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726"/>
  <workbookPr/>
  <mc:AlternateContent xmlns:mc="http://schemas.openxmlformats.org/markup-compatibility/2006">
    <mc:Choice Requires="x15">
      <x15ac:absPath xmlns:x15ac="http://schemas.microsoft.com/office/spreadsheetml/2010/11/ac" url="C:\Users\Olivia Ashmoore\Documents\EPS_Models by Region\RMI\RMI_all_states\NE\webappdata\"/>
    </mc:Choice>
  </mc:AlternateContent>
  <xr:revisionPtr revIDLastSave="0" documentId="8_{6C7D3490-1BFE-4BDA-8F0D-00149D72B68B}" xr6:coauthVersionLast="47" xr6:coauthVersionMax="47" xr10:uidLastSave="{00000000-0000-0000-0000-000000000000}"/>
  <bookViews>
    <workbookView xWindow="1950" yWindow="1950" windowWidth="14925" windowHeight="16020" tabRatio="859" activeTab="1" xr2:uid="{00000000-000D-0000-FFFF-FFFF00000000}"/>
  </bookViews>
  <sheets>
    <sheet name="About" sheetId="10" r:id="rId1"/>
    <sheet name="Policy Characteristics" sheetId="19" r:id="rId2"/>
    <sheet name="State Policy Descriptions" sheetId="24" r:id="rId3"/>
    <sheet name="Supporting Data" sheetId="25" r:id="rId4"/>
    <sheet name="PolicyLevers" sheetId="1" r:id="rId5"/>
    <sheet name="UnitControlCenter" sheetId="18" r:id="rId6"/>
    <sheet name="OutputGraphs" sheetId="8" r:id="rId7"/>
    <sheet name="Output Graph Color Key" sheetId="17" r:id="rId8"/>
    <sheet name="State Targets" sheetId="26" r:id="rId9"/>
    <sheet name="ReferenceScenarios" sheetId="9" r:id="rId10"/>
    <sheet name="ReferenceCurves" sheetId="21" r:id="rId11"/>
    <sheet name="Targets" sheetId="20" r:id="rId12"/>
    <sheet name="EPA Export Aggregation" sheetId="27" r:id="rId13"/>
    <sheet name="EPA GHG Inventory" sheetId="22" r:id="rId14"/>
    <sheet name="State GHG Summary" sheetId="28" r:id="rId15"/>
    <sheet name="Old Target Calculations" sheetId="15" state="hidden" r:id="rId16"/>
    <sheet name="MaxBoundCalculations" sheetId="13" state="hidden" r:id="rId17"/>
  </sheets>
  <definedNames>
    <definedName name="_xlnm._FilterDatabase" localSheetId="4" hidden="1">PolicyLevers!$H$1:$H$1567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61" i="1" l="1"/>
  <c r="K261" i="1"/>
  <c r="L261" i="1"/>
  <c r="M261" i="1"/>
  <c r="N261" i="1"/>
  <c r="O261" i="1"/>
  <c r="P261" i="1"/>
  <c r="Q261" i="1"/>
  <c r="A261" i="1"/>
  <c r="B261" i="1"/>
  <c r="A236" i="1" l="1"/>
  <c r="K109" i="19" l="1"/>
  <c r="J109" i="19"/>
  <c r="K108" i="19"/>
  <c r="J108" i="19"/>
  <c r="K107" i="19"/>
  <c r="J107" i="19"/>
  <c r="K106" i="19"/>
  <c r="J106" i="19"/>
  <c r="K105" i="19"/>
  <c r="J105" i="19"/>
  <c r="K104" i="19"/>
  <c r="J104" i="19"/>
  <c r="K103" i="19"/>
  <c r="J103" i="19"/>
  <c r="K102" i="19"/>
  <c r="J102" i="19"/>
  <c r="K101" i="19"/>
  <c r="J101" i="19"/>
  <c r="K100" i="19"/>
  <c r="J100" i="19"/>
  <c r="L98" i="19"/>
  <c r="K98" i="19"/>
  <c r="J98" i="19"/>
  <c r="I98" i="19"/>
  <c r="H98" i="19"/>
  <c r="G98" i="19"/>
  <c r="F98" i="19"/>
  <c r="D98" i="19"/>
  <c r="B98" i="19"/>
  <c r="A98" i="19"/>
  <c r="L97" i="19"/>
  <c r="K97" i="19"/>
  <c r="J97" i="19"/>
  <c r="I97" i="19"/>
  <c r="H97" i="19"/>
  <c r="G97" i="19"/>
  <c r="F97" i="19"/>
  <c r="D97" i="19"/>
  <c r="B97" i="19"/>
  <c r="A97" i="19"/>
  <c r="L96" i="19"/>
  <c r="K96" i="19"/>
  <c r="J96" i="19"/>
  <c r="I96" i="19"/>
  <c r="H96" i="19"/>
  <c r="G96" i="19"/>
  <c r="F96" i="19"/>
  <c r="D96" i="19"/>
  <c r="B96" i="19"/>
  <c r="A96" i="19"/>
  <c r="L95" i="19"/>
  <c r="K95" i="19"/>
  <c r="J95" i="19"/>
  <c r="I95" i="19"/>
  <c r="H95" i="19"/>
  <c r="G95" i="19"/>
  <c r="F95" i="19"/>
  <c r="D95" i="19"/>
  <c r="B95" i="19"/>
  <c r="A95" i="19"/>
  <c r="L91" i="19"/>
  <c r="K91" i="19"/>
  <c r="J91" i="19"/>
  <c r="I91" i="19"/>
  <c r="H91" i="19"/>
  <c r="G91" i="19"/>
  <c r="F91" i="19"/>
  <c r="D91" i="19"/>
  <c r="B91" i="19"/>
  <c r="A91" i="19"/>
  <c r="L90" i="19"/>
  <c r="K90" i="19"/>
  <c r="J90" i="19"/>
  <c r="I90" i="19"/>
  <c r="H90" i="19"/>
  <c r="G90" i="19"/>
  <c r="F90" i="19"/>
  <c r="D90" i="19"/>
  <c r="B90" i="19"/>
  <c r="A90" i="19"/>
  <c r="L89" i="19"/>
  <c r="K89" i="19"/>
  <c r="J89" i="19"/>
  <c r="I89" i="19"/>
  <c r="H89" i="19"/>
  <c r="G89" i="19"/>
  <c r="F89" i="19"/>
  <c r="D89" i="19"/>
  <c r="B89" i="19"/>
  <c r="A89" i="19"/>
  <c r="L88" i="19"/>
  <c r="K88" i="19"/>
  <c r="J88" i="19"/>
  <c r="I88" i="19"/>
  <c r="H88" i="19"/>
  <c r="G88" i="19"/>
  <c r="F88" i="19"/>
  <c r="D88" i="19"/>
  <c r="B88" i="19"/>
  <c r="A88" i="19"/>
  <c r="I79" i="19"/>
  <c r="I43" i="19"/>
  <c r="I28" i="19"/>
  <c r="G20" i="19"/>
  <c r="G13" i="19"/>
  <c r="G10" i="19"/>
  <c r="Q33" i="28"/>
  <c r="A1" i="28"/>
  <c r="H56" i="28" s="1"/>
  <c r="G34" i="26"/>
  <c r="J34" i="26" s="1"/>
  <c r="K34" i="26" s="1"/>
  <c r="G22" i="26"/>
  <c r="O22" i="26" s="1"/>
  <c r="P22" i="26" s="1"/>
  <c r="A3" i="25"/>
  <c r="K9" i="24" s="1"/>
  <c r="L9" i="24" s="1"/>
  <c r="J25" i="19" s="1"/>
  <c r="F2" i="20"/>
  <c r="O52" i="26"/>
  <c r="P52" i="26" s="1"/>
  <c r="J52" i="26"/>
  <c r="K52" i="26" s="1"/>
  <c r="O51" i="26"/>
  <c r="P51" i="26" s="1"/>
  <c r="J51" i="26"/>
  <c r="K51" i="26" s="1"/>
  <c r="O50" i="26"/>
  <c r="P50" i="26" s="1"/>
  <c r="J50" i="26"/>
  <c r="K50" i="26" s="1"/>
  <c r="O47" i="26"/>
  <c r="P47" i="26" s="1"/>
  <c r="K47" i="26"/>
  <c r="J47" i="26"/>
  <c r="O46" i="26"/>
  <c r="P46" i="26" s="1"/>
  <c r="J46" i="26"/>
  <c r="K46" i="26" s="1"/>
  <c r="O45" i="26"/>
  <c r="P45" i="26" s="1"/>
  <c r="K45" i="26"/>
  <c r="J45" i="26"/>
  <c r="O44" i="26"/>
  <c r="P44" i="26" s="1"/>
  <c r="J44" i="26"/>
  <c r="K44" i="26" s="1"/>
  <c r="O43" i="26"/>
  <c r="P43" i="26" s="1"/>
  <c r="K43" i="26"/>
  <c r="J43" i="26"/>
  <c r="O42" i="26"/>
  <c r="P42" i="26" s="1"/>
  <c r="J42" i="26"/>
  <c r="K42" i="26" s="1"/>
  <c r="O38" i="26"/>
  <c r="P38" i="26" s="1"/>
  <c r="K38" i="26"/>
  <c r="J38" i="26"/>
  <c r="O37" i="26"/>
  <c r="P37" i="26" s="1"/>
  <c r="J37" i="26"/>
  <c r="K37" i="26" s="1"/>
  <c r="P34" i="26"/>
  <c r="O34" i="26"/>
  <c r="O31" i="26"/>
  <c r="P31" i="26" s="1"/>
  <c r="K31" i="26"/>
  <c r="J31" i="26"/>
  <c r="O30" i="26"/>
  <c r="P30" i="26" s="1"/>
  <c r="J30" i="26"/>
  <c r="K30" i="26" s="1"/>
  <c r="O28" i="26"/>
  <c r="P28" i="26" s="1"/>
  <c r="P27" i="26"/>
  <c r="O27" i="26"/>
  <c r="J27" i="26"/>
  <c r="K27" i="26" s="1"/>
  <c r="O26" i="26"/>
  <c r="P26" i="26" s="1"/>
  <c r="J26" i="26"/>
  <c r="K26" i="26" s="1"/>
  <c r="O19" i="26"/>
  <c r="P19" i="26" s="1"/>
  <c r="L19" i="26"/>
  <c r="O18" i="26"/>
  <c r="P18" i="26" s="1"/>
  <c r="J18" i="26"/>
  <c r="K18" i="26" s="1"/>
  <c r="P17" i="26"/>
  <c r="O17" i="26"/>
  <c r="J17" i="26"/>
  <c r="K17" i="26" s="1"/>
  <c r="O16" i="26"/>
  <c r="P16" i="26" s="1"/>
  <c r="J16" i="26"/>
  <c r="K16" i="26" s="1"/>
  <c r="P15" i="26"/>
  <c r="O15" i="26"/>
  <c r="J15" i="26"/>
  <c r="K15" i="26" s="1"/>
  <c r="O14" i="26"/>
  <c r="P14" i="26" s="1"/>
  <c r="J14" i="26"/>
  <c r="K14" i="26" s="1"/>
  <c r="P13" i="26"/>
  <c r="O13" i="26"/>
  <c r="J13" i="26"/>
  <c r="K13" i="26" s="1"/>
  <c r="O12" i="26"/>
  <c r="P12" i="26" s="1"/>
  <c r="J12" i="26"/>
  <c r="K12" i="26" s="1"/>
  <c r="O11" i="26"/>
  <c r="P11" i="26" s="1"/>
  <c r="O9" i="26"/>
  <c r="P9" i="26" s="1"/>
  <c r="J9" i="26"/>
  <c r="K9" i="26" s="1"/>
  <c r="BP54" i="25"/>
  <c r="BO54" i="25"/>
  <c r="BN54" i="25"/>
  <c r="BM54" i="25"/>
  <c r="BL54" i="25"/>
  <c r="BK54" i="25"/>
  <c r="BJ54" i="25"/>
  <c r="BI54" i="25"/>
  <c r="AR54" i="25"/>
  <c r="I54" i="25"/>
  <c r="F54" i="25"/>
  <c r="C54" i="25"/>
  <c r="BP53" i="25"/>
  <c r="BO53" i="25"/>
  <c r="BN53" i="25"/>
  <c r="BM53" i="25"/>
  <c r="BL53" i="25"/>
  <c r="BK53" i="25"/>
  <c r="BJ53" i="25"/>
  <c r="BI53" i="25"/>
  <c r="AR53" i="25"/>
  <c r="I53" i="25"/>
  <c r="F53" i="25"/>
  <c r="C53" i="25"/>
  <c r="BP52" i="25"/>
  <c r="BO52" i="25"/>
  <c r="BN52" i="25"/>
  <c r="BM52" i="25"/>
  <c r="BL52" i="25"/>
  <c r="BK52" i="25"/>
  <c r="BJ52" i="25"/>
  <c r="BI52" i="25"/>
  <c r="AR52" i="25"/>
  <c r="I52" i="25"/>
  <c r="F52" i="25"/>
  <c r="C52" i="25"/>
  <c r="BP51" i="25"/>
  <c r="BO51" i="25"/>
  <c r="BN51" i="25"/>
  <c r="BM51" i="25"/>
  <c r="BL51" i="25"/>
  <c r="BK51" i="25"/>
  <c r="BJ51" i="25"/>
  <c r="BI51" i="25"/>
  <c r="AR51" i="25"/>
  <c r="I51" i="25"/>
  <c r="F51" i="25"/>
  <c r="C51" i="25"/>
  <c r="BP50" i="25"/>
  <c r="BO50" i="25"/>
  <c r="BN50" i="25"/>
  <c r="BM50" i="25"/>
  <c r="BL50" i="25"/>
  <c r="BK50" i="25"/>
  <c r="BJ50" i="25"/>
  <c r="BI50" i="25"/>
  <c r="AR50" i="25"/>
  <c r="I50" i="25"/>
  <c r="F50" i="25"/>
  <c r="C50" i="25"/>
  <c r="BP49" i="25"/>
  <c r="BO49" i="25"/>
  <c r="BN49" i="25"/>
  <c r="BM49" i="25"/>
  <c r="BL49" i="25"/>
  <c r="BK49" i="25"/>
  <c r="BJ49" i="25"/>
  <c r="BI49" i="25"/>
  <c r="AR49" i="25"/>
  <c r="I49" i="25"/>
  <c r="F49" i="25"/>
  <c r="C49" i="25"/>
  <c r="BP48" i="25"/>
  <c r="BO48" i="25"/>
  <c r="BN48" i="25"/>
  <c r="BM48" i="25"/>
  <c r="BL48" i="25"/>
  <c r="BK48" i="25"/>
  <c r="BJ48" i="25"/>
  <c r="BI48" i="25"/>
  <c r="AR48" i="25"/>
  <c r="I48" i="25"/>
  <c r="F48" i="25"/>
  <c r="C48" i="25"/>
  <c r="BP47" i="25"/>
  <c r="BO47" i="25"/>
  <c r="BN47" i="25"/>
  <c r="BM47" i="25"/>
  <c r="BL47" i="25"/>
  <c r="BK47" i="25"/>
  <c r="BJ47" i="25"/>
  <c r="BI47" i="25"/>
  <c r="AR47" i="25"/>
  <c r="I47" i="25"/>
  <c r="F47" i="25"/>
  <c r="C47" i="25"/>
  <c r="BP46" i="25"/>
  <c r="BO46" i="25"/>
  <c r="BN46" i="25"/>
  <c r="BM46" i="25"/>
  <c r="BL46" i="25"/>
  <c r="BK46" i="25"/>
  <c r="BJ46" i="25"/>
  <c r="BI46" i="25"/>
  <c r="AR46" i="25"/>
  <c r="I46" i="25"/>
  <c r="F46" i="25"/>
  <c r="C46" i="25"/>
  <c r="BP45" i="25"/>
  <c r="BO45" i="25"/>
  <c r="BN45" i="25"/>
  <c r="BM45" i="25"/>
  <c r="BL45" i="25"/>
  <c r="BK45" i="25"/>
  <c r="BJ45" i="25"/>
  <c r="BI45" i="25"/>
  <c r="AR45" i="25"/>
  <c r="I45" i="25"/>
  <c r="F45" i="25"/>
  <c r="C45" i="25"/>
  <c r="BP44" i="25"/>
  <c r="BO44" i="25"/>
  <c r="BN44" i="25"/>
  <c r="BM44" i="25"/>
  <c r="BL44" i="25"/>
  <c r="BK44" i="25"/>
  <c r="BJ44" i="25"/>
  <c r="BI44" i="25"/>
  <c r="AR44" i="25"/>
  <c r="I44" i="25"/>
  <c r="F44" i="25"/>
  <c r="C44" i="25"/>
  <c r="BP43" i="25"/>
  <c r="BO43" i="25"/>
  <c r="BN43" i="25"/>
  <c r="BM43" i="25"/>
  <c r="BL43" i="25"/>
  <c r="BK43" i="25"/>
  <c r="BJ43" i="25"/>
  <c r="BI43" i="25"/>
  <c r="AR43" i="25"/>
  <c r="I43" i="25"/>
  <c r="F43" i="25"/>
  <c r="C43" i="25"/>
  <c r="BP42" i="25"/>
  <c r="BO42" i="25"/>
  <c r="BN42" i="25"/>
  <c r="BM42" i="25"/>
  <c r="BL42" i="25"/>
  <c r="BK42" i="25"/>
  <c r="BJ42" i="25"/>
  <c r="BI42" i="25"/>
  <c r="AR42" i="25"/>
  <c r="I42" i="25"/>
  <c r="F42" i="25"/>
  <c r="C42" i="25"/>
  <c r="BP41" i="25"/>
  <c r="BO41" i="25"/>
  <c r="BN41" i="25"/>
  <c r="BM41" i="25"/>
  <c r="BL41" i="25"/>
  <c r="BK41" i="25"/>
  <c r="BJ41" i="25"/>
  <c r="BI41" i="25"/>
  <c r="AR41" i="25"/>
  <c r="I41" i="25"/>
  <c r="F41" i="25"/>
  <c r="C41" i="25"/>
  <c r="BP40" i="25"/>
  <c r="BO40" i="25"/>
  <c r="BN40" i="25"/>
  <c r="BM40" i="25"/>
  <c r="BL40" i="25"/>
  <c r="BK40" i="25"/>
  <c r="BJ40" i="25"/>
  <c r="BI40" i="25"/>
  <c r="AR40" i="25"/>
  <c r="I40" i="25"/>
  <c r="F40" i="25"/>
  <c r="C40" i="25"/>
  <c r="BP39" i="25"/>
  <c r="BO39" i="25"/>
  <c r="BN39" i="25"/>
  <c r="BM39" i="25"/>
  <c r="BL39" i="25"/>
  <c r="BK39" i="25"/>
  <c r="BJ39" i="25"/>
  <c r="BI39" i="25"/>
  <c r="AR39" i="25"/>
  <c r="I39" i="25"/>
  <c r="F39" i="25"/>
  <c r="C39" i="25"/>
  <c r="BP38" i="25"/>
  <c r="BO38" i="25"/>
  <c r="BN38" i="25"/>
  <c r="BM38" i="25"/>
  <c r="BL38" i="25"/>
  <c r="BK38" i="25"/>
  <c r="BJ38" i="25"/>
  <c r="BI38" i="25"/>
  <c r="AR38" i="25"/>
  <c r="I38" i="25"/>
  <c r="F38" i="25"/>
  <c r="C38" i="25"/>
  <c r="BP37" i="25"/>
  <c r="BO37" i="25"/>
  <c r="BN37" i="25"/>
  <c r="BM37" i="25"/>
  <c r="BL37" i="25"/>
  <c r="BK37" i="25"/>
  <c r="BJ37" i="25"/>
  <c r="BI37" i="25"/>
  <c r="AR37" i="25"/>
  <c r="I37" i="25"/>
  <c r="F37" i="25"/>
  <c r="C37" i="25"/>
  <c r="BP36" i="25"/>
  <c r="BO36" i="25"/>
  <c r="BN36" i="25"/>
  <c r="BM36" i="25"/>
  <c r="BL36" i="25"/>
  <c r="BK36" i="25"/>
  <c r="BJ36" i="25"/>
  <c r="BI36" i="25"/>
  <c r="AR36" i="25"/>
  <c r="I36" i="25"/>
  <c r="F36" i="25"/>
  <c r="C36" i="25"/>
  <c r="BP35" i="25"/>
  <c r="BO35" i="25"/>
  <c r="BN35" i="25"/>
  <c r="BM35" i="25"/>
  <c r="BL35" i="25"/>
  <c r="BK35" i="25"/>
  <c r="BJ35" i="25"/>
  <c r="BI35" i="25"/>
  <c r="AR35" i="25"/>
  <c r="I35" i="25"/>
  <c r="F35" i="25"/>
  <c r="C35" i="25"/>
  <c r="BP34" i="25"/>
  <c r="BO34" i="25"/>
  <c r="BN34" i="25"/>
  <c r="BM34" i="25"/>
  <c r="BL34" i="25"/>
  <c r="BK34" i="25"/>
  <c r="BJ34" i="25"/>
  <c r="BI34" i="25"/>
  <c r="AR34" i="25"/>
  <c r="I34" i="25"/>
  <c r="F34" i="25"/>
  <c r="C34" i="25"/>
  <c r="BP33" i="25"/>
  <c r="BO33" i="25"/>
  <c r="BN33" i="25"/>
  <c r="BM33" i="25"/>
  <c r="BL33" i="25"/>
  <c r="BK33" i="25"/>
  <c r="BJ33" i="25"/>
  <c r="BI33" i="25"/>
  <c r="AR33" i="25"/>
  <c r="I33" i="25"/>
  <c r="F33" i="25"/>
  <c r="C33" i="25"/>
  <c r="BP32" i="25"/>
  <c r="BO32" i="25"/>
  <c r="BN32" i="25"/>
  <c r="BM32" i="25"/>
  <c r="BL32" i="25"/>
  <c r="BK32" i="25"/>
  <c r="BJ32" i="25"/>
  <c r="BI32" i="25"/>
  <c r="AR32" i="25"/>
  <c r="I32" i="25"/>
  <c r="F32" i="25"/>
  <c r="C32" i="25"/>
  <c r="BP31" i="25"/>
  <c r="BO31" i="25"/>
  <c r="BN31" i="25"/>
  <c r="BM31" i="25"/>
  <c r="BL31" i="25"/>
  <c r="BK31" i="25"/>
  <c r="BJ31" i="25"/>
  <c r="BI31" i="25"/>
  <c r="AR31" i="25"/>
  <c r="I31" i="25"/>
  <c r="F31" i="25"/>
  <c r="C31" i="25"/>
  <c r="BP30" i="25"/>
  <c r="BO30" i="25"/>
  <c r="BN30" i="25"/>
  <c r="BM30" i="25"/>
  <c r="BL30" i="25"/>
  <c r="BK30" i="25"/>
  <c r="BJ30" i="25"/>
  <c r="BI30" i="25"/>
  <c r="AR30" i="25"/>
  <c r="I30" i="25"/>
  <c r="F30" i="25"/>
  <c r="C30" i="25"/>
  <c r="BP29" i="25"/>
  <c r="BO29" i="25"/>
  <c r="BN29" i="25"/>
  <c r="BM29" i="25"/>
  <c r="BL29" i="25"/>
  <c r="BK29" i="25"/>
  <c r="BJ29" i="25"/>
  <c r="BI29" i="25"/>
  <c r="AR29" i="25"/>
  <c r="I29" i="25"/>
  <c r="F29" i="25"/>
  <c r="C29" i="25"/>
  <c r="BP28" i="25"/>
  <c r="BO28" i="25"/>
  <c r="BN28" i="25"/>
  <c r="BM28" i="25"/>
  <c r="BL28" i="25"/>
  <c r="BK28" i="25"/>
  <c r="BJ28" i="25"/>
  <c r="BI28" i="25"/>
  <c r="AR28" i="25"/>
  <c r="I28" i="25"/>
  <c r="F28" i="25"/>
  <c r="C28" i="25"/>
  <c r="BP27" i="25"/>
  <c r="BO27" i="25"/>
  <c r="BN27" i="25"/>
  <c r="BM27" i="25"/>
  <c r="BL27" i="25"/>
  <c r="BK27" i="25"/>
  <c r="BJ27" i="25"/>
  <c r="BI27" i="25"/>
  <c r="AR27" i="25"/>
  <c r="I27" i="25"/>
  <c r="F27" i="25"/>
  <c r="C27" i="25"/>
  <c r="BP26" i="25"/>
  <c r="BO26" i="25"/>
  <c r="BN26" i="25"/>
  <c r="BM26" i="25"/>
  <c r="BL26" i="25"/>
  <c r="BK26" i="25"/>
  <c r="BJ26" i="25"/>
  <c r="BI26" i="25"/>
  <c r="AR26" i="25"/>
  <c r="I26" i="25"/>
  <c r="F26" i="25"/>
  <c r="C26" i="25"/>
  <c r="BP25" i="25"/>
  <c r="BO25" i="25"/>
  <c r="BN25" i="25"/>
  <c r="BM25" i="25"/>
  <c r="BL25" i="25"/>
  <c r="BK25" i="25"/>
  <c r="BJ25" i="25"/>
  <c r="BI25" i="25"/>
  <c r="AR25" i="25"/>
  <c r="I25" i="25"/>
  <c r="F25" i="25"/>
  <c r="C25" i="25"/>
  <c r="BP24" i="25"/>
  <c r="BO24" i="25"/>
  <c r="BN24" i="25"/>
  <c r="BM24" i="25"/>
  <c r="BL24" i="25"/>
  <c r="BK24" i="25"/>
  <c r="BJ24" i="25"/>
  <c r="BI24" i="25"/>
  <c r="AR24" i="25"/>
  <c r="I24" i="25"/>
  <c r="F24" i="25"/>
  <c r="C24" i="25"/>
  <c r="BP23" i="25"/>
  <c r="BO23" i="25"/>
  <c r="BN23" i="25"/>
  <c r="BM23" i="25"/>
  <c r="BL23" i="25"/>
  <c r="BK23" i="25"/>
  <c r="BJ23" i="25"/>
  <c r="BI23" i="25"/>
  <c r="AR23" i="25"/>
  <c r="I23" i="25"/>
  <c r="F23" i="25"/>
  <c r="C23" i="25"/>
  <c r="BP22" i="25"/>
  <c r="BO22" i="25"/>
  <c r="BN22" i="25"/>
  <c r="BM22" i="25"/>
  <c r="BL22" i="25"/>
  <c r="BK22" i="25"/>
  <c r="BJ22" i="25"/>
  <c r="BI22" i="25"/>
  <c r="AR22" i="25"/>
  <c r="I22" i="25"/>
  <c r="F22" i="25"/>
  <c r="C22" i="25"/>
  <c r="BP21" i="25"/>
  <c r="BO21" i="25"/>
  <c r="BN21" i="25"/>
  <c r="BM21" i="25"/>
  <c r="BL21" i="25"/>
  <c r="BK21" i="25"/>
  <c r="BJ21" i="25"/>
  <c r="BI21" i="25"/>
  <c r="AR21" i="25"/>
  <c r="I21" i="25"/>
  <c r="F21" i="25"/>
  <c r="C21" i="25"/>
  <c r="BP20" i="25"/>
  <c r="BO20" i="25"/>
  <c r="BN20" i="25"/>
  <c r="BM20" i="25"/>
  <c r="BL20" i="25"/>
  <c r="BK20" i="25"/>
  <c r="BJ20" i="25"/>
  <c r="BI20" i="25"/>
  <c r="AR20" i="25"/>
  <c r="I20" i="25"/>
  <c r="F20" i="25"/>
  <c r="C20" i="25"/>
  <c r="BP19" i="25"/>
  <c r="BO19" i="25"/>
  <c r="BN19" i="25"/>
  <c r="BM19" i="25"/>
  <c r="BL19" i="25"/>
  <c r="BK19" i="25"/>
  <c r="BJ19" i="25"/>
  <c r="BI19" i="25"/>
  <c r="AR19" i="25"/>
  <c r="I19" i="25"/>
  <c r="F19" i="25"/>
  <c r="C19" i="25"/>
  <c r="BP18" i="25"/>
  <c r="BO18" i="25"/>
  <c r="BN18" i="25"/>
  <c r="BM18" i="25"/>
  <c r="BL18" i="25"/>
  <c r="BK18" i="25"/>
  <c r="BJ18" i="25"/>
  <c r="BI18" i="25"/>
  <c r="AR18" i="25"/>
  <c r="I18" i="25"/>
  <c r="F18" i="25"/>
  <c r="C18" i="25"/>
  <c r="BP17" i="25"/>
  <c r="BO17" i="25"/>
  <c r="BN17" i="25"/>
  <c r="BM17" i="25"/>
  <c r="BL17" i="25"/>
  <c r="BK17" i="25"/>
  <c r="BJ17" i="25"/>
  <c r="BI17" i="25"/>
  <c r="AR17" i="25"/>
  <c r="I17" i="25"/>
  <c r="F17" i="25"/>
  <c r="C17" i="25"/>
  <c r="BP16" i="25"/>
  <c r="BO16" i="25"/>
  <c r="BN16" i="25"/>
  <c r="BM16" i="25"/>
  <c r="BL16" i="25"/>
  <c r="BK16" i="25"/>
  <c r="BJ16" i="25"/>
  <c r="BI16" i="25"/>
  <c r="AR16" i="25"/>
  <c r="I16" i="25"/>
  <c r="F16" i="25"/>
  <c r="C16" i="25"/>
  <c r="BP15" i="25"/>
  <c r="BO15" i="25"/>
  <c r="BN15" i="25"/>
  <c r="BM15" i="25"/>
  <c r="BL15" i="25"/>
  <c r="BK15" i="25"/>
  <c r="BJ15" i="25"/>
  <c r="BI15" i="25"/>
  <c r="AR15" i="25"/>
  <c r="I15" i="25"/>
  <c r="F15" i="25"/>
  <c r="C15" i="25"/>
  <c r="BP14" i="25"/>
  <c r="BO14" i="25"/>
  <c r="BN14" i="25"/>
  <c r="BM14" i="25"/>
  <c r="BL14" i="25"/>
  <c r="BK14" i="25"/>
  <c r="BJ14" i="25"/>
  <c r="BI14" i="25"/>
  <c r="AR14" i="25"/>
  <c r="I14" i="25"/>
  <c r="F14" i="25"/>
  <c r="C14" i="25"/>
  <c r="BP13" i="25"/>
  <c r="BO13" i="25"/>
  <c r="BN13" i="25"/>
  <c r="BM13" i="25"/>
  <c r="BL13" i="25"/>
  <c r="BK13" i="25"/>
  <c r="BJ13" i="25"/>
  <c r="BI13" i="25"/>
  <c r="AR13" i="25"/>
  <c r="I13" i="25"/>
  <c r="F13" i="25"/>
  <c r="C13" i="25"/>
  <c r="BP12" i="25"/>
  <c r="BO12" i="25"/>
  <c r="BN12" i="25"/>
  <c r="BM12" i="25"/>
  <c r="BL12" i="25"/>
  <c r="BK12" i="25"/>
  <c r="BJ12" i="25"/>
  <c r="BI12" i="25"/>
  <c r="AR12" i="25"/>
  <c r="I12" i="25"/>
  <c r="F12" i="25"/>
  <c r="C12" i="25"/>
  <c r="BP11" i="25"/>
  <c r="BO11" i="25"/>
  <c r="BN11" i="25"/>
  <c r="BM11" i="25"/>
  <c r="BL11" i="25"/>
  <c r="BK11" i="25"/>
  <c r="BJ11" i="25"/>
  <c r="BI11" i="25"/>
  <c r="AR11" i="25"/>
  <c r="C11" i="25"/>
  <c r="BP10" i="25"/>
  <c r="BO10" i="25"/>
  <c r="BN10" i="25"/>
  <c r="BM10" i="25"/>
  <c r="BL10" i="25"/>
  <c r="BK10" i="25"/>
  <c r="BJ10" i="25"/>
  <c r="BI10" i="25"/>
  <c r="AR10" i="25"/>
  <c r="I10" i="25"/>
  <c r="F10" i="25"/>
  <c r="C10" i="25"/>
  <c r="BP9" i="25"/>
  <c r="BO9" i="25"/>
  <c r="BN9" i="25"/>
  <c r="BM9" i="25"/>
  <c r="BL9" i="25"/>
  <c r="BK9" i="25"/>
  <c r="BJ9" i="25"/>
  <c r="BI9" i="25"/>
  <c r="AR9" i="25"/>
  <c r="I9" i="25"/>
  <c r="F9" i="25"/>
  <c r="C9" i="25"/>
  <c r="BP8" i="25"/>
  <c r="BO8" i="25"/>
  <c r="BN8" i="25"/>
  <c r="BM8" i="25"/>
  <c r="BL8" i="25"/>
  <c r="BK8" i="25"/>
  <c r="BJ8" i="25"/>
  <c r="BI8" i="25"/>
  <c r="AR8" i="25"/>
  <c r="I8" i="25"/>
  <c r="F8" i="25"/>
  <c r="C8" i="25"/>
  <c r="BP7" i="25"/>
  <c r="BO7" i="25"/>
  <c r="BN7" i="25"/>
  <c r="BM7" i="25"/>
  <c r="BL7" i="25"/>
  <c r="BK7" i="25"/>
  <c r="BJ7" i="25"/>
  <c r="BI7" i="25"/>
  <c r="AR7" i="25"/>
  <c r="I7" i="25"/>
  <c r="F7" i="25"/>
  <c r="C7" i="25"/>
  <c r="BP6" i="25"/>
  <c r="BO6" i="25"/>
  <c r="BN6" i="25"/>
  <c r="BM6" i="25"/>
  <c r="BL6" i="25"/>
  <c r="BK6" i="25"/>
  <c r="BJ6" i="25"/>
  <c r="BI6" i="25"/>
  <c r="AR6" i="25"/>
  <c r="I6" i="25"/>
  <c r="F6" i="25"/>
  <c r="C6" i="25"/>
  <c r="BP5" i="25"/>
  <c r="BO5" i="25"/>
  <c r="BN5" i="25"/>
  <c r="BM5" i="25"/>
  <c r="BL5" i="25"/>
  <c r="BK5" i="25"/>
  <c r="BJ5" i="25"/>
  <c r="BI5" i="25"/>
  <c r="AR5" i="25"/>
  <c r="I5" i="25"/>
  <c r="F5" i="25"/>
  <c r="C5" i="25"/>
  <c r="BP4" i="25"/>
  <c r="BO4" i="25"/>
  <c r="BN4" i="25"/>
  <c r="BM4" i="25"/>
  <c r="BL4" i="25"/>
  <c r="BK4" i="25"/>
  <c r="BJ4" i="25"/>
  <c r="BI4" i="25"/>
  <c r="AR4" i="25"/>
  <c r="I4" i="25"/>
  <c r="F4" i="25"/>
  <c r="C4" i="25"/>
  <c r="Q2" i="24"/>
  <c r="N2" i="24"/>
  <c r="B2" i="10"/>
  <c r="C2" i="10" s="1"/>
  <c r="C2" i="20" s="1"/>
  <c r="J1447" i="1"/>
  <c r="K1447" i="1"/>
  <c r="L1447" i="1"/>
  <c r="M1447" i="1"/>
  <c r="N1447" i="1"/>
  <c r="O1447" i="1"/>
  <c r="P1447" i="1"/>
  <c r="Q1447" i="1"/>
  <c r="R1447" i="1"/>
  <c r="B1447" i="1"/>
  <c r="A1447" i="1"/>
  <c r="B700" i="15"/>
  <c r="C389" i="1"/>
  <c r="A389" i="1" s="1"/>
  <c r="C390" i="1"/>
  <c r="R390" i="1" s="1"/>
  <c r="C391" i="1"/>
  <c r="O391" i="1" s="1"/>
  <c r="C392" i="1"/>
  <c r="J392" i="1" s="1"/>
  <c r="C393" i="1"/>
  <c r="L393" i="1" s="1"/>
  <c r="C394" i="1"/>
  <c r="J394" i="1" s="1"/>
  <c r="C395" i="1"/>
  <c r="P395" i="1" s="1"/>
  <c r="C396" i="1"/>
  <c r="R396" i="1" s="1"/>
  <c r="C397" i="1"/>
  <c r="R397" i="1" s="1"/>
  <c r="C398" i="1"/>
  <c r="R398" i="1" s="1"/>
  <c r="C399" i="1"/>
  <c r="M399" i="1" s="1"/>
  <c r="C400" i="1"/>
  <c r="K400" i="1" s="1"/>
  <c r="C401" i="1"/>
  <c r="P401" i="1" s="1"/>
  <c r="C402" i="1"/>
  <c r="R402" i="1" s="1"/>
  <c r="C403" i="1"/>
  <c r="N403" i="1" s="1"/>
  <c r="C404" i="1"/>
  <c r="R404" i="1" s="1"/>
  <c r="C405" i="1"/>
  <c r="P405" i="1" s="1"/>
  <c r="C406" i="1"/>
  <c r="P406" i="1" s="1"/>
  <c r="C407" i="1"/>
  <c r="B407" i="1" s="1"/>
  <c r="C408" i="1"/>
  <c r="P408" i="1" s="1"/>
  <c r="C409" i="1"/>
  <c r="L409" i="1" s="1"/>
  <c r="C410" i="1"/>
  <c r="K410" i="1" s="1"/>
  <c r="C388" i="1"/>
  <c r="K388" i="1" s="1"/>
  <c r="R403" i="1"/>
  <c r="O403" i="1"/>
  <c r="P399" i="1"/>
  <c r="P397" i="1"/>
  <c r="O397" i="1"/>
  <c r="N397" i="1"/>
  <c r="M397" i="1"/>
  <c r="J397" i="1"/>
  <c r="L397" i="1"/>
  <c r="A397" i="1"/>
  <c r="R395" i="1"/>
  <c r="O393" i="1"/>
  <c r="N393" i="1"/>
  <c r="J393" i="1"/>
  <c r="P392" i="1"/>
  <c r="R389" i="1"/>
  <c r="P389" i="1"/>
  <c r="O389" i="1"/>
  <c r="N389" i="1"/>
  <c r="M389" i="1"/>
  <c r="J389" i="1"/>
  <c r="L389" i="1"/>
  <c r="B389" i="1"/>
  <c r="R387" i="1"/>
  <c r="Q387" i="1"/>
  <c r="P387" i="1"/>
  <c r="O387" i="1"/>
  <c r="N387" i="1"/>
  <c r="M387" i="1"/>
  <c r="L387" i="1"/>
  <c r="K387" i="1"/>
  <c r="J387" i="1"/>
  <c r="B387" i="1"/>
  <c r="A387" i="1"/>
  <c r="J1568" i="1"/>
  <c r="K1568" i="1"/>
  <c r="L1568" i="1"/>
  <c r="M1568" i="1"/>
  <c r="N1568" i="1"/>
  <c r="O1568" i="1"/>
  <c r="P1568" i="1"/>
  <c r="Q1568" i="1"/>
  <c r="R1568" i="1"/>
  <c r="J1569" i="1"/>
  <c r="K1569" i="1"/>
  <c r="L1569" i="1"/>
  <c r="M1569" i="1"/>
  <c r="N1569" i="1"/>
  <c r="O1569" i="1"/>
  <c r="P1569" i="1"/>
  <c r="Q1569" i="1"/>
  <c r="R1569" i="1"/>
  <c r="J1570" i="1"/>
  <c r="K1570" i="1"/>
  <c r="L1570" i="1"/>
  <c r="M1570" i="1"/>
  <c r="N1570" i="1"/>
  <c r="O1570" i="1"/>
  <c r="P1570" i="1"/>
  <c r="Q1570" i="1"/>
  <c r="R1570" i="1"/>
  <c r="A1568" i="1"/>
  <c r="B1568" i="1"/>
  <c r="A1569" i="1"/>
  <c r="B1569" i="1"/>
  <c r="A1570" i="1"/>
  <c r="B1570" i="1"/>
  <c r="J263" i="1"/>
  <c r="K263" i="1"/>
  <c r="L263" i="1"/>
  <c r="M263" i="1"/>
  <c r="N263" i="1"/>
  <c r="P263" i="1"/>
  <c r="Q263" i="1"/>
  <c r="R263" i="1"/>
  <c r="A263" i="1"/>
  <c r="B263" i="1"/>
  <c r="B43" i="18"/>
  <c r="O263" i="1" s="1"/>
  <c r="T4" i="28" l="1"/>
  <c r="K7" i="28"/>
  <c r="T8" i="28"/>
  <c r="T10" i="28"/>
  <c r="T12" i="28"/>
  <c r="AF15" i="28"/>
  <c r="X22" i="28"/>
  <c r="T29" i="28"/>
  <c r="J22" i="26"/>
  <c r="K22" i="26" s="1"/>
  <c r="B3" i="20"/>
  <c r="G7" i="26"/>
  <c r="J7" i="26" s="1"/>
  <c r="K7" i="26" s="1"/>
  <c r="G23" i="26"/>
  <c r="O23" i="26" s="1"/>
  <c r="P23" i="26" s="1"/>
  <c r="G35" i="26"/>
  <c r="O35" i="26" s="1"/>
  <c r="P35" i="26" s="1"/>
  <c r="C4" i="28"/>
  <c r="Y4" i="28"/>
  <c r="L5" i="28"/>
  <c r="C6" i="28"/>
  <c r="Y6" i="28"/>
  <c r="L7" i="28"/>
  <c r="C8" i="28"/>
  <c r="Y8" i="28"/>
  <c r="L9" i="28"/>
  <c r="C10" i="28"/>
  <c r="Y10" i="28"/>
  <c r="L11" i="28"/>
  <c r="C12" i="28"/>
  <c r="Y12" i="28"/>
  <c r="L13" i="28"/>
  <c r="F14" i="28"/>
  <c r="D15" i="28"/>
  <c r="C16" i="28"/>
  <c r="S17" i="28"/>
  <c r="L19" i="28"/>
  <c r="AF20" i="28"/>
  <c r="AB22" i="28"/>
  <c r="X24" i="28"/>
  <c r="K26" i="28"/>
  <c r="H28" i="28"/>
  <c r="C30" i="28"/>
  <c r="T31" i="28"/>
  <c r="Z33" i="28"/>
  <c r="H37" i="28"/>
  <c r="H49" i="28"/>
  <c r="K5" i="28"/>
  <c r="K9" i="28"/>
  <c r="K13" i="28"/>
  <c r="L17" i="28"/>
  <c r="AB20" i="28"/>
  <c r="K24" i="28"/>
  <c r="H26" i="28"/>
  <c r="C28" i="28"/>
  <c r="H36" i="28"/>
  <c r="C3" i="20"/>
  <c r="G8" i="26"/>
  <c r="G24" i="26"/>
  <c r="G36" i="26"/>
  <c r="D4" i="28"/>
  <c r="AA4" i="28"/>
  <c r="Q5" i="28"/>
  <c r="D6" i="28"/>
  <c r="AA6" i="28"/>
  <c r="Q7" i="28"/>
  <c r="D8" i="28"/>
  <c r="AA8" i="28"/>
  <c r="Q9" i="28"/>
  <c r="D10" i="28"/>
  <c r="AA10" i="28"/>
  <c r="Q11" i="28"/>
  <c r="D12" i="28"/>
  <c r="AA12" i="28"/>
  <c r="Q13" i="28"/>
  <c r="G14" i="28"/>
  <c r="G15" i="28"/>
  <c r="K16" i="28"/>
  <c r="T17" i="28"/>
  <c r="S19" i="28"/>
  <c r="L21" i="28"/>
  <c r="AF22" i="28"/>
  <c r="AB24" i="28"/>
  <c r="X26" i="28"/>
  <c r="K28" i="28"/>
  <c r="H30" i="28"/>
  <c r="C32" i="28"/>
  <c r="AA33" i="28"/>
  <c r="AF37" i="28"/>
  <c r="F3" i="20"/>
  <c r="G10" i="26"/>
  <c r="G25" i="26"/>
  <c r="O25" i="26" s="1"/>
  <c r="P25" i="26" s="1"/>
  <c r="G39" i="26"/>
  <c r="I4" i="28"/>
  <c r="AB4" i="28"/>
  <c r="S5" i="28"/>
  <c r="I6" i="28"/>
  <c r="AB6" i="28"/>
  <c r="S7" i="28"/>
  <c r="I8" i="28"/>
  <c r="AB8" i="28"/>
  <c r="S9" i="28"/>
  <c r="I10" i="28"/>
  <c r="AB10" i="28"/>
  <c r="S11" i="28"/>
  <c r="I12" i="28"/>
  <c r="AB12" i="28"/>
  <c r="T13" i="28"/>
  <c r="M14" i="28"/>
  <c r="H15" i="28"/>
  <c r="O16" i="28"/>
  <c r="C18" i="28"/>
  <c r="T19" i="28"/>
  <c r="S21" i="28"/>
  <c r="L23" i="28"/>
  <c r="AF24" i="28"/>
  <c r="AB26" i="28"/>
  <c r="X28" i="28"/>
  <c r="K30" i="28"/>
  <c r="H32" i="28"/>
  <c r="Q34" i="28"/>
  <c r="H38" i="28"/>
  <c r="AG5" i="28"/>
  <c r="AG7" i="28"/>
  <c r="AG9" i="28"/>
  <c r="K11" i="28"/>
  <c r="D14" i="28"/>
  <c r="AF18" i="28"/>
  <c r="S31" i="28"/>
  <c r="M7" i="24"/>
  <c r="G11" i="26"/>
  <c r="J11" i="26" s="1"/>
  <c r="K11" i="26" s="1"/>
  <c r="G28" i="26"/>
  <c r="J28" i="26" s="1"/>
  <c r="K28" i="26" s="1"/>
  <c r="G40" i="26"/>
  <c r="O40" i="26" s="1"/>
  <c r="P40" i="26" s="1"/>
  <c r="K4" i="28"/>
  <c r="AG4" i="28"/>
  <c r="T5" i="28"/>
  <c r="K6" i="28"/>
  <c r="AG6" i="28"/>
  <c r="T7" i="28"/>
  <c r="K8" i="28"/>
  <c r="AG8" i="28"/>
  <c r="T9" i="28"/>
  <c r="K10" i="28"/>
  <c r="AG10" i="28"/>
  <c r="T11" i="28"/>
  <c r="K12" i="28"/>
  <c r="AG12" i="28"/>
  <c r="U13" i="28"/>
  <c r="O14" i="28"/>
  <c r="P15" i="28"/>
  <c r="P16" i="28"/>
  <c r="H18" i="28"/>
  <c r="C20" i="28"/>
  <c r="T21" i="28"/>
  <c r="S23" i="28"/>
  <c r="L25" i="28"/>
  <c r="AF26" i="28"/>
  <c r="AB28" i="28"/>
  <c r="X30" i="28"/>
  <c r="K32" i="28"/>
  <c r="Y34" i="28"/>
  <c r="AF41" i="28"/>
  <c r="AG11" i="28"/>
  <c r="CE3" i="25"/>
  <c r="O7" i="24"/>
  <c r="G19" i="26"/>
  <c r="J19" i="26" s="1"/>
  <c r="K19" i="26" s="1"/>
  <c r="G29" i="26"/>
  <c r="G41" i="26"/>
  <c r="L4" i="28"/>
  <c r="C5" i="28"/>
  <c r="Y5" i="28"/>
  <c r="L6" i="28"/>
  <c r="C7" i="28"/>
  <c r="Y7" i="28"/>
  <c r="L8" i="28"/>
  <c r="C9" i="28"/>
  <c r="Y9" i="28"/>
  <c r="L10" i="28"/>
  <c r="C11" i="28"/>
  <c r="Y11" i="28"/>
  <c r="L12" i="28"/>
  <c r="C13" i="28"/>
  <c r="AA13" i="28"/>
  <c r="P14" i="28"/>
  <c r="T15" i="28"/>
  <c r="AA16" i="28"/>
  <c r="K18" i="28"/>
  <c r="H20" i="28"/>
  <c r="C22" i="28"/>
  <c r="T23" i="28"/>
  <c r="S25" i="28"/>
  <c r="L27" i="28"/>
  <c r="AF28" i="28"/>
  <c r="AB30" i="28"/>
  <c r="X32" i="28"/>
  <c r="AB34" i="28"/>
  <c r="H43" i="28"/>
  <c r="T6" i="28"/>
  <c r="AB14" i="28"/>
  <c r="B2" i="20"/>
  <c r="Q7" i="24"/>
  <c r="G20" i="26"/>
  <c r="O20" i="26" s="1"/>
  <c r="P20" i="26" s="1"/>
  <c r="G32" i="26"/>
  <c r="O32" i="26" s="1"/>
  <c r="P32" i="26" s="1"/>
  <c r="G48" i="26"/>
  <c r="O48" i="26" s="1"/>
  <c r="P48" i="26" s="1"/>
  <c r="Q4" i="28"/>
  <c r="D5" i="28"/>
  <c r="AA5" i="28"/>
  <c r="Q6" i="28"/>
  <c r="D7" i="28"/>
  <c r="AA7" i="28"/>
  <c r="Q8" i="28"/>
  <c r="D9" i="28"/>
  <c r="AA9" i="28"/>
  <c r="Q10" i="28"/>
  <c r="D11" i="28"/>
  <c r="AA11" i="28"/>
  <c r="Q12" i="28"/>
  <c r="D13" i="28"/>
  <c r="AC13" i="28"/>
  <c r="W14" i="28"/>
  <c r="V15" i="28"/>
  <c r="AE16" i="28"/>
  <c r="X18" i="28"/>
  <c r="K20" i="28"/>
  <c r="H22" i="28"/>
  <c r="C24" i="28"/>
  <c r="T25" i="28"/>
  <c r="S27" i="28"/>
  <c r="L29" i="28"/>
  <c r="AF30" i="28"/>
  <c r="AB32" i="28"/>
  <c r="R35" i="28"/>
  <c r="AF43" i="28"/>
  <c r="H48" i="28"/>
  <c r="L14" i="24" a="1"/>
  <c r="L14" i="24" s="1"/>
  <c r="J18" i="19" s="1"/>
  <c r="G21" i="26"/>
  <c r="G33" i="26"/>
  <c r="G49" i="26"/>
  <c r="S4" i="28"/>
  <c r="I5" i="28"/>
  <c r="AB5" i="28"/>
  <c r="S6" i="28"/>
  <c r="I7" i="28"/>
  <c r="AB7" i="28"/>
  <c r="S8" i="28"/>
  <c r="I9" i="28"/>
  <c r="AB9" i="28"/>
  <c r="S10" i="28"/>
  <c r="I11" i="28"/>
  <c r="AB11" i="28"/>
  <c r="S12" i="28"/>
  <c r="I13" i="28"/>
  <c r="AD13" i="28"/>
  <c r="AA14" i="28"/>
  <c r="AD15" i="28"/>
  <c r="AF16" i="28"/>
  <c r="AB18" i="28"/>
  <c r="X20" i="28"/>
  <c r="K22" i="28"/>
  <c r="H24" i="28"/>
  <c r="C26" i="28"/>
  <c r="T27" i="28"/>
  <c r="S29" i="28"/>
  <c r="L31" i="28"/>
  <c r="AG32" i="28"/>
  <c r="AA35" i="28"/>
  <c r="H47" i="28"/>
  <c r="J408" i="1"/>
  <c r="L392" i="1"/>
  <c r="N408" i="1"/>
  <c r="P400" i="1"/>
  <c r="K408" i="1"/>
  <c r="R392" i="1"/>
  <c r="P403" i="1"/>
  <c r="R408" i="1"/>
  <c r="K392" i="1"/>
  <c r="M407" i="1"/>
  <c r="J400" i="1"/>
  <c r="L408" i="1"/>
  <c r="B391" i="1"/>
  <c r="K394" i="1"/>
  <c r="J406" i="1"/>
  <c r="R394" i="1"/>
  <c r="K406" i="1"/>
  <c r="P391" i="1"/>
  <c r="P390" i="1"/>
  <c r="R391" i="1"/>
  <c r="L406" i="1"/>
  <c r="O407" i="1"/>
  <c r="J390" i="1"/>
  <c r="N406" i="1"/>
  <c r="P407" i="1"/>
  <c r="O409" i="1"/>
  <c r="K390" i="1"/>
  <c r="R406" i="1"/>
  <c r="R407" i="1"/>
  <c r="L390" i="1"/>
  <c r="A407" i="1"/>
  <c r="R399" i="1"/>
  <c r="N407" i="1"/>
  <c r="N399" i="1"/>
  <c r="L407" i="1"/>
  <c r="A391" i="1"/>
  <c r="B397" i="1"/>
  <c r="O399" i="1"/>
  <c r="J407" i="1"/>
  <c r="E4" i="28"/>
  <c r="M4" i="28"/>
  <c r="U4" i="28"/>
  <c r="AC4" i="28"/>
  <c r="E5" i="28"/>
  <c r="M5" i="28"/>
  <c r="U5" i="28"/>
  <c r="AC5" i="28"/>
  <c r="E6" i="28"/>
  <c r="M6" i="28"/>
  <c r="U6" i="28"/>
  <c r="AC6" i="28"/>
  <c r="E7" i="28"/>
  <c r="M7" i="28"/>
  <c r="U7" i="28"/>
  <c r="AC7" i="28"/>
  <c r="E8" i="28"/>
  <c r="M8" i="28"/>
  <c r="U8" i="28"/>
  <c r="AC8" i="28"/>
  <c r="E9" i="28"/>
  <c r="M9" i="28"/>
  <c r="U9" i="28"/>
  <c r="AC9" i="28"/>
  <c r="E10" i="28"/>
  <c r="M10" i="28"/>
  <c r="U10" i="28"/>
  <c r="AC10" i="28"/>
  <c r="E11" i="28"/>
  <c r="M11" i="28"/>
  <c r="U11" i="28"/>
  <c r="AC11" i="28"/>
  <c r="E12" i="28"/>
  <c r="M12" i="28"/>
  <c r="U12" i="28"/>
  <c r="AC12" i="28"/>
  <c r="E13" i="28"/>
  <c r="M13" i="28"/>
  <c r="V13" i="28"/>
  <c r="AE13" i="28"/>
  <c r="H14" i="28"/>
  <c r="Q14" i="28"/>
  <c r="AD14" i="28"/>
  <c r="K15" i="28"/>
  <c r="W15" i="28"/>
  <c r="D16" i="28"/>
  <c r="S16" i="28"/>
  <c r="C17" i="28"/>
  <c r="X17" i="28"/>
  <c r="L18" i="28"/>
  <c r="C19" i="28"/>
  <c r="X19" i="28"/>
  <c r="L20" i="28"/>
  <c r="C21" i="28"/>
  <c r="X21" i="28"/>
  <c r="L22" i="28"/>
  <c r="C23" i="28"/>
  <c r="X23" i="28"/>
  <c r="L24" i="28"/>
  <c r="C25" i="28"/>
  <c r="X25" i="28"/>
  <c r="L26" i="28"/>
  <c r="C27" i="28"/>
  <c r="X27" i="28"/>
  <c r="L28" i="28"/>
  <c r="C29" i="28"/>
  <c r="X29" i="28"/>
  <c r="L30" i="28"/>
  <c r="C31" i="28"/>
  <c r="X31" i="28"/>
  <c r="L32" i="28"/>
  <c r="D33" i="28"/>
  <c r="AG33" i="28"/>
  <c r="AF34" i="28"/>
  <c r="P36" i="28"/>
  <c r="H39" i="28"/>
  <c r="H44" i="28"/>
  <c r="M50" i="28"/>
  <c r="F4" i="28"/>
  <c r="N4" i="28"/>
  <c r="V4" i="28"/>
  <c r="AD4" i="28"/>
  <c r="F5" i="28"/>
  <c r="N5" i="28"/>
  <c r="V5" i="28"/>
  <c r="AD5" i="28"/>
  <c r="F6" i="28"/>
  <c r="N6" i="28"/>
  <c r="V6" i="28"/>
  <c r="AD6" i="28"/>
  <c r="F7" i="28"/>
  <c r="N7" i="28"/>
  <c r="V7" i="28"/>
  <c r="AD7" i="28"/>
  <c r="F8" i="28"/>
  <c r="N8" i="28"/>
  <c r="V8" i="28"/>
  <c r="AD8" i="28"/>
  <c r="F9" i="28"/>
  <c r="N9" i="28"/>
  <c r="V9" i="28"/>
  <c r="AD9" i="28"/>
  <c r="F10" i="28"/>
  <c r="N10" i="28"/>
  <c r="V10" i="28"/>
  <c r="AD10" i="28"/>
  <c r="F11" i="28"/>
  <c r="N11" i="28"/>
  <c r="V11" i="28"/>
  <c r="AD11" i="28"/>
  <c r="F12" i="28"/>
  <c r="N12" i="28"/>
  <c r="V12" i="28"/>
  <c r="AD12" i="28"/>
  <c r="F13" i="28"/>
  <c r="N13" i="28"/>
  <c r="W13" i="28"/>
  <c r="AF13" i="28"/>
  <c r="I14" i="28"/>
  <c r="S14" i="28"/>
  <c r="AE14" i="28"/>
  <c r="L15" i="28"/>
  <c r="X15" i="28"/>
  <c r="F16" i="28"/>
  <c r="T16" i="28"/>
  <c r="D17" i="28"/>
  <c r="AA17" i="28"/>
  <c r="P18" i="28"/>
  <c r="D19" i="28"/>
  <c r="AA19" i="28"/>
  <c r="P20" i="28"/>
  <c r="D21" i="28"/>
  <c r="AA21" i="28"/>
  <c r="P22" i="28"/>
  <c r="D23" i="28"/>
  <c r="AA23" i="28"/>
  <c r="P24" i="28"/>
  <c r="D25" i="28"/>
  <c r="AA25" i="28"/>
  <c r="P26" i="28"/>
  <c r="D27" i="28"/>
  <c r="AA27" i="28"/>
  <c r="P28" i="28"/>
  <c r="D29" i="28"/>
  <c r="AA29" i="28"/>
  <c r="P30" i="28"/>
  <c r="D31" i="28"/>
  <c r="AA31" i="28"/>
  <c r="P32" i="28"/>
  <c r="F33" i="28"/>
  <c r="D34" i="28"/>
  <c r="D35" i="28"/>
  <c r="R36" i="28"/>
  <c r="AF39" i="28"/>
  <c r="H45" i="28"/>
  <c r="AC50" i="28"/>
  <c r="G4" i="28"/>
  <c r="O4" i="28"/>
  <c r="W4" i="28"/>
  <c r="AE4" i="28"/>
  <c r="G5" i="28"/>
  <c r="O5" i="28"/>
  <c r="W5" i="28"/>
  <c r="AE5" i="28"/>
  <c r="G6" i="28"/>
  <c r="O6" i="28"/>
  <c r="W6" i="28"/>
  <c r="AE6" i="28"/>
  <c r="G7" i="28"/>
  <c r="O7" i="28"/>
  <c r="W7" i="28"/>
  <c r="AE7" i="28"/>
  <c r="G8" i="28"/>
  <c r="O8" i="28"/>
  <c r="W8" i="28"/>
  <c r="AE8" i="28"/>
  <c r="G9" i="28"/>
  <c r="O9" i="28"/>
  <c r="W9" i="28"/>
  <c r="AE9" i="28"/>
  <c r="G10" i="28"/>
  <c r="O10" i="28"/>
  <c r="W10" i="28"/>
  <c r="AE10" i="28"/>
  <c r="G11" i="28"/>
  <c r="O11" i="28"/>
  <c r="W11" i="28"/>
  <c r="AE11" i="28"/>
  <c r="G12" i="28"/>
  <c r="O12" i="28"/>
  <c r="W12" i="28"/>
  <c r="AE12" i="28"/>
  <c r="G13" i="28"/>
  <c r="O13" i="28"/>
  <c r="X13" i="28"/>
  <c r="AG13" i="28"/>
  <c r="K14" i="28"/>
  <c r="T14" i="28"/>
  <c r="AF14" i="28"/>
  <c r="N15" i="28"/>
  <c r="AA15" i="28"/>
  <c r="G16" i="28"/>
  <c r="W16" i="28"/>
  <c r="H17" i="28"/>
  <c r="AB17" i="28"/>
  <c r="S18" i="28"/>
  <c r="H19" i="28"/>
  <c r="AB19" i="28"/>
  <c r="S20" i="28"/>
  <c r="H21" i="28"/>
  <c r="AB21" i="28"/>
  <c r="S22" i="28"/>
  <c r="H23" i="28"/>
  <c r="AB23" i="28"/>
  <c r="S24" i="28"/>
  <c r="H25" i="28"/>
  <c r="AB25" i="28"/>
  <c r="S26" i="28"/>
  <c r="H27" i="28"/>
  <c r="AB27" i="28"/>
  <c r="S28" i="28"/>
  <c r="H29" i="28"/>
  <c r="AB29" i="28"/>
  <c r="S30" i="28"/>
  <c r="H31" i="28"/>
  <c r="AB31" i="28"/>
  <c r="S32" i="28"/>
  <c r="K33" i="28"/>
  <c r="F34" i="28"/>
  <c r="J35" i="28"/>
  <c r="AA36" i="28"/>
  <c r="H40" i="28"/>
  <c r="AF45" i="28"/>
  <c r="T53" i="28"/>
  <c r="H4" i="28"/>
  <c r="P4" i="28"/>
  <c r="X4" i="28"/>
  <c r="AF4" i="28"/>
  <c r="H5" i="28"/>
  <c r="P5" i="28"/>
  <c r="X5" i="28"/>
  <c r="AF5" i="28"/>
  <c r="H6" i="28"/>
  <c r="P6" i="28"/>
  <c r="X6" i="28"/>
  <c r="AF6" i="28"/>
  <c r="H7" i="28"/>
  <c r="P7" i="28"/>
  <c r="X7" i="28"/>
  <c r="AF7" i="28"/>
  <c r="H8" i="28"/>
  <c r="P8" i="28"/>
  <c r="X8" i="28"/>
  <c r="AF8" i="28"/>
  <c r="H9" i="28"/>
  <c r="P9" i="28"/>
  <c r="X9" i="28"/>
  <c r="AF9" i="28"/>
  <c r="H10" i="28"/>
  <c r="P10" i="28"/>
  <c r="X10" i="28"/>
  <c r="AF10" i="28"/>
  <c r="H11" i="28"/>
  <c r="P11" i="28"/>
  <c r="X11" i="28"/>
  <c r="AF11" i="28"/>
  <c r="H12" i="28"/>
  <c r="P12" i="28"/>
  <c r="X12" i="28"/>
  <c r="AF12" i="28"/>
  <c r="H13" i="28"/>
  <c r="P13" i="28"/>
  <c r="Y13" i="28"/>
  <c r="C14" i="28"/>
  <c r="L14" i="28"/>
  <c r="V14" i="28"/>
  <c r="C15" i="28"/>
  <c r="O15" i="28"/>
  <c r="AB15" i="28"/>
  <c r="H16" i="28"/>
  <c r="X16" i="28"/>
  <c r="K17" i="28"/>
  <c r="AF17" i="28"/>
  <c r="T18" i="28"/>
  <c r="K19" i="28"/>
  <c r="AF19" i="28"/>
  <c r="T20" i="28"/>
  <c r="K21" i="28"/>
  <c r="AF21" i="28"/>
  <c r="T22" i="28"/>
  <c r="K23" i="28"/>
  <c r="AF23" i="28"/>
  <c r="T24" i="28"/>
  <c r="K25" i="28"/>
  <c r="AF25" i="28"/>
  <c r="T26" i="28"/>
  <c r="K27" i="28"/>
  <c r="AF27" i="28"/>
  <c r="T28" i="28"/>
  <c r="K29" i="28"/>
  <c r="AF29" i="28"/>
  <c r="T30" i="28"/>
  <c r="K31" i="28"/>
  <c r="AF31" i="28"/>
  <c r="T32" i="28"/>
  <c r="P33" i="28"/>
  <c r="K34" i="28"/>
  <c r="K35" i="28"/>
  <c r="C37" i="28"/>
  <c r="H41" i="28"/>
  <c r="H46" i="28"/>
  <c r="T55" i="28"/>
  <c r="AH87" i="28"/>
  <c r="Z87" i="28"/>
  <c r="R87" i="28"/>
  <c r="J87" i="28"/>
  <c r="AH86" i="28"/>
  <c r="Z86" i="28"/>
  <c r="R86" i="28"/>
  <c r="J86" i="28"/>
  <c r="AH85" i="28"/>
  <c r="Z85" i="28"/>
  <c r="R85" i="28"/>
  <c r="J85" i="28"/>
  <c r="AH84" i="28"/>
  <c r="Z84" i="28"/>
  <c r="R84" i="28"/>
  <c r="J84" i="28"/>
  <c r="AH83" i="28"/>
  <c r="Z83" i="28"/>
  <c r="R83" i="28"/>
  <c r="J83" i="28"/>
  <c r="AH82" i="28"/>
  <c r="Z82" i="28"/>
  <c r="R82" i="28"/>
  <c r="J82" i="28"/>
  <c r="AH81" i="28"/>
  <c r="Z81" i="28"/>
  <c r="R81" i="28"/>
  <c r="J81" i="28"/>
  <c r="AH80" i="28"/>
  <c r="Z80" i="28"/>
  <c r="R80" i="28"/>
  <c r="J80" i="28"/>
  <c r="AH79" i="28"/>
  <c r="Z79" i="28"/>
  <c r="R79" i="28"/>
  <c r="J79" i="28"/>
  <c r="AH78" i="28"/>
  <c r="Z78" i="28"/>
  <c r="R78" i="28"/>
  <c r="J78" i="28"/>
  <c r="AH77" i="28"/>
  <c r="Z77" i="28"/>
  <c r="R77" i="28"/>
  <c r="J77" i="28"/>
  <c r="AH76" i="28"/>
  <c r="Z76" i="28"/>
  <c r="R76" i="28"/>
  <c r="J76" i="28"/>
  <c r="AH75" i="28"/>
  <c r="Z75" i="28"/>
  <c r="R75" i="28"/>
  <c r="J75" i="28"/>
  <c r="AH74" i="28"/>
  <c r="Z74" i="28"/>
  <c r="R74" i="28"/>
  <c r="J74" i="28"/>
  <c r="AH73" i="28"/>
  <c r="Z73" i="28"/>
  <c r="R73" i="28"/>
  <c r="J73" i="28"/>
  <c r="AH72" i="28"/>
  <c r="Z72" i="28"/>
  <c r="R72" i="28"/>
  <c r="J72" i="28"/>
  <c r="AG87" i="28"/>
  <c r="Y87" i="28"/>
  <c r="Q87" i="28"/>
  <c r="I87" i="28"/>
  <c r="AG86" i="28"/>
  <c r="Y86" i="28"/>
  <c r="Q86" i="28"/>
  <c r="I86" i="28"/>
  <c r="AG85" i="28"/>
  <c r="Y85" i="28"/>
  <c r="Q85" i="28"/>
  <c r="I85" i="28"/>
  <c r="AG84" i="28"/>
  <c r="Y84" i="28"/>
  <c r="Q84" i="28"/>
  <c r="I84" i="28"/>
  <c r="AG83" i="28"/>
  <c r="Y83" i="28"/>
  <c r="Q83" i="28"/>
  <c r="I83" i="28"/>
  <c r="AG82" i="28"/>
  <c r="Y82" i="28"/>
  <c r="Q82" i="28"/>
  <c r="I82" i="28"/>
  <c r="AG81" i="28"/>
  <c r="Y81" i="28"/>
  <c r="Q81" i="28"/>
  <c r="I81" i="28"/>
  <c r="AG80" i="28"/>
  <c r="Y80" i="28"/>
  <c r="Q80" i="28"/>
  <c r="I80" i="28"/>
  <c r="AG79" i="28"/>
  <c r="Y79" i="28"/>
  <c r="Q79" i="28"/>
  <c r="I79" i="28"/>
  <c r="AG78" i="28"/>
  <c r="Y78" i="28"/>
  <c r="Q78" i="28"/>
  <c r="I78" i="28"/>
  <c r="AG77" i="28"/>
  <c r="Y77" i="28"/>
  <c r="Q77" i="28"/>
  <c r="I77" i="28"/>
  <c r="AG76" i="28"/>
  <c r="Y76" i="28"/>
  <c r="Q76" i="28"/>
  <c r="I76" i="28"/>
  <c r="AG75" i="28"/>
  <c r="Y75" i="28"/>
  <c r="Q75" i="28"/>
  <c r="I75" i="28"/>
  <c r="AG74" i="28"/>
  <c r="Y74" i="28"/>
  <c r="Q74" i="28"/>
  <c r="I74" i="28"/>
  <c r="AG73" i="28"/>
  <c r="Y73" i="28"/>
  <c r="Q73" i="28"/>
  <c r="I73" i="28"/>
  <c r="AG72" i="28"/>
  <c r="Y72" i="28"/>
  <c r="Q72" i="28"/>
  <c r="I72" i="28"/>
  <c r="AG71" i="28"/>
  <c r="Y71" i="28"/>
  <c r="Q71" i="28"/>
  <c r="I71" i="28"/>
  <c r="AG70" i="28"/>
  <c r="Y70" i="28"/>
  <c r="Q70" i="28"/>
  <c r="I70" i="28"/>
  <c r="AG69" i="28"/>
  <c r="Y69" i="28"/>
  <c r="Q69" i="28"/>
  <c r="I69" i="28"/>
  <c r="AG68" i="28"/>
  <c r="Y68" i="28"/>
  <c r="Q68" i="28"/>
  <c r="I68" i="28"/>
  <c r="AG67" i="28"/>
  <c r="Y67" i="28"/>
  <c r="Q67" i="28"/>
  <c r="I67" i="28"/>
  <c r="AG66" i="28"/>
  <c r="AF87" i="28"/>
  <c r="X87" i="28"/>
  <c r="P87" i="28"/>
  <c r="H87" i="28"/>
  <c r="AF86" i="28"/>
  <c r="X86" i="28"/>
  <c r="P86" i="28"/>
  <c r="H86" i="28"/>
  <c r="AF85" i="28"/>
  <c r="X85" i="28"/>
  <c r="P85" i="28"/>
  <c r="H85" i="28"/>
  <c r="AF84" i="28"/>
  <c r="X84" i="28"/>
  <c r="P84" i="28"/>
  <c r="H84" i="28"/>
  <c r="AF83" i="28"/>
  <c r="X83" i="28"/>
  <c r="P83" i="28"/>
  <c r="H83" i="28"/>
  <c r="AF82" i="28"/>
  <c r="X82" i="28"/>
  <c r="P82" i="28"/>
  <c r="H82" i="28"/>
  <c r="AF81" i="28"/>
  <c r="X81" i="28"/>
  <c r="P81" i="28"/>
  <c r="H81" i="28"/>
  <c r="AF80" i="28"/>
  <c r="X80" i="28"/>
  <c r="P80" i="28"/>
  <c r="H80" i="28"/>
  <c r="AF79" i="28"/>
  <c r="X79" i="28"/>
  <c r="P79" i="28"/>
  <c r="H79" i="28"/>
  <c r="AF78" i="28"/>
  <c r="X78" i="28"/>
  <c r="P78" i="28"/>
  <c r="H78" i="28"/>
  <c r="AF77" i="28"/>
  <c r="X77" i="28"/>
  <c r="P77" i="28"/>
  <c r="H77" i="28"/>
  <c r="AF76" i="28"/>
  <c r="X76" i="28"/>
  <c r="P76" i="28"/>
  <c r="H76" i="28"/>
  <c r="AF75" i="28"/>
  <c r="X75" i="28"/>
  <c r="P75" i="28"/>
  <c r="H75" i="28"/>
  <c r="AF74" i="28"/>
  <c r="X74" i="28"/>
  <c r="P74" i="28"/>
  <c r="H74" i="28"/>
  <c r="AF73" i="28"/>
  <c r="X73" i="28"/>
  <c r="P73" i="28"/>
  <c r="H73" i="28"/>
  <c r="AF72" i="28"/>
  <c r="X72" i="28"/>
  <c r="P72" i="28"/>
  <c r="H72" i="28"/>
  <c r="AE87" i="28"/>
  <c r="W87" i="28"/>
  <c r="O87" i="28"/>
  <c r="G87" i="28"/>
  <c r="AE86" i="28"/>
  <c r="W86" i="28"/>
  <c r="O86" i="28"/>
  <c r="G86" i="28"/>
  <c r="AE85" i="28"/>
  <c r="W85" i="28"/>
  <c r="O85" i="28"/>
  <c r="G85" i="28"/>
  <c r="AE84" i="28"/>
  <c r="W84" i="28"/>
  <c r="O84" i="28"/>
  <c r="G84" i="28"/>
  <c r="AE83" i="28"/>
  <c r="W83" i="28"/>
  <c r="O83" i="28"/>
  <c r="G83" i="28"/>
  <c r="AE82" i="28"/>
  <c r="W82" i="28"/>
  <c r="O82" i="28"/>
  <c r="G82" i="28"/>
  <c r="AE81" i="28"/>
  <c r="W81" i="28"/>
  <c r="O81" i="28"/>
  <c r="G81" i="28"/>
  <c r="AE80" i="28"/>
  <c r="W80" i="28"/>
  <c r="O80" i="28"/>
  <c r="G80" i="28"/>
  <c r="AE79" i="28"/>
  <c r="W79" i="28"/>
  <c r="O79" i="28"/>
  <c r="G79" i="28"/>
  <c r="AE78" i="28"/>
  <c r="W78" i="28"/>
  <c r="O78" i="28"/>
  <c r="G78" i="28"/>
  <c r="AE77" i="28"/>
  <c r="W77" i="28"/>
  <c r="O77" i="28"/>
  <c r="G77" i="28"/>
  <c r="AE76" i="28"/>
  <c r="W76" i="28"/>
  <c r="O76" i="28"/>
  <c r="G76" i="28"/>
  <c r="AE75" i="28"/>
  <c r="W75" i="28"/>
  <c r="O75" i="28"/>
  <c r="G75" i="28"/>
  <c r="AE74" i="28"/>
  <c r="W74" i="28"/>
  <c r="O74" i="28"/>
  <c r="G74" i="28"/>
  <c r="AE73" i="28"/>
  <c r="W73" i="28"/>
  <c r="O73" i="28"/>
  <c r="G73" i="28"/>
  <c r="AE72" i="28"/>
  <c r="W72" i="28"/>
  <c r="O72" i="28"/>
  <c r="G72" i="28"/>
  <c r="AE71" i="28"/>
  <c r="W71" i="28"/>
  <c r="O71" i="28"/>
  <c r="G71" i="28"/>
  <c r="AE70" i="28"/>
  <c r="W70" i="28"/>
  <c r="O70" i="28"/>
  <c r="G70" i="28"/>
  <c r="AE69" i="28"/>
  <c r="W69" i="28"/>
  <c r="O69" i="28"/>
  <c r="G69" i="28"/>
  <c r="AE68" i="28"/>
  <c r="W68" i="28"/>
  <c r="O68" i="28"/>
  <c r="G68" i="28"/>
  <c r="AE67" i="28"/>
  <c r="W67" i="28"/>
  <c r="O67" i="28"/>
  <c r="G67" i="28"/>
  <c r="AD87" i="28"/>
  <c r="V87" i="28"/>
  <c r="N87" i="28"/>
  <c r="F87" i="28"/>
  <c r="AD86" i="28"/>
  <c r="V86" i="28"/>
  <c r="N86" i="28"/>
  <c r="F86" i="28"/>
  <c r="AD85" i="28"/>
  <c r="V85" i="28"/>
  <c r="N85" i="28"/>
  <c r="F85" i="28"/>
  <c r="AD84" i="28"/>
  <c r="V84" i="28"/>
  <c r="N84" i="28"/>
  <c r="F84" i="28"/>
  <c r="AD83" i="28"/>
  <c r="V83" i="28"/>
  <c r="N83" i="28"/>
  <c r="F83" i="28"/>
  <c r="AD82" i="28"/>
  <c r="V82" i="28"/>
  <c r="N82" i="28"/>
  <c r="F82" i="28"/>
  <c r="AD81" i="28"/>
  <c r="V81" i="28"/>
  <c r="N81" i="28"/>
  <c r="F81" i="28"/>
  <c r="AD80" i="28"/>
  <c r="V80" i="28"/>
  <c r="N80" i="28"/>
  <c r="F80" i="28"/>
  <c r="AD79" i="28"/>
  <c r="V79" i="28"/>
  <c r="N79" i="28"/>
  <c r="F79" i="28"/>
  <c r="AD78" i="28"/>
  <c r="V78" i="28"/>
  <c r="N78" i="28"/>
  <c r="F78" i="28"/>
  <c r="AD77" i="28"/>
  <c r="V77" i="28"/>
  <c r="N77" i="28"/>
  <c r="F77" i="28"/>
  <c r="AD76" i="28"/>
  <c r="V76" i="28"/>
  <c r="N76" i="28"/>
  <c r="F76" i="28"/>
  <c r="AD75" i="28"/>
  <c r="V75" i="28"/>
  <c r="N75" i="28"/>
  <c r="F75" i="28"/>
  <c r="AD74" i="28"/>
  <c r="V74" i="28"/>
  <c r="N74" i="28"/>
  <c r="F74" i="28"/>
  <c r="AD73" i="28"/>
  <c r="V73" i="28"/>
  <c r="N73" i="28"/>
  <c r="F73" i="28"/>
  <c r="AD72" i="28"/>
  <c r="V72" i="28"/>
  <c r="N72" i="28"/>
  <c r="F72" i="28"/>
  <c r="AD71" i="28"/>
  <c r="V71" i="28"/>
  <c r="N71" i="28"/>
  <c r="F71" i="28"/>
  <c r="AD70" i="28"/>
  <c r="V70" i="28"/>
  <c r="N70" i="28"/>
  <c r="F70" i="28"/>
  <c r="AD69" i="28"/>
  <c r="V69" i="28"/>
  <c r="N69" i="28"/>
  <c r="F69" i="28"/>
  <c r="AD68" i="28"/>
  <c r="V68" i="28"/>
  <c r="N68" i="28"/>
  <c r="F68" i="28"/>
  <c r="AD67" i="28"/>
  <c r="V67" i="28"/>
  <c r="N67" i="28"/>
  <c r="F67" i="28"/>
  <c r="AC87" i="28"/>
  <c r="U87" i="28"/>
  <c r="M87" i="28"/>
  <c r="E87" i="28"/>
  <c r="AC86" i="28"/>
  <c r="U86" i="28"/>
  <c r="M86" i="28"/>
  <c r="E86" i="28"/>
  <c r="AC85" i="28"/>
  <c r="U85" i="28"/>
  <c r="M85" i="28"/>
  <c r="E85" i="28"/>
  <c r="AC84" i="28"/>
  <c r="U84" i="28"/>
  <c r="M84" i="28"/>
  <c r="E84" i="28"/>
  <c r="AC83" i="28"/>
  <c r="U83" i="28"/>
  <c r="M83" i="28"/>
  <c r="E83" i="28"/>
  <c r="AC82" i="28"/>
  <c r="U82" i="28"/>
  <c r="M82" i="28"/>
  <c r="E82" i="28"/>
  <c r="AC81" i="28"/>
  <c r="U81" i="28"/>
  <c r="M81" i="28"/>
  <c r="E81" i="28"/>
  <c r="AC80" i="28"/>
  <c r="U80" i="28"/>
  <c r="M80" i="28"/>
  <c r="E80" i="28"/>
  <c r="AC79" i="28"/>
  <c r="U79" i="28"/>
  <c r="M79" i="28"/>
  <c r="E79" i="28"/>
  <c r="AC78" i="28"/>
  <c r="U78" i="28"/>
  <c r="M78" i="28"/>
  <c r="E78" i="28"/>
  <c r="AC77" i="28"/>
  <c r="U77" i="28"/>
  <c r="M77" i="28"/>
  <c r="E77" i="28"/>
  <c r="AC76" i="28"/>
  <c r="U76" i="28"/>
  <c r="M76" i="28"/>
  <c r="E76" i="28"/>
  <c r="AC75" i="28"/>
  <c r="U75" i="28"/>
  <c r="M75" i="28"/>
  <c r="E75" i="28"/>
  <c r="AC74" i="28"/>
  <c r="U74" i="28"/>
  <c r="M74" i="28"/>
  <c r="E74" i="28"/>
  <c r="AC73" i="28"/>
  <c r="U73" i="28"/>
  <c r="M73" i="28"/>
  <c r="E73" i="28"/>
  <c r="AC72" i="28"/>
  <c r="U72" i="28"/>
  <c r="M72" i="28"/>
  <c r="E72" i="28"/>
  <c r="AC71" i="28"/>
  <c r="U71" i="28"/>
  <c r="M71" i="28"/>
  <c r="E71" i="28"/>
  <c r="AC70" i="28"/>
  <c r="U70" i="28"/>
  <c r="M70" i="28"/>
  <c r="E70" i="28"/>
  <c r="AC69" i="28"/>
  <c r="U69" i="28"/>
  <c r="M69" i="28"/>
  <c r="E69" i="28"/>
  <c r="AC68" i="28"/>
  <c r="U68" i="28"/>
  <c r="M68" i="28"/>
  <c r="E68" i="28"/>
  <c r="AC67" i="28"/>
  <c r="U67" i="28"/>
  <c r="M67" i="28"/>
  <c r="E67" i="28"/>
  <c r="AB87" i="28"/>
  <c r="T87" i="28"/>
  <c r="L87" i="28"/>
  <c r="D87" i="28"/>
  <c r="AB86" i="28"/>
  <c r="T86" i="28"/>
  <c r="L86" i="28"/>
  <c r="D86" i="28"/>
  <c r="AB85" i="28"/>
  <c r="T85" i="28"/>
  <c r="L85" i="28"/>
  <c r="D85" i="28"/>
  <c r="AB84" i="28"/>
  <c r="T84" i="28"/>
  <c r="L84" i="28"/>
  <c r="D84" i="28"/>
  <c r="AB83" i="28"/>
  <c r="T83" i="28"/>
  <c r="L83" i="28"/>
  <c r="D83" i="28"/>
  <c r="AB82" i="28"/>
  <c r="T82" i="28"/>
  <c r="L82" i="28"/>
  <c r="D82" i="28"/>
  <c r="AB81" i="28"/>
  <c r="T81" i="28"/>
  <c r="L81" i="28"/>
  <c r="D81" i="28"/>
  <c r="AB80" i="28"/>
  <c r="T80" i="28"/>
  <c r="L80" i="28"/>
  <c r="D80" i="28"/>
  <c r="AB79" i="28"/>
  <c r="T79" i="28"/>
  <c r="L79" i="28"/>
  <c r="D79" i="28"/>
  <c r="AB78" i="28"/>
  <c r="T78" i="28"/>
  <c r="L78" i="28"/>
  <c r="D78" i="28"/>
  <c r="AB77" i="28"/>
  <c r="T77" i="28"/>
  <c r="L77" i="28"/>
  <c r="D77" i="28"/>
  <c r="AB76" i="28"/>
  <c r="T76" i="28"/>
  <c r="L76" i="28"/>
  <c r="D76" i="28"/>
  <c r="AB75" i="28"/>
  <c r="T75" i="28"/>
  <c r="L75" i="28"/>
  <c r="D75" i="28"/>
  <c r="AB74" i="28"/>
  <c r="T74" i="28"/>
  <c r="L74" i="28"/>
  <c r="D74" i="28"/>
  <c r="AB73" i="28"/>
  <c r="T73" i="28"/>
  <c r="L73" i="28"/>
  <c r="D73" i="28"/>
  <c r="AB72" i="28"/>
  <c r="T72" i="28"/>
  <c r="L72" i="28"/>
  <c r="D72" i="28"/>
  <c r="AB71" i="28"/>
  <c r="T71" i="28"/>
  <c r="L71" i="28"/>
  <c r="D71" i="28"/>
  <c r="AB70" i="28"/>
  <c r="T70" i="28"/>
  <c r="L70" i="28"/>
  <c r="D70" i="28"/>
  <c r="AB69" i="28"/>
  <c r="T69" i="28"/>
  <c r="L69" i="28"/>
  <c r="D69" i="28"/>
  <c r="AB68" i="28"/>
  <c r="T68" i="28"/>
  <c r="L68" i="28"/>
  <c r="D68" i="28"/>
  <c r="AB67" i="28"/>
  <c r="T67" i="28"/>
  <c r="L67" i="28"/>
  <c r="D67" i="28"/>
  <c r="AB66" i="28"/>
  <c r="AA87" i="28"/>
  <c r="AA85" i="28"/>
  <c r="AA83" i="28"/>
  <c r="AA81" i="28"/>
  <c r="AA79" i="28"/>
  <c r="AA77" i="28"/>
  <c r="AA75" i="28"/>
  <c r="AA73" i="28"/>
  <c r="AH71" i="28"/>
  <c r="K71" i="28"/>
  <c r="X70" i="28"/>
  <c r="AH69" i="28"/>
  <c r="K69" i="28"/>
  <c r="X68" i="28"/>
  <c r="AH67" i="28"/>
  <c r="K67" i="28"/>
  <c r="AC66" i="28"/>
  <c r="T66" i="28"/>
  <c r="L66" i="28"/>
  <c r="D66" i="28"/>
  <c r="AB65" i="28"/>
  <c r="T65" i="28"/>
  <c r="L65" i="28"/>
  <c r="D65" i="28"/>
  <c r="AB64" i="28"/>
  <c r="T64" i="28"/>
  <c r="L64" i="28"/>
  <c r="D64" i="28"/>
  <c r="AB63" i="28"/>
  <c r="T63" i="28"/>
  <c r="L63" i="28"/>
  <c r="D63" i="28"/>
  <c r="AB62" i="28"/>
  <c r="T62" i="28"/>
  <c r="L62" i="28"/>
  <c r="D62" i="28"/>
  <c r="AB61" i="28"/>
  <c r="T61" i="28"/>
  <c r="L61" i="28"/>
  <c r="D61" i="28"/>
  <c r="AB60" i="28"/>
  <c r="T60" i="28"/>
  <c r="L60" i="28"/>
  <c r="D60" i="28"/>
  <c r="AB59" i="28"/>
  <c r="T59" i="28"/>
  <c r="L59" i="28"/>
  <c r="D59" i="28"/>
  <c r="AB58" i="28"/>
  <c r="T58" i="28"/>
  <c r="L58" i="28"/>
  <c r="D58" i="28"/>
  <c r="AB57" i="28"/>
  <c r="T57" i="28"/>
  <c r="L57" i="28"/>
  <c r="D57" i="28"/>
  <c r="AB56" i="28"/>
  <c r="S87" i="28"/>
  <c r="S85" i="28"/>
  <c r="S83" i="28"/>
  <c r="S81" i="28"/>
  <c r="S79" i="28"/>
  <c r="S77" i="28"/>
  <c r="S75" i="28"/>
  <c r="S73" i="28"/>
  <c r="AF71" i="28"/>
  <c r="J71" i="28"/>
  <c r="S70" i="28"/>
  <c r="AF69" i="28"/>
  <c r="J69" i="28"/>
  <c r="S68" i="28"/>
  <c r="AF67" i="28"/>
  <c r="J67" i="28"/>
  <c r="AA66" i="28"/>
  <c r="S66" i="28"/>
  <c r="K66" i="28"/>
  <c r="C66" i="28"/>
  <c r="AA65" i="28"/>
  <c r="S65" i="28"/>
  <c r="K65" i="28"/>
  <c r="C65" i="28"/>
  <c r="AA64" i="28"/>
  <c r="S64" i="28"/>
  <c r="K64" i="28"/>
  <c r="C64" i="28"/>
  <c r="AA63" i="28"/>
  <c r="S63" i="28"/>
  <c r="K63" i="28"/>
  <c r="C63" i="28"/>
  <c r="AA62" i="28"/>
  <c r="S62" i="28"/>
  <c r="K62" i="28"/>
  <c r="C62" i="28"/>
  <c r="AA61" i="28"/>
  <c r="S61" i="28"/>
  <c r="K61" i="28"/>
  <c r="C61" i="28"/>
  <c r="AA60" i="28"/>
  <c r="S60" i="28"/>
  <c r="K60" i="28"/>
  <c r="C60" i="28"/>
  <c r="AA59" i="28"/>
  <c r="S59" i="28"/>
  <c r="K59" i="28"/>
  <c r="C59" i="28"/>
  <c r="AA58" i="28"/>
  <c r="S58" i="28"/>
  <c r="K58" i="28"/>
  <c r="C58" i="28"/>
  <c r="AA57" i="28"/>
  <c r="S57" i="28"/>
  <c r="K57" i="28"/>
  <c r="C57" i="28"/>
  <c r="AA56" i="28"/>
  <c r="S56" i="28"/>
  <c r="K56" i="28"/>
  <c r="C56" i="28"/>
  <c r="AA55" i="28"/>
  <c r="S55" i="28"/>
  <c r="K55" i="28"/>
  <c r="C55" i="28"/>
  <c r="AA54" i="28"/>
  <c r="S54" i="28"/>
  <c r="K54" i="28"/>
  <c r="C54" i="28"/>
  <c r="AA53" i="28"/>
  <c r="S53" i="28"/>
  <c r="K53" i="28"/>
  <c r="C53" i="28"/>
  <c r="AA52" i="28"/>
  <c r="S52" i="28"/>
  <c r="K52" i="28"/>
  <c r="C52" i="28"/>
  <c r="AA51" i="28"/>
  <c r="S51" i="28"/>
  <c r="K51" i="28"/>
  <c r="C51" i="28"/>
  <c r="AA50" i="28"/>
  <c r="S50" i="28"/>
  <c r="K50" i="28"/>
  <c r="C50" i="28"/>
  <c r="AA49" i="28"/>
  <c r="S49" i="28"/>
  <c r="K87" i="28"/>
  <c r="K85" i="28"/>
  <c r="K83" i="28"/>
  <c r="K81" i="28"/>
  <c r="K79" i="28"/>
  <c r="K77" i="28"/>
  <c r="K75" i="28"/>
  <c r="K73" i="28"/>
  <c r="AA71" i="28"/>
  <c r="H71" i="28"/>
  <c r="R70" i="28"/>
  <c r="AA69" i="28"/>
  <c r="H69" i="28"/>
  <c r="R68" i="28"/>
  <c r="AA67" i="28"/>
  <c r="H67" i="28"/>
  <c r="Z66" i="28"/>
  <c r="R66" i="28"/>
  <c r="J66" i="28"/>
  <c r="AH65" i="28"/>
  <c r="Z65" i="28"/>
  <c r="R65" i="28"/>
  <c r="J65" i="28"/>
  <c r="AH64" i="28"/>
  <c r="Z64" i="28"/>
  <c r="R64" i="28"/>
  <c r="J64" i="28"/>
  <c r="AH63" i="28"/>
  <c r="Z63" i="28"/>
  <c r="R63" i="28"/>
  <c r="J63" i="28"/>
  <c r="AH62" i="28"/>
  <c r="Z62" i="28"/>
  <c r="R62" i="28"/>
  <c r="J62" i="28"/>
  <c r="AH61" i="28"/>
  <c r="Z61" i="28"/>
  <c r="R61" i="28"/>
  <c r="J61" i="28"/>
  <c r="AH60" i="28"/>
  <c r="Z60" i="28"/>
  <c r="R60" i="28"/>
  <c r="J60" i="28"/>
  <c r="AH59" i="28"/>
  <c r="Z59" i="28"/>
  <c r="R59" i="28"/>
  <c r="J59" i="28"/>
  <c r="AH58" i="28"/>
  <c r="Z58" i="28"/>
  <c r="R58" i="28"/>
  <c r="J58" i="28"/>
  <c r="AH57" i="28"/>
  <c r="Z57" i="28"/>
  <c r="R57" i="28"/>
  <c r="J57" i="28"/>
  <c r="AH56" i="28"/>
  <c r="Z56" i="28"/>
  <c r="R56" i="28"/>
  <c r="J56" i="28"/>
  <c r="AH55" i="28"/>
  <c r="Z55" i="28"/>
  <c r="R55" i="28"/>
  <c r="J55" i="28"/>
  <c r="AH54" i="28"/>
  <c r="Z54" i="28"/>
  <c r="R54" i="28"/>
  <c r="J54" i="28"/>
  <c r="AH53" i="28"/>
  <c r="Z53" i="28"/>
  <c r="R53" i="28"/>
  <c r="J53" i="28"/>
  <c r="AH52" i="28"/>
  <c r="Z52" i="28"/>
  <c r="R52" i="28"/>
  <c r="J52" i="28"/>
  <c r="AH51" i="28"/>
  <c r="Z51" i="28"/>
  <c r="R51" i="28"/>
  <c r="J51" i="28"/>
  <c r="AH50" i="28"/>
  <c r="Z50" i="28"/>
  <c r="R50" i="28"/>
  <c r="J50" i="28"/>
  <c r="AH49" i="28"/>
  <c r="Z49" i="28"/>
  <c r="C87" i="28"/>
  <c r="C85" i="28"/>
  <c r="C83" i="28"/>
  <c r="C81" i="28"/>
  <c r="C79" i="28"/>
  <c r="C77" i="28"/>
  <c r="C75" i="28"/>
  <c r="C73" i="28"/>
  <c r="Z71" i="28"/>
  <c r="C71" i="28"/>
  <c r="P70" i="28"/>
  <c r="Z69" i="28"/>
  <c r="C69" i="28"/>
  <c r="P68" i="28"/>
  <c r="Z67" i="28"/>
  <c r="C67" i="28"/>
  <c r="Y66" i="28"/>
  <c r="Q66" i="28"/>
  <c r="I66" i="28"/>
  <c r="AG65" i="28"/>
  <c r="Y65" i="28"/>
  <c r="Q65" i="28"/>
  <c r="I65" i="28"/>
  <c r="AG64" i="28"/>
  <c r="Y64" i="28"/>
  <c r="Q64" i="28"/>
  <c r="I64" i="28"/>
  <c r="AG63" i="28"/>
  <c r="Y63" i="28"/>
  <c r="Q63" i="28"/>
  <c r="I63" i="28"/>
  <c r="AG62" i="28"/>
  <c r="Y62" i="28"/>
  <c r="Q62" i="28"/>
  <c r="I62" i="28"/>
  <c r="AG61" i="28"/>
  <c r="Y61" i="28"/>
  <c r="Q61" i="28"/>
  <c r="I61" i="28"/>
  <c r="AG60" i="28"/>
  <c r="Y60" i="28"/>
  <c r="Q60" i="28"/>
  <c r="I60" i="28"/>
  <c r="AG59" i="28"/>
  <c r="Y59" i="28"/>
  <c r="Q59" i="28"/>
  <c r="I59" i="28"/>
  <c r="AG58" i="28"/>
  <c r="Y58" i="28"/>
  <c r="Q58" i="28"/>
  <c r="I58" i="28"/>
  <c r="AG57" i="28"/>
  <c r="Y57" i="28"/>
  <c r="Q57" i="28"/>
  <c r="I57" i="28"/>
  <c r="AG56" i="28"/>
  <c r="Y56" i="28"/>
  <c r="Q56" i="28"/>
  <c r="I56" i="28"/>
  <c r="AG55" i="28"/>
  <c r="Y55" i="28"/>
  <c r="Q55" i="28"/>
  <c r="I55" i="28"/>
  <c r="AG54" i="28"/>
  <c r="Y54" i="28"/>
  <c r="Q54" i="28"/>
  <c r="I54" i="28"/>
  <c r="AG53" i="28"/>
  <c r="Y53" i="28"/>
  <c r="Q53" i="28"/>
  <c r="I53" i="28"/>
  <c r="AG52" i="28"/>
  <c r="Y52" i="28"/>
  <c r="Q52" i="28"/>
  <c r="I52" i="28"/>
  <c r="AG51" i="28"/>
  <c r="Y51" i="28"/>
  <c r="Q51" i="28"/>
  <c r="I51" i="28"/>
  <c r="AG50" i="28"/>
  <c r="Y50" i="28"/>
  <c r="Q50" i="28"/>
  <c r="I50" i="28"/>
  <c r="AG49" i="28"/>
  <c r="Y49" i="28"/>
  <c r="AA86" i="28"/>
  <c r="AA84" i="28"/>
  <c r="AA82" i="28"/>
  <c r="AA80" i="28"/>
  <c r="AA78" i="28"/>
  <c r="AA76" i="28"/>
  <c r="AA74" i="28"/>
  <c r="AA72" i="28"/>
  <c r="X71" i="28"/>
  <c r="AH70" i="28"/>
  <c r="K70" i="28"/>
  <c r="X69" i="28"/>
  <c r="AH68" i="28"/>
  <c r="K68" i="28"/>
  <c r="X67" i="28"/>
  <c r="AH66" i="28"/>
  <c r="X66" i="28"/>
  <c r="P66" i="28"/>
  <c r="H66" i="28"/>
  <c r="AF65" i="28"/>
  <c r="X65" i="28"/>
  <c r="P65" i="28"/>
  <c r="H65" i="28"/>
  <c r="AF64" i="28"/>
  <c r="X64" i="28"/>
  <c r="P64" i="28"/>
  <c r="H64" i="28"/>
  <c r="AF63" i="28"/>
  <c r="X63" i="28"/>
  <c r="P63" i="28"/>
  <c r="H63" i="28"/>
  <c r="AF62" i="28"/>
  <c r="X62" i="28"/>
  <c r="P62" i="28"/>
  <c r="H62" i="28"/>
  <c r="AF61" i="28"/>
  <c r="X61" i="28"/>
  <c r="P61" i="28"/>
  <c r="H61" i="28"/>
  <c r="AF60" i="28"/>
  <c r="X60" i="28"/>
  <c r="P60" i="28"/>
  <c r="H60" i="28"/>
  <c r="AF59" i="28"/>
  <c r="X59" i="28"/>
  <c r="P59" i="28"/>
  <c r="H59" i="28"/>
  <c r="AF58" i="28"/>
  <c r="X58" i="28"/>
  <c r="P58" i="28"/>
  <c r="H58" i="28"/>
  <c r="AF57" i="28"/>
  <c r="X57" i="28"/>
  <c r="P57" i="28"/>
  <c r="H57" i="28"/>
  <c r="S86" i="28"/>
  <c r="S84" i="28"/>
  <c r="S82" i="28"/>
  <c r="S80" i="28"/>
  <c r="S78" i="28"/>
  <c r="S76" i="28"/>
  <c r="S74" i="28"/>
  <c r="S72" i="28"/>
  <c r="S71" i="28"/>
  <c r="AF70" i="28"/>
  <c r="J70" i="28"/>
  <c r="S69" i="28"/>
  <c r="AF68" i="28"/>
  <c r="J68" i="28"/>
  <c r="S67" i="28"/>
  <c r="AF66" i="28"/>
  <c r="W66" i="28"/>
  <c r="O66" i="28"/>
  <c r="G66" i="28"/>
  <c r="AE65" i="28"/>
  <c r="W65" i="28"/>
  <c r="O65" i="28"/>
  <c r="G65" i="28"/>
  <c r="AE64" i="28"/>
  <c r="W64" i="28"/>
  <c r="O64" i="28"/>
  <c r="G64" i="28"/>
  <c r="AE63" i="28"/>
  <c r="W63" i="28"/>
  <c r="O63" i="28"/>
  <c r="G63" i="28"/>
  <c r="AE62" i="28"/>
  <c r="W62" i="28"/>
  <c r="O62" i="28"/>
  <c r="G62" i="28"/>
  <c r="AE61" i="28"/>
  <c r="W61" i="28"/>
  <c r="O61" i="28"/>
  <c r="G61" i="28"/>
  <c r="AE60" i="28"/>
  <c r="W60" i="28"/>
  <c r="O60" i="28"/>
  <c r="G60" i="28"/>
  <c r="AE59" i="28"/>
  <c r="W59" i="28"/>
  <c r="O59" i="28"/>
  <c r="G59" i="28"/>
  <c r="AE58" i="28"/>
  <c r="W58" i="28"/>
  <c r="O58" i="28"/>
  <c r="G58" i="28"/>
  <c r="AE57" i="28"/>
  <c r="W57" i="28"/>
  <c r="O57" i="28"/>
  <c r="G57" i="28"/>
  <c r="AE56" i="28"/>
  <c r="W56" i="28"/>
  <c r="O56" i="28"/>
  <c r="G56" i="28"/>
  <c r="AE55" i="28"/>
  <c r="W55" i="28"/>
  <c r="O55" i="28"/>
  <c r="G55" i="28"/>
  <c r="AE54" i="28"/>
  <c r="W54" i="28"/>
  <c r="O54" i="28"/>
  <c r="G54" i="28"/>
  <c r="AE53" i="28"/>
  <c r="W53" i="28"/>
  <c r="O53" i="28"/>
  <c r="G53" i="28"/>
  <c r="AE52" i="28"/>
  <c r="W52" i="28"/>
  <c r="O52" i="28"/>
  <c r="G52" i="28"/>
  <c r="AE51" i="28"/>
  <c r="W51" i="28"/>
  <c r="O51" i="28"/>
  <c r="G51" i="28"/>
  <c r="AE50" i="28"/>
  <c r="K86" i="28"/>
  <c r="K84" i="28"/>
  <c r="K82" i="28"/>
  <c r="K80" i="28"/>
  <c r="K78" i="28"/>
  <c r="K76" i="28"/>
  <c r="K74" i="28"/>
  <c r="K72" i="28"/>
  <c r="R71" i="28"/>
  <c r="AA70" i="28"/>
  <c r="H70" i="28"/>
  <c r="R69" i="28"/>
  <c r="AA68" i="28"/>
  <c r="H68" i="28"/>
  <c r="R67" i="28"/>
  <c r="AE66" i="28"/>
  <c r="V66" i="28"/>
  <c r="N66" i="28"/>
  <c r="F66" i="28"/>
  <c r="AD65" i="28"/>
  <c r="V65" i="28"/>
  <c r="N65" i="28"/>
  <c r="F65" i="28"/>
  <c r="AD64" i="28"/>
  <c r="V64" i="28"/>
  <c r="N64" i="28"/>
  <c r="F64" i="28"/>
  <c r="AD63" i="28"/>
  <c r="V63" i="28"/>
  <c r="N63" i="28"/>
  <c r="F63" i="28"/>
  <c r="AD62" i="28"/>
  <c r="V62" i="28"/>
  <c r="N62" i="28"/>
  <c r="F62" i="28"/>
  <c r="AD61" i="28"/>
  <c r="V61" i="28"/>
  <c r="N61" i="28"/>
  <c r="F61" i="28"/>
  <c r="AD60" i="28"/>
  <c r="V60" i="28"/>
  <c r="N60" i="28"/>
  <c r="F60" i="28"/>
  <c r="AD59" i="28"/>
  <c r="V59" i="28"/>
  <c r="N59" i="28"/>
  <c r="F59" i="28"/>
  <c r="AD58" i="28"/>
  <c r="V58" i="28"/>
  <c r="N58" i="28"/>
  <c r="F58" i="28"/>
  <c r="AD57" i="28"/>
  <c r="V57" i="28"/>
  <c r="N57" i="28"/>
  <c r="F57" i="28"/>
  <c r="AD56" i="28"/>
  <c r="V56" i="28"/>
  <c r="N56" i="28"/>
  <c r="F56" i="28"/>
  <c r="AD55" i="28"/>
  <c r="V55" i="28"/>
  <c r="N55" i="28"/>
  <c r="F55" i="28"/>
  <c r="AD54" i="28"/>
  <c r="V54" i="28"/>
  <c r="N54" i="28"/>
  <c r="F54" i="28"/>
  <c r="AD53" i="28"/>
  <c r="V53" i="28"/>
  <c r="N53" i="28"/>
  <c r="F53" i="28"/>
  <c r="AD52" i="28"/>
  <c r="V52" i="28"/>
  <c r="N52" i="28"/>
  <c r="F52" i="28"/>
  <c r="AD51" i="28"/>
  <c r="V51" i="28"/>
  <c r="N51" i="28"/>
  <c r="F51" i="28"/>
  <c r="AD50" i="28"/>
  <c r="V50" i="28"/>
  <c r="N50" i="28"/>
  <c r="F50" i="28"/>
  <c r="AD49" i="28"/>
  <c r="V49" i="28"/>
  <c r="C86" i="28"/>
  <c r="P71" i="28"/>
  <c r="U66" i="28"/>
  <c r="U64" i="28"/>
  <c r="U62" i="28"/>
  <c r="U60" i="28"/>
  <c r="U58" i="28"/>
  <c r="AC56" i="28"/>
  <c r="E56" i="28"/>
  <c r="P55" i="28"/>
  <c r="AB54" i="28"/>
  <c r="E54" i="28"/>
  <c r="P53" i="28"/>
  <c r="AB52" i="28"/>
  <c r="E52" i="28"/>
  <c r="P51" i="28"/>
  <c r="AB50" i="28"/>
  <c r="L50" i="28"/>
  <c r="AB49" i="28"/>
  <c r="O49" i="28"/>
  <c r="G49" i="28"/>
  <c r="AE48" i="28"/>
  <c r="W48" i="28"/>
  <c r="O48" i="28"/>
  <c r="G48" i="28"/>
  <c r="AE47" i="28"/>
  <c r="W47" i="28"/>
  <c r="O47" i="28"/>
  <c r="G47" i="28"/>
  <c r="AE46" i="28"/>
  <c r="W46" i="28"/>
  <c r="O46" i="28"/>
  <c r="G46" i="28"/>
  <c r="AE45" i="28"/>
  <c r="W45" i="28"/>
  <c r="O45" i="28"/>
  <c r="G45" i="28"/>
  <c r="AE44" i="28"/>
  <c r="W44" i="28"/>
  <c r="O44" i="28"/>
  <c r="G44" i="28"/>
  <c r="AE43" i="28"/>
  <c r="W43" i="28"/>
  <c r="O43" i="28"/>
  <c r="G43" i="28"/>
  <c r="AE42" i="28"/>
  <c r="W42" i="28"/>
  <c r="O42" i="28"/>
  <c r="G42" i="28"/>
  <c r="AE41" i="28"/>
  <c r="W41" i="28"/>
  <c r="O41" i="28"/>
  <c r="G41" i="28"/>
  <c r="AE40" i="28"/>
  <c r="W40" i="28"/>
  <c r="O40" i="28"/>
  <c r="G40" i="28"/>
  <c r="AE39" i="28"/>
  <c r="W39" i="28"/>
  <c r="O39" i="28"/>
  <c r="G39" i="28"/>
  <c r="AE38" i="28"/>
  <c r="W38" i="28"/>
  <c r="O38" i="28"/>
  <c r="G38" i="28"/>
  <c r="AE37" i="28"/>
  <c r="W37" i="28"/>
  <c r="O37" i="28"/>
  <c r="G37" i="28"/>
  <c r="AE36" i="28"/>
  <c r="W36" i="28"/>
  <c r="O36" i="28"/>
  <c r="G36" i="28"/>
  <c r="AE35" i="28"/>
  <c r="W35" i="28"/>
  <c r="O35" i="28"/>
  <c r="G35" i="28"/>
  <c r="AE34" i="28"/>
  <c r="W34" i="28"/>
  <c r="O34" i="28"/>
  <c r="G34" i="28"/>
  <c r="AE33" i="28"/>
  <c r="W33" i="28"/>
  <c r="O33" i="28"/>
  <c r="G33" i="28"/>
  <c r="C84" i="28"/>
  <c r="Z70" i="28"/>
  <c r="M66" i="28"/>
  <c r="M64" i="28"/>
  <c r="M62" i="28"/>
  <c r="M60" i="28"/>
  <c r="M58" i="28"/>
  <c r="X56" i="28"/>
  <c r="D56" i="28"/>
  <c r="M55" i="28"/>
  <c r="X54" i="28"/>
  <c r="D54" i="28"/>
  <c r="M53" i="28"/>
  <c r="X52" i="28"/>
  <c r="D52" i="28"/>
  <c r="M51" i="28"/>
  <c r="X50" i="28"/>
  <c r="H50" i="28"/>
  <c r="X49" i="28"/>
  <c r="N49" i="28"/>
  <c r="F49" i="28"/>
  <c r="AD48" i="28"/>
  <c r="V48" i="28"/>
  <c r="N48" i="28"/>
  <c r="F48" i="28"/>
  <c r="AD47" i="28"/>
  <c r="V47" i="28"/>
  <c r="N47" i="28"/>
  <c r="F47" i="28"/>
  <c r="AD46" i="28"/>
  <c r="V46" i="28"/>
  <c r="N46" i="28"/>
  <c r="F46" i="28"/>
  <c r="AD45" i="28"/>
  <c r="V45" i="28"/>
  <c r="N45" i="28"/>
  <c r="F45" i="28"/>
  <c r="AD44" i="28"/>
  <c r="V44" i="28"/>
  <c r="N44" i="28"/>
  <c r="F44" i="28"/>
  <c r="AD43" i="28"/>
  <c r="V43" i="28"/>
  <c r="N43" i="28"/>
  <c r="F43" i="28"/>
  <c r="AD42" i="28"/>
  <c r="V42" i="28"/>
  <c r="N42" i="28"/>
  <c r="F42" i="28"/>
  <c r="AD41" i="28"/>
  <c r="V41" i="28"/>
  <c r="N41" i="28"/>
  <c r="F41" i="28"/>
  <c r="AD40" i="28"/>
  <c r="V40" i="28"/>
  <c r="N40" i="28"/>
  <c r="F40" i="28"/>
  <c r="AD39" i="28"/>
  <c r="V39" i="28"/>
  <c r="N39" i="28"/>
  <c r="F39" i="28"/>
  <c r="AD38" i="28"/>
  <c r="V38" i="28"/>
  <c r="N38" i="28"/>
  <c r="F38" i="28"/>
  <c r="AD37" i="28"/>
  <c r="V37" i="28"/>
  <c r="N37" i="28"/>
  <c r="F37" i="28"/>
  <c r="AD36" i="28"/>
  <c r="V36" i="28"/>
  <c r="N36" i="28"/>
  <c r="F36" i="28"/>
  <c r="AD35" i="28"/>
  <c r="V35" i="28"/>
  <c r="N35" i="28"/>
  <c r="F35" i="28"/>
  <c r="AD34" i="28"/>
  <c r="V34" i="28"/>
  <c r="N34" i="28"/>
  <c r="C82" i="28"/>
  <c r="C70" i="28"/>
  <c r="E66" i="28"/>
  <c r="E64" i="28"/>
  <c r="E62" i="28"/>
  <c r="E60" i="28"/>
  <c r="E58" i="28"/>
  <c r="U56" i="28"/>
  <c r="AF55" i="28"/>
  <c r="L55" i="28"/>
  <c r="U54" i="28"/>
  <c r="AF53" i="28"/>
  <c r="L53" i="28"/>
  <c r="U52" i="28"/>
  <c r="AF51" i="28"/>
  <c r="L51" i="28"/>
  <c r="W50" i="28"/>
  <c r="G50" i="28"/>
  <c r="W49" i="28"/>
  <c r="M49" i="28"/>
  <c r="E49" i="28"/>
  <c r="AC48" i="28"/>
  <c r="U48" i="28"/>
  <c r="M48" i="28"/>
  <c r="E48" i="28"/>
  <c r="AC47" i="28"/>
  <c r="U47" i="28"/>
  <c r="M47" i="28"/>
  <c r="E47" i="28"/>
  <c r="AC46" i="28"/>
  <c r="U46" i="28"/>
  <c r="M46" i="28"/>
  <c r="E46" i="28"/>
  <c r="AC45" i="28"/>
  <c r="U45" i="28"/>
  <c r="M45" i="28"/>
  <c r="E45" i="28"/>
  <c r="AC44" i="28"/>
  <c r="U44" i="28"/>
  <c r="M44" i="28"/>
  <c r="E44" i="28"/>
  <c r="AC43" i="28"/>
  <c r="U43" i="28"/>
  <c r="M43" i="28"/>
  <c r="E43" i="28"/>
  <c r="AC42" i="28"/>
  <c r="U42" i="28"/>
  <c r="M42" i="28"/>
  <c r="E42" i="28"/>
  <c r="AC41" i="28"/>
  <c r="U41" i="28"/>
  <c r="M41" i="28"/>
  <c r="E41" i="28"/>
  <c r="AC40" i="28"/>
  <c r="U40" i="28"/>
  <c r="M40" i="28"/>
  <c r="E40" i="28"/>
  <c r="AC39" i="28"/>
  <c r="U39" i="28"/>
  <c r="M39" i="28"/>
  <c r="E39" i="28"/>
  <c r="AC38" i="28"/>
  <c r="U38" i="28"/>
  <c r="M38" i="28"/>
  <c r="E38" i="28"/>
  <c r="AC37" i="28"/>
  <c r="U37" i="28"/>
  <c r="M37" i="28"/>
  <c r="E37" i="28"/>
  <c r="AC36" i="28"/>
  <c r="U36" i="28"/>
  <c r="M36" i="28"/>
  <c r="E36" i="28"/>
  <c r="AC35" i="28"/>
  <c r="U35" i="28"/>
  <c r="M35" i="28"/>
  <c r="E35" i="28"/>
  <c r="AC34" i="28"/>
  <c r="U34" i="28"/>
  <c r="M34" i="28"/>
  <c r="E34" i="28"/>
  <c r="AC33" i="28"/>
  <c r="U33" i="28"/>
  <c r="M33" i="28"/>
  <c r="E33" i="28"/>
  <c r="AC32" i="28"/>
  <c r="C80" i="28"/>
  <c r="P69" i="28"/>
  <c r="AC65" i="28"/>
  <c r="AC63" i="28"/>
  <c r="AC61" i="28"/>
  <c r="AC59" i="28"/>
  <c r="AC57" i="28"/>
  <c r="T56" i="28"/>
  <c r="AC55" i="28"/>
  <c r="H55" i="28"/>
  <c r="T54" i="28"/>
  <c r="AC53" i="28"/>
  <c r="H53" i="28"/>
  <c r="T52" i="28"/>
  <c r="AC51" i="28"/>
  <c r="H51" i="28"/>
  <c r="U50" i="28"/>
  <c r="E50" i="28"/>
  <c r="U49" i="28"/>
  <c r="L49" i="28"/>
  <c r="D49" i="28"/>
  <c r="AB48" i="28"/>
  <c r="T48" i="28"/>
  <c r="L48" i="28"/>
  <c r="D48" i="28"/>
  <c r="AB47" i="28"/>
  <c r="T47" i="28"/>
  <c r="L47" i="28"/>
  <c r="D47" i="28"/>
  <c r="AB46" i="28"/>
  <c r="T46" i="28"/>
  <c r="L46" i="28"/>
  <c r="D46" i="28"/>
  <c r="AB45" i="28"/>
  <c r="T45" i="28"/>
  <c r="L45" i="28"/>
  <c r="D45" i="28"/>
  <c r="AB44" i="28"/>
  <c r="T44" i="28"/>
  <c r="L44" i="28"/>
  <c r="D44" i="28"/>
  <c r="AB43" i="28"/>
  <c r="T43" i="28"/>
  <c r="L43" i="28"/>
  <c r="D43" i="28"/>
  <c r="AB42" i="28"/>
  <c r="T42" i="28"/>
  <c r="L42" i="28"/>
  <c r="D42" i="28"/>
  <c r="AB41" i="28"/>
  <c r="T41" i="28"/>
  <c r="L41" i="28"/>
  <c r="D41" i="28"/>
  <c r="AB40" i="28"/>
  <c r="T40" i="28"/>
  <c r="L40" i="28"/>
  <c r="D40" i="28"/>
  <c r="AB39" i="28"/>
  <c r="T39" i="28"/>
  <c r="L39" i="28"/>
  <c r="D39" i="28"/>
  <c r="AB38" i="28"/>
  <c r="T38" i="28"/>
  <c r="L38" i="28"/>
  <c r="D38" i="28"/>
  <c r="AB37" i="28"/>
  <c r="T37" i="28"/>
  <c r="L37" i="28"/>
  <c r="D37" i="28"/>
  <c r="AB36" i="28"/>
  <c r="T36" i="28"/>
  <c r="L36" i="28"/>
  <c r="D36" i="28"/>
  <c r="AB35" i="28"/>
  <c r="T35" i="28"/>
  <c r="C78" i="28"/>
  <c r="Z68" i="28"/>
  <c r="U65" i="28"/>
  <c r="U63" i="28"/>
  <c r="U61" i="28"/>
  <c r="U59" i="28"/>
  <c r="U57" i="28"/>
  <c r="P56" i="28"/>
  <c r="AB55" i="28"/>
  <c r="E55" i="28"/>
  <c r="P54" i="28"/>
  <c r="AB53" i="28"/>
  <c r="E53" i="28"/>
  <c r="P52" i="28"/>
  <c r="AB51" i="28"/>
  <c r="E51" i="28"/>
  <c r="T50" i="28"/>
  <c r="D50" i="28"/>
  <c r="T49" i="28"/>
  <c r="K49" i="28"/>
  <c r="C49" i="28"/>
  <c r="AA48" i="28"/>
  <c r="S48" i="28"/>
  <c r="K48" i="28"/>
  <c r="C48" i="28"/>
  <c r="AA47" i="28"/>
  <c r="S47" i="28"/>
  <c r="K47" i="28"/>
  <c r="C47" i="28"/>
  <c r="AA46" i="28"/>
  <c r="S46" i="28"/>
  <c r="K46" i="28"/>
  <c r="C46" i="28"/>
  <c r="AA45" i="28"/>
  <c r="S45" i="28"/>
  <c r="K45" i="28"/>
  <c r="C45" i="28"/>
  <c r="AA44" i="28"/>
  <c r="S44" i="28"/>
  <c r="K44" i="28"/>
  <c r="C44" i="28"/>
  <c r="AA43" i="28"/>
  <c r="S43" i="28"/>
  <c r="K43" i="28"/>
  <c r="C43" i="28"/>
  <c r="AA42" i="28"/>
  <c r="S42" i="28"/>
  <c r="K42" i="28"/>
  <c r="C42" i="28"/>
  <c r="AA41" i="28"/>
  <c r="S41" i="28"/>
  <c r="K41" i="28"/>
  <c r="C41" i="28"/>
  <c r="AA40" i="28"/>
  <c r="S40" i="28"/>
  <c r="K40" i="28"/>
  <c r="C40" i="28"/>
  <c r="AA39" i="28"/>
  <c r="S39" i="28"/>
  <c r="K39" i="28"/>
  <c r="C39" i="28"/>
  <c r="AA38" i="28"/>
  <c r="S38" i="28"/>
  <c r="K38" i="28"/>
  <c r="C38" i="28"/>
  <c r="AA37" i="28"/>
  <c r="C76" i="28"/>
  <c r="C68" i="28"/>
  <c r="M65" i="28"/>
  <c r="M63" i="28"/>
  <c r="M61" i="28"/>
  <c r="M59" i="28"/>
  <c r="M57" i="28"/>
  <c r="M56" i="28"/>
  <c r="X55" i="28"/>
  <c r="D55" i="28"/>
  <c r="M54" i="28"/>
  <c r="X53" i="28"/>
  <c r="D53" i="28"/>
  <c r="M52" i="28"/>
  <c r="X51" i="28"/>
  <c r="D51" i="28"/>
  <c r="P50" i="28"/>
  <c r="AF49" i="28"/>
  <c r="R49" i="28"/>
  <c r="J49" i="28"/>
  <c r="AH48" i="28"/>
  <c r="Z48" i="28"/>
  <c r="R48" i="28"/>
  <c r="J48" i="28"/>
  <c r="AH47" i="28"/>
  <c r="Z47" i="28"/>
  <c r="R47" i="28"/>
  <c r="J47" i="28"/>
  <c r="AH46" i="28"/>
  <c r="Z46" i="28"/>
  <c r="R46" i="28"/>
  <c r="J46" i="28"/>
  <c r="AH45" i="28"/>
  <c r="Z45" i="28"/>
  <c r="R45" i="28"/>
  <c r="J45" i="28"/>
  <c r="AH44" i="28"/>
  <c r="Z44" i="28"/>
  <c r="R44" i="28"/>
  <c r="J44" i="28"/>
  <c r="AH43" i="28"/>
  <c r="Z43" i="28"/>
  <c r="R43" i="28"/>
  <c r="J43" i="28"/>
  <c r="AH42" i="28"/>
  <c r="Z42" i="28"/>
  <c r="R42" i="28"/>
  <c r="J42" i="28"/>
  <c r="AH41" i="28"/>
  <c r="Z41" i="28"/>
  <c r="R41" i="28"/>
  <c r="J41" i="28"/>
  <c r="AH40" i="28"/>
  <c r="Z40" i="28"/>
  <c r="R40" i="28"/>
  <c r="J40" i="28"/>
  <c r="AH39" i="28"/>
  <c r="Z39" i="28"/>
  <c r="R39" i="28"/>
  <c r="J39" i="28"/>
  <c r="AH38" i="28"/>
  <c r="Z38" i="28"/>
  <c r="R38" i="28"/>
  <c r="J38" i="28"/>
  <c r="AH37" i="28"/>
  <c r="Z37" i="28"/>
  <c r="C74" i="28"/>
  <c r="P67" i="28"/>
  <c r="E65" i="28"/>
  <c r="E63" i="28"/>
  <c r="E61" i="28"/>
  <c r="E59" i="28"/>
  <c r="E57" i="28"/>
  <c r="L56" i="28"/>
  <c r="U55" i="28"/>
  <c r="AF54" i="28"/>
  <c r="L54" i="28"/>
  <c r="U53" i="28"/>
  <c r="AF52" i="28"/>
  <c r="L52" i="28"/>
  <c r="U51" i="28"/>
  <c r="AF50" i="28"/>
  <c r="O50" i="28"/>
  <c r="AE49" i="28"/>
  <c r="Q49" i="28"/>
  <c r="I49" i="28"/>
  <c r="AG48" i="28"/>
  <c r="Y48" i="28"/>
  <c r="Q48" i="28"/>
  <c r="I48" i="28"/>
  <c r="AG47" i="28"/>
  <c r="Y47" i="28"/>
  <c r="Q47" i="28"/>
  <c r="I47" i="28"/>
  <c r="AG46" i="28"/>
  <c r="Y46" i="28"/>
  <c r="Q46" i="28"/>
  <c r="I46" i="28"/>
  <c r="AG45" i="28"/>
  <c r="Y45" i="28"/>
  <c r="Q45" i="28"/>
  <c r="I45" i="28"/>
  <c r="AG44" i="28"/>
  <c r="Y44" i="28"/>
  <c r="Q44" i="28"/>
  <c r="I44" i="28"/>
  <c r="AG43" i="28"/>
  <c r="Y43" i="28"/>
  <c r="Q43" i="28"/>
  <c r="I43" i="28"/>
  <c r="AG42" i="28"/>
  <c r="Y42" i="28"/>
  <c r="Q42" i="28"/>
  <c r="I42" i="28"/>
  <c r="AG41" i="28"/>
  <c r="Y41" i="28"/>
  <c r="Q41" i="28"/>
  <c r="I41" i="28"/>
  <c r="AG40" i="28"/>
  <c r="Y40" i="28"/>
  <c r="Q40" i="28"/>
  <c r="I40" i="28"/>
  <c r="AG39" i="28"/>
  <c r="Y39" i="28"/>
  <c r="Q39" i="28"/>
  <c r="I39" i="28"/>
  <c r="AG38" i="28"/>
  <c r="Y38" i="28"/>
  <c r="Q38" i="28"/>
  <c r="I38" i="28"/>
  <c r="AG37" i="28"/>
  <c r="Y37" i="28"/>
  <c r="Q37" i="28"/>
  <c r="I37" i="28"/>
  <c r="AG36" i="28"/>
  <c r="Y36" i="28"/>
  <c r="Q36" i="28"/>
  <c r="I36" i="28"/>
  <c r="AG35" i="28"/>
  <c r="Y35" i="28"/>
  <c r="AD66" i="28"/>
  <c r="AC54" i="28"/>
  <c r="AC49" i="28"/>
  <c r="X47" i="28"/>
  <c r="X45" i="28"/>
  <c r="X43" i="28"/>
  <c r="X41" i="28"/>
  <c r="X39" i="28"/>
  <c r="X37" i="28"/>
  <c r="AH36" i="28"/>
  <c r="K36" i="28"/>
  <c r="X35" i="28"/>
  <c r="I35" i="28"/>
  <c r="AA34" i="28"/>
  <c r="P34" i="28"/>
  <c r="C34" i="28"/>
  <c r="Y33" i="28"/>
  <c r="N33" i="28"/>
  <c r="C33" i="28"/>
  <c r="Z32" i="28"/>
  <c r="R32" i="28"/>
  <c r="J32" i="28"/>
  <c r="AH31" i="28"/>
  <c r="Z31" i="28"/>
  <c r="R31" i="28"/>
  <c r="J31" i="28"/>
  <c r="AH30" i="28"/>
  <c r="Z30" i="28"/>
  <c r="R30" i="28"/>
  <c r="J30" i="28"/>
  <c r="AH29" i="28"/>
  <c r="Z29" i="28"/>
  <c r="R29" i="28"/>
  <c r="J29" i="28"/>
  <c r="AH28" i="28"/>
  <c r="Z28" i="28"/>
  <c r="R28" i="28"/>
  <c r="J28" i="28"/>
  <c r="AH27" i="28"/>
  <c r="Z27" i="28"/>
  <c r="R27" i="28"/>
  <c r="J27" i="28"/>
  <c r="AH26" i="28"/>
  <c r="Z26" i="28"/>
  <c r="R26" i="28"/>
  <c r="J26" i="28"/>
  <c r="AH25" i="28"/>
  <c r="Z25" i="28"/>
  <c r="R25" i="28"/>
  <c r="J25" i="28"/>
  <c r="AH24" i="28"/>
  <c r="Z24" i="28"/>
  <c r="R24" i="28"/>
  <c r="J24" i="28"/>
  <c r="AH23" i="28"/>
  <c r="Z23" i="28"/>
  <c r="R23" i="28"/>
  <c r="J23" i="28"/>
  <c r="AH22" i="28"/>
  <c r="Z22" i="28"/>
  <c r="R22" i="28"/>
  <c r="J22" i="28"/>
  <c r="AH21" i="28"/>
  <c r="Z21" i="28"/>
  <c r="R21" i="28"/>
  <c r="J21" i="28"/>
  <c r="AH20" i="28"/>
  <c r="Z20" i="28"/>
  <c r="R20" i="28"/>
  <c r="J20" i="28"/>
  <c r="AH19" i="28"/>
  <c r="Z19" i="28"/>
  <c r="R19" i="28"/>
  <c r="J19" i="28"/>
  <c r="AH18" i="28"/>
  <c r="Z18" i="28"/>
  <c r="R18" i="28"/>
  <c r="J18" i="28"/>
  <c r="AH17" i="28"/>
  <c r="Z17" i="28"/>
  <c r="R17" i="28"/>
  <c r="J17" i="28"/>
  <c r="AH16" i="28"/>
  <c r="Z16" i="28"/>
  <c r="R16" i="28"/>
  <c r="J16" i="28"/>
  <c r="AH15" i="28"/>
  <c r="Z15" i="28"/>
  <c r="R15" i="28"/>
  <c r="J15" i="28"/>
  <c r="AH14" i="28"/>
  <c r="Z14" i="28"/>
  <c r="R14" i="28"/>
  <c r="J14" i="28"/>
  <c r="AH13" i="28"/>
  <c r="Z13" i="28"/>
  <c r="R13" i="28"/>
  <c r="AC64" i="28"/>
  <c r="H54" i="28"/>
  <c r="P49" i="28"/>
  <c r="P47" i="28"/>
  <c r="P45" i="28"/>
  <c r="P43" i="28"/>
  <c r="P41" i="28"/>
  <c r="P39" i="28"/>
  <c r="S37" i="28"/>
  <c r="AF36" i="28"/>
  <c r="J36" i="28"/>
  <c r="S35" i="28"/>
  <c r="H35" i="28"/>
  <c r="Z34" i="28"/>
  <c r="L34" i="28"/>
  <c r="AH33" i="28"/>
  <c r="X33" i="28"/>
  <c r="L33" i="28"/>
  <c r="AH32" i="28"/>
  <c r="Y32" i="28"/>
  <c r="Q32" i="28"/>
  <c r="I32" i="28"/>
  <c r="AG31" i="28"/>
  <c r="Y31" i="28"/>
  <c r="Q31" i="28"/>
  <c r="I31" i="28"/>
  <c r="AG30" i="28"/>
  <c r="Y30" i="28"/>
  <c r="Q30" i="28"/>
  <c r="I30" i="28"/>
  <c r="AG29" i="28"/>
  <c r="Y29" i="28"/>
  <c r="Q29" i="28"/>
  <c r="I29" i="28"/>
  <c r="AG28" i="28"/>
  <c r="Y28" i="28"/>
  <c r="Q28" i="28"/>
  <c r="I28" i="28"/>
  <c r="AG27" i="28"/>
  <c r="Y27" i="28"/>
  <c r="Q27" i="28"/>
  <c r="I27" i="28"/>
  <c r="AG26" i="28"/>
  <c r="Y26" i="28"/>
  <c r="Q26" i="28"/>
  <c r="I26" i="28"/>
  <c r="AG25" i="28"/>
  <c r="Y25" i="28"/>
  <c r="Q25" i="28"/>
  <c r="I25" i="28"/>
  <c r="AG24" i="28"/>
  <c r="Y24" i="28"/>
  <c r="Q24" i="28"/>
  <c r="I24" i="28"/>
  <c r="AG23" i="28"/>
  <c r="Y23" i="28"/>
  <c r="Q23" i="28"/>
  <c r="I23" i="28"/>
  <c r="AG22" i="28"/>
  <c r="Y22" i="28"/>
  <c r="Q22" i="28"/>
  <c r="I22" i="28"/>
  <c r="AG21" i="28"/>
  <c r="Y21" i="28"/>
  <c r="Q21" i="28"/>
  <c r="I21" i="28"/>
  <c r="AG20" i="28"/>
  <c r="Y20" i="28"/>
  <c r="Q20" i="28"/>
  <c r="I20" i="28"/>
  <c r="AG19" i="28"/>
  <c r="Y19" i="28"/>
  <c r="Q19" i="28"/>
  <c r="I19" i="28"/>
  <c r="AG18" i="28"/>
  <c r="Y18" i="28"/>
  <c r="Q18" i="28"/>
  <c r="I18" i="28"/>
  <c r="AG17" i="28"/>
  <c r="Y17" i="28"/>
  <c r="Q17" i="28"/>
  <c r="I17" i="28"/>
  <c r="AG16" i="28"/>
  <c r="Y16" i="28"/>
  <c r="Q16" i="28"/>
  <c r="I16" i="28"/>
  <c r="AG15" i="28"/>
  <c r="Y15" i="28"/>
  <c r="Q15" i="28"/>
  <c r="I15" i="28"/>
  <c r="AG14" i="28"/>
  <c r="Y14" i="28"/>
  <c r="AC60" i="28"/>
  <c r="AC52" i="28"/>
  <c r="AF48" i="28"/>
  <c r="AF46" i="28"/>
  <c r="AF44" i="28"/>
  <c r="AF42" i="28"/>
  <c r="AF40" i="28"/>
  <c r="AF38" i="28"/>
  <c r="P37" i="28"/>
  <c r="Z36" i="28"/>
  <c r="C36" i="28"/>
  <c r="Q35" i="28"/>
  <c r="C35" i="28"/>
  <c r="X34" i="28"/>
  <c r="J34" i="28"/>
  <c r="AF33" i="28"/>
  <c r="T33" i="28"/>
  <c r="J33" i="28"/>
  <c r="AF32" i="28"/>
  <c r="W32" i="28"/>
  <c r="O32" i="28"/>
  <c r="G32" i="28"/>
  <c r="AE31" i="28"/>
  <c r="W31" i="28"/>
  <c r="O31" i="28"/>
  <c r="G31" i="28"/>
  <c r="AE30" i="28"/>
  <c r="W30" i="28"/>
  <c r="O30" i="28"/>
  <c r="G30" i="28"/>
  <c r="AE29" i="28"/>
  <c r="W29" i="28"/>
  <c r="O29" i="28"/>
  <c r="G29" i="28"/>
  <c r="AE28" i="28"/>
  <c r="W28" i="28"/>
  <c r="O28" i="28"/>
  <c r="G28" i="28"/>
  <c r="AE27" i="28"/>
  <c r="W27" i="28"/>
  <c r="O27" i="28"/>
  <c r="G27" i="28"/>
  <c r="AE26" i="28"/>
  <c r="W26" i="28"/>
  <c r="O26" i="28"/>
  <c r="G26" i="28"/>
  <c r="AE25" i="28"/>
  <c r="W25" i="28"/>
  <c r="O25" i="28"/>
  <c r="G25" i="28"/>
  <c r="AE24" i="28"/>
  <c r="W24" i="28"/>
  <c r="O24" i="28"/>
  <c r="G24" i="28"/>
  <c r="AE23" i="28"/>
  <c r="W23" i="28"/>
  <c r="O23" i="28"/>
  <c r="G23" i="28"/>
  <c r="AE22" i="28"/>
  <c r="W22" i="28"/>
  <c r="O22" i="28"/>
  <c r="G22" i="28"/>
  <c r="AE21" i="28"/>
  <c r="W21" i="28"/>
  <c r="O21" i="28"/>
  <c r="G21" i="28"/>
  <c r="AE20" i="28"/>
  <c r="W20" i="28"/>
  <c r="O20" i="28"/>
  <c r="G20" i="28"/>
  <c r="AE19" i="28"/>
  <c r="W19" i="28"/>
  <c r="O19" i="28"/>
  <c r="G19" i="28"/>
  <c r="AE18" i="28"/>
  <c r="W18" i="28"/>
  <c r="O18" i="28"/>
  <c r="G18" i="28"/>
  <c r="AE17" i="28"/>
  <c r="W17" i="28"/>
  <c r="O17" i="28"/>
  <c r="G17" i="28"/>
  <c r="AC58" i="28"/>
  <c r="H52" i="28"/>
  <c r="X48" i="28"/>
  <c r="X46" i="28"/>
  <c r="X44" i="28"/>
  <c r="X42" i="28"/>
  <c r="X40" i="28"/>
  <c r="X38" i="28"/>
  <c r="K37" i="28"/>
  <c r="X36" i="28"/>
  <c r="AH35" i="28"/>
  <c r="P35" i="28"/>
  <c r="AH34" i="28"/>
  <c r="T34" i="28"/>
  <c r="I34" i="28"/>
  <c r="AD33" i="28"/>
  <c r="S33" i="28"/>
  <c r="I33" i="28"/>
  <c r="AE32" i="28"/>
  <c r="V32" i="28"/>
  <c r="N32" i="28"/>
  <c r="F32" i="28"/>
  <c r="AD31" i="28"/>
  <c r="V31" i="28"/>
  <c r="N31" i="28"/>
  <c r="F31" i="28"/>
  <c r="AD30" i="28"/>
  <c r="V30" i="28"/>
  <c r="N30" i="28"/>
  <c r="F30" i="28"/>
  <c r="AD29" i="28"/>
  <c r="V29" i="28"/>
  <c r="N29" i="28"/>
  <c r="F29" i="28"/>
  <c r="AD28" i="28"/>
  <c r="V28" i="28"/>
  <c r="N28" i="28"/>
  <c r="F28" i="28"/>
  <c r="AD27" i="28"/>
  <c r="V27" i="28"/>
  <c r="N27" i="28"/>
  <c r="F27" i="28"/>
  <c r="AD26" i="28"/>
  <c r="V26" i="28"/>
  <c r="N26" i="28"/>
  <c r="F26" i="28"/>
  <c r="AD25" i="28"/>
  <c r="V25" i="28"/>
  <c r="N25" i="28"/>
  <c r="F25" i="28"/>
  <c r="AD24" i="28"/>
  <c r="V24" i="28"/>
  <c r="N24" i="28"/>
  <c r="F24" i="28"/>
  <c r="AD23" i="28"/>
  <c r="V23" i="28"/>
  <c r="N23" i="28"/>
  <c r="F23" i="28"/>
  <c r="AD22" i="28"/>
  <c r="V22" i="28"/>
  <c r="N22" i="28"/>
  <c r="F22" i="28"/>
  <c r="AD21" i="28"/>
  <c r="V21" i="28"/>
  <c r="N21" i="28"/>
  <c r="F21" i="28"/>
  <c r="AD20" i="28"/>
  <c r="V20" i="28"/>
  <c r="N20" i="28"/>
  <c r="F20" i="28"/>
  <c r="AD19" i="28"/>
  <c r="V19" i="28"/>
  <c r="N19" i="28"/>
  <c r="F19" i="28"/>
  <c r="AD18" i="28"/>
  <c r="V18" i="28"/>
  <c r="N18" i="28"/>
  <c r="F18" i="28"/>
  <c r="AD17" i="28"/>
  <c r="V17" i="28"/>
  <c r="N17" i="28"/>
  <c r="N1" i="28" s="1"/>
  <c r="F17" i="28"/>
  <c r="AD16" i="28"/>
  <c r="V16" i="28"/>
  <c r="N16" i="28"/>
  <c r="AF56" i="28"/>
  <c r="T51" i="28"/>
  <c r="P48" i="28"/>
  <c r="P46" i="28"/>
  <c r="P44" i="28"/>
  <c r="P42" i="28"/>
  <c r="P40" i="28"/>
  <c r="P38" i="28"/>
  <c r="J37" i="28"/>
  <c r="S36" i="28"/>
  <c r="AF35" i="28"/>
  <c r="L35" i="28"/>
  <c r="AG34" i="28"/>
  <c r="S34" i="28"/>
  <c r="H34" i="28"/>
  <c r="AB33" i="28"/>
  <c r="R33" i="28"/>
  <c r="H33" i="28"/>
  <c r="AD32" i="28"/>
  <c r="AD1" i="28" s="1"/>
  <c r="U32" i="28"/>
  <c r="M32" i="28"/>
  <c r="E32" i="28"/>
  <c r="AC31" i="28"/>
  <c r="U31" i="28"/>
  <c r="M31" i="28"/>
  <c r="E31" i="28"/>
  <c r="AC30" i="28"/>
  <c r="U30" i="28"/>
  <c r="M30" i="28"/>
  <c r="E30" i="28"/>
  <c r="AC29" i="28"/>
  <c r="U29" i="28"/>
  <c r="M29" i="28"/>
  <c r="E29" i="28"/>
  <c r="AC28" i="28"/>
  <c r="U28" i="28"/>
  <c r="M28" i="28"/>
  <c r="E28" i="28"/>
  <c r="AC27" i="28"/>
  <c r="U27" i="28"/>
  <c r="M27" i="28"/>
  <c r="E27" i="28"/>
  <c r="AC26" i="28"/>
  <c r="U26" i="28"/>
  <c r="M26" i="28"/>
  <c r="E26" i="28"/>
  <c r="AC25" i="28"/>
  <c r="U25" i="28"/>
  <c r="M25" i="28"/>
  <c r="E25" i="28"/>
  <c r="AC24" i="28"/>
  <c r="U24" i="28"/>
  <c r="M24" i="28"/>
  <c r="E24" i="28"/>
  <c r="AC23" i="28"/>
  <c r="U23" i="28"/>
  <c r="M23" i="28"/>
  <c r="E23" i="28"/>
  <c r="AC22" i="28"/>
  <c r="U22" i="28"/>
  <c r="M22" i="28"/>
  <c r="E22" i="28"/>
  <c r="AC21" i="28"/>
  <c r="U21" i="28"/>
  <c r="M21" i="28"/>
  <c r="E21" i="28"/>
  <c r="AC20" i="28"/>
  <c r="U20" i="28"/>
  <c r="M20" i="28"/>
  <c r="E20" i="28"/>
  <c r="AC19" i="28"/>
  <c r="U19" i="28"/>
  <c r="M19" i="28"/>
  <c r="E19" i="28"/>
  <c r="AC18" i="28"/>
  <c r="U18" i="28"/>
  <c r="M18" i="28"/>
  <c r="E18" i="28"/>
  <c r="AC17" i="28"/>
  <c r="U17" i="28"/>
  <c r="M17" i="28"/>
  <c r="E17" i="28"/>
  <c r="AC16" i="28"/>
  <c r="U16" i="28"/>
  <c r="M16" i="28"/>
  <c r="E16" i="28"/>
  <c r="AC15" i="28"/>
  <c r="U15" i="28"/>
  <c r="M15" i="28"/>
  <c r="E15" i="28"/>
  <c r="AC14" i="28"/>
  <c r="U14" i="28"/>
  <c r="J4" i="28"/>
  <c r="R4" i="28"/>
  <c r="Z4" i="28"/>
  <c r="AH4" i="28"/>
  <c r="J5" i="28"/>
  <c r="R5" i="28"/>
  <c r="Z5" i="28"/>
  <c r="AH5" i="28"/>
  <c r="J6" i="28"/>
  <c r="R6" i="28"/>
  <c r="Z6" i="28"/>
  <c r="AH6" i="28"/>
  <c r="J7" i="28"/>
  <c r="R7" i="28"/>
  <c r="Z7" i="28"/>
  <c r="AH7" i="28"/>
  <c r="J8" i="28"/>
  <c r="R8" i="28"/>
  <c r="Z8" i="28"/>
  <c r="AH8" i="28"/>
  <c r="J9" i="28"/>
  <c r="R9" i="28"/>
  <c r="Z9" i="28"/>
  <c r="AH9" i="28"/>
  <c r="J10" i="28"/>
  <c r="R10" i="28"/>
  <c r="Z10" i="28"/>
  <c r="AH10" i="28"/>
  <c r="J11" i="28"/>
  <c r="R11" i="28"/>
  <c r="Z11" i="28"/>
  <c r="AH11" i="28"/>
  <c r="J12" i="28"/>
  <c r="R12" i="28"/>
  <c r="Z12" i="28"/>
  <c r="AH12" i="28"/>
  <c r="J13" i="28"/>
  <c r="S13" i="28"/>
  <c r="AB13" i="28"/>
  <c r="E14" i="28"/>
  <c r="N14" i="28"/>
  <c r="X14" i="28"/>
  <c r="F15" i="28"/>
  <c r="S15" i="28"/>
  <c r="AE15" i="28"/>
  <c r="L16" i="28"/>
  <c r="AB16" i="28"/>
  <c r="P17" i="28"/>
  <c r="D18" i="28"/>
  <c r="AA18" i="28"/>
  <c r="P19" i="28"/>
  <c r="D20" i="28"/>
  <c r="AA20" i="28"/>
  <c r="P21" i="28"/>
  <c r="D22" i="28"/>
  <c r="AA22" i="28"/>
  <c r="P23" i="28"/>
  <c r="D24" i="28"/>
  <c r="AA24" i="28"/>
  <c r="P25" i="28"/>
  <c r="D26" i="28"/>
  <c r="AA26" i="28"/>
  <c r="P27" i="28"/>
  <c r="D28" i="28"/>
  <c r="AA28" i="28"/>
  <c r="P29" i="28"/>
  <c r="D30" i="28"/>
  <c r="AA30" i="28"/>
  <c r="P31" i="28"/>
  <c r="D32" i="28"/>
  <c r="AA32" i="28"/>
  <c r="V33" i="28"/>
  <c r="R34" i="28"/>
  <c r="Z35" i="28"/>
  <c r="R37" i="28"/>
  <c r="H42" i="28"/>
  <c r="AF47" i="28"/>
  <c r="AC62" i="28"/>
  <c r="C72" i="28"/>
  <c r="L1" i="28"/>
  <c r="T1" i="28"/>
  <c r="F1" i="28"/>
  <c r="J40" i="26"/>
  <c r="K40" i="26" s="1"/>
  <c r="J23" i="26"/>
  <c r="K23" i="26" s="1"/>
  <c r="J35" i="26"/>
  <c r="K35" i="26" s="1"/>
  <c r="O7" i="26"/>
  <c r="P7" i="26" s="1"/>
  <c r="J20" i="26"/>
  <c r="K20" i="26" s="1"/>
  <c r="J32" i="26"/>
  <c r="K32" i="26" s="1"/>
  <c r="J48" i="26"/>
  <c r="K48" i="26" s="1"/>
  <c r="J25" i="26"/>
  <c r="K25" i="26" s="1"/>
  <c r="AG3" i="25"/>
  <c r="BE3" i="25"/>
  <c r="P13" i="24" s="1"/>
  <c r="CK3" i="25"/>
  <c r="D3" i="25"/>
  <c r="L3" i="25"/>
  <c r="T3" i="25"/>
  <c r="AB3" i="25"/>
  <c r="AJ3" i="25"/>
  <c r="AR3" i="25"/>
  <c r="AZ3" i="25"/>
  <c r="BH3" i="25"/>
  <c r="BP3" i="25"/>
  <c r="BX3" i="25"/>
  <c r="CF3" i="25"/>
  <c r="P2" i="24" s="1"/>
  <c r="Q3" i="25"/>
  <c r="BM3" i="25"/>
  <c r="E3" i="25"/>
  <c r="M3" i="25"/>
  <c r="K12" i="24" s="1"/>
  <c r="U3" i="25"/>
  <c r="AC3" i="25"/>
  <c r="AK3" i="25"/>
  <c r="AS3" i="25"/>
  <c r="BA3" i="25"/>
  <c r="BI3" i="25"/>
  <c r="BQ3" i="25"/>
  <c r="BY3" i="25"/>
  <c r="M2" i="24" s="1"/>
  <c r="CG3" i="25"/>
  <c r="CC3" i="25"/>
  <c r="O2" i="24" s="1"/>
  <c r="N3" i="25"/>
  <c r="V3" i="25"/>
  <c r="AL3" i="25"/>
  <c r="AT3" i="25"/>
  <c r="BB3" i="25"/>
  <c r="BR3" i="25"/>
  <c r="BZ3" i="25"/>
  <c r="CH3" i="25"/>
  <c r="AW3" i="25"/>
  <c r="F3" i="25"/>
  <c r="K5" i="24" s="1"/>
  <c r="L5" i="24" s="1"/>
  <c r="J30" i="19" s="1"/>
  <c r="AD3" i="25"/>
  <c r="BJ3" i="25"/>
  <c r="G3" i="25"/>
  <c r="O3" i="25"/>
  <c r="N12" i="24" s="1"/>
  <c r="W3" i="25"/>
  <c r="AE3" i="25"/>
  <c r="AM3" i="25"/>
  <c r="K3" i="24" s="1"/>
  <c r="AU3" i="25"/>
  <c r="BC3" i="25"/>
  <c r="N13" i="24" s="1"/>
  <c r="BK3" i="25"/>
  <c r="BS3" i="25"/>
  <c r="CA3" i="25"/>
  <c r="CI3" i="25"/>
  <c r="I3" i="25"/>
  <c r="K4" i="24" s="1"/>
  <c r="L4" i="24" s="1"/>
  <c r="J29" i="19" s="1"/>
  <c r="H3" i="25"/>
  <c r="P3" i="25"/>
  <c r="X3" i="25"/>
  <c r="AF3" i="25"/>
  <c r="AN3" i="25"/>
  <c r="K10" i="24" s="1"/>
  <c r="L10" i="24" s="1"/>
  <c r="J7" i="19" s="1"/>
  <c r="AV3" i="25"/>
  <c r="BD3" i="25"/>
  <c r="BL3" i="25"/>
  <c r="BT3" i="25"/>
  <c r="CB3" i="25"/>
  <c r="CJ3" i="25"/>
  <c r="Y3" i="25"/>
  <c r="BU3" i="25"/>
  <c r="B3" i="25"/>
  <c r="J3" i="25"/>
  <c r="R3" i="25"/>
  <c r="AH3" i="25"/>
  <c r="AP3" i="25"/>
  <c r="AX3" i="25"/>
  <c r="BF3" i="25"/>
  <c r="Q13" i="24" s="1"/>
  <c r="BN3" i="25"/>
  <c r="BV3" i="25"/>
  <c r="CD3" i="25"/>
  <c r="AO3" i="25"/>
  <c r="K11" i="24" s="1"/>
  <c r="L11" i="24" s="1"/>
  <c r="J8" i="19" s="1"/>
  <c r="Z3" i="25"/>
  <c r="C3" i="25"/>
  <c r="K8" i="24" s="1"/>
  <c r="L8" i="24" s="1"/>
  <c r="J66" i="19" s="1"/>
  <c r="K3" i="25"/>
  <c r="S3" i="25"/>
  <c r="AA3" i="25"/>
  <c r="AI3" i="25"/>
  <c r="AQ3" i="25"/>
  <c r="AY3" i="25"/>
  <c r="BG3" i="25"/>
  <c r="BO3" i="25"/>
  <c r="BW3" i="25"/>
  <c r="L400" i="1"/>
  <c r="M405" i="1"/>
  <c r="O405" i="1"/>
  <c r="J401" i="1"/>
  <c r="R405" i="1"/>
  <c r="K398" i="1"/>
  <c r="L395" i="1"/>
  <c r="A403" i="1"/>
  <c r="M395" i="1"/>
  <c r="L399" i="1"/>
  <c r="B405" i="1"/>
  <c r="L405" i="1"/>
  <c r="R400" i="1"/>
  <c r="A401" i="1"/>
  <c r="B395" i="1"/>
  <c r="L398" i="1"/>
  <c r="J402" i="1"/>
  <c r="J395" i="1"/>
  <c r="N395" i="1"/>
  <c r="P388" i="1"/>
  <c r="N391" i="1"/>
  <c r="O395" i="1"/>
  <c r="J399" i="1"/>
  <c r="M403" i="1"/>
  <c r="A405" i="1"/>
  <c r="J405" i="1"/>
  <c r="N405" i="1"/>
  <c r="P398" i="1"/>
  <c r="L401" i="1"/>
  <c r="J398" i="1"/>
  <c r="A395" i="1"/>
  <c r="R401" i="1"/>
  <c r="L391" i="1"/>
  <c r="A399" i="1"/>
  <c r="B403" i="1"/>
  <c r="J391" i="1"/>
  <c r="B399" i="1"/>
  <c r="L403" i="1"/>
  <c r="M391" i="1"/>
  <c r="J403" i="1"/>
  <c r="J409" i="1"/>
  <c r="N409" i="1"/>
  <c r="L410" i="1"/>
  <c r="M393" i="1"/>
  <c r="L394" i="1"/>
  <c r="B401" i="1"/>
  <c r="P402" i="1"/>
  <c r="M409" i="1"/>
  <c r="K402" i="1"/>
  <c r="P393" i="1"/>
  <c r="M401" i="1"/>
  <c r="L402" i="1"/>
  <c r="P409" i="1"/>
  <c r="A393" i="1"/>
  <c r="R393" i="1"/>
  <c r="N401" i="1"/>
  <c r="A409" i="1"/>
  <c r="R409" i="1"/>
  <c r="B393" i="1"/>
  <c r="P394" i="1"/>
  <c r="O401" i="1"/>
  <c r="B409" i="1"/>
  <c r="P410" i="1"/>
  <c r="P396" i="1"/>
  <c r="P404" i="1"/>
  <c r="J396" i="1"/>
  <c r="J404" i="1"/>
  <c r="K396" i="1"/>
  <c r="K404" i="1"/>
  <c r="L396" i="1"/>
  <c r="L404" i="1"/>
  <c r="N404" i="1"/>
  <c r="L388" i="1"/>
  <c r="R388" i="1"/>
  <c r="J388" i="1"/>
  <c r="Q388" i="1"/>
  <c r="Q390" i="1"/>
  <c r="Q392" i="1"/>
  <c r="Q394" i="1"/>
  <c r="Q396" i="1"/>
  <c r="Q398" i="1"/>
  <c r="Q400" i="1"/>
  <c r="Q402" i="1"/>
  <c r="Q404" i="1"/>
  <c r="Q406" i="1"/>
  <c r="Q408" i="1"/>
  <c r="J410" i="1"/>
  <c r="M388" i="1"/>
  <c r="Q389" i="1"/>
  <c r="M390" i="1"/>
  <c r="Q391" i="1"/>
  <c r="M392" i="1"/>
  <c r="Q393" i="1"/>
  <c r="M394" i="1"/>
  <c r="Q395" i="1"/>
  <c r="M396" i="1"/>
  <c r="Q397" i="1"/>
  <c r="M398" i="1"/>
  <c r="Q399" i="1"/>
  <c r="M400" i="1"/>
  <c r="Q401" i="1"/>
  <c r="M402" i="1"/>
  <c r="Q403" i="1"/>
  <c r="M404" i="1"/>
  <c r="Q405" i="1"/>
  <c r="M406" i="1"/>
  <c r="Q407" i="1"/>
  <c r="M408" i="1"/>
  <c r="Q409" i="1"/>
  <c r="M410" i="1"/>
  <c r="N392" i="1"/>
  <c r="N410" i="1"/>
  <c r="N396" i="1"/>
  <c r="N398" i="1"/>
  <c r="N400" i="1"/>
  <c r="N402" i="1"/>
  <c r="A388" i="1"/>
  <c r="O388" i="1"/>
  <c r="K389" i="1"/>
  <c r="A390" i="1"/>
  <c r="O390" i="1"/>
  <c r="K391" i="1"/>
  <c r="A392" i="1"/>
  <c r="O392" i="1"/>
  <c r="K393" i="1"/>
  <c r="A394" i="1"/>
  <c r="O394" i="1"/>
  <c r="K395" i="1"/>
  <c r="A396" i="1"/>
  <c r="O396" i="1"/>
  <c r="K397" i="1"/>
  <c r="A398" i="1"/>
  <c r="O398" i="1"/>
  <c r="K399" i="1"/>
  <c r="A400" i="1"/>
  <c r="O400" i="1"/>
  <c r="K401" i="1"/>
  <c r="A402" i="1"/>
  <c r="O402" i="1"/>
  <c r="K403" i="1"/>
  <c r="A404" i="1"/>
  <c r="O404" i="1"/>
  <c r="K405" i="1"/>
  <c r="A406" i="1"/>
  <c r="O406" i="1"/>
  <c r="K407" i="1"/>
  <c r="A408" i="1"/>
  <c r="O408" i="1"/>
  <c r="K409" i="1"/>
  <c r="A410" i="1"/>
  <c r="O410" i="1"/>
  <c r="N388" i="1"/>
  <c r="N390" i="1"/>
  <c r="N394" i="1"/>
  <c r="B388" i="1"/>
  <c r="B390" i="1"/>
  <c r="B392" i="1"/>
  <c r="B394" i="1"/>
  <c r="B396" i="1"/>
  <c r="B398" i="1"/>
  <c r="B400" i="1"/>
  <c r="B402" i="1"/>
  <c r="B404" i="1"/>
  <c r="B406" i="1"/>
  <c r="B408" i="1"/>
  <c r="B410" i="1"/>
  <c r="B706" i="15"/>
  <c r="J21" i="26" l="1"/>
  <c r="K21" i="26" s="1"/>
  <c r="O21" i="26"/>
  <c r="P21" i="26" s="1"/>
  <c r="O36" i="26"/>
  <c r="P36" i="26" s="1"/>
  <c r="J36" i="26"/>
  <c r="K36" i="26" s="1"/>
  <c r="K2" i="24"/>
  <c r="M13" i="24"/>
  <c r="O10" i="26"/>
  <c r="P10" i="26" s="1"/>
  <c r="J10" i="26"/>
  <c r="K10" i="26" s="1"/>
  <c r="J24" i="26"/>
  <c r="K24" i="26" s="1"/>
  <c r="O24" i="26"/>
  <c r="P24" i="26" s="1"/>
  <c r="L7" i="24"/>
  <c r="J42" i="19" s="1"/>
  <c r="O8" i="26"/>
  <c r="P8" i="26" s="1"/>
  <c r="J8" i="26"/>
  <c r="K8" i="26" s="1"/>
  <c r="V1" i="28"/>
  <c r="O41" i="26"/>
  <c r="P41" i="26" s="1"/>
  <c r="J41" i="26"/>
  <c r="K41" i="26" s="1"/>
  <c r="AB1" i="28"/>
  <c r="K6" i="24"/>
  <c r="L6" i="24" s="1"/>
  <c r="J33" i="19" s="1"/>
  <c r="O29" i="26"/>
  <c r="P29" i="26" s="1"/>
  <c r="J29" i="26"/>
  <c r="K29" i="26" s="1"/>
  <c r="J49" i="26"/>
  <c r="K49" i="26" s="1"/>
  <c r="O49" i="26"/>
  <c r="P49" i="26" s="1"/>
  <c r="S2" i="24"/>
  <c r="D1" i="28"/>
  <c r="J33" i="26"/>
  <c r="K33" i="26" s="1"/>
  <c r="O33" i="26"/>
  <c r="P33" i="26" s="1"/>
  <c r="O39" i="26"/>
  <c r="P39" i="26" s="1"/>
  <c r="J39" i="26"/>
  <c r="K39" i="26" s="1"/>
  <c r="T2" i="24"/>
  <c r="K13" i="24"/>
  <c r="S13" i="24"/>
  <c r="R2" i="24"/>
  <c r="L2" i="24" s="1"/>
  <c r="J17" i="19" s="1"/>
  <c r="P12" i="24"/>
  <c r="L3" i="24"/>
  <c r="J26" i="19" s="1"/>
  <c r="M12" i="24"/>
  <c r="L12" i="24" s="1"/>
  <c r="J34" i="19" s="1"/>
  <c r="O13" i="24"/>
  <c r="K16" i="24" a="1"/>
  <c r="K16" i="24" s="1"/>
  <c r="L16" i="24" s="1"/>
  <c r="J14" i="19" s="1"/>
  <c r="R13" i="24"/>
  <c r="O12" i="24"/>
  <c r="AH1" i="28"/>
  <c r="R1" i="28"/>
  <c r="Y1" i="28"/>
  <c r="G1" i="28"/>
  <c r="Z1" i="28"/>
  <c r="J1" i="28"/>
  <c r="Q1" i="28"/>
  <c r="I1" i="28"/>
  <c r="AF1" i="28"/>
  <c r="AC1" i="28"/>
  <c r="C1" i="28"/>
  <c r="G6" i="26" s="1"/>
  <c r="AA1" i="28"/>
  <c r="X1" i="28"/>
  <c r="U1" i="28"/>
  <c r="S1" i="28"/>
  <c r="P1" i="28"/>
  <c r="M1" i="28"/>
  <c r="K1" i="28"/>
  <c r="H1" i="28"/>
  <c r="AE1" i="28"/>
  <c r="E1" i="28"/>
  <c r="W1" i="28"/>
  <c r="AG1" i="28"/>
  <c r="O1" i="28"/>
  <c r="R161" i="1"/>
  <c r="Q161" i="1"/>
  <c r="P161" i="1"/>
  <c r="O161" i="1"/>
  <c r="N161" i="1"/>
  <c r="M161" i="1"/>
  <c r="L161" i="1"/>
  <c r="K161" i="1"/>
  <c r="J161" i="1"/>
  <c r="B161" i="1"/>
  <c r="A161" i="1"/>
  <c r="L13" i="24" l="1"/>
  <c r="J65" i="19" s="1"/>
  <c r="O6" i="26"/>
  <c r="J6" i="26"/>
  <c r="B699" i="15"/>
  <c r="B704" i="15"/>
  <c r="H688" i="15"/>
  <c r="H689" i="15"/>
  <c r="H59" i="15"/>
  <c r="H665" i="15" s="1"/>
  <c r="G59" i="15"/>
  <c r="G665" i="15" s="1"/>
  <c r="F59" i="15"/>
  <c r="F665" i="15" s="1"/>
  <c r="E59" i="15"/>
  <c r="E665" i="15" s="1"/>
  <c r="D59" i="15"/>
  <c r="D665" i="15" s="1"/>
  <c r="C59" i="15"/>
  <c r="C665" i="15" s="1"/>
  <c r="B59" i="15"/>
  <c r="B665" i="15" s="1"/>
  <c r="C492" i="1"/>
  <c r="K492" i="1" s="1"/>
  <c r="C493" i="1"/>
  <c r="L493" i="1" s="1"/>
  <c r="C494" i="1"/>
  <c r="M494" i="1" s="1"/>
  <c r="C495" i="1"/>
  <c r="N495" i="1" s="1"/>
  <c r="C496" i="1"/>
  <c r="O496" i="1" s="1"/>
  <c r="C497" i="1"/>
  <c r="P497" i="1" s="1"/>
  <c r="C498" i="1"/>
  <c r="B498" i="1" s="1"/>
  <c r="C499" i="1"/>
  <c r="J499" i="1" s="1"/>
  <c r="C500" i="1"/>
  <c r="K500" i="1" s="1"/>
  <c r="C501" i="1"/>
  <c r="L501" i="1" s="1"/>
  <c r="C502" i="1"/>
  <c r="M502" i="1" s="1"/>
  <c r="C503" i="1"/>
  <c r="N503" i="1" s="1"/>
  <c r="C504" i="1"/>
  <c r="O504" i="1" s="1"/>
  <c r="C505" i="1"/>
  <c r="P505" i="1" s="1"/>
  <c r="C506" i="1"/>
  <c r="B506" i="1" s="1"/>
  <c r="C507" i="1"/>
  <c r="J507" i="1" s="1"/>
  <c r="C508" i="1"/>
  <c r="K508" i="1" s="1"/>
  <c r="C509" i="1"/>
  <c r="L509" i="1" s="1"/>
  <c r="C510" i="1"/>
  <c r="M510" i="1" s="1"/>
  <c r="C511" i="1"/>
  <c r="N511" i="1" s="1"/>
  <c r="C512" i="1"/>
  <c r="O512" i="1" s="1"/>
  <c r="C513" i="1"/>
  <c r="P513" i="1" s="1"/>
  <c r="C491" i="1"/>
  <c r="J491" i="1" s="1"/>
  <c r="J490" i="1"/>
  <c r="K490" i="1"/>
  <c r="L490" i="1"/>
  <c r="M490" i="1"/>
  <c r="N490" i="1"/>
  <c r="O490" i="1"/>
  <c r="P490" i="1"/>
  <c r="A490" i="1"/>
  <c r="B490" i="1"/>
  <c r="P6" i="26" l="1"/>
  <c r="E3" i="20" s="1"/>
  <c r="D3" i="20"/>
  <c r="K6" i="26"/>
  <c r="E2" i="20" s="1"/>
  <c r="D2" i="20"/>
  <c r="P493" i="1"/>
  <c r="N509" i="1"/>
  <c r="O506" i="1"/>
  <c r="A509" i="1"/>
  <c r="A500" i="1"/>
  <c r="M512" i="1"/>
  <c r="O501" i="1"/>
  <c r="L500" i="1"/>
  <c r="B512" i="1"/>
  <c r="A501" i="1"/>
  <c r="A492" i="1"/>
  <c r="P509" i="1"/>
  <c r="M508" i="1"/>
  <c r="K502" i="1"/>
  <c r="N500" i="1"/>
  <c r="O494" i="1"/>
  <c r="B509" i="1"/>
  <c r="B500" i="1"/>
  <c r="N513" i="1"/>
  <c r="O509" i="1"/>
  <c r="L508" i="1"/>
  <c r="P501" i="1"/>
  <c r="M500" i="1"/>
  <c r="K494" i="1"/>
  <c r="B508" i="1"/>
  <c r="B497" i="1"/>
  <c r="L511" i="1"/>
  <c r="M509" i="1"/>
  <c r="N505" i="1"/>
  <c r="N501" i="1"/>
  <c r="O498" i="1"/>
  <c r="O493" i="1"/>
  <c r="A508" i="1"/>
  <c r="A497" i="1"/>
  <c r="J511" i="1"/>
  <c r="K509" i="1"/>
  <c r="M504" i="1"/>
  <c r="M501" i="1"/>
  <c r="N497" i="1"/>
  <c r="N493" i="1"/>
  <c r="B505" i="1"/>
  <c r="B493" i="1"/>
  <c r="P510" i="1"/>
  <c r="J509" i="1"/>
  <c r="L503" i="1"/>
  <c r="K501" i="1"/>
  <c r="M496" i="1"/>
  <c r="M493" i="1"/>
  <c r="B513" i="1"/>
  <c r="A505" i="1"/>
  <c r="A493" i="1"/>
  <c r="O510" i="1"/>
  <c r="O508" i="1"/>
  <c r="P502" i="1"/>
  <c r="J501" i="1"/>
  <c r="L495" i="1"/>
  <c r="K493" i="1"/>
  <c r="A513" i="1"/>
  <c r="B501" i="1"/>
  <c r="B492" i="1"/>
  <c r="K510" i="1"/>
  <c r="N508" i="1"/>
  <c r="O502" i="1"/>
  <c r="O500" i="1"/>
  <c r="P494" i="1"/>
  <c r="J493" i="1"/>
  <c r="P507" i="1"/>
  <c r="A512" i="1"/>
  <c r="A496" i="1"/>
  <c r="M507" i="1"/>
  <c r="L506" i="1"/>
  <c r="K505" i="1"/>
  <c r="J504" i="1"/>
  <c r="B511" i="1"/>
  <c r="B507" i="1"/>
  <c r="B503" i="1"/>
  <c r="B499" i="1"/>
  <c r="B495" i="1"/>
  <c r="B491" i="1"/>
  <c r="J513" i="1"/>
  <c r="P511" i="1"/>
  <c r="L507" i="1"/>
  <c r="K506" i="1"/>
  <c r="J505" i="1"/>
  <c r="P503" i="1"/>
  <c r="L499" i="1"/>
  <c r="K498" i="1"/>
  <c r="J497" i="1"/>
  <c r="P495" i="1"/>
  <c r="A511" i="1"/>
  <c r="A503" i="1"/>
  <c r="A499" i="1"/>
  <c r="A491" i="1"/>
  <c r="O511" i="1"/>
  <c r="A510" i="1"/>
  <c r="A506" i="1"/>
  <c r="A502" i="1"/>
  <c r="A498" i="1"/>
  <c r="A494" i="1"/>
  <c r="O513" i="1"/>
  <c r="N512" i="1"/>
  <c r="M511" i="1"/>
  <c r="L510" i="1"/>
  <c r="J508" i="1"/>
  <c r="P506" i="1"/>
  <c r="O505" i="1"/>
  <c r="N504" i="1"/>
  <c r="M503" i="1"/>
  <c r="L502" i="1"/>
  <c r="J500" i="1"/>
  <c r="P498" i="1"/>
  <c r="O497" i="1"/>
  <c r="N496" i="1"/>
  <c r="M495" i="1"/>
  <c r="L494" i="1"/>
  <c r="J492" i="1"/>
  <c r="P491" i="1"/>
  <c r="M513" i="1"/>
  <c r="L512" i="1"/>
  <c r="K511" i="1"/>
  <c r="J510" i="1"/>
  <c r="P508" i="1"/>
  <c r="O507" i="1"/>
  <c r="N506" i="1"/>
  <c r="M505" i="1"/>
  <c r="L504" i="1"/>
  <c r="K503" i="1"/>
  <c r="J502" i="1"/>
  <c r="P500" i="1"/>
  <c r="O499" i="1"/>
  <c r="N498" i="1"/>
  <c r="M497" i="1"/>
  <c r="L496" i="1"/>
  <c r="K495" i="1"/>
  <c r="J494" i="1"/>
  <c r="P492" i="1"/>
  <c r="O491" i="1"/>
  <c r="B504" i="1"/>
  <c r="B496" i="1"/>
  <c r="L513" i="1"/>
  <c r="K512" i="1"/>
  <c r="N507" i="1"/>
  <c r="M506" i="1"/>
  <c r="L505" i="1"/>
  <c r="K504" i="1"/>
  <c r="J503" i="1"/>
  <c r="N499" i="1"/>
  <c r="M498" i="1"/>
  <c r="L497" i="1"/>
  <c r="K496" i="1"/>
  <c r="J495" i="1"/>
  <c r="O492" i="1"/>
  <c r="N491" i="1"/>
  <c r="N492" i="1"/>
  <c r="M491" i="1"/>
  <c r="M492" i="1"/>
  <c r="L491" i="1"/>
  <c r="L492" i="1"/>
  <c r="K491" i="1"/>
  <c r="P499" i="1"/>
  <c r="A504" i="1"/>
  <c r="K513" i="1"/>
  <c r="J512" i="1"/>
  <c r="M499" i="1"/>
  <c r="L498" i="1"/>
  <c r="K497" i="1"/>
  <c r="J496" i="1"/>
  <c r="A507" i="1"/>
  <c r="A495" i="1"/>
  <c r="P512" i="1"/>
  <c r="N510" i="1"/>
  <c r="K507" i="1"/>
  <c r="J506" i="1"/>
  <c r="P504" i="1"/>
  <c r="O503" i="1"/>
  <c r="N502" i="1"/>
  <c r="K499" i="1"/>
  <c r="J498" i="1"/>
  <c r="P496" i="1"/>
  <c r="O495" i="1"/>
  <c r="N494" i="1"/>
  <c r="B510" i="1"/>
  <c r="B502" i="1"/>
  <c r="B494" i="1"/>
  <c r="J488" i="1"/>
  <c r="K488" i="1"/>
  <c r="L488" i="1"/>
  <c r="M488" i="1"/>
  <c r="N488" i="1"/>
  <c r="O488" i="1"/>
  <c r="P488" i="1"/>
  <c r="Q488" i="1"/>
  <c r="J489" i="1"/>
  <c r="K489" i="1"/>
  <c r="L489" i="1"/>
  <c r="M489" i="1"/>
  <c r="N489" i="1"/>
  <c r="O489" i="1"/>
  <c r="P489" i="1"/>
  <c r="Q489" i="1"/>
  <c r="A488" i="1"/>
  <c r="B488" i="1"/>
  <c r="A489" i="1"/>
  <c r="B489" i="1"/>
  <c r="J187" i="1" l="1"/>
  <c r="K187" i="1"/>
  <c r="L187" i="1"/>
  <c r="M187" i="1"/>
  <c r="N187" i="1"/>
  <c r="O187" i="1"/>
  <c r="P187" i="1"/>
  <c r="Q187" i="1"/>
  <c r="R187" i="1"/>
  <c r="A187" i="1"/>
  <c r="B187" i="1"/>
  <c r="C1553" i="1"/>
  <c r="L1553" i="1" s="1"/>
  <c r="C1554" i="1"/>
  <c r="O1554" i="1" s="1"/>
  <c r="C1555" i="1"/>
  <c r="L1555" i="1" s="1"/>
  <c r="C1552" i="1"/>
  <c r="J1552" i="1" s="1"/>
  <c r="I1555" i="1"/>
  <c r="I1554" i="1"/>
  <c r="I1553" i="1"/>
  <c r="I1552" i="1"/>
  <c r="R1551" i="1"/>
  <c r="O1551" i="1"/>
  <c r="N1551" i="1"/>
  <c r="M1551" i="1"/>
  <c r="L1551" i="1"/>
  <c r="K1551" i="1"/>
  <c r="J1551" i="1"/>
  <c r="B1551" i="1"/>
  <c r="A1551" i="1"/>
  <c r="C1528" i="1"/>
  <c r="J1528" i="1" s="1"/>
  <c r="C1529" i="1"/>
  <c r="M1529" i="1" s="1"/>
  <c r="C1530" i="1"/>
  <c r="J1530" i="1" s="1"/>
  <c r="C1527" i="1"/>
  <c r="K1527" i="1" s="1"/>
  <c r="I1530" i="1"/>
  <c r="I1529" i="1"/>
  <c r="I1528" i="1"/>
  <c r="I1527" i="1"/>
  <c r="O1526" i="1"/>
  <c r="N1526" i="1"/>
  <c r="M1526" i="1"/>
  <c r="L1526" i="1"/>
  <c r="K1526" i="1"/>
  <c r="J1526" i="1"/>
  <c r="B1526" i="1"/>
  <c r="A1526" i="1"/>
  <c r="Q1551" i="1"/>
  <c r="P1526" i="1"/>
  <c r="P1552" i="1" l="1"/>
  <c r="R1552" i="1"/>
  <c r="A1529" i="1"/>
  <c r="Q1528" i="1"/>
  <c r="M1553" i="1"/>
  <c r="A1527" i="1"/>
  <c r="J1529" i="1"/>
  <c r="L1527" i="1"/>
  <c r="L1529" i="1"/>
  <c r="N1553" i="1"/>
  <c r="M1527" i="1"/>
  <c r="N1529" i="1"/>
  <c r="J1555" i="1"/>
  <c r="N1527" i="1"/>
  <c r="K1555" i="1"/>
  <c r="Q1526" i="1"/>
  <c r="P1551" i="1"/>
  <c r="Q1552" i="1"/>
  <c r="Q1555" i="1"/>
  <c r="N1555" i="1"/>
  <c r="R1555" i="1"/>
  <c r="A1555" i="1"/>
  <c r="A1553" i="1"/>
  <c r="K1552" i="1"/>
  <c r="M1552" i="1"/>
  <c r="L1552" i="1"/>
  <c r="B1553" i="1"/>
  <c r="O1553" i="1"/>
  <c r="J1554" i="1"/>
  <c r="R1554" i="1"/>
  <c r="M1555" i="1"/>
  <c r="P1553" i="1"/>
  <c r="K1554" i="1"/>
  <c r="A1552" i="1"/>
  <c r="N1552" i="1"/>
  <c r="Q1553" i="1"/>
  <c r="L1554" i="1"/>
  <c r="B1555" i="1"/>
  <c r="O1555" i="1"/>
  <c r="Q1554" i="1"/>
  <c r="B1552" i="1"/>
  <c r="O1552" i="1"/>
  <c r="J1553" i="1"/>
  <c r="R1553" i="1"/>
  <c r="M1554" i="1"/>
  <c r="P1555" i="1"/>
  <c r="K1553" i="1"/>
  <c r="A1554" i="1"/>
  <c r="N1554" i="1"/>
  <c r="P1554" i="1"/>
  <c r="B1554" i="1"/>
  <c r="Q1530" i="1"/>
  <c r="K1529" i="1"/>
  <c r="J1527" i="1"/>
  <c r="B1527" i="1"/>
  <c r="O1527" i="1"/>
  <c r="K1528" i="1"/>
  <c r="B1529" i="1"/>
  <c r="O1529" i="1"/>
  <c r="K1530" i="1"/>
  <c r="P1527" i="1"/>
  <c r="L1528" i="1"/>
  <c r="P1529" i="1"/>
  <c r="L1530" i="1"/>
  <c r="Q1527" i="1"/>
  <c r="M1528" i="1"/>
  <c r="Q1529" i="1"/>
  <c r="M1530" i="1"/>
  <c r="A1528" i="1"/>
  <c r="N1528" i="1"/>
  <c r="A1530" i="1"/>
  <c r="N1530" i="1"/>
  <c r="B1528" i="1"/>
  <c r="O1528" i="1"/>
  <c r="B1530" i="1"/>
  <c r="O1530" i="1"/>
  <c r="P1528" i="1"/>
  <c r="P1530" i="1"/>
  <c r="H111" i="8" l="1"/>
  <c r="H117" i="8" s="1"/>
  <c r="I111" i="8"/>
  <c r="I117" i="8" s="1"/>
  <c r="H112" i="8"/>
  <c r="H118" i="8" s="1"/>
  <c r="I112" i="8"/>
  <c r="I118" i="8" s="1"/>
  <c r="H113" i="8"/>
  <c r="H119" i="8" s="1"/>
  <c r="I113" i="8"/>
  <c r="I119" i="8" s="1"/>
  <c r="H114" i="8"/>
  <c r="H120" i="8" s="1"/>
  <c r="I114" i="8"/>
  <c r="I120" i="8" s="1"/>
  <c r="I110" i="8"/>
  <c r="I116" i="8" s="1"/>
  <c r="H110" i="8"/>
  <c r="H116" i="8" s="1"/>
  <c r="C1478" i="1"/>
  <c r="C1413" i="1"/>
  <c r="C486" i="1"/>
  <c r="A486" i="1" s="1"/>
  <c r="C462" i="1"/>
  <c r="B462" i="1" s="1"/>
  <c r="C434" i="1"/>
  <c r="M434" i="1" s="1"/>
  <c r="C386" i="1"/>
  <c r="A386" i="1" s="1"/>
  <c r="C362" i="1"/>
  <c r="A362" i="1" s="1"/>
  <c r="C338" i="1"/>
  <c r="A338" i="1" s="1"/>
  <c r="C313" i="1"/>
  <c r="J313" i="1" s="1"/>
  <c r="C288" i="1"/>
  <c r="A288" i="1" s="1"/>
  <c r="C259" i="1"/>
  <c r="A259" i="1" s="1"/>
  <c r="J487" i="1"/>
  <c r="K487" i="1"/>
  <c r="L487" i="1"/>
  <c r="M487" i="1"/>
  <c r="N487" i="1"/>
  <c r="O487" i="1"/>
  <c r="P487" i="1"/>
  <c r="Q487" i="1"/>
  <c r="R487" i="1"/>
  <c r="A487" i="1"/>
  <c r="B487" i="1"/>
  <c r="G116" i="8"/>
  <c r="G117" i="8"/>
  <c r="G118" i="8"/>
  <c r="G119" i="8"/>
  <c r="G120" i="8"/>
  <c r="H115" i="8"/>
  <c r="I115" i="8"/>
  <c r="G115" i="8"/>
  <c r="F115" i="8"/>
  <c r="F113" i="8"/>
  <c r="B17" i="18"/>
  <c r="F120" i="8" s="1"/>
  <c r="J262" i="1"/>
  <c r="K262" i="1"/>
  <c r="L262" i="1"/>
  <c r="M262" i="1"/>
  <c r="N262" i="1"/>
  <c r="O262" i="1"/>
  <c r="P262" i="1"/>
  <c r="Q262" i="1"/>
  <c r="R262" i="1"/>
  <c r="A262" i="1"/>
  <c r="B262" i="1"/>
  <c r="C799" i="1"/>
  <c r="N799" i="1" s="1"/>
  <c r="C800" i="1"/>
  <c r="N800" i="1" s="1"/>
  <c r="C801" i="1"/>
  <c r="O801" i="1" s="1"/>
  <c r="C802" i="1"/>
  <c r="L802" i="1" s="1"/>
  <c r="C803" i="1"/>
  <c r="O803" i="1" s="1"/>
  <c r="C804" i="1"/>
  <c r="J804" i="1" s="1"/>
  <c r="C805" i="1"/>
  <c r="Q805" i="1" s="1"/>
  <c r="C806" i="1"/>
  <c r="P806" i="1" s="1"/>
  <c r="C807" i="1"/>
  <c r="N807" i="1" s="1"/>
  <c r="C808" i="1"/>
  <c r="K808" i="1" s="1"/>
  <c r="C809" i="1"/>
  <c r="O809" i="1" s="1"/>
  <c r="C810" i="1"/>
  <c r="O810" i="1" s="1"/>
  <c r="C811" i="1"/>
  <c r="L811" i="1" s="1"/>
  <c r="C812" i="1"/>
  <c r="M812" i="1" s="1"/>
  <c r="C813" i="1"/>
  <c r="R813" i="1" s="1"/>
  <c r="C814" i="1"/>
  <c r="A814" i="1" s="1"/>
  <c r="C815" i="1"/>
  <c r="Q815" i="1" s="1"/>
  <c r="C816" i="1"/>
  <c r="K816" i="1" s="1"/>
  <c r="C817" i="1"/>
  <c r="K817" i="1" s="1"/>
  <c r="C818" i="1"/>
  <c r="N818" i="1" s="1"/>
  <c r="C819" i="1"/>
  <c r="N819" i="1" s="1"/>
  <c r="C820" i="1"/>
  <c r="O820" i="1" s="1"/>
  <c r="C821" i="1"/>
  <c r="A821" i="1" s="1"/>
  <c r="C822" i="1"/>
  <c r="B822" i="1" s="1"/>
  <c r="C823" i="1"/>
  <c r="Q823" i="1" s="1"/>
  <c r="C824" i="1"/>
  <c r="K824" i="1" s="1"/>
  <c r="C825" i="1"/>
  <c r="K825" i="1" s="1"/>
  <c r="C826" i="1"/>
  <c r="L826" i="1" s="1"/>
  <c r="C827" i="1"/>
  <c r="L827" i="1" s="1"/>
  <c r="C828" i="1"/>
  <c r="Q828" i="1" s="1"/>
  <c r="C829" i="1"/>
  <c r="A829" i="1" s="1"/>
  <c r="C830" i="1"/>
  <c r="O830" i="1" s="1"/>
  <c r="C831" i="1"/>
  <c r="Q831" i="1" s="1"/>
  <c r="C832" i="1"/>
  <c r="M832" i="1" s="1"/>
  <c r="C833" i="1"/>
  <c r="N833" i="1" s="1"/>
  <c r="C834" i="1"/>
  <c r="Q834" i="1" s="1"/>
  <c r="C835" i="1"/>
  <c r="C836" i="1"/>
  <c r="M836" i="1" s="1"/>
  <c r="C837" i="1"/>
  <c r="A837" i="1" s="1"/>
  <c r="C838" i="1"/>
  <c r="O838" i="1" s="1"/>
  <c r="C839" i="1"/>
  <c r="N839" i="1" s="1"/>
  <c r="C840" i="1"/>
  <c r="O840" i="1" s="1"/>
  <c r="C841" i="1"/>
  <c r="Q841" i="1" s="1"/>
  <c r="C842" i="1"/>
  <c r="N842" i="1" s="1"/>
  <c r="C843" i="1"/>
  <c r="A843" i="1" s="1"/>
  <c r="C844" i="1"/>
  <c r="Q844" i="1" s="1"/>
  <c r="C845" i="1"/>
  <c r="J845" i="1" s="1"/>
  <c r="C846" i="1"/>
  <c r="P846" i="1" s="1"/>
  <c r="C847" i="1"/>
  <c r="N847" i="1" s="1"/>
  <c r="C848" i="1"/>
  <c r="Q848" i="1" s="1"/>
  <c r="C849" i="1"/>
  <c r="L849" i="1" s="1"/>
  <c r="C850" i="1"/>
  <c r="L850" i="1" s="1"/>
  <c r="C851" i="1"/>
  <c r="R851" i="1" s="1"/>
  <c r="C852" i="1"/>
  <c r="M852" i="1" s="1"/>
  <c r="C853" i="1"/>
  <c r="P853" i="1" s="1"/>
  <c r="C854" i="1"/>
  <c r="O854" i="1" s="1"/>
  <c r="C855" i="1"/>
  <c r="Q855" i="1" s="1"/>
  <c r="C856" i="1"/>
  <c r="K856" i="1" s="1"/>
  <c r="C857" i="1"/>
  <c r="O857" i="1" s="1"/>
  <c r="C858" i="1"/>
  <c r="P858" i="1" s="1"/>
  <c r="C859" i="1"/>
  <c r="J859" i="1" s="1"/>
  <c r="C860" i="1"/>
  <c r="Q860" i="1" s="1"/>
  <c r="C861" i="1"/>
  <c r="Q861" i="1" s="1"/>
  <c r="C862" i="1"/>
  <c r="P862" i="1" s="1"/>
  <c r="C863" i="1"/>
  <c r="Q863" i="1" s="1"/>
  <c r="C864" i="1"/>
  <c r="J864" i="1" s="1"/>
  <c r="C865" i="1"/>
  <c r="J865" i="1" s="1"/>
  <c r="C866" i="1"/>
  <c r="M866" i="1" s="1"/>
  <c r="C867" i="1"/>
  <c r="A867" i="1" s="1"/>
  <c r="C868" i="1"/>
  <c r="M868" i="1" s="1"/>
  <c r="C869" i="1"/>
  <c r="R869" i="1" s="1"/>
  <c r="C870" i="1"/>
  <c r="A870" i="1" s="1"/>
  <c r="C871" i="1"/>
  <c r="Q871" i="1" s="1"/>
  <c r="C872" i="1"/>
  <c r="M872" i="1" s="1"/>
  <c r="C873" i="1"/>
  <c r="L873" i="1" s="1"/>
  <c r="C874" i="1"/>
  <c r="K874" i="1" s="1"/>
  <c r="C875" i="1"/>
  <c r="C876" i="1"/>
  <c r="P876" i="1" s="1"/>
  <c r="C877" i="1"/>
  <c r="A877" i="1" s="1"/>
  <c r="C878" i="1"/>
  <c r="Q878" i="1" s="1"/>
  <c r="C879" i="1"/>
  <c r="Q879" i="1" s="1"/>
  <c r="C880" i="1"/>
  <c r="P880" i="1" s="1"/>
  <c r="C881" i="1"/>
  <c r="O881" i="1" s="1"/>
  <c r="C882" i="1"/>
  <c r="P882" i="1" s="1"/>
  <c r="C883" i="1"/>
  <c r="J883" i="1" s="1"/>
  <c r="C884" i="1"/>
  <c r="K884" i="1" s="1"/>
  <c r="C885" i="1"/>
  <c r="A885" i="1" s="1"/>
  <c r="C886" i="1"/>
  <c r="O886" i="1" s="1"/>
  <c r="C887" i="1"/>
  <c r="Q887" i="1" s="1"/>
  <c r="C888" i="1"/>
  <c r="K888" i="1" s="1"/>
  <c r="C889" i="1"/>
  <c r="J889" i="1" s="1"/>
  <c r="C890" i="1"/>
  <c r="K890" i="1" s="1"/>
  <c r="C891" i="1"/>
  <c r="L891" i="1" s="1"/>
  <c r="C892" i="1"/>
  <c r="N892" i="1" s="1"/>
  <c r="C893" i="1"/>
  <c r="A893" i="1" s="1"/>
  <c r="C894" i="1"/>
  <c r="O894" i="1" s="1"/>
  <c r="C895" i="1"/>
  <c r="Q895" i="1" s="1"/>
  <c r="C896" i="1"/>
  <c r="O896" i="1" s="1"/>
  <c r="C897" i="1"/>
  <c r="M897" i="1" s="1"/>
  <c r="C898" i="1"/>
  <c r="P898" i="1" s="1"/>
  <c r="C899" i="1"/>
  <c r="B899" i="1" s="1"/>
  <c r="C900" i="1"/>
  <c r="J900" i="1" s="1"/>
  <c r="C901" i="1"/>
  <c r="A901" i="1" s="1"/>
  <c r="C902" i="1"/>
  <c r="P902" i="1" s="1"/>
  <c r="C903" i="1"/>
  <c r="Q903" i="1" s="1"/>
  <c r="C904" i="1"/>
  <c r="K904" i="1" s="1"/>
  <c r="C905" i="1"/>
  <c r="P905" i="1" s="1"/>
  <c r="C906" i="1"/>
  <c r="O906" i="1" s="1"/>
  <c r="C907" i="1"/>
  <c r="N907" i="1" s="1"/>
  <c r="C908" i="1"/>
  <c r="N908" i="1" s="1"/>
  <c r="C909" i="1"/>
  <c r="J909" i="1" s="1"/>
  <c r="C910" i="1"/>
  <c r="A910" i="1" s="1"/>
  <c r="C911" i="1"/>
  <c r="Q911" i="1" s="1"/>
  <c r="C912" i="1"/>
  <c r="P912" i="1" s="1"/>
  <c r="C913" i="1"/>
  <c r="J913" i="1" s="1"/>
  <c r="C914" i="1"/>
  <c r="Q914" i="1" s="1"/>
  <c r="C915" i="1"/>
  <c r="C916" i="1"/>
  <c r="Q916" i="1" s="1"/>
  <c r="C917" i="1"/>
  <c r="P917" i="1" s="1"/>
  <c r="C918" i="1"/>
  <c r="P918" i="1" s="1"/>
  <c r="C919" i="1"/>
  <c r="Q919" i="1" s="1"/>
  <c r="C920" i="1"/>
  <c r="K920" i="1" s="1"/>
  <c r="C921" i="1"/>
  <c r="L921" i="1" s="1"/>
  <c r="C922" i="1"/>
  <c r="K922" i="1" s="1"/>
  <c r="C923" i="1"/>
  <c r="P923" i="1" s="1"/>
  <c r="C924" i="1"/>
  <c r="L924" i="1" s="1"/>
  <c r="C925" i="1"/>
  <c r="A925" i="1" s="1"/>
  <c r="C926" i="1"/>
  <c r="A926" i="1" s="1"/>
  <c r="C927" i="1"/>
  <c r="Q927" i="1" s="1"/>
  <c r="C928" i="1"/>
  <c r="N928" i="1" s="1"/>
  <c r="C929" i="1"/>
  <c r="N929" i="1" s="1"/>
  <c r="C930" i="1"/>
  <c r="M930" i="1" s="1"/>
  <c r="C931" i="1"/>
  <c r="J931" i="1" s="1"/>
  <c r="C932" i="1"/>
  <c r="P932" i="1" s="1"/>
  <c r="C933" i="1"/>
  <c r="P933" i="1" s="1"/>
  <c r="C934" i="1"/>
  <c r="O934" i="1" s="1"/>
  <c r="C935" i="1"/>
  <c r="Q935" i="1" s="1"/>
  <c r="C936" i="1"/>
  <c r="J936" i="1" s="1"/>
  <c r="C937" i="1"/>
  <c r="Q937" i="1" s="1"/>
  <c r="C938" i="1"/>
  <c r="P938" i="1" s="1"/>
  <c r="C939" i="1"/>
  <c r="Q939" i="1" s="1"/>
  <c r="C940" i="1"/>
  <c r="L940" i="1" s="1"/>
  <c r="C941" i="1"/>
  <c r="J941" i="1" s="1"/>
  <c r="C942" i="1"/>
  <c r="O942" i="1" s="1"/>
  <c r="C943" i="1"/>
  <c r="Q943" i="1" s="1"/>
  <c r="C944" i="1"/>
  <c r="N944" i="1" s="1"/>
  <c r="C945" i="1"/>
  <c r="K945" i="1" s="1"/>
  <c r="C946" i="1"/>
  <c r="J946" i="1" s="1"/>
  <c r="C947" i="1"/>
  <c r="N947" i="1" s="1"/>
  <c r="C948" i="1"/>
  <c r="P948" i="1" s="1"/>
  <c r="C949" i="1"/>
  <c r="O949" i="1" s="1"/>
  <c r="C950" i="1"/>
  <c r="M950" i="1" s="1"/>
  <c r="C951" i="1"/>
  <c r="O951" i="1" s="1"/>
  <c r="C952" i="1"/>
  <c r="Q952" i="1" s="1"/>
  <c r="C953" i="1"/>
  <c r="M953" i="1" s="1"/>
  <c r="C954" i="1"/>
  <c r="L954" i="1" s="1"/>
  <c r="C955" i="1"/>
  <c r="C956" i="1"/>
  <c r="L956" i="1" s="1"/>
  <c r="C957" i="1"/>
  <c r="L957" i="1" s="1"/>
  <c r="C958" i="1"/>
  <c r="O958" i="1" s="1"/>
  <c r="C959" i="1"/>
  <c r="P959" i="1" s="1"/>
  <c r="C960" i="1"/>
  <c r="M960" i="1" s="1"/>
  <c r="C961" i="1"/>
  <c r="O961" i="1" s="1"/>
  <c r="C962" i="1"/>
  <c r="N962" i="1" s="1"/>
  <c r="C963" i="1"/>
  <c r="A963" i="1" s="1"/>
  <c r="C964" i="1"/>
  <c r="P964" i="1" s="1"/>
  <c r="C965" i="1"/>
  <c r="Q965" i="1" s="1"/>
  <c r="C966" i="1"/>
  <c r="Q966" i="1" s="1"/>
  <c r="C967" i="1"/>
  <c r="Q967" i="1" s="1"/>
  <c r="C968" i="1"/>
  <c r="O968" i="1" s="1"/>
  <c r="C969" i="1"/>
  <c r="Q969" i="1" s="1"/>
  <c r="C970" i="1"/>
  <c r="P970" i="1" s="1"/>
  <c r="C971" i="1"/>
  <c r="A971" i="1" s="1"/>
  <c r="C972" i="1"/>
  <c r="K972" i="1" s="1"/>
  <c r="C973" i="1"/>
  <c r="L973" i="1" s="1"/>
  <c r="C974" i="1"/>
  <c r="J974" i="1" s="1"/>
  <c r="C975" i="1"/>
  <c r="J975" i="1" s="1"/>
  <c r="C976" i="1"/>
  <c r="Q976" i="1" s="1"/>
  <c r="C977" i="1"/>
  <c r="J977" i="1" s="1"/>
  <c r="C978" i="1"/>
  <c r="Q978" i="1" s="1"/>
  <c r="C979" i="1"/>
  <c r="J979" i="1" s="1"/>
  <c r="C980" i="1"/>
  <c r="O980" i="1" s="1"/>
  <c r="C981" i="1"/>
  <c r="L981" i="1" s="1"/>
  <c r="C982" i="1"/>
  <c r="J982" i="1" s="1"/>
  <c r="C983" i="1"/>
  <c r="K983" i="1" s="1"/>
  <c r="C984" i="1"/>
  <c r="L984" i="1" s="1"/>
  <c r="C985" i="1"/>
  <c r="K985" i="1" s="1"/>
  <c r="C986" i="1"/>
  <c r="J986" i="1" s="1"/>
  <c r="C987" i="1"/>
  <c r="A987" i="1" s="1"/>
  <c r="C988" i="1"/>
  <c r="K988" i="1" s="1"/>
  <c r="C989" i="1"/>
  <c r="L989" i="1" s="1"/>
  <c r="C990" i="1"/>
  <c r="J990" i="1" s="1"/>
  <c r="C991" i="1"/>
  <c r="L991" i="1" s="1"/>
  <c r="C992" i="1"/>
  <c r="P992" i="1" s="1"/>
  <c r="C993" i="1"/>
  <c r="M993" i="1" s="1"/>
  <c r="C994" i="1"/>
  <c r="L994" i="1" s="1"/>
  <c r="C995" i="1"/>
  <c r="C996" i="1"/>
  <c r="O996" i="1" s="1"/>
  <c r="C798" i="1"/>
  <c r="P798" i="1" s="1"/>
  <c r="J797" i="1"/>
  <c r="K797" i="1"/>
  <c r="L797" i="1"/>
  <c r="M797" i="1"/>
  <c r="N797" i="1"/>
  <c r="O797" i="1"/>
  <c r="P797" i="1"/>
  <c r="Q797" i="1"/>
  <c r="R797" i="1"/>
  <c r="Q803" i="1"/>
  <c r="J819" i="1"/>
  <c r="K819" i="1"/>
  <c r="L819" i="1"/>
  <c r="M819" i="1"/>
  <c r="R819" i="1"/>
  <c r="J827" i="1"/>
  <c r="K827" i="1"/>
  <c r="N827" i="1"/>
  <c r="Q827" i="1"/>
  <c r="R827" i="1"/>
  <c r="J835" i="1"/>
  <c r="K835" i="1"/>
  <c r="L835" i="1"/>
  <c r="M835" i="1"/>
  <c r="N835" i="1"/>
  <c r="O835" i="1"/>
  <c r="P835" i="1"/>
  <c r="Q835" i="1"/>
  <c r="R835" i="1"/>
  <c r="M843" i="1"/>
  <c r="Q851" i="1"/>
  <c r="M859" i="1"/>
  <c r="N859" i="1"/>
  <c r="O859" i="1"/>
  <c r="L867" i="1"/>
  <c r="M867" i="1"/>
  <c r="N867" i="1"/>
  <c r="O867" i="1"/>
  <c r="P867" i="1"/>
  <c r="Q867" i="1"/>
  <c r="R867" i="1"/>
  <c r="J875" i="1"/>
  <c r="K875" i="1"/>
  <c r="L875" i="1"/>
  <c r="M875" i="1"/>
  <c r="N875" i="1"/>
  <c r="O875" i="1"/>
  <c r="P875" i="1"/>
  <c r="Q875" i="1"/>
  <c r="R875" i="1"/>
  <c r="O876" i="1"/>
  <c r="K891" i="1"/>
  <c r="R891" i="1"/>
  <c r="Q899" i="1"/>
  <c r="R899" i="1"/>
  <c r="J907" i="1"/>
  <c r="K907" i="1"/>
  <c r="L907" i="1"/>
  <c r="M907" i="1"/>
  <c r="P907" i="1"/>
  <c r="Q907" i="1"/>
  <c r="R907" i="1"/>
  <c r="J915" i="1"/>
  <c r="K915" i="1"/>
  <c r="L915" i="1"/>
  <c r="M915" i="1"/>
  <c r="N915" i="1"/>
  <c r="O915" i="1"/>
  <c r="P915" i="1"/>
  <c r="Q915" i="1"/>
  <c r="R915" i="1"/>
  <c r="N923" i="1"/>
  <c r="O923" i="1"/>
  <c r="M931" i="1"/>
  <c r="O932" i="1"/>
  <c r="K939" i="1"/>
  <c r="L939" i="1"/>
  <c r="M939" i="1"/>
  <c r="N939" i="1"/>
  <c r="O939" i="1"/>
  <c r="P939" i="1"/>
  <c r="J947" i="1"/>
  <c r="K947" i="1"/>
  <c r="L947" i="1"/>
  <c r="M947" i="1"/>
  <c r="P947" i="1"/>
  <c r="J955" i="1"/>
  <c r="K955" i="1"/>
  <c r="L955" i="1"/>
  <c r="M955" i="1"/>
  <c r="N955" i="1"/>
  <c r="O955" i="1"/>
  <c r="P955" i="1"/>
  <c r="Q955" i="1"/>
  <c r="R955" i="1"/>
  <c r="O963" i="1"/>
  <c r="R971" i="1"/>
  <c r="Q972" i="1"/>
  <c r="L979" i="1"/>
  <c r="M979" i="1"/>
  <c r="N979" i="1"/>
  <c r="O979" i="1"/>
  <c r="L987" i="1"/>
  <c r="M987" i="1"/>
  <c r="N987" i="1"/>
  <c r="O987" i="1"/>
  <c r="P987" i="1"/>
  <c r="Q987" i="1"/>
  <c r="R987" i="1"/>
  <c r="J995" i="1"/>
  <c r="K995" i="1"/>
  <c r="L995" i="1"/>
  <c r="M995" i="1"/>
  <c r="N995" i="1"/>
  <c r="O995" i="1"/>
  <c r="P995" i="1"/>
  <c r="Q995" i="1"/>
  <c r="R995" i="1"/>
  <c r="M996" i="1"/>
  <c r="A797" i="1"/>
  <c r="B797" i="1"/>
  <c r="A812" i="1"/>
  <c r="A819" i="1"/>
  <c r="B819" i="1"/>
  <c r="A827" i="1"/>
  <c r="B827" i="1"/>
  <c r="A835" i="1"/>
  <c r="B835" i="1"/>
  <c r="A859" i="1"/>
  <c r="B867" i="1"/>
  <c r="A875" i="1"/>
  <c r="B875" i="1"/>
  <c r="A899" i="1"/>
  <c r="B907" i="1"/>
  <c r="A908" i="1"/>
  <c r="A915" i="1"/>
  <c r="B915" i="1"/>
  <c r="A923" i="1"/>
  <c r="A932" i="1"/>
  <c r="B932" i="1"/>
  <c r="A947" i="1"/>
  <c r="B947" i="1"/>
  <c r="A948" i="1"/>
  <c r="B948" i="1"/>
  <c r="A955" i="1"/>
  <c r="B955" i="1"/>
  <c r="A979" i="1"/>
  <c r="B979" i="1"/>
  <c r="B987" i="1"/>
  <c r="A995" i="1"/>
  <c r="B995" i="1"/>
  <c r="B891" i="1" l="1"/>
  <c r="Q971" i="1"/>
  <c r="J891" i="1"/>
  <c r="A891" i="1"/>
  <c r="M923" i="1"/>
  <c r="B884" i="1"/>
  <c r="L923" i="1"/>
  <c r="N851" i="1"/>
  <c r="A884" i="1"/>
  <c r="N971" i="1"/>
  <c r="K923" i="1"/>
  <c r="M851" i="1"/>
  <c r="B883" i="1"/>
  <c r="B811" i="1"/>
  <c r="M971" i="1"/>
  <c r="O883" i="1"/>
  <c r="L851" i="1"/>
  <c r="B939" i="1"/>
  <c r="A883" i="1"/>
  <c r="A811" i="1"/>
  <c r="J939" i="1"/>
  <c r="K851" i="1"/>
  <c r="A939" i="1"/>
  <c r="B803" i="1"/>
  <c r="K971" i="1"/>
  <c r="O899" i="1"/>
  <c r="M883" i="1"/>
  <c r="J851" i="1"/>
  <c r="N811" i="1"/>
  <c r="A803" i="1"/>
  <c r="K987" i="1"/>
  <c r="J971" i="1"/>
  <c r="R947" i="1"/>
  <c r="R931" i="1"/>
  <c r="N899" i="1"/>
  <c r="L883" i="1"/>
  <c r="K867" i="1"/>
  <c r="R843" i="1"/>
  <c r="P827" i="1"/>
  <c r="M811" i="1"/>
  <c r="A988" i="1"/>
  <c r="B868" i="1"/>
  <c r="J987" i="1"/>
  <c r="O964" i="1"/>
  <c r="Q947" i="1"/>
  <c r="Q931" i="1"/>
  <c r="M899" i="1"/>
  <c r="K883" i="1"/>
  <c r="J867" i="1"/>
  <c r="Q843" i="1"/>
  <c r="O827" i="1"/>
  <c r="K811" i="1"/>
  <c r="P851" i="1"/>
  <c r="P971" i="1"/>
  <c r="R883" i="1"/>
  <c r="O851" i="1"/>
  <c r="O971" i="1"/>
  <c r="Q883" i="1"/>
  <c r="P883" i="1"/>
  <c r="R811" i="1"/>
  <c r="J923" i="1"/>
  <c r="Q811" i="1"/>
  <c r="L971" i="1"/>
  <c r="P899" i="1"/>
  <c r="N883" i="1"/>
  <c r="O811" i="1"/>
  <c r="B931" i="1"/>
  <c r="R979" i="1"/>
  <c r="R963" i="1"/>
  <c r="P931" i="1"/>
  <c r="L899" i="1"/>
  <c r="R859" i="1"/>
  <c r="P843" i="1"/>
  <c r="J811" i="1"/>
  <c r="A931" i="1"/>
  <c r="Q979" i="1"/>
  <c r="Q963" i="1"/>
  <c r="O947" i="1"/>
  <c r="O931" i="1"/>
  <c r="K899" i="1"/>
  <c r="Q859" i="1"/>
  <c r="O843" i="1"/>
  <c r="M827" i="1"/>
  <c r="M804" i="1"/>
  <c r="B980" i="1"/>
  <c r="B923" i="1"/>
  <c r="B859" i="1"/>
  <c r="P979" i="1"/>
  <c r="P963" i="1"/>
  <c r="N931" i="1"/>
  <c r="J899" i="1"/>
  <c r="P859" i="1"/>
  <c r="N843" i="1"/>
  <c r="R803" i="1"/>
  <c r="B851" i="1"/>
  <c r="N963" i="1"/>
  <c r="L931" i="1"/>
  <c r="Q891" i="1"/>
  <c r="L843" i="1"/>
  <c r="N803" i="1"/>
  <c r="B971" i="1"/>
  <c r="A851" i="1"/>
  <c r="M963" i="1"/>
  <c r="K931" i="1"/>
  <c r="P891" i="1"/>
  <c r="K843" i="1"/>
  <c r="M803" i="1"/>
  <c r="B843" i="1"/>
  <c r="L963" i="1"/>
  <c r="O891" i="1"/>
  <c r="L859" i="1"/>
  <c r="J843" i="1"/>
  <c r="Q819" i="1"/>
  <c r="L803" i="1"/>
  <c r="A964" i="1"/>
  <c r="K979" i="1"/>
  <c r="K963" i="1"/>
  <c r="Q940" i="1"/>
  <c r="R923" i="1"/>
  <c r="N891" i="1"/>
  <c r="K859" i="1"/>
  <c r="P819" i="1"/>
  <c r="J803" i="1"/>
  <c r="B963" i="1"/>
  <c r="A907" i="1"/>
  <c r="J963" i="1"/>
  <c r="R939" i="1"/>
  <c r="Q923" i="1"/>
  <c r="O907" i="1"/>
  <c r="M891" i="1"/>
  <c r="O819" i="1"/>
  <c r="F114" i="8"/>
  <c r="F116" i="8"/>
  <c r="F109" i="8"/>
  <c r="F117" i="8"/>
  <c r="F110" i="8"/>
  <c r="F118" i="8"/>
  <c r="F111" i="8"/>
  <c r="F119" i="8"/>
  <c r="F112" i="8"/>
  <c r="M842" i="1"/>
  <c r="A972" i="1"/>
  <c r="J801" i="1"/>
  <c r="M818" i="1"/>
  <c r="J904" i="1"/>
  <c r="O898" i="1"/>
  <c r="A980" i="1"/>
  <c r="B924" i="1"/>
  <c r="B900" i="1"/>
  <c r="B860" i="1"/>
  <c r="N964" i="1"/>
  <c r="R836" i="1"/>
  <c r="B940" i="1"/>
  <c r="A900" i="1"/>
  <c r="A860" i="1"/>
  <c r="J988" i="1"/>
  <c r="M892" i="1"/>
  <c r="P860" i="1"/>
  <c r="B956" i="1"/>
  <c r="B876" i="1"/>
  <c r="A828" i="1"/>
  <c r="B804" i="1"/>
  <c r="K956" i="1"/>
  <c r="P916" i="1"/>
  <c r="N828" i="1"/>
  <c r="B996" i="1"/>
  <c r="B972" i="1"/>
  <c r="P884" i="1"/>
  <c r="R852" i="1"/>
  <c r="R972" i="1"/>
  <c r="K908" i="1"/>
  <c r="J884" i="1"/>
  <c r="J852" i="1"/>
  <c r="Q936" i="1"/>
  <c r="R816" i="1"/>
  <c r="M800" i="1"/>
  <c r="A856" i="1"/>
  <c r="J920" i="1"/>
  <c r="B848" i="1"/>
  <c r="J888" i="1"/>
  <c r="O882" i="1"/>
  <c r="N810" i="1"/>
  <c r="K802" i="1"/>
  <c r="B818" i="1"/>
  <c r="O858" i="1"/>
  <c r="A898" i="1"/>
  <c r="M914" i="1"/>
  <c r="R890" i="1"/>
  <c r="P834" i="1"/>
  <c r="A834" i="1"/>
  <c r="J890" i="1"/>
  <c r="R874" i="1"/>
  <c r="P994" i="1"/>
  <c r="J874" i="1"/>
  <c r="B994" i="1"/>
  <c r="K850" i="1"/>
  <c r="K826" i="1"/>
  <c r="A930" i="1"/>
  <c r="L866" i="1"/>
  <c r="K1478" i="1"/>
  <c r="B906" i="1"/>
  <c r="B882" i="1"/>
  <c r="B858" i="1"/>
  <c r="A818" i="1"/>
  <c r="L970" i="1"/>
  <c r="P954" i="1"/>
  <c r="N898" i="1"/>
  <c r="Q890" i="1"/>
  <c r="N882" i="1"/>
  <c r="Q874" i="1"/>
  <c r="K866" i="1"/>
  <c r="N858" i="1"/>
  <c r="R850" i="1"/>
  <c r="J850" i="1"/>
  <c r="L842" i="1"/>
  <c r="O834" i="1"/>
  <c r="R826" i="1"/>
  <c r="J826" i="1"/>
  <c r="L818" i="1"/>
  <c r="M810" i="1"/>
  <c r="A882" i="1"/>
  <c r="A858" i="1"/>
  <c r="B802" i="1"/>
  <c r="Q930" i="1"/>
  <c r="M898" i="1"/>
  <c r="P890" i="1"/>
  <c r="M882" i="1"/>
  <c r="P874" i="1"/>
  <c r="R866" i="1"/>
  <c r="J866" i="1"/>
  <c r="M858" i="1"/>
  <c r="Q850" i="1"/>
  <c r="K842" i="1"/>
  <c r="N834" i="1"/>
  <c r="Q826" i="1"/>
  <c r="K818" i="1"/>
  <c r="L810" i="1"/>
  <c r="A906" i="1"/>
  <c r="B890" i="1"/>
  <c r="B866" i="1"/>
  <c r="B842" i="1"/>
  <c r="A802" i="1"/>
  <c r="N986" i="1"/>
  <c r="N946" i="1"/>
  <c r="L898" i="1"/>
  <c r="O890" i="1"/>
  <c r="L882" i="1"/>
  <c r="O874" i="1"/>
  <c r="Q866" i="1"/>
  <c r="L858" i="1"/>
  <c r="P850" i="1"/>
  <c r="R842" i="1"/>
  <c r="J842" i="1"/>
  <c r="M834" i="1"/>
  <c r="P826" i="1"/>
  <c r="R818" i="1"/>
  <c r="J818" i="1"/>
  <c r="K810" i="1"/>
  <c r="L434" i="1"/>
  <c r="A890" i="1"/>
  <c r="A866" i="1"/>
  <c r="A842" i="1"/>
  <c r="B826" i="1"/>
  <c r="O922" i="1"/>
  <c r="K898" i="1"/>
  <c r="N890" i="1"/>
  <c r="K882" i="1"/>
  <c r="N874" i="1"/>
  <c r="P866" i="1"/>
  <c r="K858" i="1"/>
  <c r="O850" i="1"/>
  <c r="Q842" i="1"/>
  <c r="L834" i="1"/>
  <c r="O826" i="1"/>
  <c r="Q818" i="1"/>
  <c r="R810" i="1"/>
  <c r="J810" i="1"/>
  <c r="Q802" i="1"/>
  <c r="N802" i="1"/>
  <c r="A954" i="1"/>
  <c r="A826" i="1"/>
  <c r="B810" i="1"/>
  <c r="M978" i="1"/>
  <c r="R962" i="1"/>
  <c r="R898" i="1"/>
  <c r="J898" i="1"/>
  <c r="M890" i="1"/>
  <c r="R882" i="1"/>
  <c r="J882" i="1"/>
  <c r="M874" i="1"/>
  <c r="O866" i="1"/>
  <c r="R858" i="1"/>
  <c r="J858" i="1"/>
  <c r="N850" i="1"/>
  <c r="P842" i="1"/>
  <c r="K834" i="1"/>
  <c r="N826" i="1"/>
  <c r="P818" i="1"/>
  <c r="Q810" i="1"/>
  <c r="P802" i="1"/>
  <c r="B874" i="1"/>
  <c r="B850" i="1"/>
  <c r="A810" i="1"/>
  <c r="L938" i="1"/>
  <c r="Q898" i="1"/>
  <c r="L890" i="1"/>
  <c r="Q882" i="1"/>
  <c r="L874" i="1"/>
  <c r="N866" i="1"/>
  <c r="Q858" i="1"/>
  <c r="M850" i="1"/>
  <c r="O842" i="1"/>
  <c r="R834" i="1"/>
  <c r="J834" i="1"/>
  <c r="M826" i="1"/>
  <c r="O818" i="1"/>
  <c r="P810" i="1"/>
  <c r="M802" i="1"/>
  <c r="B970" i="1"/>
  <c r="J962" i="1"/>
  <c r="B930" i="1"/>
  <c r="B898" i="1"/>
  <c r="A874" i="1"/>
  <c r="A850" i="1"/>
  <c r="B834" i="1"/>
  <c r="K1413" i="1"/>
  <c r="O992" i="1"/>
  <c r="R920" i="1"/>
  <c r="R904" i="1"/>
  <c r="R888" i="1"/>
  <c r="M856" i="1"/>
  <c r="N840" i="1"/>
  <c r="Q434" i="1"/>
  <c r="A909" i="1"/>
  <c r="A864" i="1"/>
  <c r="N896" i="1"/>
  <c r="Q864" i="1"/>
  <c r="Q486" i="1"/>
  <c r="A989" i="1"/>
  <c r="M944" i="1"/>
  <c r="M928" i="1"/>
  <c r="O912" i="1"/>
  <c r="M848" i="1"/>
  <c r="N486" i="1"/>
  <c r="P976" i="1"/>
  <c r="O880" i="1"/>
  <c r="M486" i="1"/>
  <c r="L486" i="1"/>
  <c r="K486" i="1"/>
  <c r="J486" i="1"/>
  <c r="P486" i="1"/>
  <c r="B486" i="1"/>
  <c r="O873" i="1"/>
  <c r="L960" i="1"/>
  <c r="N913" i="1"/>
  <c r="A841" i="1"/>
  <c r="R881" i="1"/>
  <c r="Q833" i="1"/>
  <c r="K434" i="1"/>
  <c r="J434" i="1"/>
  <c r="K984" i="1"/>
  <c r="N968" i="1"/>
  <c r="B984" i="1"/>
  <c r="N817" i="1"/>
  <c r="B873" i="1"/>
  <c r="B953" i="1"/>
  <c r="P952" i="1"/>
  <c r="A462" i="1"/>
  <c r="N462" i="1"/>
  <c r="O462" i="1"/>
  <c r="M462" i="1"/>
  <c r="L462" i="1"/>
  <c r="K462" i="1"/>
  <c r="J462" i="1"/>
  <c r="Q462" i="1"/>
  <c r="P462" i="1"/>
  <c r="B988" i="1"/>
  <c r="A949" i="1"/>
  <c r="A933" i="1"/>
  <c r="A924" i="1"/>
  <c r="B908" i="1"/>
  <c r="A876" i="1"/>
  <c r="A868" i="1"/>
  <c r="B836" i="1"/>
  <c r="K996" i="1"/>
  <c r="P967" i="1"/>
  <c r="Q956" i="1"/>
  <c r="M932" i="1"/>
  <c r="M908" i="1"/>
  <c r="R884" i="1"/>
  <c r="M876" i="1"/>
  <c r="L852" i="1"/>
  <c r="P828" i="1"/>
  <c r="P434" i="1"/>
  <c r="A996" i="1"/>
  <c r="A956" i="1"/>
  <c r="B916" i="1"/>
  <c r="B820" i="1"/>
  <c r="A798" i="1"/>
  <c r="N980" i="1"/>
  <c r="O972" i="1"/>
  <c r="L964" i="1"/>
  <c r="K940" i="1"/>
  <c r="N916" i="1"/>
  <c r="K892" i="1"/>
  <c r="N860" i="1"/>
  <c r="L836" i="1"/>
  <c r="A916" i="1"/>
  <c r="B892" i="1"/>
  <c r="A820" i="1"/>
  <c r="R988" i="1"/>
  <c r="M980" i="1"/>
  <c r="J972" i="1"/>
  <c r="Q924" i="1"/>
  <c r="R868" i="1"/>
  <c r="J836" i="1"/>
  <c r="Q820" i="1"/>
  <c r="A852" i="1"/>
  <c r="B828" i="1"/>
  <c r="Q988" i="1"/>
  <c r="K980" i="1"/>
  <c r="O948" i="1"/>
  <c r="K924" i="1"/>
  <c r="Q900" i="1"/>
  <c r="L868" i="1"/>
  <c r="P844" i="1"/>
  <c r="B434" i="1"/>
  <c r="A965" i="1"/>
  <c r="A869" i="1"/>
  <c r="N996" i="1"/>
  <c r="O988" i="1"/>
  <c r="M948" i="1"/>
  <c r="O900" i="1"/>
  <c r="J868" i="1"/>
  <c r="N844" i="1"/>
  <c r="A434" i="1"/>
  <c r="O434" i="1"/>
  <c r="N434" i="1"/>
  <c r="N362" i="1"/>
  <c r="B313" i="1"/>
  <c r="A313" i="1"/>
  <c r="N386" i="1"/>
  <c r="L386" i="1"/>
  <c r="L872" i="1"/>
  <c r="M386" i="1"/>
  <c r="K386" i="1"/>
  <c r="J386" i="1"/>
  <c r="P386" i="1"/>
  <c r="B386" i="1"/>
  <c r="O386" i="1"/>
  <c r="L362" i="1"/>
  <c r="M362" i="1"/>
  <c r="K362" i="1"/>
  <c r="J362" i="1"/>
  <c r="P362" i="1"/>
  <c r="B362" i="1"/>
  <c r="O362" i="1"/>
  <c r="L996" i="1"/>
  <c r="P988" i="1"/>
  <c r="L980" i="1"/>
  <c r="P972" i="1"/>
  <c r="M964" i="1"/>
  <c r="R956" i="1"/>
  <c r="J956" i="1"/>
  <c r="N948" i="1"/>
  <c r="R940" i="1"/>
  <c r="J940" i="1"/>
  <c r="N932" i="1"/>
  <c r="R924" i="1"/>
  <c r="J924" i="1"/>
  <c r="O916" i="1"/>
  <c r="L908" i="1"/>
  <c r="P900" i="1"/>
  <c r="L892" i="1"/>
  <c r="Q884" i="1"/>
  <c r="N876" i="1"/>
  <c r="K868" i="1"/>
  <c r="O860" i="1"/>
  <c r="K852" i="1"/>
  <c r="O844" i="1"/>
  <c r="K836" i="1"/>
  <c r="O828" i="1"/>
  <c r="R820" i="1"/>
  <c r="L804" i="1"/>
  <c r="B964" i="1"/>
  <c r="A940" i="1"/>
  <c r="A892" i="1"/>
  <c r="B844" i="1"/>
  <c r="A836" i="1"/>
  <c r="A804" i="1"/>
  <c r="R996" i="1"/>
  <c r="J996" i="1"/>
  <c r="N988" i="1"/>
  <c r="R980" i="1"/>
  <c r="J980" i="1"/>
  <c r="N972" i="1"/>
  <c r="K964" i="1"/>
  <c r="P956" i="1"/>
  <c r="L948" i="1"/>
  <c r="P940" i="1"/>
  <c r="L932" i="1"/>
  <c r="P924" i="1"/>
  <c r="M916" i="1"/>
  <c r="R908" i="1"/>
  <c r="J908" i="1"/>
  <c r="N900" i="1"/>
  <c r="R892" i="1"/>
  <c r="J892" i="1"/>
  <c r="O884" i="1"/>
  <c r="L876" i="1"/>
  <c r="Q868" i="1"/>
  <c r="M860" i="1"/>
  <c r="Q852" i="1"/>
  <c r="M844" i="1"/>
  <c r="Q836" i="1"/>
  <c r="M828" i="1"/>
  <c r="N820" i="1"/>
  <c r="R812" i="1"/>
  <c r="B852" i="1"/>
  <c r="A844" i="1"/>
  <c r="B812" i="1"/>
  <c r="Q996" i="1"/>
  <c r="M988" i="1"/>
  <c r="Q980" i="1"/>
  <c r="M972" i="1"/>
  <c r="R964" i="1"/>
  <c r="J964" i="1"/>
  <c r="O956" i="1"/>
  <c r="K948" i="1"/>
  <c r="O940" i="1"/>
  <c r="K932" i="1"/>
  <c r="O924" i="1"/>
  <c r="L916" i="1"/>
  <c r="Q908" i="1"/>
  <c r="M900" i="1"/>
  <c r="Q892" i="1"/>
  <c r="N884" i="1"/>
  <c r="K876" i="1"/>
  <c r="P868" i="1"/>
  <c r="L860" i="1"/>
  <c r="P852" i="1"/>
  <c r="L844" i="1"/>
  <c r="P836" i="1"/>
  <c r="L828" i="1"/>
  <c r="M820" i="1"/>
  <c r="L812" i="1"/>
  <c r="Q338" i="1"/>
  <c r="P996" i="1"/>
  <c r="L988" i="1"/>
  <c r="P980" i="1"/>
  <c r="L972" i="1"/>
  <c r="Q964" i="1"/>
  <c r="N956" i="1"/>
  <c r="R948" i="1"/>
  <c r="J948" i="1"/>
  <c r="N940" i="1"/>
  <c r="R932" i="1"/>
  <c r="J932" i="1"/>
  <c r="N924" i="1"/>
  <c r="K916" i="1"/>
  <c r="P908" i="1"/>
  <c r="L900" i="1"/>
  <c r="P892" i="1"/>
  <c r="M884" i="1"/>
  <c r="R876" i="1"/>
  <c r="J876" i="1"/>
  <c r="O868" i="1"/>
  <c r="K860" i="1"/>
  <c r="O852" i="1"/>
  <c r="K844" i="1"/>
  <c r="O836" i="1"/>
  <c r="K828" i="1"/>
  <c r="L820" i="1"/>
  <c r="K812" i="1"/>
  <c r="N338" i="1"/>
  <c r="M956" i="1"/>
  <c r="Q948" i="1"/>
  <c r="M940" i="1"/>
  <c r="Q932" i="1"/>
  <c r="M924" i="1"/>
  <c r="R916" i="1"/>
  <c r="J916" i="1"/>
  <c r="O908" i="1"/>
  <c r="K900" i="1"/>
  <c r="O892" i="1"/>
  <c r="L884" i="1"/>
  <c r="Q876" i="1"/>
  <c r="N868" i="1"/>
  <c r="R860" i="1"/>
  <c r="J860" i="1"/>
  <c r="N852" i="1"/>
  <c r="R844" i="1"/>
  <c r="J844" i="1"/>
  <c r="N836" i="1"/>
  <c r="R828" i="1"/>
  <c r="J828" i="1"/>
  <c r="J820" i="1"/>
  <c r="J812" i="1"/>
  <c r="L338" i="1"/>
  <c r="R900" i="1"/>
  <c r="N804" i="1"/>
  <c r="M338" i="1"/>
  <c r="K338" i="1"/>
  <c r="R338" i="1"/>
  <c r="J338" i="1"/>
  <c r="P338" i="1"/>
  <c r="B338" i="1"/>
  <c r="O338" i="1"/>
  <c r="A853" i="1"/>
  <c r="B847" i="1"/>
  <c r="B799" i="1"/>
  <c r="K973" i="1"/>
  <c r="Q975" i="1"/>
  <c r="N951" i="1"/>
  <c r="A973" i="1"/>
  <c r="A887" i="1"/>
  <c r="A813" i="1"/>
  <c r="P812" i="1"/>
  <c r="P313" i="1"/>
  <c r="J983" i="1"/>
  <c r="O313" i="1"/>
  <c r="N313" i="1"/>
  <c r="B959" i="1"/>
  <c r="B935" i="1"/>
  <c r="A911" i="1"/>
  <c r="P925" i="1"/>
  <c r="M313" i="1"/>
  <c r="L313" i="1"/>
  <c r="K313" i="1"/>
  <c r="B912" i="1"/>
  <c r="A848" i="1"/>
  <c r="N992" i="1"/>
  <c r="R984" i="1"/>
  <c r="J984" i="1"/>
  <c r="O976" i="1"/>
  <c r="M968" i="1"/>
  <c r="K960" i="1"/>
  <c r="O952" i="1"/>
  <c r="L944" i="1"/>
  <c r="P936" i="1"/>
  <c r="L928" i="1"/>
  <c r="Q920" i="1"/>
  <c r="N912" i="1"/>
  <c r="Q904" i="1"/>
  <c r="M896" i="1"/>
  <c r="Q888" i="1"/>
  <c r="N880" i="1"/>
  <c r="K872" i="1"/>
  <c r="P864" i="1"/>
  <c r="J856" i="1"/>
  <c r="L848" i="1"/>
  <c r="M840" i="1"/>
  <c r="R832" i="1"/>
  <c r="Q816" i="1"/>
  <c r="A984" i="1"/>
  <c r="A992" i="1"/>
  <c r="B840" i="1"/>
  <c r="B832" i="1"/>
  <c r="M992" i="1"/>
  <c r="Q984" i="1"/>
  <c r="N976" i="1"/>
  <c r="L968" i="1"/>
  <c r="R960" i="1"/>
  <c r="J960" i="1"/>
  <c r="N952" i="1"/>
  <c r="K944" i="1"/>
  <c r="O936" i="1"/>
  <c r="K928" i="1"/>
  <c r="P920" i="1"/>
  <c r="M912" i="1"/>
  <c r="P904" i="1"/>
  <c r="L896" i="1"/>
  <c r="P888" i="1"/>
  <c r="M880" i="1"/>
  <c r="R872" i="1"/>
  <c r="J872" i="1"/>
  <c r="O864" i="1"/>
  <c r="K848" i="1"/>
  <c r="L840" i="1"/>
  <c r="Q832" i="1"/>
  <c r="R824" i="1"/>
  <c r="P816" i="1"/>
  <c r="K896" i="1"/>
  <c r="O888" i="1"/>
  <c r="L880" i="1"/>
  <c r="Q872" i="1"/>
  <c r="N864" i="1"/>
  <c r="R856" i="1"/>
  <c r="K840" i="1"/>
  <c r="P832" i="1"/>
  <c r="Q824" i="1"/>
  <c r="N816" i="1"/>
  <c r="B936" i="1"/>
  <c r="A840" i="1"/>
  <c r="A832" i="1"/>
  <c r="B824" i="1"/>
  <c r="B816" i="1"/>
  <c r="Q960" i="1"/>
  <c r="M952" i="1"/>
  <c r="R944" i="1"/>
  <c r="J944" i="1"/>
  <c r="N936" i="1"/>
  <c r="R928" i="1"/>
  <c r="J928" i="1"/>
  <c r="O920" i="1"/>
  <c r="A936" i="1"/>
  <c r="A920" i="1"/>
  <c r="A904" i="1"/>
  <c r="A896" i="1"/>
  <c r="B888" i="1"/>
  <c r="A824" i="1"/>
  <c r="A816" i="1"/>
  <c r="B808" i="1"/>
  <c r="B800" i="1"/>
  <c r="K992" i="1"/>
  <c r="O984" i="1"/>
  <c r="L976" i="1"/>
  <c r="R968" i="1"/>
  <c r="J968" i="1"/>
  <c r="P960" i="1"/>
  <c r="L952" i="1"/>
  <c r="Q944" i="1"/>
  <c r="M936" i="1"/>
  <c r="Q928" i="1"/>
  <c r="N920" i="1"/>
  <c r="K912" i="1"/>
  <c r="N904" i="1"/>
  <c r="R896" i="1"/>
  <c r="J896" i="1"/>
  <c r="N888" i="1"/>
  <c r="K880" i="1"/>
  <c r="P872" i="1"/>
  <c r="M864" i="1"/>
  <c r="Q856" i="1"/>
  <c r="J840" i="1"/>
  <c r="L832" i="1"/>
  <c r="P824" i="1"/>
  <c r="Q288" i="1"/>
  <c r="B896" i="1"/>
  <c r="L912" i="1"/>
  <c r="O904" i="1"/>
  <c r="B960" i="1"/>
  <c r="B944" i="1"/>
  <c r="B928" i="1"/>
  <c r="A888" i="1"/>
  <c r="B880" i="1"/>
  <c r="A808" i="1"/>
  <c r="A800" i="1"/>
  <c r="R992" i="1"/>
  <c r="J992" i="1"/>
  <c r="N984" i="1"/>
  <c r="K976" i="1"/>
  <c r="Q968" i="1"/>
  <c r="O960" i="1"/>
  <c r="K952" i="1"/>
  <c r="P944" i="1"/>
  <c r="L936" i="1"/>
  <c r="P928" i="1"/>
  <c r="M920" i="1"/>
  <c r="R912" i="1"/>
  <c r="J912" i="1"/>
  <c r="M904" i="1"/>
  <c r="Q896" i="1"/>
  <c r="M888" i="1"/>
  <c r="R880" i="1"/>
  <c r="J880" i="1"/>
  <c r="O872" i="1"/>
  <c r="L864" i="1"/>
  <c r="P856" i="1"/>
  <c r="P848" i="1"/>
  <c r="K832" i="1"/>
  <c r="N824" i="1"/>
  <c r="N288" i="1"/>
  <c r="B992" i="1"/>
  <c r="A912" i="1"/>
  <c r="B920" i="1"/>
  <c r="B904" i="1"/>
  <c r="L992" i="1"/>
  <c r="P984" i="1"/>
  <c r="M976" i="1"/>
  <c r="K968" i="1"/>
  <c r="B976" i="1"/>
  <c r="B968" i="1"/>
  <c r="A960" i="1"/>
  <c r="B952" i="1"/>
  <c r="A944" i="1"/>
  <c r="A928" i="1"/>
  <c r="A880" i="1"/>
  <c r="B872" i="1"/>
  <c r="Q992" i="1"/>
  <c r="M984" i="1"/>
  <c r="R976" i="1"/>
  <c r="J976" i="1"/>
  <c r="P968" i="1"/>
  <c r="N960" i="1"/>
  <c r="R952" i="1"/>
  <c r="J952" i="1"/>
  <c r="O944" i="1"/>
  <c r="K936" i="1"/>
  <c r="O928" i="1"/>
  <c r="L920" i="1"/>
  <c r="Q912" i="1"/>
  <c r="L904" i="1"/>
  <c r="P896" i="1"/>
  <c r="L888" i="1"/>
  <c r="Q880" i="1"/>
  <c r="N872" i="1"/>
  <c r="K864" i="1"/>
  <c r="O856" i="1"/>
  <c r="O848" i="1"/>
  <c r="R840" i="1"/>
  <c r="J832" i="1"/>
  <c r="M824" i="1"/>
  <c r="L288" i="1"/>
  <c r="A976" i="1"/>
  <c r="A968" i="1"/>
  <c r="A952" i="1"/>
  <c r="A872" i="1"/>
  <c r="B864" i="1"/>
  <c r="B856" i="1"/>
  <c r="R936" i="1"/>
  <c r="R864" i="1"/>
  <c r="N856" i="1"/>
  <c r="N848" i="1"/>
  <c r="Q840" i="1"/>
  <c r="M288" i="1"/>
  <c r="K288" i="1"/>
  <c r="R288" i="1"/>
  <c r="J288" i="1"/>
  <c r="P288" i="1"/>
  <c r="B288" i="1"/>
  <c r="O288" i="1"/>
  <c r="A953" i="1"/>
  <c r="B945" i="1"/>
  <c r="B921" i="1"/>
  <c r="B833" i="1"/>
  <c r="O959" i="1"/>
  <c r="R929" i="1"/>
  <c r="P921" i="1"/>
  <c r="M913" i="1"/>
  <c r="K881" i="1"/>
  <c r="M841" i="1"/>
  <c r="J833" i="1"/>
  <c r="A799" i="1"/>
  <c r="Q993" i="1"/>
  <c r="P985" i="1"/>
  <c r="M937" i="1"/>
  <c r="J929" i="1"/>
  <c r="P911" i="1"/>
  <c r="M889" i="1"/>
  <c r="P849" i="1"/>
  <c r="A865" i="1"/>
  <c r="A833" i="1"/>
  <c r="O921" i="1"/>
  <c r="N889" i="1"/>
  <c r="B897" i="1"/>
  <c r="A857" i="1"/>
  <c r="O985" i="1"/>
  <c r="O945" i="1"/>
  <c r="L937" i="1"/>
  <c r="N919" i="1"/>
  <c r="Q897" i="1"/>
  <c r="R857" i="1"/>
  <c r="O849" i="1"/>
  <c r="R809" i="1"/>
  <c r="Q259" i="1"/>
  <c r="B905" i="1"/>
  <c r="J881" i="1"/>
  <c r="L841" i="1"/>
  <c r="P993" i="1"/>
  <c r="O977" i="1"/>
  <c r="B977" i="1"/>
  <c r="A889" i="1"/>
  <c r="A817" i="1"/>
  <c r="J993" i="1"/>
  <c r="N985" i="1"/>
  <c r="N977" i="1"/>
  <c r="M969" i="1"/>
  <c r="R961" i="1"/>
  <c r="Q953" i="1"/>
  <c r="N945" i="1"/>
  <c r="P897" i="1"/>
  <c r="K857" i="1"/>
  <c r="L856" i="1"/>
  <c r="R848" i="1"/>
  <c r="J848" i="1"/>
  <c r="P840" i="1"/>
  <c r="O832" i="1"/>
  <c r="J824" i="1"/>
  <c r="J816" i="1"/>
  <c r="K809" i="1"/>
  <c r="N259" i="1"/>
  <c r="Q929" i="1"/>
  <c r="B857" i="1"/>
  <c r="A993" i="1"/>
  <c r="B985" i="1"/>
  <c r="A977" i="1"/>
  <c r="B849" i="1"/>
  <c r="A823" i="1"/>
  <c r="M977" i="1"/>
  <c r="L969" i="1"/>
  <c r="K961" i="1"/>
  <c r="P953" i="1"/>
  <c r="L905" i="1"/>
  <c r="N865" i="1"/>
  <c r="J857" i="1"/>
  <c r="N832" i="1"/>
  <c r="O825" i="1"/>
  <c r="O823" i="1"/>
  <c r="P815" i="1"/>
  <c r="J809" i="1"/>
  <c r="R801" i="1"/>
  <c r="L259" i="1"/>
  <c r="B929" i="1"/>
  <c r="R993" i="1"/>
  <c r="A969" i="1"/>
  <c r="B961" i="1"/>
  <c r="B881" i="1"/>
  <c r="B809" i="1"/>
  <c r="K991" i="1"/>
  <c r="R983" i="1"/>
  <c r="J961" i="1"/>
  <c r="L943" i="1"/>
  <c r="K905" i="1"/>
  <c r="P873" i="1"/>
  <c r="M865" i="1"/>
  <c r="R833" i="1"/>
  <c r="N825" i="1"/>
  <c r="O817" i="1"/>
  <c r="R808" i="1"/>
  <c r="K801" i="1"/>
  <c r="M259" i="1"/>
  <c r="K259" i="1"/>
  <c r="R259" i="1"/>
  <c r="J259" i="1"/>
  <c r="P259" i="1"/>
  <c r="B259" i="1"/>
  <c r="O259" i="1"/>
  <c r="K970" i="1"/>
  <c r="B938" i="1"/>
  <c r="B978" i="1"/>
  <c r="B937" i="1"/>
  <c r="B913" i="1"/>
  <c r="K994" i="1"/>
  <c r="L993" i="1"/>
  <c r="Q986" i="1"/>
  <c r="R985" i="1"/>
  <c r="J985" i="1"/>
  <c r="P978" i="1"/>
  <c r="Q977" i="1"/>
  <c r="O970" i="1"/>
  <c r="P969" i="1"/>
  <c r="M962" i="1"/>
  <c r="N961" i="1"/>
  <c r="K954" i="1"/>
  <c r="L953" i="1"/>
  <c r="Q946" i="1"/>
  <c r="R945" i="1"/>
  <c r="J945" i="1"/>
  <c r="O938" i="1"/>
  <c r="P937" i="1"/>
  <c r="L930" i="1"/>
  <c r="M929" i="1"/>
  <c r="R922" i="1"/>
  <c r="J922" i="1"/>
  <c r="K921" i="1"/>
  <c r="P914" i="1"/>
  <c r="Q913" i="1"/>
  <c r="N906" i="1"/>
  <c r="O905" i="1"/>
  <c r="L897" i="1"/>
  <c r="Q889" i="1"/>
  <c r="N881" i="1"/>
  <c r="K873" i="1"/>
  <c r="Q865" i="1"/>
  <c r="N857" i="1"/>
  <c r="K849" i="1"/>
  <c r="P841" i="1"/>
  <c r="M833" i="1"/>
  <c r="R825" i="1"/>
  <c r="J825" i="1"/>
  <c r="R817" i="1"/>
  <c r="J817" i="1"/>
  <c r="N809" i="1"/>
  <c r="N801" i="1"/>
  <c r="A970" i="1"/>
  <c r="O994" i="1"/>
  <c r="Q962" i="1"/>
  <c r="R906" i="1"/>
  <c r="B914" i="1"/>
  <c r="A985" i="1"/>
  <c r="A978" i="1"/>
  <c r="A961" i="1"/>
  <c r="B954" i="1"/>
  <c r="A937" i="1"/>
  <c r="A913" i="1"/>
  <c r="B889" i="1"/>
  <c r="B865" i="1"/>
  <c r="B841" i="1"/>
  <c r="B817" i="1"/>
  <c r="R994" i="1"/>
  <c r="J994" i="1"/>
  <c r="K993" i="1"/>
  <c r="P986" i="1"/>
  <c r="Q985" i="1"/>
  <c r="O978" i="1"/>
  <c r="P977" i="1"/>
  <c r="N970" i="1"/>
  <c r="O969" i="1"/>
  <c r="L962" i="1"/>
  <c r="M961" i="1"/>
  <c r="R954" i="1"/>
  <c r="J954" i="1"/>
  <c r="K953" i="1"/>
  <c r="P946" i="1"/>
  <c r="Q945" i="1"/>
  <c r="N938" i="1"/>
  <c r="O937" i="1"/>
  <c r="K930" i="1"/>
  <c r="L929" i="1"/>
  <c r="Q922" i="1"/>
  <c r="R921" i="1"/>
  <c r="J921" i="1"/>
  <c r="O914" i="1"/>
  <c r="P913" i="1"/>
  <c r="M906" i="1"/>
  <c r="N905" i="1"/>
  <c r="K897" i="1"/>
  <c r="P889" i="1"/>
  <c r="M881" i="1"/>
  <c r="R873" i="1"/>
  <c r="J873" i="1"/>
  <c r="P865" i="1"/>
  <c r="M857" i="1"/>
  <c r="R849" i="1"/>
  <c r="J849" i="1"/>
  <c r="O841" i="1"/>
  <c r="L833" i="1"/>
  <c r="Q825" i="1"/>
  <c r="Q817" i="1"/>
  <c r="M809" i="1"/>
  <c r="M801" i="1"/>
  <c r="Q994" i="1"/>
  <c r="O986" i="1"/>
  <c r="N978" i="1"/>
  <c r="M970" i="1"/>
  <c r="N969" i="1"/>
  <c r="K962" i="1"/>
  <c r="L961" i="1"/>
  <c r="Q954" i="1"/>
  <c r="R953" i="1"/>
  <c r="J953" i="1"/>
  <c r="O946" i="1"/>
  <c r="P945" i="1"/>
  <c r="M938" i="1"/>
  <c r="N937" i="1"/>
  <c r="R930" i="1"/>
  <c r="J930" i="1"/>
  <c r="K929" i="1"/>
  <c r="P922" i="1"/>
  <c r="Q921" i="1"/>
  <c r="N914" i="1"/>
  <c r="O913" i="1"/>
  <c r="L906" i="1"/>
  <c r="M905" i="1"/>
  <c r="R897" i="1"/>
  <c r="J897" i="1"/>
  <c r="O889" i="1"/>
  <c r="L881" i="1"/>
  <c r="Q873" i="1"/>
  <c r="O865" i="1"/>
  <c r="L857" i="1"/>
  <c r="Q849" i="1"/>
  <c r="N841" i="1"/>
  <c r="K833" i="1"/>
  <c r="P825" i="1"/>
  <c r="P817" i="1"/>
  <c r="L809" i="1"/>
  <c r="L801" i="1"/>
  <c r="A994" i="1"/>
  <c r="B946" i="1"/>
  <c r="O954" i="1"/>
  <c r="P930" i="1"/>
  <c r="L914" i="1"/>
  <c r="B993" i="1"/>
  <c r="B969" i="1"/>
  <c r="A946" i="1"/>
  <c r="A929" i="1"/>
  <c r="A922" i="1"/>
  <c r="A905" i="1"/>
  <c r="A881" i="1"/>
  <c r="A809" i="1"/>
  <c r="N994" i="1"/>
  <c r="O993" i="1"/>
  <c r="L986" i="1"/>
  <c r="M985" i="1"/>
  <c r="K978" i="1"/>
  <c r="L977" i="1"/>
  <c r="R970" i="1"/>
  <c r="J970" i="1"/>
  <c r="K969" i="1"/>
  <c r="P962" i="1"/>
  <c r="Q961" i="1"/>
  <c r="N954" i="1"/>
  <c r="O953" i="1"/>
  <c r="L946" i="1"/>
  <c r="M945" i="1"/>
  <c r="R938" i="1"/>
  <c r="J938" i="1"/>
  <c r="K937" i="1"/>
  <c r="O930" i="1"/>
  <c r="P929" i="1"/>
  <c r="M922" i="1"/>
  <c r="N921" i="1"/>
  <c r="K914" i="1"/>
  <c r="L913" i="1"/>
  <c r="Q906" i="1"/>
  <c r="R905" i="1"/>
  <c r="J905" i="1"/>
  <c r="O897" i="1"/>
  <c r="L889" i="1"/>
  <c r="Q881" i="1"/>
  <c r="N873" i="1"/>
  <c r="L865" i="1"/>
  <c r="Q857" i="1"/>
  <c r="N849" i="1"/>
  <c r="K841" i="1"/>
  <c r="P833" i="1"/>
  <c r="M825" i="1"/>
  <c r="M817" i="1"/>
  <c r="Q809" i="1"/>
  <c r="Q801" i="1"/>
  <c r="L978" i="1"/>
  <c r="N922" i="1"/>
  <c r="J906" i="1"/>
  <c r="B986" i="1"/>
  <c r="B825" i="1"/>
  <c r="B801" i="1"/>
  <c r="M994" i="1"/>
  <c r="N993" i="1"/>
  <c r="K986" i="1"/>
  <c r="L985" i="1"/>
  <c r="R978" i="1"/>
  <c r="J978" i="1"/>
  <c r="K977" i="1"/>
  <c r="Q970" i="1"/>
  <c r="R969" i="1"/>
  <c r="J969" i="1"/>
  <c r="O962" i="1"/>
  <c r="P961" i="1"/>
  <c r="M954" i="1"/>
  <c r="N953" i="1"/>
  <c r="K946" i="1"/>
  <c r="L945" i="1"/>
  <c r="Q938" i="1"/>
  <c r="R937" i="1"/>
  <c r="J937" i="1"/>
  <c r="N930" i="1"/>
  <c r="O929" i="1"/>
  <c r="L922" i="1"/>
  <c r="M921" i="1"/>
  <c r="R914" i="1"/>
  <c r="J914" i="1"/>
  <c r="K913" i="1"/>
  <c r="P906" i="1"/>
  <c r="Q905" i="1"/>
  <c r="N897" i="1"/>
  <c r="K889" i="1"/>
  <c r="P881" i="1"/>
  <c r="M873" i="1"/>
  <c r="K865" i="1"/>
  <c r="P857" i="1"/>
  <c r="M849" i="1"/>
  <c r="R841" i="1"/>
  <c r="J841" i="1"/>
  <c r="O833" i="1"/>
  <c r="L825" i="1"/>
  <c r="L817" i="1"/>
  <c r="P809" i="1"/>
  <c r="P801" i="1"/>
  <c r="K906" i="1"/>
  <c r="B922" i="1"/>
  <c r="M986" i="1"/>
  <c r="M946" i="1"/>
  <c r="K938" i="1"/>
  <c r="B962" i="1"/>
  <c r="A986" i="1"/>
  <c r="A962" i="1"/>
  <c r="A945" i="1"/>
  <c r="A938" i="1"/>
  <c r="A921" i="1"/>
  <c r="A914" i="1"/>
  <c r="A897" i="1"/>
  <c r="A873" i="1"/>
  <c r="A849" i="1"/>
  <c r="A825" i="1"/>
  <c r="A801" i="1"/>
  <c r="R986" i="1"/>
  <c r="R977" i="1"/>
  <c r="R946" i="1"/>
  <c r="R913" i="1"/>
  <c r="R889" i="1"/>
  <c r="R865" i="1"/>
  <c r="K989" i="1"/>
  <c r="K981" i="1"/>
  <c r="A845" i="1"/>
  <c r="A805" i="1"/>
  <c r="A981" i="1"/>
  <c r="J821" i="1"/>
  <c r="A941" i="1"/>
  <c r="A861" i="1"/>
  <c r="A957" i="1"/>
  <c r="A917" i="1"/>
  <c r="K965" i="1"/>
  <c r="B798" i="1"/>
  <c r="Q799" i="1"/>
  <c r="N808" i="1"/>
  <c r="M808" i="1"/>
  <c r="Q800" i="1"/>
  <c r="P800" i="1"/>
  <c r="A935" i="1"/>
  <c r="B895" i="1"/>
  <c r="P895" i="1"/>
  <c r="A983" i="1"/>
  <c r="B943" i="1"/>
  <c r="B919" i="1"/>
  <c r="A895" i="1"/>
  <c r="A871" i="1"/>
  <c r="B831" i="1"/>
  <c r="A807" i="1"/>
  <c r="Q991" i="1"/>
  <c r="P983" i="1"/>
  <c r="O975" i="1"/>
  <c r="N967" i="1"/>
  <c r="M959" i="1"/>
  <c r="L951" i="1"/>
  <c r="J943" i="1"/>
  <c r="O935" i="1"/>
  <c r="N911" i="1"/>
  <c r="O903" i="1"/>
  <c r="O895" i="1"/>
  <c r="O887" i="1"/>
  <c r="O879" i="1"/>
  <c r="O871" i="1"/>
  <c r="P863" i="1"/>
  <c r="L808" i="1"/>
  <c r="A959" i="1"/>
  <c r="A847" i="1"/>
  <c r="P975" i="1"/>
  <c r="O911" i="1"/>
  <c r="P879" i="1"/>
  <c r="B967" i="1"/>
  <c r="A943" i="1"/>
  <c r="B894" i="1"/>
  <c r="B855" i="1"/>
  <c r="A831" i="1"/>
  <c r="P991" i="1"/>
  <c r="O983" i="1"/>
  <c r="N975" i="1"/>
  <c r="M967" i="1"/>
  <c r="L959" i="1"/>
  <c r="K951" i="1"/>
  <c r="R943" i="1"/>
  <c r="N935" i="1"/>
  <c r="N903" i="1"/>
  <c r="N895" i="1"/>
  <c r="N887" i="1"/>
  <c r="N879" i="1"/>
  <c r="N871" i="1"/>
  <c r="O863" i="1"/>
  <c r="P855" i="1"/>
  <c r="B871" i="1"/>
  <c r="N959" i="1"/>
  <c r="M951" i="1"/>
  <c r="K943" i="1"/>
  <c r="P887" i="1"/>
  <c r="A919" i="1"/>
  <c r="B991" i="1"/>
  <c r="A967" i="1"/>
  <c r="A942" i="1"/>
  <c r="B903" i="1"/>
  <c r="B879" i="1"/>
  <c r="A855" i="1"/>
  <c r="B815" i="1"/>
  <c r="O991" i="1"/>
  <c r="N983" i="1"/>
  <c r="M975" i="1"/>
  <c r="L967" i="1"/>
  <c r="K959" i="1"/>
  <c r="R951" i="1"/>
  <c r="J951" i="1"/>
  <c r="P943" i="1"/>
  <c r="M935" i="1"/>
  <c r="P927" i="1"/>
  <c r="N863" i="1"/>
  <c r="O855" i="1"/>
  <c r="P847" i="1"/>
  <c r="P831" i="1"/>
  <c r="O967" i="1"/>
  <c r="P871" i="1"/>
  <c r="A991" i="1"/>
  <c r="B951" i="1"/>
  <c r="B927" i="1"/>
  <c r="A903" i="1"/>
  <c r="A879" i="1"/>
  <c r="B839" i="1"/>
  <c r="A815" i="1"/>
  <c r="N991" i="1"/>
  <c r="M983" i="1"/>
  <c r="L975" i="1"/>
  <c r="K967" i="1"/>
  <c r="R959" i="1"/>
  <c r="J959" i="1"/>
  <c r="Q951" i="1"/>
  <c r="O943" i="1"/>
  <c r="L935" i="1"/>
  <c r="O927" i="1"/>
  <c r="N855" i="1"/>
  <c r="O847" i="1"/>
  <c r="P839" i="1"/>
  <c r="O831" i="1"/>
  <c r="Q847" i="1"/>
  <c r="B983" i="1"/>
  <c r="R991" i="1"/>
  <c r="J991" i="1"/>
  <c r="P903" i="1"/>
  <c r="N823" i="1"/>
  <c r="B975" i="1"/>
  <c r="A951" i="1"/>
  <c r="A927" i="1"/>
  <c r="B863" i="1"/>
  <c r="A839" i="1"/>
  <c r="M991" i="1"/>
  <c r="L983" i="1"/>
  <c r="K975" i="1"/>
  <c r="R967" i="1"/>
  <c r="J967" i="1"/>
  <c r="Q959" i="1"/>
  <c r="P951" i="1"/>
  <c r="N943" i="1"/>
  <c r="N927" i="1"/>
  <c r="P919" i="1"/>
  <c r="O839" i="1"/>
  <c r="K800" i="1"/>
  <c r="B807" i="1"/>
  <c r="Q983" i="1"/>
  <c r="P935" i="1"/>
  <c r="L919" i="1"/>
  <c r="A975" i="1"/>
  <c r="B911" i="1"/>
  <c r="B887" i="1"/>
  <c r="A863" i="1"/>
  <c r="B823" i="1"/>
  <c r="R975" i="1"/>
  <c r="M943" i="1"/>
  <c r="L927" i="1"/>
  <c r="O919" i="1"/>
  <c r="B950" i="1"/>
  <c r="A822" i="1"/>
  <c r="M942" i="1"/>
  <c r="O918" i="1"/>
  <c r="O824" i="1"/>
  <c r="Q822" i="1"/>
  <c r="K820" i="1"/>
  <c r="O816" i="1"/>
  <c r="Q812" i="1"/>
  <c r="J808" i="1"/>
  <c r="K804" i="1"/>
  <c r="L800" i="1"/>
  <c r="Q839" i="1"/>
  <c r="O846" i="1"/>
  <c r="B830" i="1"/>
  <c r="Q990" i="1"/>
  <c r="Q982" i="1"/>
  <c r="Q974" i="1"/>
  <c r="P966" i="1"/>
  <c r="N958" i="1"/>
  <c r="M816" i="1"/>
  <c r="O812" i="1"/>
  <c r="Q808" i="1"/>
  <c r="Q804" i="1"/>
  <c r="A950" i="1"/>
  <c r="A878" i="1"/>
  <c r="O902" i="1"/>
  <c r="L824" i="1"/>
  <c r="P820" i="1"/>
  <c r="L816" i="1"/>
  <c r="N812" i="1"/>
  <c r="P808" i="1"/>
  <c r="P804" i="1"/>
  <c r="B958" i="1"/>
  <c r="B886" i="1"/>
  <c r="P878" i="1"/>
  <c r="O808" i="1"/>
  <c r="O804" i="1"/>
  <c r="A886" i="1"/>
  <c r="O862" i="1"/>
  <c r="B966" i="1"/>
  <c r="A958" i="1"/>
  <c r="B902" i="1"/>
  <c r="A894" i="1"/>
  <c r="B838" i="1"/>
  <c r="A830" i="1"/>
  <c r="P990" i="1"/>
  <c r="P982" i="1"/>
  <c r="P974" i="1"/>
  <c r="O966" i="1"/>
  <c r="M958" i="1"/>
  <c r="Q926" i="1"/>
  <c r="Q894" i="1"/>
  <c r="O878" i="1"/>
  <c r="P822" i="1"/>
  <c r="O815" i="1"/>
  <c r="P811" i="1"/>
  <c r="R804" i="1"/>
  <c r="K803" i="1"/>
  <c r="R800" i="1"/>
  <c r="J800" i="1"/>
  <c r="Q807" i="1"/>
  <c r="B974" i="1"/>
  <c r="A966" i="1"/>
  <c r="B910" i="1"/>
  <c r="A902" i="1"/>
  <c r="B846" i="1"/>
  <c r="A838" i="1"/>
  <c r="O990" i="1"/>
  <c r="O982" i="1"/>
  <c r="O974" i="1"/>
  <c r="N966" i="1"/>
  <c r="K958" i="1"/>
  <c r="Q950" i="1"/>
  <c r="P926" i="1"/>
  <c r="Q910" i="1"/>
  <c r="P894" i="1"/>
  <c r="Q870" i="1"/>
  <c r="Q854" i="1"/>
  <c r="Q838" i="1"/>
  <c r="O822" i="1"/>
  <c r="N815" i="1"/>
  <c r="P799" i="1"/>
  <c r="A974" i="1"/>
  <c r="N990" i="1"/>
  <c r="N982" i="1"/>
  <c r="N974" i="1"/>
  <c r="M966" i="1"/>
  <c r="P950" i="1"/>
  <c r="O926" i="1"/>
  <c r="P910" i="1"/>
  <c r="P870" i="1"/>
  <c r="P854" i="1"/>
  <c r="P838" i="1"/>
  <c r="Q814" i="1"/>
  <c r="P807" i="1"/>
  <c r="O799" i="1"/>
  <c r="B854" i="1"/>
  <c r="A846" i="1"/>
  <c r="B990" i="1"/>
  <c r="A982" i="1"/>
  <c r="B926" i="1"/>
  <c r="A918" i="1"/>
  <c r="B862" i="1"/>
  <c r="A854" i="1"/>
  <c r="M990" i="1"/>
  <c r="M982" i="1"/>
  <c r="M974" i="1"/>
  <c r="L966" i="1"/>
  <c r="O950" i="1"/>
  <c r="Q934" i="1"/>
  <c r="O910" i="1"/>
  <c r="Q886" i="1"/>
  <c r="O870" i="1"/>
  <c r="N831" i="1"/>
  <c r="P814" i="1"/>
  <c r="O807" i="1"/>
  <c r="P803" i="1"/>
  <c r="O800" i="1"/>
  <c r="B982" i="1"/>
  <c r="B918" i="1"/>
  <c r="A990" i="1"/>
  <c r="B934" i="1"/>
  <c r="B870" i="1"/>
  <c r="A862" i="1"/>
  <c r="B806" i="1"/>
  <c r="L990" i="1"/>
  <c r="L982" i="1"/>
  <c r="L974" i="1"/>
  <c r="K966" i="1"/>
  <c r="Q958" i="1"/>
  <c r="N950" i="1"/>
  <c r="Q942" i="1"/>
  <c r="P934" i="1"/>
  <c r="P886" i="1"/>
  <c r="Q830" i="1"/>
  <c r="P823" i="1"/>
  <c r="O814" i="1"/>
  <c r="B942" i="1"/>
  <c r="A934" i="1"/>
  <c r="B878" i="1"/>
  <c r="B814" i="1"/>
  <c r="A806" i="1"/>
  <c r="K990" i="1"/>
  <c r="K982" i="1"/>
  <c r="K974" i="1"/>
  <c r="P958" i="1"/>
  <c r="P942" i="1"/>
  <c r="Q918" i="1"/>
  <c r="Q902" i="1"/>
  <c r="Q862" i="1"/>
  <c r="Q846" i="1"/>
  <c r="P830" i="1"/>
  <c r="Q806" i="1"/>
  <c r="R990" i="1"/>
  <c r="R982" i="1"/>
  <c r="R974" i="1"/>
  <c r="K805" i="1"/>
  <c r="L805" i="1"/>
  <c r="M805" i="1"/>
  <c r="N805" i="1"/>
  <c r="O805" i="1"/>
  <c r="P805" i="1"/>
  <c r="K829" i="1"/>
  <c r="L829" i="1"/>
  <c r="M829" i="1"/>
  <c r="N829" i="1"/>
  <c r="O829" i="1"/>
  <c r="K837" i="1"/>
  <c r="L837" i="1"/>
  <c r="M837" i="1"/>
  <c r="N837" i="1"/>
  <c r="O837" i="1"/>
  <c r="K853" i="1"/>
  <c r="L853" i="1"/>
  <c r="M853" i="1"/>
  <c r="N853" i="1"/>
  <c r="O853" i="1"/>
  <c r="K861" i="1"/>
  <c r="L861" i="1"/>
  <c r="M861" i="1"/>
  <c r="N861" i="1"/>
  <c r="O861" i="1"/>
  <c r="K869" i="1"/>
  <c r="L869" i="1"/>
  <c r="M869" i="1"/>
  <c r="N869" i="1"/>
  <c r="O869" i="1"/>
  <c r="K877" i="1"/>
  <c r="L877" i="1"/>
  <c r="M877" i="1"/>
  <c r="N877" i="1"/>
  <c r="O877" i="1"/>
  <c r="K885" i="1"/>
  <c r="L885" i="1"/>
  <c r="M885" i="1"/>
  <c r="N885" i="1"/>
  <c r="O885" i="1"/>
  <c r="K893" i="1"/>
  <c r="L893" i="1"/>
  <c r="M893" i="1"/>
  <c r="N893" i="1"/>
  <c r="O893" i="1"/>
  <c r="K901" i="1"/>
  <c r="L901" i="1"/>
  <c r="M901" i="1"/>
  <c r="N901" i="1"/>
  <c r="O901" i="1"/>
  <c r="K909" i="1"/>
  <c r="L909" i="1"/>
  <c r="M909" i="1"/>
  <c r="N909" i="1"/>
  <c r="O909" i="1"/>
  <c r="K917" i="1"/>
  <c r="L917" i="1"/>
  <c r="M917" i="1"/>
  <c r="N917" i="1"/>
  <c r="O917" i="1"/>
  <c r="K925" i="1"/>
  <c r="L925" i="1"/>
  <c r="M925" i="1"/>
  <c r="N925" i="1"/>
  <c r="O925" i="1"/>
  <c r="K933" i="1"/>
  <c r="L933" i="1"/>
  <c r="M933" i="1"/>
  <c r="N933" i="1"/>
  <c r="O933" i="1"/>
  <c r="K941" i="1"/>
  <c r="L941" i="1"/>
  <c r="M941" i="1"/>
  <c r="O941" i="1"/>
  <c r="K949" i="1"/>
  <c r="L949" i="1"/>
  <c r="M949" i="1"/>
  <c r="K957" i="1"/>
  <c r="M957" i="1"/>
  <c r="R989" i="1"/>
  <c r="J989" i="1"/>
  <c r="R981" i="1"/>
  <c r="J981" i="1"/>
  <c r="R973" i="1"/>
  <c r="J973" i="1"/>
  <c r="P965" i="1"/>
  <c r="J957" i="1"/>
  <c r="N949" i="1"/>
  <c r="J933" i="1"/>
  <c r="J925" i="1"/>
  <c r="J917" i="1"/>
  <c r="R877" i="1"/>
  <c r="Q869" i="1"/>
  <c r="P861" i="1"/>
  <c r="J853" i="1"/>
  <c r="J805" i="1"/>
  <c r="J798" i="1"/>
  <c r="R798" i="1"/>
  <c r="K798" i="1"/>
  <c r="L798" i="1"/>
  <c r="M798" i="1"/>
  <c r="N798" i="1"/>
  <c r="O798" i="1"/>
  <c r="J806" i="1"/>
  <c r="R806" i="1"/>
  <c r="K806" i="1"/>
  <c r="L806" i="1"/>
  <c r="M806" i="1"/>
  <c r="N806" i="1"/>
  <c r="O806" i="1"/>
  <c r="J814" i="1"/>
  <c r="R814" i="1"/>
  <c r="K814" i="1"/>
  <c r="L814" i="1"/>
  <c r="M814" i="1"/>
  <c r="N814" i="1"/>
  <c r="J822" i="1"/>
  <c r="R822" i="1"/>
  <c r="K822" i="1"/>
  <c r="L822" i="1"/>
  <c r="M822" i="1"/>
  <c r="N822" i="1"/>
  <c r="J830" i="1"/>
  <c r="R830" i="1"/>
  <c r="K830" i="1"/>
  <c r="L830" i="1"/>
  <c r="M830" i="1"/>
  <c r="N830" i="1"/>
  <c r="J838" i="1"/>
  <c r="R838" i="1"/>
  <c r="K838" i="1"/>
  <c r="L838" i="1"/>
  <c r="M838" i="1"/>
  <c r="N838" i="1"/>
  <c r="J846" i="1"/>
  <c r="R846" i="1"/>
  <c r="K846" i="1"/>
  <c r="L846" i="1"/>
  <c r="M846" i="1"/>
  <c r="N846" i="1"/>
  <c r="J854" i="1"/>
  <c r="R854" i="1"/>
  <c r="K854" i="1"/>
  <c r="L854" i="1"/>
  <c r="M854" i="1"/>
  <c r="N854" i="1"/>
  <c r="J862" i="1"/>
  <c r="R862" i="1"/>
  <c r="K862" i="1"/>
  <c r="L862" i="1"/>
  <c r="M862" i="1"/>
  <c r="N862" i="1"/>
  <c r="J870" i="1"/>
  <c r="R870" i="1"/>
  <c r="K870" i="1"/>
  <c r="L870" i="1"/>
  <c r="M870" i="1"/>
  <c r="N870" i="1"/>
  <c r="J878" i="1"/>
  <c r="R878" i="1"/>
  <c r="K878" i="1"/>
  <c r="L878" i="1"/>
  <c r="M878" i="1"/>
  <c r="N878" i="1"/>
  <c r="J886" i="1"/>
  <c r="R886" i="1"/>
  <c r="K886" i="1"/>
  <c r="L886" i="1"/>
  <c r="M886" i="1"/>
  <c r="N886" i="1"/>
  <c r="J894" i="1"/>
  <c r="R894" i="1"/>
  <c r="K894" i="1"/>
  <c r="L894" i="1"/>
  <c r="M894" i="1"/>
  <c r="N894" i="1"/>
  <c r="J902" i="1"/>
  <c r="R902" i="1"/>
  <c r="K902" i="1"/>
  <c r="L902" i="1"/>
  <c r="M902" i="1"/>
  <c r="N902" i="1"/>
  <c r="J910" i="1"/>
  <c r="R910" i="1"/>
  <c r="K910" i="1"/>
  <c r="L910" i="1"/>
  <c r="M910" i="1"/>
  <c r="N910" i="1"/>
  <c r="J918" i="1"/>
  <c r="R918" i="1"/>
  <c r="K918" i="1"/>
  <c r="L918" i="1"/>
  <c r="M918" i="1"/>
  <c r="N918" i="1"/>
  <c r="J926" i="1"/>
  <c r="R926" i="1"/>
  <c r="K926" i="1"/>
  <c r="L926" i="1"/>
  <c r="M926" i="1"/>
  <c r="N926" i="1"/>
  <c r="J934" i="1"/>
  <c r="R934" i="1"/>
  <c r="K934" i="1"/>
  <c r="L934" i="1"/>
  <c r="M934" i="1"/>
  <c r="N934" i="1"/>
  <c r="J942" i="1"/>
  <c r="R942" i="1"/>
  <c r="K942" i="1"/>
  <c r="L942" i="1"/>
  <c r="N942" i="1"/>
  <c r="J950" i="1"/>
  <c r="R950" i="1"/>
  <c r="K950" i="1"/>
  <c r="L950" i="1"/>
  <c r="J958" i="1"/>
  <c r="R958" i="1"/>
  <c r="L958" i="1"/>
  <c r="J966" i="1"/>
  <c r="R966" i="1"/>
  <c r="K813" i="1"/>
  <c r="L813" i="1"/>
  <c r="M813" i="1"/>
  <c r="N813" i="1"/>
  <c r="O813" i="1"/>
  <c r="J949" i="1"/>
  <c r="P989" i="1"/>
  <c r="P981" i="1"/>
  <c r="P973" i="1"/>
  <c r="N965" i="1"/>
  <c r="R957" i="1"/>
  <c r="R893" i="1"/>
  <c r="Q885" i="1"/>
  <c r="P877" i="1"/>
  <c r="J869" i="1"/>
  <c r="R829" i="1"/>
  <c r="Q821" i="1"/>
  <c r="P813" i="1"/>
  <c r="K845" i="1"/>
  <c r="L845" i="1"/>
  <c r="M845" i="1"/>
  <c r="N845" i="1"/>
  <c r="O845" i="1"/>
  <c r="Q877" i="1"/>
  <c r="P869" i="1"/>
  <c r="Q813" i="1"/>
  <c r="O989" i="1"/>
  <c r="O981" i="1"/>
  <c r="O973" i="1"/>
  <c r="M965" i="1"/>
  <c r="Q957" i="1"/>
  <c r="R941" i="1"/>
  <c r="R901" i="1"/>
  <c r="Q893" i="1"/>
  <c r="P885" i="1"/>
  <c r="J877" i="1"/>
  <c r="R837" i="1"/>
  <c r="Q829" i="1"/>
  <c r="P821" i="1"/>
  <c r="J813" i="1"/>
  <c r="N989" i="1"/>
  <c r="N981" i="1"/>
  <c r="N973" i="1"/>
  <c r="L965" i="1"/>
  <c r="P957" i="1"/>
  <c r="R949" i="1"/>
  <c r="Q941" i="1"/>
  <c r="R909" i="1"/>
  <c r="Q901" i="1"/>
  <c r="P893" i="1"/>
  <c r="J885" i="1"/>
  <c r="R845" i="1"/>
  <c r="Q837" i="1"/>
  <c r="P829" i="1"/>
  <c r="K821" i="1"/>
  <c r="L821" i="1"/>
  <c r="M821" i="1"/>
  <c r="N821" i="1"/>
  <c r="O821" i="1"/>
  <c r="Q989" i="1"/>
  <c r="Q973" i="1"/>
  <c r="R885" i="1"/>
  <c r="M989" i="1"/>
  <c r="M981" i="1"/>
  <c r="M973" i="1"/>
  <c r="J965" i="1"/>
  <c r="O957" i="1"/>
  <c r="Q949" i="1"/>
  <c r="P941" i="1"/>
  <c r="R933" i="1"/>
  <c r="R925" i="1"/>
  <c r="R917" i="1"/>
  <c r="Q909" i="1"/>
  <c r="P901" i="1"/>
  <c r="J893" i="1"/>
  <c r="R853" i="1"/>
  <c r="Q845" i="1"/>
  <c r="P837" i="1"/>
  <c r="J829" i="1"/>
  <c r="Q798" i="1"/>
  <c r="Q981" i="1"/>
  <c r="O965" i="1"/>
  <c r="J861" i="1"/>
  <c r="R821" i="1"/>
  <c r="B989" i="1"/>
  <c r="B981" i="1"/>
  <c r="B973" i="1"/>
  <c r="B965" i="1"/>
  <c r="B957" i="1"/>
  <c r="B949" i="1"/>
  <c r="B941" i="1"/>
  <c r="B933" i="1"/>
  <c r="B925" i="1"/>
  <c r="B917" i="1"/>
  <c r="B909" i="1"/>
  <c r="B901" i="1"/>
  <c r="B893" i="1"/>
  <c r="B885" i="1"/>
  <c r="B877" i="1"/>
  <c r="B869" i="1"/>
  <c r="B861" i="1"/>
  <c r="B853" i="1"/>
  <c r="B845" i="1"/>
  <c r="B837" i="1"/>
  <c r="B829" i="1"/>
  <c r="B821" i="1"/>
  <c r="B813" i="1"/>
  <c r="B805" i="1"/>
  <c r="R965" i="1"/>
  <c r="N957" i="1"/>
  <c r="P949" i="1"/>
  <c r="N941" i="1"/>
  <c r="Q933" i="1"/>
  <c r="Q925" i="1"/>
  <c r="Q917" i="1"/>
  <c r="P909" i="1"/>
  <c r="J901" i="1"/>
  <c r="R861" i="1"/>
  <c r="Q853" i="1"/>
  <c r="P845" i="1"/>
  <c r="J837" i="1"/>
  <c r="R805" i="1"/>
  <c r="M927" i="1"/>
  <c r="M919" i="1"/>
  <c r="M911" i="1"/>
  <c r="M903" i="1"/>
  <c r="M895" i="1"/>
  <c r="M887" i="1"/>
  <c r="M879" i="1"/>
  <c r="M871" i="1"/>
  <c r="M863" i="1"/>
  <c r="M855" i="1"/>
  <c r="M847" i="1"/>
  <c r="M839" i="1"/>
  <c r="M831" i="1"/>
  <c r="M823" i="1"/>
  <c r="M815" i="1"/>
  <c r="M807" i="1"/>
  <c r="R802" i="1"/>
  <c r="J802" i="1"/>
  <c r="M799" i="1"/>
  <c r="L911" i="1"/>
  <c r="L903" i="1"/>
  <c r="L895" i="1"/>
  <c r="L887" i="1"/>
  <c r="L879" i="1"/>
  <c r="L871" i="1"/>
  <c r="L863" i="1"/>
  <c r="L855" i="1"/>
  <c r="L847" i="1"/>
  <c r="L839" i="1"/>
  <c r="L831" i="1"/>
  <c r="L823" i="1"/>
  <c r="L815" i="1"/>
  <c r="L807" i="1"/>
  <c r="L799" i="1"/>
  <c r="K935" i="1"/>
  <c r="K927" i="1"/>
  <c r="K919" i="1"/>
  <c r="K911" i="1"/>
  <c r="K903" i="1"/>
  <c r="K895" i="1"/>
  <c r="K887" i="1"/>
  <c r="K879" i="1"/>
  <c r="K871" i="1"/>
  <c r="K863" i="1"/>
  <c r="K855" i="1"/>
  <c r="K847" i="1"/>
  <c r="K839" i="1"/>
  <c r="K831" i="1"/>
  <c r="K823" i="1"/>
  <c r="K815" i="1"/>
  <c r="K807" i="1"/>
  <c r="K799" i="1"/>
  <c r="R935" i="1"/>
  <c r="J935" i="1"/>
  <c r="R927" i="1"/>
  <c r="J927" i="1"/>
  <c r="R919" i="1"/>
  <c r="J919" i="1"/>
  <c r="R911" i="1"/>
  <c r="J911" i="1"/>
  <c r="R903" i="1"/>
  <c r="J903" i="1"/>
  <c r="R895" i="1"/>
  <c r="J895" i="1"/>
  <c r="R887" i="1"/>
  <c r="J887" i="1"/>
  <c r="R879" i="1"/>
  <c r="J879" i="1"/>
  <c r="R871" i="1"/>
  <c r="J871" i="1"/>
  <c r="R863" i="1"/>
  <c r="J863" i="1"/>
  <c r="R855" i="1"/>
  <c r="J855" i="1"/>
  <c r="R847" i="1"/>
  <c r="J847" i="1"/>
  <c r="R839" i="1"/>
  <c r="J839" i="1"/>
  <c r="R831" i="1"/>
  <c r="J831" i="1"/>
  <c r="R823" i="1"/>
  <c r="J823" i="1"/>
  <c r="R815" i="1"/>
  <c r="J815" i="1"/>
  <c r="R807" i="1"/>
  <c r="J807" i="1"/>
  <c r="O802" i="1"/>
  <c r="R799" i="1"/>
  <c r="J799" i="1"/>
  <c r="C1466" i="1"/>
  <c r="K1466" i="1" s="1"/>
  <c r="C1467" i="1"/>
  <c r="K1467" i="1" s="1"/>
  <c r="C1468" i="1"/>
  <c r="K1468" i="1" s="1"/>
  <c r="C1469" i="1"/>
  <c r="K1469" i="1" s="1"/>
  <c r="C1470" i="1"/>
  <c r="K1470" i="1" s="1"/>
  <c r="C1471" i="1"/>
  <c r="K1471" i="1" s="1"/>
  <c r="C1472" i="1"/>
  <c r="K1472" i="1" s="1"/>
  <c r="C1473" i="1"/>
  <c r="K1473" i="1" s="1"/>
  <c r="C1474" i="1"/>
  <c r="K1474" i="1" s="1"/>
  <c r="C1475" i="1"/>
  <c r="K1475" i="1" s="1"/>
  <c r="C1476" i="1"/>
  <c r="K1476" i="1" s="1"/>
  <c r="C1477" i="1"/>
  <c r="K1477" i="1" s="1"/>
  <c r="C1392" i="1"/>
  <c r="C1393" i="1"/>
  <c r="C1394" i="1"/>
  <c r="C1395" i="1"/>
  <c r="C1396" i="1"/>
  <c r="C1397" i="1"/>
  <c r="C1398" i="1"/>
  <c r="C1399" i="1"/>
  <c r="K1399" i="1" s="1"/>
  <c r="C1400" i="1"/>
  <c r="C1401" i="1"/>
  <c r="C1402" i="1"/>
  <c r="C1403" i="1"/>
  <c r="C1404" i="1"/>
  <c r="C1405" i="1"/>
  <c r="K1405" i="1" s="1"/>
  <c r="C1406" i="1"/>
  <c r="C1407" i="1"/>
  <c r="C1408" i="1"/>
  <c r="C1409" i="1"/>
  <c r="K1409" i="1" s="1"/>
  <c r="C1410" i="1"/>
  <c r="C1411" i="1"/>
  <c r="C1412" i="1"/>
  <c r="C292" i="1"/>
  <c r="A292" i="1" s="1"/>
  <c r="C293" i="1"/>
  <c r="A293" i="1" s="1"/>
  <c r="C294" i="1"/>
  <c r="A294" i="1" s="1"/>
  <c r="C295" i="1"/>
  <c r="A295" i="1" s="1"/>
  <c r="C296" i="1"/>
  <c r="A296" i="1" s="1"/>
  <c r="C297" i="1"/>
  <c r="M297" i="1" s="1"/>
  <c r="C298" i="1"/>
  <c r="L298" i="1" s="1"/>
  <c r="C299" i="1"/>
  <c r="B299" i="1" s="1"/>
  <c r="C300" i="1"/>
  <c r="A300" i="1" s="1"/>
  <c r="C301" i="1"/>
  <c r="A301" i="1" s="1"/>
  <c r="C302" i="1"/>
  <c r="A302" i="1" s="1"/>
  <c r="C303" i="1"/>
  <c r="A303" i="1" s="1"/>
  <c r="C304" i="1"/>
  <c r="A304" i="1" s="1"/>
  <c r="C305" i="1"/>
  <c r="M305" i="1" s="1"/>
  <c r="C306" i="1"/>
  <c r="L306" i="1" s="1"/>
  <c r="C307" i="1"/>
  <c r="B307" i="1" s="1"/>
  <c r="C308" i="1"/>
  <c r="B308" i="1" s="1"/>
  <c r="C309" i="1"/>
  <c r="A309" i="1" s="1"/>
  <c r="C310" i="1"/>
  <c r="A310" i="1" s="1"/>
  <c r="C311" i="1"/>
  <c r="A311" i="1" s="1"/>
  <c r="C312" i="1"/>
  <c r="A312" i="1" s="1"/>
  <c r="C465" i="1"/>
  <c r="A465" i="1" s="1"/>
  <c r="C466" i="1"/>
  <c r="A466" i="1" s="1"/>
  <c r="C467" i="1"/>
  <c r="P467" i="1" s="1"/>
  <c r="C468" i="1"/>
  <c r="A468" i="1" s="1"/>
  <c r="C469" i="1"/>
  <c r="A469" i="1" s="1"/>
  <c r="C470" i="1"/>
  <c r="M470" i="1" s="1"/>
  <c r="C471" i="1"/>
  <c r="B471" i="1" s="1"/>
  <c r="C472" i="1"/>
  <c r="B472" i="1" s="1"/>
  <c r="C473" i="1"/>
  <c r="A473" i="1" s="1"/>
  <c r="C474" i="1"/>
  <c r="A474" i="1" s="1"/>
  <c r="C475" i="1"/>
  <c r="B475" i="1" s="1"/>
  <c r="C476" i="1"/>
  <c r="A476" i="1" s="1"/>
  <c r="C477" i="1"/>
  <c r="A477" i="1" s="1"/>
  <c r="C478" i="1"/>
  <c r="M478" i="1" s="1"/>
  <c r="C479" i="1"/>
  <c r="B479" i="1" s="1"/>
  <c r="C480" i="1"/>
  <c r="B480" i="1" s="1"/>
  <c r="C481" i="1"/>
  <c r="B481" i="1" s="1"/>
  <c r="C482" i="1"/>
  <c r="A482" i="1" s="1"/>
  <c r="C483" i="1"/>
  <c r="A483" i="1" s="1"/>
  <c r="C484" i="1"/>
  <c r="A484" i="1" s="1"/>
  <c r="C485" i="1"/>
  <c r="A485" i="1" s="1"/>
  <c r="C464" i="1"/>
  <c r="C441" i="1"/>
  <c r="A441" i="1" s="1"/>
  <c r="C442" i="1"/>
  <c r="A442" i="1" s="1"/>
  <c r="C443" i="1"/>
  <c r="A443" i="1" s="1"/>
  <c r="C444" i="1"/>
  <c r="A444" i="1" s="1"/>
  <c r="C445" i="1"/>
  <c r="A445" i="1" s="1"/>
  <c r="C446" i="1"/>
  <c r="A446" i="1" s="1"/>
  <c r="C447" i="1"/>
  <c r="B447" i="1" s="1"/>
  <c r="C448" i="1"/>
  <c r="A448" i="1" s="1"/>
  <c r="C449" i="1"/>
  <c r="B449" i="1" s="1"/>
  <c r="C450" i="1"/>
  <c r="B450" i="1" s="1"/>
  <c r="C451" i="1"/>
  <c r="B451" i="1" s="1"/>
  <c r="C452" i="1"/>
  <c r="A452" i="1" s="1"/>
  <c r="C453" i="1"/>
  <c r="A453" i="1" s="1"/>
  <c r="C454" i="1"/>
  <c r="A454" i="1" s="1"/>
  <c r="C455" i="1"/>
  <c r="B455" i="1" s="1"/>
  <c r="C456" i="1"/>
  <c r="A456" i="1" s="1"/>
  <c r="C457" i="1"/>
  <c r="B457" i="1" s="1"/>
  <c r="C458" i="1"/>
  <c r="B458" i="1" s="1"/>
  <c r="C459" i="1"/>
  <c r="A459" i="1" s="1"/>
  <c r="C460" i="1"/>
  <c r="A460" i="1" s="1"/>
  <c r="C461" i="1"/>
  <c r="A461" i="1" s="1"/>
  <c r="C433" i="1"/>
  <c r="A433" i="1" s="1"/>
  <c r="R435" i="1"/>
  <c r="Q435" i="1"/>
  <c r="P435" i="1"/>
  <c r="O435" i="1"/>
  <c r="N435" i="1"/>
  <c r="M435" i="1"/>
  <c r="L435" i="1"/>
  <c r="K435" i="1"/>
  <c r="J435" i="1"/>
  <c r="B435" i="1"/>
  <c r="A435" i="1"/>
  <c r="K1407" i="1" l="1"/>
  <c r="K1398" i="1"/>
  <c r="K1406" i="1"/>
  <c r="K1412" i="1"/>
  <c r="K1404" i="1"/>
  <c r="K1396" i="1"/>
  <c r="K1411" i="1"/>
  <c r="K1403" i="1"/>
  <c r="K1395" i="1"/>
  <c r="K1397" i="1"/>
  <c r="K1410" i="1"/>
  <c r="K1402" i="1"/>
  <c r="K1394" i="1"/>
  <c r="K1401" i="1"/>
  <c r="K1393" i="1"/>
  <c r="K1408" i="1"/>
  <c r="K1400" i="1"/>
  <c r="K1392" i="1"/>
  <c r="B312" i="1"/>
  <c r="A467" i="1"/>
  <c r="R471" i="1"/>
  <c r="L469" i="1"/>
  <c r="L311" i="1"/>
  <c r="N467" i="1"/>
  <c r="P299" i="1"/>
  <c r="Q298" i="1"/>
  <c r="N293" i="1"/>
  <c r="A306" i="1"/>
  <c r="R305" i="1"/>
  <c r="R297" i="1"/>
  <c r="M484" i="1"/>
  <c r="J305" i="1"/>
  <c r="J297" i="1"/>
  <c r="P307" i="1"/>
  <c r="K479" i="1"/>
  <c r="B305" i="1"/>
  <c r="A298" i="1"/>
  <c r="K312" i="1"/>
  <c r="K304" i="1"/>
  <c r="K296" i="1"/>
  <c r="Q306" i="1"/>
  <c r="M477" i="1"/>
  <c r="L303" i="1"/>
  <c r="L295" i="1"/>
  <c r="P473" i="1"/>
  <c r="B297" i="1"/>
  <c r="N309" i="1"/>
  <c r="M302" i="1"/>
  <c r="M294" i="1"/>
  <c r="O308" i="1"/>
  <c r="O300" i="1"/>
  <c r="M312" i="1"/>
  <c r="N311" i="1"/>
  <c r="O310" i="1"/>
  <c r="P309" i="1"/>
  <c r="Q308" i="1"/>
  <c r="R307" i="1"/>
  <c r="J307" i="1"/>
  <c r="K306" i="1"/>
  <c r="L305" i="1"/>
  <c r="M304" i="1"/>
  <c r="N303" i="1"/>
  <c r="O302" i="1"/>
  <c r="P301" i="1"/>
  <c r="Q300" i="1"/>
  <c r="R299" i="1"/>
  <c r="J299" i="1"/>
  <c r="K298" i="1"/>
  <c r="L297" i="1"/>
  <c r="M296" i="1"/>
  <c r="N295" i="1"/>
  <c r="O294" i="1"/>
  <c r="P293" i="1"/>
  <c r="Q292" i="1"/>
  <c r="N484" i="1"/>
  <c r="R472" i="1"/>
  <c r="B306" i="1"/>
  <c r="L312" i="1"/>
  <c r="M311" i="1"/>
  <c r="N310" i="1"/>
  <c r="O309" i="1"/>
  <c r="P308" i="1"/>
  <c r="Q307" i="1"/>
  <c r="R306" i="1"/>
  <c r="J306" i="1"/>
  <c r="K305" i="1"/>
  <c r="L304" i="1"/>
  <c r="M303" i="1"/>
  <c r="N302" i="1"/>
  <c r="O301" i="1"/>
  <c r="P300" i="1"/>
  <c r="Q299" i="1"/>
  <c r="R298" i="1"/>
  <c r="J298" i="1"/>
  <c r="K297" i="1"/>
  <c r="L296" i="1"/>
  <c r="M295" i="1"/>
  <c r="N294" i="1"/>
  <c r="O293" i="1"/>
  <c r="P292" i="1"/>
  <c r="O292" i="1"/>
  <c r="R479" i="1"/>
  <c r="K471" i="1"/>
  <c r="A297" i="1"/>
  <c r="R312" i="1"/>
  <c r="J312" i="1"/>
  <c r="K311" i="1"/>
  <c r="L310" i="1"/>
  <c r="M309" i="1"/>
  <c r="N308" i="1"/>
  <c r="O307" i="1"/>
  <c r="P306" i="1"/>
  <c r="Q305" i="1"/>
  <c r="R304" i="1"/>
  <c r="J304" i="1"/>
  <c r="K303" i="1"/>
  <c r="L302" i="1"/>
  <c r="M301" i="1"/>
  <c r="N300" i="1"/>
  <c r="O299" i="1"/>
  <c r="P298" i="1"/>
  <c r="Q297" i="1"/>
  <c r="R296" i="1"/>
  <c r="J296" i="1"/>
  <c r="K295" i="1"/>
  <c r="L294" i="1"/>
  <c r="M293" i="1"/>
  <c r="N292" i="1"/>
  <c r="N301" i="1"/>
  <c r="Q312" i="1"/>
  <c r="R311" i="1"/>
  <c r="J311" i="1"/>
  <c r="K310" i="1"/>
  <c r="L309" i="1"/>
  <c r="M308" i="1"/>
  <c r="N307" i="1"/>
  <c r="O306" i="1"/>
  <c r="P305" i="1"/>
  <c r="Q304" i="1"/>
  <c r="R303" i="1"/>
  <c r="J303" i="1"/>
  <c r="K302" i="1"/>
  <c r="L301" i="1"/>
  <c r="M300" i="1"/>
  <c r="N299" i="1"/>
  <c r="O298" i="1"/>
  <c r="P297" i="1"/>
  <c r="Q296" i="1"/>
  <c r="R295" i="1"/>
  <c r="J295" i="1"/>
  <c r="K294" i="1"/>
  <c r="L293" i="1"/>
  <c r="M292" i="1"/>
  <c r="M310" i="1"/>
  <c r="K478" i="1"/>
  <c r="N468" i="1"/>
  <c r="A308" i="1"/>
  <c r="A305" i="1"/>
  <c r="A299" i="1"/>
  <c r="B296" i="1"/>
  <c r="P312" i="1"/>
  <c r="Q311" i="1"/>
  <c r="R310" i="1"/>
  <c r="J310" i="1"/>
  <c r="K309" i="1"/>
  <c r="L308" i="1"/>
  <c r="M307" i="1"/>
  <c r="N306" i="1"/>
  <c r="O305" i="1"/>
  <c r="P304" i="1"/>
  <c r="Q303" i="1"/>
  <c r="R302" i="1"/>
  <c r="J302" i="1"/>
  <c r="K301" i="1"/>
  <c r="L300" i="1"/>
  <c r="M299" i="1"/>
  <c r="N298" i="1"/>
  <c r="O297" i="1"/>
  <c r="P296" i="1"/>
  <c r="Q295" i="1"/>
  <c r="R294" i="1"/>
  <c r="J294" i="1"/>
  <c r="K293" i="1"/>
  <c r="L292" i="1"/>
  <c r="O312" i="1"/>
  <c r="P311" i="1"/>
  <c r="Q310" i="1"/>
  <c r="R309" i="1"/>
  <c r="J309" i="1"/>
  <c r="K308" i="1"/>
  <c r="L307" i="1"/>
  <c r="M306" i="1"/>
  <c r="N305" i="1"/>
  <c r="O304" i="1"/>
  <c r="P303" i="1"/>
  <c r="Q302" i="1"/>
  <c r="R301" i="1"/>
  <c r="J301" i="1"/>
  <c r="K300" i="1"/>
  <c r="L299" i="1"/>
  <c r="M298" i="1"/>
  <c r="N297" i="1"/>
  <c r="O296" i="1"/>
  <c r="P295" i="1"/>
  <c r="Q294" i="1"/>
  <c r="R293" i="1"/>
  <c r="J293" i="1"/>
  <c r="K292" i="1"/>
  <c r="N475" i="1"/>
  <c r="A307" i="1"/>
  <c r="B304" i="1"/>
  <c r="B298" i="1"/>
  <c r="B295" i="1"/>
  <c r="N312" i="1"/>
  <c r="O311" i="1"/>
  <c r="P310" i="1"/>
  <c r="Q309" i="1"/>
  <c r="R308" i="1"/>
  <c r="J308" i="1"/>
  <c r="K307" i="1"/>
  <c r="N304" i="1"/>
  <c r="O303" i="1"/>
  <c r="P302" i="1"/>
  <c r="Q301" i="1"/>
  <c r="R300" i="1"/>
  <c r="J300" i="1"/>
  <c r="K299" i="1"/>
  <c r="N296" i="1"/>
  <c r="O295" i="1"/>
  <c r="P294" i="1"/>
  <c r="Q293" i="1"/>
  <c r="R292" i="1"/>
  <c r="J292" i="1"/>
  <c r="B294" i="1"/>
  <c r="B310" i="1"/>
  <c r="B302" i="1"/>
  <c r="B309" i="1"/>
  <c r="B301" i="1"/>
  <c r="B293" i="1"/>
  <c r="B311" i="1"/>
  <c r="B303" i="1"/>
  <c r="B300" i="1"/>
  <c r="B292" i="1"/>
  <c r="R480" i="1"/>
  <c r="L477" i="1"/>
  <c r="Q472" i="1"/>
  <c r="M468" i="1"/>
  <c r="P482" i="1"/>
  <c r="P456" i="1"/>
  <c r="M485" i="1"/>
  <c r="J480" i="1"/>
  <c r="J472" i="1"/>
  <c r="P474" i="1"/>
  <c r="P466" i="1"/>
  <c r="J479" i="1"/>
  <c r="J471" i="1"/>
  <c r="Q465" i="1"/>
  <c r="N483" i="1"/>
  <c r="L478" i="1"/>
  <c r="Q473" i="1"/>
  <c r="M469" i="1"/>
  <c r="P465" i="1"/>
  <c r="L485" i="1"/>
  <c r="A470" i="1"/>
  <c r="K485" i="1"/>
  <c r="L484" i="1"/>
  <c r="M483" i="1"/>
  <c r="N482" i="1"/>
  <c r="P480" i="1"/>
  <c r="Q479" i="1"/>
  <c r="R478" i="1"/>
  <c r="J478" i="1"/>
  <c r="K477" i="1"/>
  <c r="L476" i="1"/>
  <c r="M475" i="1"/>
  <c r="N474" i="1"/>
  <c r="P472" i="1"/>
  <c r="Q471" i="1"/>
  <c r="R470" i="1"/>
  <c r="J470" i="1"/>
  <c r="K469" i="1"/>
  <c r="L468" i="1"/>
  <c r="M467" i="1"/>
  <c r="N466" i="1"/>
  <c r="A479" i="1"/>
  <c r="R485" i="1"/>
  <c r="J485" i="1"/>
  <c r="K484" i="1"/>
  <c r="L483" i="1"/>
  <c r="M482" i="1"/>
  <c r="N481" i="1"/>
  <c r="P479" i="1"/>
  <c r="Q478" i="1"/>
  <c r="R477" i="1"/>
  <c r="J477" i="1"/>
  <c r="K476" i="1"/>
  <c r="L475" i="1"/>
  <c r="M474" i="1"/>
  <c r="N473" i="1"/>
  <c r="P471" i="1"/>
  <c r="Q470" i="1"/>
  <c r="R469" i="1"/>
  <c r="J469" i="1"/>
  <c r="K468" i="1"/>
  <c r="L467" i="1"/>
  <c r="M466" i="1"/>
  <c r="N465" i="1"/>
  <c r="N476" i="1"/>
  <c r="L470" i="1"/>
  <c r="Q485" i="1"/>
  <c r="R484" i="1"/>
  <c r="J484" i="1"/>
  <c r="K483" i="1"/>
  <c r="L482" i="1"/>
  <c r="M481" i="1"/>
  <c r="N480" i="1"/>
  <c r="P478" i="1"/>
  <c r="Q477" i="1"/>
  <c r="R476" i="1"/>
  <c r="J476" i="1"/>
  <c r="K475" i="1"/>
  <c r="L474" i="1"/>
  <c r="M473" i="1"/>
  <c r="N472" i="1"/>
  <c r="P470" i="1"/>
  <c r="Q469" i="1"/>
  <c r="R468" i="1"/>
  <c r="J468" i="1"/>
  <c r="K467" i="1"/>
  <c r="L466" i="1"/>
  <c r="M465" i="1"/>
  <c r="P481" i="1"/>
  <c r="Q480" i="1"/>
  <c r="M476" i="1"/>
  <c r="A458" i="1"/>
  <c r="B443" i="1"/>
  <c r="B484" i="1"/>
  <c r="B478" i="1"/>
  <c r="B468" i="1"/>
  <c r="P485" i="1"/>
  <c r="Q484" i="1"/>
  <c r="R483" i="1"/>
  <c r="J483" i="1"/>
  <c r="K482" i="1"/>
  <c r="L481" i="1"/>
  <c r="M480" i="1"/>
  <c r="N479" i="1"/>
  <c r="P477" i="1"/>
  <c r="Q476" i="1"/>
  <c r="R475" i="1"/>
  <c r="J475" i="1"/>
  <c r="K474" i="1"/>
  <c r="L473" i="1"/>
  <c r="M472" i="1"/>
  <c r="N471" i="1"/>
  <c r="P469" i="1"/>
  <c r="Q468" i="1"/>
  <c r="R467" i="1"/>
  <c r="J467" i="1"/>
  <c r="K466" i="1"/>
  <c r="L465" i="1"/>
  <c r="Q481" i="1"/>
  <c r="A478" i="1"/>
  <c r="P484" i="1"/>
  <c r="Q483" i="1"/>
  <c r="R482" i="1"/>
  <c r="J482" i="1"/>
  <c r="K481" i="1"/>
  <c r="L480" i="1"/>
  <c r="M479" i="1"/>
  <c r="N478" i="1"/>
  <c r="P476" i="1"/>
  <c r="Q475" i="1"/>
  <c r="R474" i="1"/>
  <c r="J474" i="1"/>
  <c r="K473" i="1"/>
  <c r="L472" i="1"/>
  <c r="M471" i="1"/>
  <c r="N470" i="1"/>
  <c r="P468" i="1"/>
  <c r="Q467" i="1"/>
  <c r="R466" i="1"/>
  <c r="J466" i="1"/>
  <c r="K465" i="1"/>
  <c r="B476" i="1"/>
  <c r="B470" i="1"/>
  <c r="K470" i="1"/>
  <c r="A471" i="1"/>
  <c r="B467" i="1"/>
  <c r="N485" i="1"/>
  <c r="P483" i="1"/>
  <c r="Q482" i="1"/>
  <c r="R481" i="1"/>
  <c r="J481" i="1"/>
  <c r="K480" i="1"/>
  <c r="L479" i="1"/>
  <c r="N477" i="1"/>
  <c r="P475" i="1"/>
  <c r="Q474" i="1"/>
  <c r="R473" i="1"/>
  <c r="J473" i="1"/>
  <c r="K472" i="1"/>
  <c r="L471" i="1"/>
  <c r="N469" i="1"/>
  <c r="Q466" i="1"/>
  <c r="R465" i="1"/>
  <c r="J465" i="1"/>
  <c r="A481" i="1"/>
  <c r="B485" i="1"/>
  <c r="A480" i="1"/>
  <c r="B477" i="1"/>
  <c r="A472" i="1"/>
  <c r="B469" i="1"/>
  <c r="A475" i="1"/>
  <c r="B482" i="1"/>
  <c r="B474" i="1"/>
  <c r="B466" i="1"/>
  <c r="B483" i="1"/>
  <c r="B473" i="1"/>
  <c r="B465" i="1"/>
  <c r="N433" i="1"/>
  <c r="M433" i="1"/>
  <c r="L433" i="1"/>
  <c r="A447" i="1"/>
  <c r="J433" i="1"/>
  <c r="R433" i="1"/>
  <c r="A455" i="1"/>
  <c r="A450" i="1"/>
  <c r="B446" i="1"/>
  <c r="K461" i="1"/>
  <c r="Q433" i="1"/>
  <c r="L460" i="1"/>
  <c r="P433" i="1"/>
  <c r="B454" i="1"/>
  <c r="A449" i="1"/>
  <c r="N458" i="1"/>
  <c r="O433" i="1"/>
  <c r="O457" i="1"/>
  <c r="Q441" i="1"/>
  <c r="R461" i="1"/>
  <c r="J461" i="1"/>
  <c r="K460" i="1"/>
  <c r="L459" i="1"/>
  <c r="M458" i="1"/>
  <c r="N457" i="1"/>
  <c r="O456" i="1"/>
  <c r="P441" i="1"/>
  <c r="M459" i="1"/>
  <c r="Q461" i="1"/>
  <c r="R460" i="1"/>
  <c r="J460" i="1"/>
  <c r="K459" i="1"/>
  <c r="L458" i="1"/>
  <c r="M457" i="1"/>
  <c r="N456" i="1"/>
  <c r="O441" i="1"/>
  <c r="P461" i="1"/>
  <c r="Q460" i="1"/>
  <c r="R459" i="1"/>
  <c r="J459" i="1"/>
  <c r="K458" i="1"/>
  <c r="L457" i="1"/>
  <c r="M456" i="1"/>
  <c r="N441" i="1"/>
  <c r="K433" i="1"/>
  <c r="A457" i="1"/>
  <c r="O461" i="1"/>
  <c r="P460" i="1"/>
  <c r="Q459" i="1"/>
  <c r="R458" i="1"/>
  <c r="J458" i="1"/>
  <c r="K457" i="1"/>
  <c r="L456" i="1"/>
  <c r="M441" i="1"/>
  <c r="N461" i="1"/>
  <c r="O460" i="1"/>
  <c r="P459" i="1"/>
  <c r="Q458" i="1"/>
  <c r="R457" i="1"/>
  <c r="J457" i="1"/>
  <c r="K456" i="1"/>
  <c r="L441" i="1"/>
  <c r="M461" i="1"/>
  <c r="N460" i="1"/>
  <c r="O459" i="1"/>
  <c r="P458" i="1"/>
  <c r="Q457" i="1"/>
  <c r="R456" i="1"/>
  <c r="J456" i="1"/>
  <c r="K441" i="1"/>
  <c r="L461" i="1"/>
  <c r="M460" i="1"/>
  <c r="N459" i="1"/>
  <c r="O458" i="1"/>
  <c r="P457" i="1"/>
  <c r="Q456" i="1"/>
  <c r="R441" i="1"/>
  <c r="J441" i="1"/>
  <c r="B459" i="1"/>
  <c r="B456" i="1"/>
  <c r="A451" i="1"/>
  <c r="B448" i="1"/>
  <c r="B461" i="1"/>
  <c r="B445" i="1"/>
  <c r="B453" i="1"/>
  <c r="B442" i="1"/>
  <c r="B460" i="1"/>
  <c r="B444" i="1"/>
  <c r="B452" i="1"/>
  <c r="B441" i="1"/>
  <c r="B433" i="1"/>
  <c r="C413" i="1" l="1"/>
  <c r="J413" i="1" s="1"/>
  <c r="C414" i="1"/>
  <c r="Q414" i="1" s="1"/>
  <c r="C415" i="1"/>
  <c r="P415" i="1" s="1"/>
  <c r="C416" i="1"/>
  <c r="O416" i="1" s="1"/>
  <c r="C417" i="1"/>
  <c r="N417" i="1" s="1"/>
  <c r="C418" i="1"/>
  <c r="M418" i="1" s="1"/>
  <c r="C419" i="1"/>
  <c r="L419" i="1" s="1"/>
  <c r="C420" i="1"/>
  <c r="K420" i="1" s="1"/>
  <c r="C421" i="1"/>
  <c r="J421" i="1" s="1"/>
  <c r="C422" i="1"/>
  <c r="Q422" i="1" s="1"/>
  <c r="C423" i="1"/>
  <c r="P423" i="1" s="1"/>
  <c r="C424" i="1"/>
  <c r="O424" i="1" s="1"/>
  <c r="C425" i="1"/>
  <c r="N425" i="1" s="1"/>
  <c r="C426" i="1"/>
  <c r="M426" i="1" s="1"/>
  <c r="C427" i="1"/>
  <c r="L427" i="1" s="1"/>
  <c r="C428" i="1"/>
  <c r="K428" i="1" s="1"/>
  <c r="C429" i="1"/>
  <c r="J429" i="1" s="1"/>
  <c r="C430" i="1"/>
  <c r="Q430" i="1" s="1"/>
  <c r="C431" i="1"/>
  <c r="P431" i="1" s="1"/>
  <c r="C432" i="1"/>
  <c r="O432" i="1" s="1"/>
  <c r="C412" i="1"/>
  <c r="K411" i="1"/>
  <c r="M443" i="1"/>
  <c r="Q448" i="1"/>
  <c r="N452" i="1"/>
  <c r="M453" i="1"/>
  <c r="K443" i="1"/>
  <c r="P443" i="1"/>
  <c r="Q443" i="1"/>
  <c r="M449" i="1"/>
  <c r="N449" i="1"/>
  <c r="O449" i="1"/>
  <c r="P449" i="1"/>
  <c r="M451" i="1"/>
  <c r="C365" i="1"/>
  <c r="A365" i="1" s="1"/>
  <c r="C366" i="1"/>
  <c r="A366" i="1" s="1"/>
  <c r="C367" i="1"/>
  <c r="P367" i="1" s="1"/>
  <c r="C368" i="1"/>
  <c r="A368" i="1" s="1"/>
  <c r="C369" i="1"/>
  <c r="A369" i="1" s="1"/>
  <c r="C370" i="1"/>
  <c r="M370" i="1" s="1"/>
  <c r="C371" i="1"/>
  <c r="L371" i="1" s="1"/>
  <c r="C372" i="1"/>
  <c r="A372" i="1" s="1"/>
  <c r="C373" i="1"/>
  <c r="A373" i="1" s="1"/>
  <c r="C374" i="1"/>
  <c r="B374" i="1" s="1"/>
  <c r="C375" i="1"/>
  <c r="A375" i="1" s="1"/>
  <c r="C376" i="1"/>
  <c r="A376" i="1" s="1"/>
  <c r="C377" i="1"/>
  <c r="A377" i="1" s="1"/>
  <c r="C378" i="1"/>
  <c r="M378" i="1" s="1"/>
  <c r="C379" i="1"/>
  <c r="L379" i="1" s="1"/>
  <c r="C380" i="1"/>
  <c r="A380" i="1" s="1"/>
  <c r="C381" i="1"/>
  <c r="B381" i="1" s="1"/>
  <c r="C382" i="1"/>
  <c r="B382" i="1" s="1"/>
  <c r="C383" i="1"/>
  <c r="A383" i="1" s="1"/>
  <c r="C384" i="1"/>
  <c r="A384" i="1" s="1"/>
  <c r="C385" i="1"/>
  <c r="A385" i="1" s="1"/>
  <c r="C341" i="1"/>
  <c r="B341" i="1" s="1"/>
  <c r="C356" i="1"/>
  <c r="A356" i="1" s="1"/>
  <c r="C357" i="1"/>
  <c r="A357" i="1" s="1"/>
  <c r="C358" i="1"/>
  <c r="A358" i="1" s="1"/>
  <c r="C359" i="1"/>
  <c r="P359" i="1" s="1"/>
  <c r="C360" i="1"/>
  <c r="O360" i="1" s="1"/>
  <c r="C361" i="1"/>
  <c r="A361" i="1" s="1"/>
  <c r="J316" i="1"/>
  <c r="K316" i="1"/>
  <c r="L316" i="1"/>
  <c r="M316" i="1"/>
  <c r="N316" i="1"/>
  <c r="O316" i="1"/>
  <c r="P316" i="1"/>
  <c r="Q316" i="1"/>
  <c r="R316" i="1"/>
  <c r="C332" i="1"/>
  <c r="B332" i="1" s="1"/>
  <c r="C333" i="1"/>
  <c r="A333" i="1" s="1"/>
  <c r="C334" i="1"/>
  <c r="B334" i="1" s="1"/>
  <c r="C335" i="1"/>
  <c r="A335" i="1" s="1"/>
  <c r="C336" i="1"/>
  <c r="B336" i="1" s="1"/>
  <c r="C337" i="1"/>
  <c r="L337" i="1" s="1"/>
  <c r="A316" i="1"/>
  <c r="B316" i="1"/>
  <c r="J289" i="1"/>
  <c r="K289" i="1"/>
  <c r="L289" i="1"/>
  <c r="M289" i="1"/>
  <c r="N289" i="1"/>
  <c r="O289" i="1"/>
  <c r="P289" i="1"/>
  <c r="Q289" i="1"/>
  <c r="R289" i="1"/>
  <c r="C282" i="1"/>
  <c r="K282" i="1" s="1"/>
  <c r="C283" i="1"/>
  <c r="A283" i="1" s="1"/>
  <c r="C284" i="1"/>
  <c r="B284" i="1" s="1"/>
  <c r="C285" i="1"/>
  <c r="P285" i="1" s="1"/>
  <c r="C286" i="1"/>
  <c r="A286" i="1" s="1"/>
  <c r="C287" i="1"/>
  <c r="B287" i="1" s="1"/>
  <c r="C267" i="1"/>
  <c r="B267" i="1" s="1"/>
  <c r="C238" i="1"/>
  <c r="C253" i="1"/>
  <c r="B253" i="1" s="1"/>
  <c r="C254" i="1"/>
  <c r="B254" i="1" s="1"/>
  <c r="C255" i="1"/>
  <c r="A255" i="1" s="1"/>
  <c r="C256" i="1"/>
  <c r="A256" i="1" s="1"/>
  <c r="C257" i="1"/>
  <c r="A257" i="1" s="1"/>
  <c r="C258" i="1"/>
  <c r="A258" i="1" s="1"/>
  <c r="A238" i="1" l="1"/>
  <c r="L238" i="1"/>
  <c r="M238" i="1"/>
  <c r="N238" i="1"/>
  <c r="O238" i="1"/>
  <c r="P238" i="1"/>
  <c r="Q238" i="1"/>
  <c r="J238" i="1"/>
  <c r="R238" i="1"/>
  <c r="K238" i="1"/>
  <c r="A430" i="1"/>
  <c r="O421" i="1"/>
  <c r="A422" i="1"/>
  <c r="L417" i="1"/>
  <c r="B418" i="1"/>
  <c r="O415" i="1"/>
  <c r="O431" i="1"/>
  <c r="O430" i="1"/>
  <c r="P428" i="1"/>
  <c r="K426" i="1"/>
  <c r="M425" i="1"/>
  <c r="Q421" i="1"/>
  <c r="Q419" i="1"/>
  <c r="B430" i="1"/>
  <c r="B421" i="1"/>
  <c r="P430" i="1"/>
  <c r="J428" i="1"/>
  <c r="J426" i="1"/>
  <c r="P421" i="1"/>
  <c r="K419" i="1"/>
  <c r="K417" i="1"/>
  <c r="B429" i="1"/>
  <c r="A418" i="1"/>
  <c r="Q429" i="1"/>
  <c r="Q427" i="1"/>
  <c r="L425" i="1"/>
  <c r="R420" i="1"/>
  <c r="R418" i="1"/>
  <c r="P414" i="1"/>
  <c r="R427" i="1"/>
  <c r="J419" i="1"/>
  <c r="B426" i="1"/>
  <c r="B417" i="1"/>
  <c r="P429" i="1"/>
  <c r="K427" i="1"/>
  <c r="K425" i="1"/>
  <c r="Q420" i="1"/>
  <c r="L418" i="1"/>
  <c r="O414" i="1"/>
  <c r="A426" i="1"/>
  <c r="B414" i="1"/>
  <c r="O429" i="1"/>
  <c r="J427" i="1"/>
  <c r="O423" i="1"/>
  <c r="P420" i="1"/>
  <c r="K418" i="1"/>
  <c r="Q413" i="1"/>
  <c r="B425" i="1"/>
  <c r="A414" i="1"/>
  <c r="R428" i="1"/>
  <c r="R426" i="1"/>
  <c r="P422" i="1"/>
  <c r="J420" i="1"/>
  <c r="J418" i="1"/>
  <c r="P413" i="1"/>
  <c r="B422" i="1"/>
  <c r="B413" i="1"/>
  <c r="Q428" i="1"/>
  <c r="L426" i="1"/>
  <c r="O422" i="1"/>
  <c r="R419" i="1"/>
  <c r="M417" i="1"/>
  <c r="O413" i="1"/>
  <c r="N432" i="1"/>
  <c r="N431" i="1"/>
  <c r="N424" i="1"/>
  <c r="N415" i="1"/>
  <c r="L432" i="1"/>
  <c r="M431" i="1"/>
  <c r="N430" i="1"/>
  <c r="L424" i="1"/>
  <c r="N422" i="1"/>
  <c r="L416" i="1"/>
  <c r="P454" i="1"/>
  <c r="K446" i="1"/>
  <c r="A429" i="1"/>
  <c r="A425" i="1"/>
  <c r="A421" i="1"/>
  <c r="A417" i="1"/>
  <c r="A413" i="1"/>
  <c r="K432" i="1"/>
  <c r="L431" i="1"/>
  <c r="M430" i="1"/>
  <c r="N429" i="1"/>
  <c r="O428" i="1"/>
  <c r="P427" i="1"/>
  <c r="Q426" i="1"/>
  <c r="R425" i="1"/>
  <c r="J425" i="1"/>
  <c r="K424" i="1"/>
  <c r="L423" i="1"/>
  <c r="M422" i="1"/>
  <c r="N421" i="1"/>
  <c r="O420" i="1"/>
  <c r="P419" i="1"/>
  <c r="Q418" i="1"/>
  <c r="R417" i="1"/>
  <c r="J417" i="1"/>
  <c r="K416" i="1"/>
  <c r="L415" i="1"/>
  <c r="M414" i="1"/>
  <c r="N413" i="1"/>
  <c r="M416" i="1"/>
  <c r="K454" i="1"/>
  <c r="J446" i="1"/>
  <c r="B432" i="1"/>
  <c r="B428" i="1"/>
  <c r="B424" i="1"/>
  <c r="B420" i="1"/>
  <c r="B416" i="1"/>
  <c r="R432" i="1"/>
  <c r="J432" i="1"/>
  <c r="K431" i="1"/>
  <c r="L430" i="1"/>
  <c r="M429" i="1"/>
  <c r="N428" i="1"/>
  <c r="O427" i="1"/>
  <c r="P426" i="1"/>
  <c r="Q425" i="1"/>
  <c r="R424" i="1"/>
  <c r="J424" i="1"/>
  <c r="K423" i="1"/>
  <c r="L422" i="1"/>
  <c r="M421" i="1"/>
  <c r="N420" i="1"/>
  <c r="O419" i="1"/>
  <c r="P418" i="1"/>
  <c r="Q417" i="1"/>
  <c r="R416" i="1"/>
  <c r="J416" i="1"/>
  <c r="K415" i="1"/>
  <c r="L414" i="1"/>
  <c r="M413" i="1"/>
  <c r="N416" i="1"/>
  <c r="M415" i="1"/>
  <c r="N414" i="1"/>
  <c r="A432" i="1"/>
  <c r="A428" i="1"/>
  <c r="A424" i="1"/>
  <c r="A420" i="1"/>
  <c r="A416" i="1"/>
  <c r="Q432" i="1"/>
  <c r="R431" i="1"/>
  <c r="J431" i="1"/>
  <c r="K430" i="1"/>
  <c r="L429" i="1"/>
  <c r="M428" i="1"/>
  <c r="N427" i="1"/>
  <c r="O426" i="1"/>
  <c r="P425" i="1"/>
  <c r="Q424" i="1"/>
  <c r="R423" i="1"/>
  <c r="J423" i="1"/>
  <c r="K422" i="1"/>
  <c r="L421" i="1"/>
  <c r="M420" i="1"/>
  <c r="N419" i="1"/>
  <c r="O418" i="1"/>
  <c r="P417" i="1"/>
  <c r="Q416" i="1"/>
  <c r="R415" i="1"/>
  <c r="J415" i="1"/>
  <c r="K414" i="1"/>
  <c r="L413" i="1"/>
  <c r="M424" i="1"/>
  <c r="N423" i="1"/>
  <c r="N446" i="1"/>
  <c r="M423" i="1"/>
  <c r="B431" i="1"/>
  <c r="B427" i="1"/>
  <c r="B423" i="1"/>
  <c r="B419" i="1"/>
  <c r="B415" i="1"/>
  <c r="P432" i="1"/>
  <c r="Q431" i="1"/>
  <c r="R430" i="1"/>
  <c r="J430" i="1"/>
  <c r="K429" i="1"/>
  <c r="L428" i="1"/>
  <c r="M427" i="1"/>
  <c r="N426" i="1"/>
  <c r="O425" i="1"/>
  <c r="P424" i="1"/>
  <c r="Q423" i="1"/>
  <c r="R422" i="1"/>
  <c r="J422" i="1"/>
  <c r="K421" i="1"/>
  <c r="L420" i="1"/>
  <c r="M419" i="1"/>
  <c r="N418" i="1"/>
  <c r="O417" i="1"/>
  <c r="P416" i="1"/>
  <c r="Q415" i="1"/>
  <c r="R414" i="1"/>
  <c r="J414" i="1"/>
  <c r="K413" i="1"/>
  <c r="M432" i="1"/>
  <c r="A431" i="1"/>
  <c r="A427" i="1"/>
  <c r="A423" i="1"/>
  <c r="A419" i="1"/>
  <c r="A415" i="1"/>
  <c r="R429" i="1"/>
  <c r="R421" i="1"/>
  <c r="R413" i="1"/>
  <c r="M452" i="1"/>
  <c r="P451" i="1"/>
  <c r="O443" i="1"/>
  <c r="N451" i="1"/>
  <c r="N443" i="1"/>
  <c r="L451" i="1"/>
  <c r="K451" i="1"/>
  <c r="P444" i="1"/>
  <c r="O444" i="1"/>
  <c r="L450" i="1"/>
  <c r="R445" i="1"/>
  <c r="Q453" i="1"/>
  <c r="L445" i="1"/>
  <c r="J445" i="1"/>
  <c r="Q442" i="1"/>
  <c r="Q411" i="1"/>
  <c r="N450" i="1"/>
  <c r="P446" i="1"/>
  <c r="R442" i="1"/>
  <c r="R411" i="1"/>
  <c r="J411" i="1"/>
  <c r="R454" i="1"/>
  <c r="K450" i="1"/>
  <c r="M446" i="1"/>
  <c r="O442" i="1"/>
  <c r="P411" i="1"/>
  <c r="B411" i="1"/>
  <c r="Q454" i="1"/>
  <c r="L446" i="1"/>
  <c r="J442" i="1"/>
  <c r="O411" i="1"/>
  <c r="A411" i="1"/>
  <c r="N411" i="1"/>
  <c r="M411" i="1"/>
  <c r="J454" i="1"/>
  <c r="Q450" i="1"/>
  <c r="L411" i="1"/>
  <c r="O450" i="1"/>
  <c r="R446" i="1"/>
  <c r="R455" i="1"/>
  <c r="R453" i="1"/>
  <c r="M450" i="1"/>
  <c r="P448" i="1"/>
  <c r="Q444" i="1"/>
  <c r="R447" i="1"/>
  <c r="J455" i="1"/>
  <c r="L453" i="1"/>
  <c r="Q445" i="1"/>
  <c r="K453" i="1"/>
  <c r="R450" i="1"/>
  <c r="J450" i="1"/>
  <c r="P445" i="1"/>
  <c r="M444" i="1"/>
  <c r="P442" i="1"/>
  <c r="Q455" i="1"/>
  <c r="J453" i="1"/>
  <c r="O445" i="1"/>
  <c r="P450" i="1"/>
  <c r="N445" i="1"/>
  <c r="L442" i="1"/>
  <c r="P455" i="1"/>
  <c r="O448" i="1"/>
  <c r="N448" i="1"/>
  <c r="N455" i="1"/>
  <c r="O454" i="1"/>
  <c r="P453" i="1"/>
  <c r="R451" i="1"/>
  <c r="J451" i="1"/>
  <c r="L449" i="1"/>
  <c r="M448" i="1"/>
  <c r="K444" i="1"/>
  <c r="M455" i="1"/>
  <c r="N454" i="1"/>
  <c r="O453" i="1"/>
  <c r="Q451" i="1"/>
  <c r="K449" i="1"/>
  <c r="L448" i="1"/>
  <c r="J444" i="1"/>
  <c r="O455" i="1"/>
  <c r="L455" i="1"/>
  <c r="M454" i="1"/>
  <c r="N453" i="1"/>
  <c r="R449" i="1"/>
  <c r="K448" i="1"/>
  <c r="J449" i="1"/>
  <c r="K455" i="1"/>
  <c r="L454" i="1"/>
  <c r="O451" i="1"/>
  <c r="Q449" i="1"/>
  <c r="R448" i="1"/>
  <c r="J448" i="1"/>
  <c r="R444" i="1"/>
  <c r="M445" i="1"/>
  <c r="N444" i="1"/>
  <c r="K445" i="1"/>
  <c r="L444" i="1"/>
  <c r="L452" i="1"/>
  <c r="Q447" i="1"/>
  <c r="K452" i="1"/>
  <c r="P447" i="1"/>
  <c r="R452" i="1"/>
  <c r="J452" i="1"/>
  <c r="O447" i="1"/>
  <c r="Q452" i="1"/>
  <c r="M447" i="1"/>
  <c r="P452" i="1"/>
  <c r="L447" i="1"/>
  <c r="O452" i="1"/>
  <c r="K447" i="1"/>
  <c r="J447" i="1"/>
  <c r="Q446" i="1"/>
  <c r="L443" i="1"/>
  <c r="M442" i="1"/>
  <c r="N447" i="1"/>
  <c r="O446" i="1"/>
  <c r="R443" i="1"/>
  <c r="J443" i="1"/>
  <c r="K442" i="1"/>
  <c r="N442" i="1"/>
  <c r="Q381" i="1"/>
  <c r="A332" i="1"/>
  <c r="B371" i="1"/>
  <c r="M385" i="1"/>
  <c r="P381" i="1"/>
  <c r="L378" i="1"/>
  <c r="P373" i="1"/>
  <c r="M369" i="1"/>
  <c r="L369" i="1"/>
  <c r="B383" i="1"/>
  <c r="B370" i="1"/>
  <c r="M377" i="1"/>
  <c r="R372" i="1"/>
  <c r="A370" i="1"/>
  <c r="L385" i="1"/>
  <c r="R380" i="1"/>
  <c r="L377" i="1"/>
  <c r="Q372" i="1"/>
  <c r="N384" i="1"/>
  <c r="Q380" i="1"/>
  <c r="N376" i="1"/>
  <c r="J372" i="1"/>
  <c r="N368" i="1"/>
  <c r="M384" i="1"/>
  <c r="J380" i="1"/>
  <c r="M376" i="1"/>
  <c r="R371" i="1"/>
  <c r="M368" i="1"/>
  <c r="O383" i="1"/>
  <c r="R379" i="1"/>
  <c r="O375" i="1"/>
  <c r="K371" i="1"/>
  <c r="O367" i="1"/>
  <c r="K370" i="1"/>
  <c r="A379" i="1"/>
  <c r="N383" i="1"/>
  <c r="K379" i="1"/>
  <c r="N375" i="1"/>
  <c r="J371" i="1"/>
  <c r="N367" i="1"/>
  <c r="P382" i="1"/>
  <c r="J379" i="1"/>
  <c r="Q373" i="1"/>
  <c r="L370" i="1"/>
  <c r="Q365" i="1"/>
  <c r="K378" i="1"/>
  <c r="P365" i="1"/>
  <c r="A382" i="1"/>
  <c r="B378" i="1"/>
  <c r="K385" i="1"/>
  <c r="L384" i="1"/>
  <c r="M383" i="1"/>
  <c r="N382" i="1"/>
  <c r="O381" i="1"/>
  <c r="P380" i="1"/>
  <c r="Q379" i="1"/>
  <c r="R378" i="1"/>
  <c r="J378" i="1"/>
  <c r="K377" i="1"/>
  <c r="L376" i="1"/>
  <c r="M375" i="1"/>
  <c r="N374" i="1"/>
  <c r="O373" i="1"/>
  <c r="P372" i="1"/>
  <c r="Q371" i="1"/>
  <c r="R370" i="1"/>
  <c r="J370" i="1"/>
  <c r="K369" i="1"/>
  <c r="L368" i="1"/>
  <c r="M367" i="1"/>
  <c r="N366" i="1"/>
  <c r="O365" i="1"/>
  <c r="P366" i="1"/>
  <c r="O374" i="1"/>
  <c r="O366" i="1"/>
  <c r="A378" i="1"/>
  <c r="R385" i="1"/>
  <c r="J385" i="1"/>
  <c r="K384" i="1"/>
  <c r="L383" i="1"/>
  <c r="M382" i="1"/>
  <c r="N381" i="1"/>
  <c r="O380" i="1"/>
  <c r="P379" i="1"/>
  <c r="Q378" i="1"/>
  <c r="R377" i="1"/>
  <c r="J377" i="1"/>
  <c r="K376" i="1"/>
  <c r="L375" i="1"/>
  <c r="M374" i="1"/>
  <c r="N373" i="1"/>
  <c r="O372" i="1"/>
  <c r="P371" i="1"/>
  <c r="Q370" i="1"/>
  <c r="R369" i="1"/>
  <c r="J369" i="1"/>
  <c r="K368" i="1"/>
  <c r="L367" i="1"/>
  <c r="M366" i="1"/>
  <c r="N365" i="1"/>
  <c r="A381" i="1"/>
  <c r="B368" i="1"/>
  <c r="Q385" i="1"/>
  <c r="R384" i="1"/>
  <c r="J384" i="1"/>
  <c r="K383" i="1"/>
  <c r="L382" i="1"/>
  <c r="M381" i="1"/>
  <c r="N380" i="1"/>
  <c r="O379" i="1"/>
  <c r="P378" i="1"/>
  <c r="Q377" i="1"/>
  <c r="R376" i="1"/>
  <c r="J376" i="1"/>
  <c r="K375" i="1"/>
  <c r="L374" i="1"/>
  <c r="M373" i="1"/>
  <c r="N372" i="1"/>
  <c r="O371" i="1"/>
  <c r="P370" i="1"/>
  <c r="Q369" i="1"/>
  <c r="R368" i="1"/>
  <c r="J368" i="1"/>
  <c r="K367" i="1"/>
  <c r="L366" i="1"/>
  <c r="M365" i="1"/>
  <c r="A374" i="1"/>
  <c r="P385" i="1"/>
  <c r="Q384" i="1"/>
  <c r="R383" i="1"/>
  <c r="J383" i="1"/>
  <c r="K382" i="1"/>
  <c r="L381" i="1"/>
  <c r="M380" i="1"/>
  <c r="N379" i="1"/>
  <c r="O378" i="1"/>
  <c r="P377" i="1"/>
  <c r="Q376" i="1"/>
  <c r="R375" i="1"/>
  <c r="J375" i="1"/>
  <c r="K374" i="1"/>
  <c r="L373" i="1"/>
  <c r="M372" i="1"/>
  <c r="N371" i="1"/>
  <c r="O370" i="1"/>
  <c r="P369" i="1"/>
  <c r="Q368" i="1"/>
  <c r="R367" i="1"/>
  <c r="J367" i="1"/>
  <c r="K366" i="1"/>
  <c r="L365" i="1"/>
  <c r="O382" i="1"/>
  <c r="A371" i="1"/>
  <c r="B367" i="1"/>
  <c r="O385" i="1"/>
  <c r="P384" i="1"/>
  <c r="Q383" i="1"/>
  <c r="R382" i="1"/>
  <c r="J382" i="1"/>
  <c r="K381" i="1"/>
  <c r="L380" i="1"/>
  <c r="M379" i="1"/>
  <c r="N378" i="1"/>
  <c r="O377" i="1"/>
  <c r="P376" i="1"/>
  <c r="Q375" i="1"/>
  <c r="R374" i="1"/>
  <c r="J374" i="1"/>
  <c r="K373" i="1"/>
  <c r="L372" i="1"/>
  <c r="M371" i="1"/>
  <c r="N370" i="1"/>
  <c r="O369" i="1"/>
  <c r="P368" i="1"/>
  <c r="Q367" i="1"/>
  <c r="R366" i="1"/>
  <c r="J366" i="1"/>
  <c r="K365" i="1"/>
  <c r="P374" i="1"/>
  <c r="A360" i="1"/>
  <c r="B379" i="1"/>
  <c r="B375" i="1"/>
  <c r="A367" i="1"/>
  <c r="N385" i="1"/>
  <c r="O384" i="1"/>
  <c r="P383" i="1"/>
  <c r="Q382" i="1"/>
  <c r="R381" i="1"/>
  <c r="J381" i="1"/>
  <c r="K380" i="1"/>
  <c r="N377" i="1"/>
  <c r="O376" i="1"/>
  <c r="P375" i="1"/>
  <c r="Q374" i="1"/>
  <c r="R373" i="1"/>
  <c r="J373" i="1"/>
  <c r="K372" i="1"/>
  <c r="N369" i="1"/>
  <c r="O368" i="1"/>
  <c r="Q366" i="1"/>
  <c r="R365" i="1"/>
  <c r="J365" i="1"/>
  <c r="B380" i="1"/>
  <c r="B372" i="1"/>
  <c r="B385" i="1"/>
  <c r="B377" i="1"/>
  <c r="B369" i="1"/>
  <c r="B366" i="1"/>
  <c r="B384" i="1"/>
  <c r="B376" i="1"/>
  <c r="B373" i="1"/>
  <c r="B365" i="1"/>
  <c r="B360" i="1"/>
  <c r="B357" i="1"/>
  <c r="M361" i="1"/>
  <c r="N360" i="1"/>
  <c r="O359" i="1"/>
  <c r="P358" i="1"/>
  <c r="Q357" i="1"/>
  <c r="R356" i="1"/>
  <c r="J356" i="1"/>
  <c r="Q341" i="1"/>
  <c r="L361" i="1"/>
  <c r="M360" i="1"/>
  <c r="N359" i="1"/>
  <c r="O358" i="1"/>
  <c r="P357" i="1"/>
  <c r="Q356" i="1"/>
  <c r="P341" i="1"/>
  <c r="K361" i="1"/>
  <c r="L360" i="1"/>
  <c r="M359" i="1"/>
  <c r="N358" i="1"/>
  <c r="O357" i="1"/>
  <c r="P356" i="1"/>
  <c r="O341" i="1"/>
  <c r="O334" i="1"/>
  <c r="R361" i="1"/>
  <c r="J361" i="1"/>
  <c r="K360" i="1"/>
  <c r="L359" i="1"/>
  <c r="M358" i="1"/>
  <c r="N357" i="1"/>
  <c r="O356" i="1"/>
  <c r="N341" i="1"/>
  <c r="N334" i="1"/>
  <c r="B359" i="1"/>
  <c r="Q361" i="1"/>
  <c r="R360" i="1"/>
  <c r="J360" i="1"/>
  <c r="K359" i="1"/>
  <c r="L358" i="1"/>
  <c r="M357" i="1"/>
  <c r="N356" i="1"/>
  <c r="M341" i="1"/>
  <c r="L334" i="1"/>
  <c r="A359" i="1"/>
  <c r="P361" i="1"/>
  <c r="Q360" i="1"/>
  <c r="R359" i="1"/>
  <c r="J359" i="1"/>
  <c r="K358" i="1"/>
  <c r="L357" i="1"/>
  <c r="M356" i="1"/>
  <c r="L341" i="1"/>
  <c r="O361" i="1"/>
  <c r="P360" i="1"/>
  <c r="Q359" i="1"/>
  <c r="R358" i="1"/>
  <c r="J358" i="1"/>
  <c r="K357" i="1"/>
  <c r="L356" i="1"/>
  <c r="K341" i="1"/>
  <c r="N361" i="1"/>
  <c r="Q358" i="1"/>
  <c r="R357" i="1"/>
  <c r="J357" i="1"/>
  <c r="K356" i="1"/>
  <c r="R341" i="1"/>
  <c r="J341" i="1"/>
  <c r="A341" i="1"/>
  <c r="B356" i="1"/>
  <c r="B361" i="1"/>
  <c r="B358" i="1"/>
  <c r="B337" i="1"/>
  <c r="K337" i="1"/>
  <c r="P333" i="1"/>
  <c r="L336" i="1"/>
  <c r="O333" i="1"/>
  <c r="N335" i="1"/>
  <c r="M333" i="1"/>
  <c r="Q337" i="1"/>
  <c r="M335" i="1"/>
  <c r="P332" i="1"/>
  <c r="K335" i="1"/>
  <c r="N332" i="1"/>
  <c r="A282" i="1"/>
  <c r="A337" i="1"/>
  <c r="R337" i="1"/>
  <c r="J337" i="1"/>
  <c r="K336" i="1"/>
  <c r="L335" i="1"/>
  <c r="M334" i="1"/>
  <c r="N333" i="1"/>
  <c r="O332" i="1"/>
  <c r="N285" i="1"/>
  <c r="P337" i="1"/>
  <c r="Q336" i="1"/>
  <c r="R335" i="1"/>
  <c r="J335" i="1"/>
  <c r="K334" i="1"/>
  <c r="L333" i="1"/>
  <c r="M332" i="1"/>
  <c r="J336" i="1"/>
  <c r="R282" i="1"/>
  <c r="B335" i="1"/>
  <c r="O337" i="1"/>
  <c r="P336" i="1"/>
  <c r="Q335" i="1"/>
  <c r="R334" i="1"/>
  <c r="J334" i="1"/>
  <c r="K333" i="1"/>
  <c r="L332" i="1"/>
  <c r="N337" i="1"/>
  <c r="O336" i="1"/>
  <c r="P335" i="1"/>
  <c r="Q334" i="1"/>
  <c r="R333" i="1"/>
  <c r="J333" i="1"/>
  <c r="K332" i="1"/>
  <c r="R336" i="1"/>
  <c r="M337" i="1"/>
  <c r="N336" i="1"/>
  <c r="O335" i="1"/>
  <c r="P334" i="1"/>
  <c r="Q333" i="1"/>
  <c r="R332" i="1"/>
  <c r="J332" i="1"/>
  <c r="M336" i="1"/>
  <c r="Q332" i="1"/>
  <c r="A334" i="1"/>
  <c r="A336" i="1"/>
  <c r="B333" i="1"/>
  <c r="K285" i="1"/>
  <c r="Q282" i="1"/>
  <c r="P284" i="1"/>
  <c r="N282" i="1"/>
  <c r="B282" i="1"/>
  <c r="O284" i="1"/>
  <c r="J282" i="1"/>
  <c r="L284" i="1"/>
  <c r="R267" i="1"/>
  <c r="Q283" i="1"/>
  <c r="O267" i="1"/>
  <c r="N286" i="1"/>
  <c r="P283" i="1"/>
  <c r="K267" i="1"/>
  <c r="A285" i="1"/>
  <c r="O285" i="1"/>
  <c r="M283" i="1"/>
  <c r="J267" i="1"/>
  <c r="L287" i="1"/>
  <c r="K287" i="1"/>
  <c r="L286" i="1"/>
  <c r="M285" i="1"/>
  <c r="N284" i="1"/>
  <c r="O283" i="1"/>
  <c r="P282" i="1"/>
  <c r="Q267" i="1"/>
  <c r="M286" i="1"/>
  <c r="B285" i="1"/>
  <c r="R287" i="1"/>
  <c r="J287" i="1"/>
  <c r="K286" i="1"/>
  <c r="L285" i="1"/>
  <c r="M284" i="1"/>
  <c r="N283" i="1"/>
  <c r="O282" i="1"/>
  <c r="P267" i="1"/>
  <c r="R286" i="1"/>
  <c r="P287" i="1"/>
  <c r="Q286" i="1"/>
  <c r="R285" i="1"/>
  <c r="J285" i="1"/>
  <c r="K284" i="1"/>
  <c r="L283" i="1"/>
  <c r="M282" i="1"/>
  <c r="N267" i="1"/>
  <c r="O287" i="1"/>
  <c r="P286" i="1"/>
  <c r="Q285" i="1"/>
  <c r="R284" i="1"/>
  <c r="J284" i="1"/>
  <c r="K283" i="1"/>
  <c r="L282" i="1"/>
  <c r="M267" i="1"/>
  <c r="M287" i="1"/>
  <c r="Q287" i="1"/>
  <c r="J286" i="1"/>
  <c r="N287" i="1"/>
  <c r="O286" i="1"/>
  <c r="Q284" i="1"/>
  <c r="R283" i="1"/>
  <c r="J283" i="1"/>
  <c r="L267" i="1"/>
  <c r="A284" i="1"/>
  <c r="A287" i="1"/>
  <c r="B286" i="1"/>
  <c r="B283" i="1"/>
  <c r="A267" i="1"/>
  <c r="L258" i="1"/>
  <c r="N256" i="1"/>
  <c r="P254" i="1"/>
  <c r="O254" i="1"/>
  <c r="M257" i="1"/>
  <c r="L257" i="1"/>
  <c r="K258" i="1"/>
  <c r="M256" i="1"/>
  <c r="O255" i="1"/>
  <c r="N255" i="1"/>
  <c r="P253" i="1"/>
  <c r="R258" i="1"/>
  <c r="J258" i="1"/>
  <c r="K257" i="1"/>
  <c r="L256" i="1"/>
  <c r="M255" i="1"/>
  <c r="N254" i="1"/>
  <c r="O253" i="1"/>
  <c r="Q258" i="1"/>
  <c r="R257" i="1"/>
  <c r="J257" i="1"/>
  <c r="K256" i="1"/>
  <c r="L255" i="1"/>
  <c r="M254" i="1"/>
  <c r="N253" i="1"/>
  <c r="P258" i="1"/>
  <c r="Q257" i="1"/>
  <c r="R256" i="1"/>
  <c r="J256" i="1"/>
  <c r="K255" i="1"/>
  <c r="L254" i="1"/>
  <c r="M253" i="1"/>
  <c r="O258" i="1"/>
  <c r="P257" i="1"/>
  <c r="Q256" i="1"/>
  <c r="R255" i="1"/>
  <c r="J255" i="1"/>
  <c r="K254" i="1"/>
  <c r="L253" i="1"/>
  <c r="N258" i="1"/>
  <c r="O257" i="1"/>
  <c r="P256" i="1"/>
  <c r="Q255" i="1"/>
  <c r="R254" i="1"/>
  <c r="J254" i="1"/>
  <c r="K253" i="1"/>
  <c r="Q253" i="1"/>
  <c r="M258" i="1"/>
  <c r="N257" i="1"/>
  <c r="O256" i="1"/>
  <c r="P255" i="1"/>
  <c r="Q254" i="1"/>
  <c r="R253" i="1"/>
  <c r="J253" i="1"/>
  <c r="B238" i="1"/>
  <c r="B258" i="1"/>
  <c r="A253" i="1"/>
  <c r="B255" i="1"/>
  <c r="A254" i="1"/>
  <c r="B257" i="1"/>
  <c r="B256" i="1"/>
  <c r="J290" i="1" l="1"/>
  <c r="K290" i="1"/>
  <c r="L290" i="1"/>
  <c r="M290" i="1"/>
  <c r="N290" i="1"/>
  <c r="O290" i="1"/>
  <c r="P290" i="1"/>
  <c r="Q290" i="1"/>
  <c r="R290" i="1"/>
  <c r="A290" i="1"/>
  <c r="B290" i="1"/>
  <c r="C291" i="1"/>
  <c r="A291" i="1" s="1"/>
  <c r="B4" i="18"/>
  <c r="F5" i="8" s="1"/>
  <c r="C225" i="1"/>
  <c r="P225" i="1" s="1"/>
  <c r="C224" i="1"/>
  <c r="R224" i="1" s="1"/>
  <c r="B223" i="1"/>
  <c r="F4" i="8" l="1"/>
  <c r="O291" i="1"/>
  <c r="N291" i="1"/>
  <c r="P291" i="1"/>
  <c r="M291" i="1"/>
  <c r="L291" i="1"/>
  <c r="K291" i="1"/>
  <c r="R291" i="1"/>
  <c r="J291" i="1"/>
  <c r="Q291" i="1"/>
  <c r="B291" i="1"/>
  <c r="M225" i="1"/>
  <c r="A225" i="1"/>
  <c r="L225" i="1"/>
  <c r="L224" i="1"/>
  <c r="O224" i="1"/>
  <c r="N224" i="1"/>
  <c r="M224" i="1"/>
  <c r="B224" i="1"/>
  <c r="K225" i="1"/>
  <c r="K224" i="1"/>
  <c r="Q225" i="1"/>
  <c r="Q224" i="1"/>
  <c r="R225" i="1"/>
  <c r="O225" i="1"/>
  <c r="N225" i="1"/>
  <c r="B225" i="1"/>
  <c r="A224" i="1"/>
  <c r="J225" i="1"/>
  <c r="J224" i="1"/>
  <c r="P224"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274" i="1"/>
  <c r="K1274" i="1"/>
  <c r="L1274" i="1"/>
  <c r="M1274" i="1"/>
  <c r="N1274" i="1"/>
  <c r="O1274" i="1"/>
  <c r="P1274" i="1"/>
  <c r="Q1274" i="1"/>
  <c r="R1274" i="1"/>
  <c r="A1274" i="1"/>
  <c r="B1274" i="1"/>
  <c r="A796" i="1" l="1"/>
  <c r="B796" i="1"/>
  <c r="J796" i="1"/>
  <c r="K796" i="1"/>
  <c r="L796" i="1"/>
  <c r="M796" i="1"/>
  <c r="N796" i="1"/>
  <c r="O796" i="1"/>
  <c r="P796" i="1"/>
  <c r="Q796" i="1"/>
  <c r="R796" i="1"/>
  <c r="C1312" i="1"/>
  <c r="Q1312" i="1" s="1"/>
  <c r="C1313" i="1"/>
  <c r="P1313" i="1" s="1"/>
  <c r="C1314" i="1"/>
  <c r="O1314" i="1" s="1"/>
  <c r="C1315" i="1"/>
  <c r="N1315" i="1" s="1"/>
  <c r="C1316" i="1"/>
  <c r="M1316" i="1" s="1"/>
  <c r="C1317" i="1"/>
  <c r="L1317" i="1" s="1"/>
  <c r="C1318" i="1"/>
  <c r="R1318" i="1" s="1"/>
  <c r="C1319" i="1"/>
  <c r="P1319" i="1" s="1"/>
  <c r="C1320" i="1"/>
  <c r="Q1320" i="1" s="1"/>
  <c r="C1321" i="1"/>
  <c r="P1321" i="1" s="1"/>
  <c r="C1322" i="1"/>
  <c r="O1322" i="1" s="1"/>
  <c r="C1323" i="1"/>
  <c r="N1323" i="1" s="1"/>
  <c r="C1324" i="1"/>
  <c r="M1324" i="1" s="1"/>
  <c r="C1325" i="1"/>
  <c r="L1325" i="1" s="1"/>
  <c r="C1326" i="1"/>
  <c r="J1326" i="1" s="1"/>
  <c r="C1327" i="1"/>
  <c r="P1327" i="1" s="1"/>
  <c r="C1328" i="1"/>
  <c r="Q1328" i="1" s="1"/>
  <c r="C1329" i="1"/>
  <c r="P1329" i="1" s="1"/>
  <c r="C1330" i="1"/>
  <c r="O1330" i="1" s="1"/>
  <c r="C1331" i="1"/>
  <c r="N1331" i="1" s="1"/>
  <c r="C1332" i="1"/>
  <c r="M1332" i="1" s="1"/>
  <c r="C1333" i="1"/>
  <c r="L1333" i="1" s="1"/>
  <c r="C1334" i="1"/>
  <c r="J1334" i="1" s="1"/>
  <c r="C1311" i="1"/>
  <c r="B20" i="18"/>
  <c r="F103" i="8" s="1"/>
  <c r="B19" i="18"/>
  <c r="F102" i="8" s="1"/>
  <c r="B18" i="18"/>
  <c r="F101" i="8" s="1"/>
  <c r="J1335" i="1"/>
  <c r="K1335" i="1"/>
  <c r="L1335" i="1"/>
  <c r="M1335" i="1"/>
  <c r="N1335" i="1"/>
  <c r="O1335" i="1"/>
  <c r="P1335" i="1"/>
  <c r="Q1335" i="1"/>
  <c r="R1335" i="1"/>
  <c r="A1335" i="1"/>
  <c r="B1335" i="1"/>
  <c r="B1310" i="1"/>
  <c r="A792" i="1"/>
  <c r="B792" i="1"/>
  <c r="A793" i="1"/>
  <c r="B793" i="1"/>
  <c r="A794" i="1"/>
  <c r="B794" i="1"/>
  <c r="A795" i="1"/>
  <c r="B795" i="1"/>
  <c r="A997" i="1"/>
  <c r="B997" i="1"/>
  <c r="A998" i="1"/>
  <c r="B998" i="1"/>
  <c r="C999" i="1"/>
  <c r="P999" i="1" s="1"/>
  <c r="C1000" i="1"/>
  <c r="B1000" i="1" s="1"/>
  <c r="C1001" i="1"/>
  <c r="A1001" i="1" s="1"/>
  <c r="C1002" i="1"/>
  <c r="A1002" i="1" s="1"/>
  <c r="C1003" i="1"/>
  <c r="M1003" i="1" s="1"/>
  <c r="C1004" i="1"/>
  <c r="B1004" i="1" s="1"/>
  <c r="C1005" i="1"/>
  <c r="N1005" i="1" s="1"/>
  <c r="C1006" i="1"/>
  <c r="Q1006" i="1" s="1"/>
  <c r="C1007" i="1"/>
  <c r="Q1007" i="1" s="1"/>
  <c r="C1008" i="1"/>
  <c r="B1008" i="1" s="1"/>
  <c r="C1009" i="1"/>
  <c r="A1009" i="1" s="1"/>
  <c r="C1010" i="1"/>
  <c r="A1010" i="1" s="1"/>
  <c r="C1011" i="1"/>
  <c r="P1011" i="1" s="1"/>
  <c r="C1012" i="1"/>
  <c r="B1012" i="1" s="1"/>
  <c r="C1013" i="1"/>
  <c r="C1014" i="1"/>
  <c r="A1014" i="1" s="1"/>
  <c r="C1015" i="1"/>
  <c r="R1015" i="1" s="1"/>
  <c r="C1016" i="1"/>
  <c r="B1016" i="1" s="1"/>
  <c r="C1017" i="1"/>
  <c r="A1017" i="1" s="1"/>
  <c r="C1018" i="1"/>
  <c r="A1018" i="1" s="1"/>
  <c r="C1019" i="1"/>
  <c r="K1019" i="1" s="1"/>
  <c r="C1020" i="1"/>
  <c r="B1020" i="1" s="1"/>
  <c r="C1021" i="1"/>
  <c r="P1021" i="1" s="1"/>
  <c r="C1022" i="1"/>
  <c r="A1022" i="1" s="1"/>
  <c r="C1023" i="1"/>
  <c r="K1023" i="1" s="1"/>
  <c r="C1024" i="1"/>
  <c r="B1024" i="1" s="1"/>
  <c r="C1025" i="1"/>
  <c r="A1025" i="1" s="1"/>
  <c r="C1026" i="1"/>
  <c r="A1026" i="1" s="1"/>
  <c r="C1027" i="1"/>
  <c r="P1027" i="1" s="1"/>
  <c r="C1028" i="1"/>
  <c r="B1028" i="1" s="1"/>
  <c r="C1029" i="1"/>
  <c r="K1029" i="1" s="1"/>
  <c r="C1030" i="1"/>
  <c r="A1030" i="1" s="1"/>
  <c r="C1031" i="1"/>
  <c r="L1031" i="1" s="1"/>
  <c r="C1032" i="1"/>
  <c r="B1032" i="1" s="1"/>
  <c r="C1033" i="1"/>
  <c r="A1033" i="1" s="1"/>
  <c r="C1034" i="1"/>
  <c r="A1034" i="1" s="1"/>
  <c r="C1035" i="1"/>
  <c r="R1035" i="1" s="1"/>
  <c r="C1036" i="1"/>
  <c r="B1036" i="1" s="1"/>
  <c r="C1037" i="1"/>
  <c r="R1037" i="1" s="1"/>
  <c r="C1038" i="1"/>
  <c r="A1038" i="1" s="1"/>
  <c r="C1039" i="1"/>
  <c r="M1039" i="1" s="1"/>
  <c r="C1040" i="1"/>
  <c r="B1040" i="1" s="1"/>
  <c r="C1041" i="1"/>
  <c r="A1041" i="1" s="1"/>
  <c r="C1042" i="1"/>
  <c r="A1042" i="1" s="1"/>
  <c r="C1043" i="1"/>
  <c r="L1043" i="1" s="1"/>
  <c r="C1044" i="1"/>
  <c r="B1044" i="1" s="1"/>
  <c r="C1045" i="1"/>
  <c r="C1046" i="1"/>
  <c r="A1046" i="1" s="1"/>
  <c r="C1047" i="1"/>
  <c r="P1047" i="1" s="1"/>
  <c r="C1048" i="1"/>
  <c r="B1048" i="1" s="1"/>
  <c r="C1049" i="1"/>
  <c r="A1049" i="1" s="1"/>
  <c r="C1050" i="1"/>
  <c r="A1050" i="1" s="1"/>
  <c r="C1051" i="1"/>
  <c r="N1051" i="1" s="1"/>
  <c r="C1052" i="1"/>
  <c r="B1052" i="1" s="1"/>
  <c r="C1053" i="1"/>
  <c r="C1054" i="1"/>
  <c r="A1054" i="1" s="1"/>
  <c r="C1055" i="1"/>
  <c r="P1055" i="1" s="1"/>
  <c r="C1056" i="1"/>
  <c r="B1056" i="1" s="1"/>
  <c r="C1057" i="1"/>
  <c r="A1057" i="1" s="1"/>
  <c r="C1058" i="1"/>
  <c r="A1058" i="1" s="1"/>
  <c r="C1059" i="1"/>
  <c r="Q1059" i="1" s="1"/>
  <c r="C1060" i="1"/>
  <c r="O1060" i="1" s="1"/>
  <c r="C1061" i="1"/>
  <c r="A1061" i="1" s="1"/>
  <c r="C1062" i="1"/>
  <c r="A1062" i="1" s="1"/>
  <c r="C1063" i="1"/>
  <c r="Q1063" i="1" s="1"/>
  <c r="C1064" i="1"/>
  <c r="A1064" i="1" s="1"/>
  <c r="C1065" i="1"/>
  <c r="A1065" i="1" s="1"/>
  <c r="C1066" i="1"/>
  <c r="A1066" i="1" s="1"/>
  <c r="C1067" i="1"/>
  <c r="K1067" i="1" s="1"/>
  <c r="C1068" i="1"/>
  <c r="B1068" i="1" s="1"/>
  <c r="C1069" i="1"/>
  <c r="A1069" i="1" s="1"/>
  <c r="C1070" i="1"/>
  <c r="A1070" i="1" s="1"/>
  <c r="C1071" i="1"/>
  <c r="J1071" i="1" s="1"/>
  <c r="C1072" i="1"/>
  <c r="A1072" i="1" s="1"/>
  <c r="C1073" i="1"/>
  <c r="A1073" i="1" s="1"/>
  <c r="C1074" i="1"/>
  <c r="A1074" i="1" s="1"/>
  <c r="C1075" i="1"/>
  <c r="Q1075" i="1" s="1"/>
  <c r="C1076" i="1"/>
  <c r="B1076" i="1" s="1"/>
  <c r="C1077" i="1"/>
  <c r="A1077" i="1" s="1"/>
  <c r="C1078" i="1"/>
  <c r="A1078" i="1" s="1"/>
  <c r="C1079" i="1"/>
  <c r="J1079" i="1" s="1"/>
  <c r="C1080" i="1"/>
  <c r="A1080" i="1" s="1"/>
  <c r="C1081" i="1"/>
  <c r="A1081" i="1" s="1"/>
  <c r="C1082" i="1"/>
  <c r="A1082" i="1" s="1"/>
  <c r="C1083" i="1"/>
  <c r="N1083" i="1" s="1"/>
  <c r="C1084" i="1"/>
  <c r="B1084" i="1" s="1"/>
  <c r="C1085" i="1"/>
  <c r="B1085" i="1" s="1"/>
  <c r="C1086" i="1"/>
  <c r="A1086" i="1" s="1"/>
  <c r="C1087" i="1"/>
  <c r="R1087" i="1" s="1"/>
  <c r="C1088" i="1"/>
  <c r="A1088" i="1" s="1"/>
  <c r="C1089" i="1"/>
  <c r="A1089" i="1" s="1"/>
  <c r="C1090" i="1"/>
  <c r="A1090" i="1" s="1"/>
  <c r="C1091" i="1"/>
  <c r="P1091" i="1" s="1"/>
  <c r="C1092" i="1"/>
  <c r="B1092" i="1" s="1"/>
  <c r="C1093" i="1"/>
  <c r="A1093" i="1" s="1"/>
  <c r="C1094" i="1"/>
  <c r="A1094" i="1" s="1"/>
  <c r="C1095" i="1"/>
  <c r="R1095" i="1" s="1"/>
  <c r="C1096" i="1"/>
  <c r="A1096" i="1" s="1"/>
  <c r="C1097" i="1"/>
  <c r="A1097" i="1" s="1"/>
  <c r="C1098" i="1"/>
  <c r="A1098" i="1" s="1"/>
  <c r="C1099" i="1"/>
  <c r="R1099" i="1" s="1"/>
  <c r="C1100" i="1"/>
  <c r="B1100" i="1" s="1"/>
  <c r="C1101" i="1"/>
  <c r="B1101" i="1" s="1"/>
  <c r="C1102" i="1"/>
  <c r="A1102" i="1" s="1"/>
  <c r="C1103" i="1"/>
  <c r="L1103" i="1" s="1"/>
  <c r="C1104" i="1"/>
  <c r="A1104" i="1" s="1"/>
  <c r="C1105" i="1"/>
  <c r="A1105" i="1" s="1"/>
  <c r="C1106" i="1"/>
  <c r="A1106" i="1" s="1"/>
  <c r="C1107" i="1"/>
  <c r="L1107" i="1" s="1"/>
  <c r="C1108" i="1"/>
  <c r="B1108" i="1" s="1"/>
  <c r="C1109" i="1"/>
  <c r="B1109" i="1" s="1"/>
  <c r="C1110" i="1"/>
  <c r="A1110" i="1" s="1"/>
  <c r="I1512" i="1"/>
  <c r="I1513" i="1"/>
  <c r="I1514" i="1"/>
  <c r="I1515" i="1"/>
  <c r="I1517" i="1"/>
  <c r="I1518" i="1"/>
  <c r="I1519" i="1"/>
  <c r="I1520" i="1"/>
  <c r="I1522" i="1"/>
  <c r="I1523" i="1"/>
  <c r="I1524" i="1"/>
  <c r="I1525" i="1"/>
  <c r="I1532" i="1"/>
  <c r="I1533" i="1"/>
  <c r="I1534" i="1"/>
  <c r="I1535" i="1"/>
  <c r="I1537" i="1"/>
  <c r="I1538" i="1"/>
  <c r="I1539" i="1"/>
  <c r="I1540" i="1"/>
  <c r="I1542" i="1"/>
  <c r="I1543" i="1"/>
  <c r="I1544" i="1"/>
  <c r="I1545" i="1"/>
  <c r="I1547" i="1"/>
  <c r="I1548" i="1"/>
  <c r="I1549" i="1"/>
  <c r="I1550" i="1"/>
  <c r="I1557" i="1"/>
  <c r="I1558" i="1"/>
  <c r="I1559" i="1"/>
  <c r="I1560" i="1"/>
  <c r="I1562" i="1"/>
  <c r="I1563" i="1"/>
  <c r="I1564" i="1"/>
  <c r="I1565" i="1"/>
  <c r="A1567" i="1"/>
  <c r="B1567" i="1"/>
  <c r="J1567" i="1"/>
  <c r="K1567" i="1"/>
  <c r="L1567" i="1"/>
  <c r="M1567" i="1"/>
  <c r="N1567" i="1"/>
  <c r="O1567" i="1"/>
  <c r="P1567" i="1"/>
  <c r="Q1567" i="1"/>
  <c r="R1567" i="1"/>
  <c r="I691" i="15"/>
  <c r="B630" i="15"/>
  <c r="B676" i="15" s="1"/>
  <c r="B696" i="15" s="1"/>
  <c r="B598" i="15"/>
  <c r="B675" i="15" s="1"/>
  <c r="B511" i="15"/>
  <c r="B465" i="15"/>
  <c r="B60" i="15"/>
  <c r="B666" i="15" s="1"/>
  <c r="B62" i="15"/>
  <c r="B668" i="15" s="1"/>
  <c r="B691" i="15" s="1"/>
  <c r="J1259" i="1"/>
  <c r="K1259" i="1"/>
  <c r="L1259" i="1"/>
  <c r="M1259" i="1"/>
  <c r="N1259" i="1"/>
  <c r="O1259" i="1"/>
  <c r="P1259" i="1"/>
  <c r="Q1259" i="1"/>
  <c r="R1259" i="1"/>
  <c r="A1259" i="1"/>
  <c r="B1259" i="1"/>
  <c r="A62" i="1"/>
  <c r="B62" i="1"/>
  <c r="A63" i="1"/>
  <c r="B63" i="1"/>
  <c r="A147" i="1"/>
  <c r="B147" i="1"/>
  <c r="A148" i="1"/>
  <c r="B148" i="1"/>
  <c r="A160" i="1"/>
  <c r="B160" i="1"/>
  <c r="A162" i="1"/>
  <c r="B162" i="1"/>
  <c r="A188" i="1"/>
  <c r="B188" i="1"/>
  <c r="A203" i="1"/>
  <c r="B203" i="1"/>
  <c r="A221" i="1"/>
  <c r="B221" i="1"/>
  <c r="A222" i="1"/>
  <c r="B222" i="1"/>
  <c r="A223" i="1"/>
  <c r="A226" i="1"/>
  <c r="B226" i="1"/>
  <c r="A227" i="1"/>
  <c r="B227" i="1"/>
  <c r="A230" i="1"/>
  <c r="B230" i="1"/>
  <c r="B236" i="1"/>
  <c r="A260" i="1"/>
  <c r="B260" i="1"/>
  <c r="A264" i="1"/>
  <c r="B264" i="1"/>
  <c r="A265" i="1"/>
  <c r="B265" i="1"/>
  <c r="A289" i="1"/>
  <c r="B289" i="1"/>
  <c r="A314" i="1"/>
  <c r="B314" i="1"/>
  <c r="A315" i="1"/>
  <c r="B315" i="1"/>
  <c r="A339" i="1"/>
  <c r="B339" i="1"/>
  <c r="A363" i="1"/>
  <c r="B363" i="1"/>
  <c r="A438" i="1"/>
  <c r="B438" i="1"/>
  <c r="A439" i="1"/>
  <c r="B439" i="1"/>
  <c r="A514" i="1"/>
  <c r="B514" i="1"/>
  <c r="A539" i="1"/>
  <c r="B539" i="1"/>
  <c r="A589" i="1"/>
  <c r="B589" i="1"/>
  <c r="A590" i="1"/>
  <c r="B590" i="1"/>
  <c r="A591" i="1"/>
  <c r="B591" i="1"/>
  <c r="A592" i="1"/>
  <c r="B592" i="1"/>
  <c r="A1248" i="1"/>
  <c r="B1248" i="1"/>
  <c r="A1251" i="1"/>
  <c r="B1251" i="1"/>
  <c r="A1255" i="1"/>
  <c r="B1255" i="1"/>
  <c r="A1260" i="1"/>
  <c r="B1260" i="1"/>
  <c r="A1269" i="1"/>
  <c r="B1269" i="1"/>
  <c r="A1270" i="1"/>
  <c r="B1270" i="1"/>
  <c r="A1271" i="1"/>
  <c r="B1271" i="1"/>
  <c r="A1272" i="1"/>
  <c r="B1272" i="1"/>
  <c r="A1273" i="1"/>
  <c r="B1273" i="1"/>
  <c r="A1275" i="1"/>
  <c r="B1275" i="1"/>
  <c r="A1276" i="1"/>
  <c r="B1276" i="1"/>
  <c r="A1277" i="1"/>
  <c r="B1277" i="1"/>
  <c r="A1278" i="1"/>
  <c r="B1278" i="1"/>
  <c r="A1279" i="1"/>
  <c r="B1279" i="1"/>
  <c r="A1280" i="1"/>
  <c r="B1280" i="1"/>
  <c r="A1281" i="1"/>
  <c r="B1281" i="1"/>
  <c r="A1282" i="1"/>
  <c r="B1282" i="1"/>
  <c r="A1288" i="1"/>
  <c r="B1288" i="1"/>
  <c r="A1309" i="1"/>
  <c r="B1309" i="1"/>
  <c r="A1310" i="1"/>
  <c r="A1336" i="1"/>
  <c r="B1336" i="1"/>
  <c r="A1339" i="1"/>
  <c r="B1339" i="1"/>
  <c r="A1351" i="1"/>
  <c r="B1351" i="1"/>
  <c r="A1366" i="1"/>
  <c r="B1366" i="1"/>
  <c r="A1383" i="1"/>
  <c r="B1383" i="1"/>
  <c r="A1446" i="1"/>
  <c r="B1446" i="1"/>
  <c r="A1448" i="1"/>
  <c r="B1448" i="1"/>
  <c r="A1566" i="1"/>
  <c r="B1566" i="1"/>
  <c r="A1511" i="1"/>
  <c r="B1511" i="1"/>
  <c r="A1516" i="1"/>
  <c r="B1516" i="1"/>
  <c r="A1521" i="1"/>
  <c r="B1521" i="1"/>
  <c r="A1531" i="1"/>
  <c r="B1531" i="1"/>
  <c r="A1536" i="1"/>
  <c r="B1536" i="1"/>
  <c r="A1541" i="1"/>
  <c r="B1541" i="1"/>
  <c r="A1546" i="1"/>
  <c r="B1546" i="1"/>
  <c r="A1556" i="1"/>
  <c r="B1556" i="1"/>
  <c r="A1561" i="1"/>
  <c r="B1561"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188" i="1"/>
  <c r="K188" i="1"/>
  <c r="L188" i="1"/>
  <c r="M188" i="1"/>
  <c r="N188" i="1"/>
  <c r="O188" i="1"/>
  <c r="P188" i="1"/>
  <c r="Q188" i="1"/>
  <c r="R188" i="1"/>
  <c r="J203" i="1"/>
  <c r="K203" i="1"/>
  <c r="L203" i="1"/>
  <c r="M203" i="1"/>
  <c r="N203" i="1"/>
  <c r="O203" i="1"/>
  <c r="P203" i="1"/>
  <c r="Q203" i="1"/>
  <c r="R203" i="1"/>
  <c r="J221" i="1"/>
  <c r="K221" i="1"/>
  <c r="L221" i="1"/>
  <c r="M221" i="1"/>
  <c r="N221" i="1"/>
  <c r="O221" i="1"/>
  <c r="P221" i="1"/>
  <c r="Q221" i="1"/>
  <c r="R221" i="1"/>
  <c r="J222" i="1"/>
  <c r="K222" i="1"/>
  <c r="L222" i="1"/>
  <c r="N222" i="1"/>
  <c r="O222" i="1"/>
  <c r="P222" i="1"/>
  <c r="Q222" i="1"/>
  <c r="R222" i="1"/>
  <c r="J223" i="1"/>
  <c r="K223" i="1"/>
  <c r="L223" i="1"/>
  <c r="M223" i="1"/>
  <c r="N223" i="1"/>
  <c r="O223" i="1"/>
  <c r="P223" i="1"/>
  <c r="Q223" i="1"/>
  <c r="R223" i="1"/>
  <c r="J226" i="1"/>
  <c r="K226" i="1"/>
  <c r="L226" i="1"/>
  <c r="M226" i="1"/>
  <c r="N226" i="1"/>
  <c r="O226" i="1"/>
  <c r="P226" i="1"/>
  <c r="Q226" i="1"/>
  <c r="R226" i="1"/>
  <c r="J227" i="1"/>
  <c r="K227" i="1"/>
  <c r="L227" i="1"/>
  <c r="M227" i="1"/>
  <c r="N227" i="1"/>
  <c r="O227" i="1"/>
  <c r="P227" i="1"/>
  <c r="Q227" i="1"/>
  <c r="R227" i="1"/>
  <c r="J230" i="1"/>
  <c r="K230" i="1"/>
  <c r="L230" i="1"/>
  <c r="M230" i="1"/>
  <c r="N230" i="1"/>
  <c r="O230" i="1"/>
  <c r="P230" i="1"/>
  <c r="Q230" i="1"/>
  <c r="R230" i="1"/>
  <c r="J236" i="1"/>
  <c r="K236" i="1"/>
  <c r="L236" i="1"/>
  <c r="M236" i="1"/>
  <c r="N236" i="1"/>
  <c r="O236" i="1"/>
  <c r="P236" i="1"/>
  <c r="Q236" i="1"/>
  <c r="R236" i="1"/>
  <c r="J260" i="1"/>
  <c r="K260" i="1"/>
  <c r="L260" i="1"/>
  <c r="M260" i="1"/>
  <c r="N260" i="1"/>
  <c r="O260" i="1"/>
  <c r="P260" i="1"/>
  <c r="Q260" i="1"/>
  <c r="R260" i="1"/>
  <c r="J264" i="1"/>
  <c r="K264" i="1"/>
  <c r="L264" i="1"/>
  <c r="M264" i="1"/>
  <c r="N264" i="1"/>
  <c r="O264" i="1"/>
  <c r="P264" i="1"/>
  <c r="Q264" i="1"/>
  <c r="R264" i="1"/>
  <c r="J265" i="1"/>
  <c r="K265" i="1"/>
  <c r="L265" i="1"/>
  <c r="M265" i="1"/>
  <c r="N265" i="1"/>
  <c r="O265" i="1"/>
  <c r="P265" i="1"/>
  <c r="Q265" i="1"/>
  <c r="R265" i="1"/>
  <c r="J314" i="1"/>
  <c r="K314" i="1"/>
  <c r="L314" i="1"/>
  <c r="M314" i="1"/>
  <c r="N314" i="1"/>
  <c r="O314" i="1"/>
  <c r="P314" i="1"/>
  <c r="Q314" i="1"/>
  <c r="R314" i="1"/>
  <c r="J315" i="1"/>
  <c r="K315" i="1"/>
  <c r="L315" i="1"/>
  <c r="M315" i="1"/>
  <c r="N315" i="1"/>
  <c r="O315" i="1"/>
  <c r="P315" i="1"/>
  <c r="Q315" i="1"/>
  <c r="R315" i="1"/>
  <c r="J339" i="1"/>
  <c r="K339" i="1"/>
  <c r="L339" i="1"/>
  <c r="M339" i="1"/>
  <c r="N339" i="1"/>
  <c r="O339" i="1"/>
  <c r="P339" i="1"/>
  <c r="Q339" i="1"/>
  <c r="R339" i="1"/>
  <c r="J363" i="1"/>
  <c r="K363" i="1"/>
  <c r="L363" i="1"/>
  <c r="M363" i="1"/>
  <c r="N363" i="1"/>
  <c r="O363" i="1"/>
  <c r="P363" i="1"/>
  <c r="Q363" i="1"/>
  <c r="R363" i="1"/>
  <c r="J438" i="1"/>
  <c r="K438" i="1"/>
  <c r="L438" i="1"/>
  <c r="M438" i="1"/>
  <c r="N438" i="1"/>
  <c r="O438" i="1"/>
  <c r="P438" i="1"/>
  <c r="Q438" i="1"/>
  <c r="R438" i="1"/>
  <c r="J439" i="1"/>
  <c r="K439" i="1"/>
  <c r="L439" i="1"/>
  <c r="M439" i="1"/>
  <c r="N439" i="1"/>
  <c r="O439" i="1"/>
  <c r="P439" i="1"/>
  <c r="Q439" i="1"/>
  <c r="R439" i="1"/>
  <c r="J514" i="1"/>
  <c r="K514" i="1"/>
  <c r="L514" i="1"/>
  <c r="M514" i="1"/>
  <c r="N514" i="1"/>
  <c r="O514" i="1"/>
  <c r="P514" i="1"/>
  <c r="Q514" i="1"/>
  <c r="R514" i="1"/>
  <c r="J539" i="1"/>
  <c r="K539" i="1"/>
  <c r="L539" i="1"/>
  <c r="M539" i="1"/>
  <c r="N539" i="1"/>
  <c r="O539" i="1"/>
  <c r="P539" i="1"/>
  <c r="Q539" i="1"/>
  <c r="R539" i="1"/>
  <c r="J589" i="1"/>
  <c r="K589" i="1"/>
  <c r="L589" i="1"/>
  <c r="M589" i="1"/>
  <c r="N589" i="1"/>
  <c r="O589" i="1"/>
  <c r="P589" i="1"/>
  <c r="Q589" i="1"/>
  <c r="R589" i="1"/>
  <c r="J590" i="1"/>
  <c r="K590" i="1"/>
  <c r="L590" i="1"/>
  <c r="M590" i="1"/>
  <c r="N590" i="1"/>
  <c r="O590" i="1"/>
  <c r="P590" i="1"/>
  <c r="Q590" i="1"/>
  <c r="R590" i="1"/>
  <c r="J591" i="1"/>
  <c r="K591" i="1"/>
  <c r="L591" i="1"/>
  <c r="M591" i="1"/>
  <c r="N591" i="1"/>
  <c r="O591" i="1"/>
  <c r="P591" i="1"/>
  <c r="Q591" i="1"/>
  <c r="R591" i="1"/>
  <c r="J998" i="1"/>
  <c r="K998" i="1"/>
  <c r="L998" i="1"/>
  <c r="M998" i="1"/>
  <c r="N998" i="1"/>
  <c r="O998" i="1"/>
  <c r="P998" i="1"/>
  <c r="Q998" i="1"/>
  <c r="R998" i="1"/>
  <c r="J997" i="1"/>
  <c r="K997" i="1"/>
  <c r="L997" i="1"/>
  <c r="M997" i="1"/>
  <c r="N997" i="1"/>
  <c r="O997" i="1"/>
  <c r="P997" i="1"/>
  <c r="Q997" i="1"/>
  <c r="R997" i="1"/>
  <c r="J592" i="1"/>
  <c r="K592" i="1"/>
  <c r="L592" i="1"/>
  <c r="M592" i="1"/>
  <c r="N592" i="1"/>
  <c r="O592" i="1"/>
  <c r="P592" i="1"/>
  <c r="Q592" i="1"/>
  <c r="R592" i="1"/>
  <c r="J792" i="1"/>
  <c r="K792" i="1"/>
  <c r="L792" i="1"/>
  <c r="M792" i="1"/>
  <c r="N792" i="1"/>
  <c r="O792" i="1"/>
  <c r="P792" i="1"/>
  <c r="Q792" i="1"/>
  <c r="R792" i="1"/>
  <c r="J793" i="1"/>
  <c r="K793" i="1"/>
  <c r="L793" i="1"/>
  <c r="M793" i="1"/>
  <c r="N793" i="1"/>
  <c r="O793" i="1"/>
  <c r="P793" i="1"/>
  <c r="Q793" i="1"/>
  <c r="R793" i="1"/>
  <c r="J794" i="1"/>
  <c r="K794" i="1"/>
  <c r="L794" i="1"/>
  <c r="M794" i="1"/>
  <c r="N794" i="1"/>
  <c r="O794" i="1"/>
  <c r="P794" i="1"/>
  <c r="Q794" i="1"/>
  <c r="R794" i="1"/>
  <c r="J795" i="1"/>
  <c r="K795" i="1"/>
  <c r="L795" i="1"/>
  <c r="M795" i="1"/>
  <c r="N795" i="1"/>
  <c r="O795" i="1"/>
  <c r="P795" i="1"/>
  <c r="Q795" i="1"/>
  <c r="R795" i="1"/>
  <c r="J1248" i="1"/>
  <c r="K1248" i="1"/>
  <c r="L1248" i="1"/>
  <c r="M1248" i="1"/>
  <c r="N1248" i="1"/>
  <c r="O1248" i="1"/>
  <c r="P1248" i="1"/>
  <c r="Q1248" i="1"/>
  <c r="R1248" i="1"/>
  <c r="J1251" i="1"/>
  <c r="K1251" i="1"/>
  <c r="L1251" i="1"/>
  <c r="M1251" i="1"/>
  <c r="N1251" i="1"/>
  <c r="O1251" i="1"/>
  <c r="P1251" i="1"/>
  <c r="Q1251" i="1"/>
  <c r="R1251" i="1"/>
  <c r="J1255" i="1"/>
  <c r="K1255" i="1"/>
  <c r="L1255" i="1"/>
  <c r="M1255" i="1"/>
  <c r="N1255" i="1"/>
  <c r="O1255" i="1"/>
  <c r="P1255" i="1"/>
  <c r="Q1255" i="1"/>
  <c r="R1255" i="1"/>
  <c r="J1260" i="1"/>
  <c r="K1260" i="1"/>
  <c r="L1260" i="1"/>
  <c r="M1260" i="1"/>
  <c r="N1260" i="1"/>
  <c r="O1260" i="1"/>
  <c r="P1260" i="1"/>
  <c r="Q1260" i="1"/>
  <c r="R1260" i="1"/>
  <c r="J1269" i="1"/>
  <c r="K1269" i="1"/>
  <c r="L1269" i="1"/>
  <c r="M1269" i="1"/>
  <c r="N1269" i="1"/>
  <c r="O1269" i="1"/>
  <c r="P1269" i="1"/>
  <c r="Q1269" i="1"/>
  <c r="R1269" i="1"/>
  <c r="J1270" i="1"/>
  <c r="K1270" i="1"/>
  <c r="L1270" i="1"/>
  <c r="M1270" i="1"/>
  <c r="N1270" i="1"/>
  <c r="O1270" i="1"/>
  <c r="P1270" i="1"/>
  <c r="Q1270" i="1"/>
  <c r="R1270" i="1"/>
  <c r="J1271" i="1"/>
  <c r="K1271" i="1"/>
  <c r="L1271" i="1"/>
  <c r="M1271" i="1"/>
  <c r="N1271" i="1"/>
  <c r="O1271" i="1"/>
  <c r="P1271" i="1"/>
  <c r="Q1271" i="1"/>
  <c r="R1271" i="1"/>
  <c r="J1272" i="1"/>
  <c r="K1272" i="1"/>
  <c r="L1272" i="1"/>
  <c r="M1272" i="1"/>
  <c r="N1272" i="1"/>
  <c r="O1272" i="1"/>
  <c r="P1272" i="1"/>
  <c r="Q1272" i="1"/>
  <c r="R1272" i="1"/>
  <c r="J1273" i="1"/>
  <c r="K1273" i="1"/>
  <c r="L1273" i="1"/>
  <c r="M1273" i="1"/>
  <c r="N1273" i="1"/>
  <c r="O1273" i="1"/>
  <c r="P1273" i="1"/>
  <c r="Q1273" i="1"/>
  <c r="R1273" i="1"/>
  <c r="J1275" i="1"/>
  <c r="K1275" i="1"/>
  <c r="L1275" i="1"/>
  <c r="M1275" i="1"/>
  <c r="N1275" i="1"/>
  <c r="O1275" i="1"/>
  <c r="P1275" i="1"/>
  <c r="Q1275" i="1"/>
  <c r="R1275" i="1"/>
  <c r="J1276" i="1"/>
  <c r="K1276" i="1"/>
  <c r="L1276" i="1"/>
  <c r="M1276" i="1"/>
  <c r="N1276" i="1"/>
  <c r="O1276" i="1"/>
  <c r="P1276" i="1"/>
  <c r="Q1276" i="1"/>
  <c r="R1276" i="1"/>
  <c r="J1277" i="1"/>
  <c r="K1277" i="1"/>
  <c r="L1277" i="1"/>
  <c r="M1277" i="1"/>
  <c r="N1277" i="1"/>
  <c r="O1277" i="1"/>
  <c r="P1277" i="1"/>
  <c r="Q1277" i="1"/>
  <c r="R1277" i="1"/>
  <c r="J1278" i="1"/>
  <c r="K1278" i="1"/>
  <c r="L1278" i="1"/>
  <c r="M1278" i="1"/>
  <c r="N1278" i="1"/>
  <c r="O1278" i="1"/>
  <c r="P1278" i="1"/>
  <c r="Q1278" i="1"/>
  <c r="R1278" i="1"/>
  <c r="J1279" i="1"/>
  <c r="K1279" i="1"/>
  <c r="L1279" i="1"/>
  <c r="M1279" i="1"/>
  <c r="N1279" i="1"/>
  <c r="O1279" i="1"/>
  <c r="P1279" i="1"/>
  <c r="Q1279" i="1"/>
  <c r="R1279" i="1"/>
  <c r="J1280" i="1"/>
  <c r="K1280" i="1"/>
  <c r="L1280" i="1"/>
  <c r="M1280" i="1"/>
  <c r="N1280" i="1"/>
  <c r="O1280" i="1"/>
  <c r="P1280" i="1"/>
  <c r="Q1280" i="1"/>
  <c r="R1280" i="1"/>
  <c r="J1281" i="1"/>
  <c r="K1281" i="1"/>
  <c r="L1281" i="1"/>
  <c r="M1281" i="1"/>
  <c r="N1281" i="1"/>
  <c r="O1281" i="1"/>
  <c r="P1281" i="1"/>
  <c r="Q1281" i="1"/>
  <c r="R1281" i="1"/>
  <c r="J1282" i="1"/>
  <c r="K1282" i="1"/>
  <c r="L1282" i="1"/>
  <c r="M1282" i="1"/>
  <c r="N1282" i="1"/>
  <c r="P1282" i="1"/>
  <c r="Q1282" i="1"/>
  <c r="R1282" i="1"/>
  <c r="J1288" i="1"/>
  <c r="K1288" i="1"/>
  <c r="L1288" i="1"/>
  <c r="M1288" i="1"/>
  <c r="N1288" i="1"/>
  <c r="O1288" i="1"/>
  <c r="P1288" i="1"/>
  <c r="Q1288" i="1"/>
  <c r="R1288" i="1"/>
  <c r="J1309" i="1"/>
  <c r="K1309" i="1"/>
  <c r="L1309" i="1"/>
  <c r="M1309" i="1"/>
  <c r="N1309" i="1"/>
  <c r="O1309" i="1"/>
  <c r="P1309" i="1"/>
  <c r="Q1309" i="1"/>
  <c r="R1309" i="1"/>
  <c r="J1310" i="1"/>
  <c r="K1310" i="1"/>
  <c r="L1310" i="1"/>
  <c r="M1310" i="1"/>
  <c r="N1310" i="1"/>
  <c r="O1310" i="1"/>
  <c r="P1310" i="1"/>
  <c r="Q1310" i="1"/>
  <c r="R1310" i="1"/>
  <c r="J1336" i="1"/>
  <c r="K1336" i="1"/>
  <c r="L1336" i="1"/>
  <c r="M1336" i="1"/>
  <c r="N1336" i="1"/>
  <c r="O1336" i="1"/>
  <c r="P1336" i="1"/>
  <c r="Q1336" i="1"/>
  <c r="R1336" i="1"/>
  <c r="J1339" i="1"/>
  <c r="K1339" i="1"/>
  <c r="L1339" i="1"/>
  <c r="M1339" i="1"/>
  <c r="N1339" i="1"/>
  <c r="O1339" i="1"/>
  <c r="P1339" i="1"/>
  <c r="Q1339" i="1"/>
  <c r="R1339" i="1"/>
  <c r="J1351" i="1"/>
  <c r="K1351" i="1"/>
  <c r="L1351" i="1"/>
  <c r="M1351" i="1"/>
  <c r="N1351" i="1"/>
  <c r="O1351" i="1"/>
  <c r="P1351" i="1"/>
  <c r="Q1351" i="1"/>
  <c r="R1351" i="1"/>
  <c r="J1366" i="1"/>
  <c r="K1366" i="1"/>
  <c r="L1366" i="1"/>
  <c r="M1366" i="1"/>
  <c r="N1366" i="1"/>
  <c r="O1366" i="1"/>
  <c r="P1366" i="1"/>
  <c r="Q1366" i="1"/>
  <c r="R1366" i="1"/>
  <c r="J1383" i="1"/>
  <c r="K1383" i="1"/>
  <c r="L1383" i="1"/>
  <c r="M1383" i="1"/>
  <c r="N1383" i="1"/>
  <c r="O1383" i="1"/>
  <c r="P1383" i="1"/>
  <c r="Q1383" i="1"/>
  <c r="R1383" i="1"/>
  <c r="K1389" i="1"/>
  <c r="K1390" i="1"/>
  <c r="K1414" i="1"/>
  <c r="K1439" i="1"/>
  <c r="J1446" i="1"/>
  <c r="K1446" i="1"/>
  <c r="L1446" i="1"/>
  <c r="M1446" i="1"/>
  <c r="N1446" i="1"/>
  <c r="O1446" i="1"/>
  <c r="P1446" i="1"/>
  <c r="Q1446" i="1"/>
  <c r="R1446" i="1"/>
  <c r="J1448" i="1"/>
  <c r="K1448" i="1"/>
  <c r="L1448" i="1"/>
  <c r="M1448" i="1"/>
  <c r="N1448" i="1"/>
  <c r="O1448" i="1"/>
  <c r="P1448" i="1"/>
  <c r="Q1448" i="1"/>
  <c r="R1448" i="1"/>
  <c r="K1454" i="1"/>
  <c r="K1455" i="1"/>
  <c r="K1479" i="1"/>
  <c r="K1504" i="1"/>
  <c r="J1566" i="1"/>
  <c r="K1566" i="1"/>
  <c r="L1566" i="1"/>
  <c r="M1566" i="1"/>
  <c r="N1566" i="1"/>
  <c r="O1566" i="1"/>
  <c r="P1566" i="1"/>
  <c r="Q1566" i="1"/>
  <c r="R1566" i="1"/>
  <c r="J1511" i="1"/>
  <c r="K1511" i="1"/>
  <c r="L1511" i="1"/>
  <c r="M1511" i="1"/>
  <c r="N1511" i="1"/>
  <c r="O1511" i="1"/>
  <c r="P1511" i="1"/>
  <c r="Q1511" i="1"/>
  <c r="R1511" i="1"/>
  <c r="J1516" i="1"/>
  <c r="K1516" i="1"/>
  <c r="L1516" i="1"/>
  <c r="M1516" i="1"/>
  <c r="N1516" i="1"/>
  <c r="O1516" i="1"/>
  <c r="R1516" i="1"/>
  <c r="J1521" i="1"/>
  <c r="K1521" i="1"/>
  <c r="L1521" i="1"/>
  <c r="M1521" i="1"/>
  <c r="N1521" i="1"/>
  <c r="O1521" i="1"/>
  <c r="R1521" i="1"/>
  <c r="J1531" i="1"/>
  <c r="K1531" i="1"/>
  <c r="L1531" i="1"/>
  <c r="M1531" i="1"/>
  <c r="N1531" i="1"/>
  <c r="O1531" i="1"/>
  <c r="R1531" i="1"/>
  <c r="J1536" i="1"/>
  <c r="K1536" i="1"/>
  <c r="L1536" i="1"/>
  <c r="M1536" i="1"/>
  <c r="N1536" i="1"/>
  <c r="O1536" i="1"/>
  <c r="R1536" i="1"/>
  <c r="J1541" i="1"/>
  <c r="K1541" i="1"/>
  <c r="L1541" i="1"/>
  <c r="M1541" i="1"/>
  <c r="N1541" i="1"/>
  <c r="O1541" i="1"/>
  <c r="R1541" i="1"/>
  <c r="J1546" i="1"/>
  <c r="K1546" i="1"/>
  <c r="L1546" i="1"/>
  <c r="M1546" i="1"/>
  <c r="N1546" i="1"/>
  <c r="O1546" i="1"/>
  <c r="R1546" i="1"/>
  <c r="J1556" i="1"/>
  <c r="K1556" i="1"/>
  <c r="L1556" i="1"/>
  <c r="M1556" i="1"/>
  <c r="N1556" i="1"/>
  <c r="O1556" i="1"/>
  <c r="R1556" i="1"/>
  <c r="J1561" i="1"/>
  <c r="K1561" i="1"/>
  <c r="L1561" i="1"/>
  <c r="M1561" i="1"/>
  <c r="N1561" i="1"/>
  <c r="O1561" i="1"/>
  <c r="R1561" i="1"/>
  <c r="Q1561" i="1"/>
  <c r="Q1556" i="1"/>
  <c r="Q1546" i="1"/>
  <c r="Q1541" i="1"/>
  <c r="Q1536" i="1"/>
  <c r="Q1531" i="1"/>
  <c r="Q1521" i="1"/>
  <c r="Q1516" i="1"/>
  <c r="P1561" i="1"/>
  <c r="P1556" i="1"/>
  <c r="P1546" i="1"/>
  <c r="P1541" i="1"/>
  <c r="P1536" i="1"/>
  <c r="P1531" i="1"/>
  <c r="P1521" i="1"/>
  <c r="P1516" i="1"/>
  <c r="R1504" i="1"/>
  <c r="Q1504" i="1"/>
  <c r="P1504" i="1"/>
  <c r="N1504" i="1"/>
  <c r="M1504" i="1"/>
  <c r="L1504" i="1"/>
  <c r="J1504" i="1"/>
  <c r="R1479" i="1"/>
  <c r="Q1479" i="1"/>
  <c r="P1479" i="1"/>
  <c r="O1479" i="1"/>
  <c r="N1479" i="1"/>
  <c r="M1479" i="1"/>
  <c r="L1479" i="1"/>
  <c r="J1479" i="1"/>
  <c r="R1478" i="1"/>
  <c r="Q1478" i="1"/>
  <c r="P1478" i="1"/>
  <c r="O1478" i="1"/>
  <c r="N1478" i="1"/>
  <c r="M1478" i="1"/>
  <c r="L1478" i="1"/>
  <c r="J1478" i="1"/>
  <c r="R1454" i="1"/>
  <c r="Q1454" i="1"/>
  <c r="P1454" i="1"/>
  <c r="O1454" i="1"/>
  <c r="N1454" i="1"/>
  <c r="M1454" i="1"/>
  <c r="L1454" i="1"/>
  <c r="J1454" i="1"/>
  <c r="B1454" i="1"/>
  <c r="B1478" i="1"/>
  <c r="B1479" i="1"/>
  <c r="B1504" i="1"/>
  <c r="A1478" i="1"/>
  <c r="A1479" i="1"/>
  <c r="A1504" i="1"/>
  <c r="A1454" i="1"/>
  <c r="R1439" i="1"/>
  <c r="Q1439" i="1"/>
  <c r="P1439" i="1"/>
  <c r="O1439" i="1"/>
  <c r="N1439" i="1"/>
  <c r="M1439" i="1"/>
  <c r="L1439" i="1"/>
  <c r="J1439" i="1"/>
  <c r="P1414" i="1"/>
  <c r="O1414" i="1"/>
  <c r="N1414" i="1"/>
  <c r="M1414" i="1"/>
  <c r="L1414" i="1"/>
  <c r="J1414" i="1"/>
  <c r="R1413" i="1"/>
  <c r="Q1413" i="1"/>
  <c r="P1413" i="1"/>
  <c r="O1413" i="1"/>
  <c r="N1413" i="1"/>
  <c r="M1413" i="1"/>
  <c r="L1413" i="1"/>
  <c r="J1413" i="1"/>
  <c r="R1389" i="1"/>
  <c r="Q1389" i="1"/>
  <c r="P1389" i="1"/>
  <c r="O1389" i="1"/>
  <c r="N1389" i="1"/>
  <c r="M1389" i="1"/>
  <c r="L1389" i="1"/>
  <c r="J1389" i="1"/>
  <c r="B1439" i="1"/>
  <c r="A1439" i="1"/>
  <c r="B1414" i="1"/>
  <c r="A1414" i="1"/>
  <c r="B1413" i="1"/>
  <c r="A1413" i="1"/>
  <c r="B1389" i="1"/>
  <c r="A1389" i="1"/>
  <c r="M222" i="1"/>
  <c r="M162" i="1"/>
  <c r="M148" i="1"/>
  <c r="C516" i="1"/>
  <c r="B516" i="1" s="1"/>
  <c r="C517" i="1"/>
  <c r="C518" i="1"/>
  <c r="P518" i="1" s="1"/>
  <c r="C519" i="1"/>
  <c r="C520" i="1"/>
  <c r="C521" i="1"/>
  <c r="O521" i="1" s="1"/>
  <c r="C522" i="1"/>
  <c r="C523" i="1"/>
  <c r="C524" i="1"/>
  <c r="A524" i="1" s="1"/>
  <c r="C525" i="1"/>
  <c r="C526" i="1"/>
  <c r="M526" i="1" s="1"/>
  <c r="C527" i="1"/>
  <c r="C528" i="1"/>
  <c r="C529" i="1"/>
  <c r="Q529" i="1" s="1"/>
  <c r="C530" i="1"/>
  <c r="K530" i="1" s="1"/>
  <c r="C531" i="1"/>
  <c r="C532" i="1"/>
  <c r="Q532" i="1" s="1"/>
  <c r="C533" i="1"/>
  <c r="C534" i="1"/>
  <c r="B534" i="1" s="1"/>
  <c r="C535" i="1"/>
  <c r="C536" i="1"/>
  <c r="M536" i="1" s="1"/>
  <c r="C537" i="1"/>
  <c r="B537" i="1" s="1"/>
  <c r="C538" i="1"/>
  <c r="C515"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487" i="1"/>
  <c r="C1488" i="1"/>
  <c r="K1488" i="1" s="1"/>
  <c r="C1489" i="1"/>
  <c r="C1490" i="1"/>
  <c r="C1491" i="1"/>
  <c r="C1492" i="1"/>
  <c r="C1493" i="1"/>
  <c r="C1494" i="1"/>
  <c r="K1494" i="1" s="1"/>
  <c r="C1495" i="1"/>
  <c r="C1496" i="1"/>
  <c r="C1497" i="1"/>
  <c r="C1498" i="1"/>
  <c r="C1499" i="1"/>
  <c r="C1500" i="1"/>
  <c r="C1501" i="1"/>
  <c r="C1502" i="1"/>
  <c r="C1503" i="1"/>
  <c r="C1422" i="1"/>
  <c r="C1423" i="1"/>
  <c r="C1424" i="1"/>
  <c r="C1425" i="1"/>
  <c r="C1426" i="1"/>
  <c r="C1427" i="1"/>
  <c r="C1428" i="1"/>
  <c r="C1429" i="1"/>
  <c r="C1430" i="1"/>
  <c r="C1431" i="1"/>
  <c r="C1432" i="1"/>
  <c r="C1433" i="1"/>
  <c r="C1434" i="1"/>
  <c r="C1435" i="1"/>
  <c r="C1436" i="1"/>
  <c r="C1437" i="1"/>
  <c r="C1438" i="1"/>
  <c r="C1256" i="1"/>
  <c r="Q1256" i="1" s="1"/>
  <c r="C1252" i="1"/>
  <c r="C656" i="1"/>
  <c r="C657" i="1"/>
  <c r="R657" i="1" s="1"/>
  <c r="C658" i="1"/>
  <c r="C659" i="1"/>
  <c r="A659" i="1" s="1"/>
  <c r="C660" i="1"/>
  <c r="J660" i="1" s="1"/>
  <c r="C661" i="1"/>
  <c r="C662" i="1"/>
  <c r="M662" i="1" s="1"/>
  <c r="C663" i="1"/>
  <c r="P663" i="1" s="1"/>
  <c r="C664" i="1"/>
  <c r="K664" i="1" s="1"/>
  <c r="C665" i="1"/>
  <c r="C666" i="1"/>
  <c r="Q666" i="1" s="1"/>
  <c r="C667" i="1"/>
  <c r="C668" i="1"/>
  <c r="B668" i="1" s="1"/>
  <c r="C669" i="1"/>
  <c r="P669" i="1" s="1"/>
  <c r="C670" i="1"/>
  <c r="C671" i="1"/>
  <c r="C672" i="1"/>
  <c r="C673" i="1"/>
  <c r="L673" i="1" s="1"/>
  <c r="C674" i="1"/>
  <c r="K674" i="1" s="1"/>
  <c r="C675" i="1"/>
  <c r="P675" i="1" s="1"/>
  <c r="C676" i="1"/>
  <c r="C677" i="1"/>
  <c r="M677" i="1" s="1"/>
  <c r="C678" i="1"/>
  <c r="C679" i="1"/>
  <c r="M679" i="1" s="1"/>
  <c r="C680" i="1"/>
  <c r="P680" i="1" s="1"/>
  <c r="C681" i="1"/>
  <c r="J681" i="1" s="1"/>
  <c r="C682" i="1"/>
  <c r="C683" i="1"/>
  <c r="N683" i="1" s="1"/>
  <c r="C684" i="1"/>
  <c r="C685" i="1"/>
  <c r="M685" i="1" s="1"/>
  <c r="C686" i="1"/>
  <c r="M686" i="1" s="1"/>
  <c r="C687" i="1"/>
  <c r="C688" i="1"/>
  <c r="C689" i="1"/>
  <c r="C690" i="1"/>
  <c r="L690" i="1" s="1"/>
  <c r="C691" i="1"/>
  <c r="K691" i="1" s="1"/>
  <c r="C692" i="1"/>
  <c r="J692" i="1" s="1"/>
  <c r="C693" i="1"/>
  <c r="M693" i="1" s="1"/>
  <c r="C694" i="1"/>
  <c r="C695" i="1"/>
  <c r="J695" i="1" s="1"/>
  <c r="C696" i="1"/>
  <c r="A696" i="1" s="1"/>
  <c r="C697" i="1"/>
  <c r="P697" i="1" s="1"/>
  <c r="C698" i="1"/>
  <c r="Q698" i="1" s="1"/>
  <c r="C699" i="1"/>
  <c r="A699" i="1" s="1"/>
  <c r="C700" i="1"/>
  <c r="N700" i="1" s="1"/>
  <c r="C701" i="1"/>
  <c r="R701" i="1" s="1"/>
  <c r="C702" i="1"/>
  <c r="O702" i="1" s="1"/>
  <c r="C703" i="1"/>
  <c r="C704" i="1"/>
  <c r="N704" i="1" s="1"/>
  <c r="C705" i="1"/>
  <c r="R705" i="1" s="1"/>
  <c r="C706" i="1"/>
  <c r="O706" i="1" s="1"/>
  <c r="C707" i="1"/>
  <c r="R707" i="1" s="1"/>
  <c r="C708" i="1"/>
  <c r="C709" i="1"/>
  <c r="R709" i="1" s="1"/>
  <c r="C710" i="1"/>
  <c r="Q710" i="1" s="1"/>
  <c r="C711" i="1"/>
  <c r="P711" i="1" s="1"/>
  <c r="C712" i="1"/>
  <c r="O712" i="1" s="1"/>
  <c r="C713" i="1"/>
  <c r="J713" i="1" s="1"/>
  <c r="C714" i="1"/>
  <c r="C715" i="1"/>
  <c r="A715" i="1" s="1"/>
  <c r="C716" i="1"/>
  <c r="C717" i="1"/>
  <c r="L717" i="1" s="1"/>
  <c r="C718" i="1"/>
  <c r="K718" i="1" s="1"/>
  <c r="C719" i="1"/>
  <c r="B719" i="1" s="1"/>
  <c r="C720" i="1"/>
  <c r="C721" i="1"/>
  <c r="C722" i="1"/>
  <c r="C723" i="1"/>
  <c r="B723" i="1" s="1"/>
  <c r="C724" i="1"/>
  <c r="K724" i="1" s="1"/>
  <c r="C725" i="1"/>
  <c r="J725" i="1" s="1"/>
  <c r="C726" i="1"/>
  <c r="P726" i="1" s="1"/>
  <c r="C727" i="1"/>
  <c r="A727" i="1" s="1"/>
  <c r="C728" i="1"/>
  <c r="B728" i="1" s="1"/>
  <c r="C729" i="1"/>
  <c r="B729" i="1" s="1"/>
  <c r="C730" i="1"/>
  <c r="N730" i="1" s="1"/>
  <c r="C731" i="1"/>
  <c r="L731" i="1" s="1"/>
  <c r="C732" i="1"/>
  <c r="C733" i="1"/>
  <c r="C734" i="1"/>
  <c r="C735" i="1"/>
  <c r="C736" i="1"/>
  <c r="J736" i="1" s="1"/>
  <c r="C737" i="1"/>
  <c r="B737" i="1" s="1"/>
  <c r="C738" i="1"/>
  <c r="N738" i="1" s="1"/>
  <c r="C739" i="1"/>
  <c r="M739" i="1" s="1"/>
  <c r="C740" i="1"/>
  <c r="C741" i="1"/>
  <c r="A741" i="1" s="1"/>
  <c r="C742" i="1"/>
  <c r="A742" i="1" s="1"/>
  <c r="C743" i="1"/>
  <c r="P743" i="1" s="1"/>
  <c r="C744" i="1"/>
  <c r="Q744" i="1" s="1"/>
  <c r="C745" i="1"/>
  <c r="R745" i="1" s="1"/>
  <c r="C746" i="1"/>
  <c r="C747" i="1"/>
  <c r="C748" i="1"/>
  <c r="C749" i="1"/>
  <c r="P749" i="1" s="1"/>
  <c r="C750" i="1"/>
  <c r="A750" i="1" s="1"/>
  <c r="C751" i="1"/>
  <c r="P751" i="1" s="1"/>
  <c r="C752" i="1"/>
  <c r="C753" i="1"/>
  <c r="B753" i="1" s="1"/>
  <c r="C754" i="1"/>
  <c r="R754" i="1" s="1"/>
  <c r="C755" i="1"/>
  <c r="P755" i="1" s="1"/>
  <c r="C756" i="1"/>
  <c r="R756" i="1" s="1"/>
  <c r="C757" i="1"/>
  <c r="Q757" i="1" s="1"/>
  <c r="C758" i="1"/>
  <c r="A758" i="1" s="1"/>
  <c r="C759" i="1"/>
  <c r="P759" i="1" s="1"/>
  <c r="C760" i="1"/>
  <c r="C761" i="1"/>
  <c r="C762" i="1"/>
  <c r="M762" i="1" s="1"/>
  <c r="C763" i="1"/>
  <c r="Q763" i="1" s="1"/>
  <c r="C764" i="1"/>
  <c r="J764" i="1" s="1"/>
  <c r="C765" i="1"/>
  <c r="N765" i="1" s="1"/>
  <c r="C766" i="1"/>
  <c r="C767" i="1"/>
  <c r="C768" i="1"/>
  <c r="O768" i="1" s="1"/>
  <c r="C769" i="1"/>
  <c r="Q769" i="1" s="1"/>
  <c r="C770" i="1"/>
  <c r="M770" i="1" s="1"/>
  <c r="C771" i="1"/>
  <c r="A771" i="1" s="1"/>
  <c r="C772" i="1"/>
  <c r="C773" i="1"/>
  <c r="C774" i="1"/>
  <c r="O774" i="1" s="1"/>
  <c r="C775" i="1"/>
  <c r="C776" i="1"/>
  <c r="B776" i="1" s="1"/>
  <c r="C777" i="1"/>
  <c r="C778" i="1"/>
  <c r="O778" i="1" s="1"/>
  <c r="C779" i="1"/>
  <c r="K779" i="1" s="1"/>
  <c r="C780" i="1"/>
  <c r="M780" i="1" s="1"/>
  <c r="C781" i="1"/>
  <c r="M781" i="1" s="1"/>
  <c r="C782" i="1"/>
  <c r="C783" i="1"/>
  <c r="J783" i="1" s="1"/>
  <c r="C784" i="1"/>
  <c r="C785" i="1"/>
  <c r="C786" i="1"/>
  <c r="C787" i="1"/>
  <c r="C788" i="1"/>
  <c r="J788" i="1" s="1"/>
  <c r="C789" i="1"/>
  <c r="J789" i="1" s="1"/>
  <c r="C790" i="1"/>
  <c r="O790" i="1" s="1"/>
  <c r="C791" i="1"/>
  <c r="R791" i="1" s="1"/>
  <c r="C1111" i="1"/>
  <c r="J1111" i="1" s="1"/>
  <c r="C1112" i="1"/>
  <c r="C1113" i="1"/>
  <c r="C1114" i="1"/>
  <c r="K1114" i="1" s="1"/>
  <c r="C1115" i="1"/>
  <c r="J1115" i="1" s="1"/>
  <c r="C1116" i="1"/>
  <c r="A1116" i="1" s="1"/>
  <c r="C1117" i="1"/>
  <c r="K1117" i="1" s="1"/>
  <c r="C1118" i="1"/>
  <c r="O1118" i="1" s="1"/>
  <c r="C1119" i="1"/>
  <c r="K1119" i="1" s="1"/>
  <c r="C1120" i="1"/>
  <c r="M1120" i="1" s="1"/>
  <c r="C1121" i="1"/>
  <c r="L1121" i="1" s="1"/>
  <c r="C1122" i="1"/>
  <c r="J1122" i="1" s="1"/>
  <c r="C1123" i="1"/>
  <c r="C1124" i="1"/>
  <c r="L1124" i="1" s="1"/>
  <c r="C1125" i="1"/>
  <c r="Q1125" i="1" s="1"/>
  <c r="C1126" i="1"/>
  <c r="A1126" i="1" s="1"/>
  <c r="C1127" i="1"/>
  <c r="P1127" i="1" s="1"/>
  <c r="C1128" i="1"/>
  <c r="N1128" i="1" s="1"/>
  <c r="C1129" i="1"/>
  <c r="B1129" i="1" s="1"/>
  <c r="C1130" i="1"/>
  <c r="J1130" i="1" s="1"/>
  <c r="C1131" i="1"/>
  <c r="Q1131" i="1" s="1"/>
  <c r="C1132" i="1"/>
  <c r="A1132" i="1" s="1"/>
  <c r="C1133" i="1"/>
  <c r="L1133" i="1" s="1"/>
  <c r="C1134" i="1"/>
  <c r="R1134" i="1" s="1"/>
  <c r="C1135" i="1"/>
  <c r="C1136" i="1"/>
  <c r="C1137" i="1"/>
  <c r="C1138" i="1"/>
  <c r="B1138" i="1" s="1"/>
  <c r="C1139" i="1"/>
  <c r="N1139" i="1" s="1"/>
  <c r="C1140" i="1"/>
  <c r="C1141" i="1"/>
  <c r="C1142" i="1"/>
  <c r="C1143" i="1"/>
  <c r="R1143" i="1" s="1"/>
  <c r="C1144" i="1"/>
  <c r="N1144" i="1" s="1"/>
  <c r="C1145" i="1"/>
  <c r="P1145" i="1" s="1"/>
  <c r="C1146" i="1"/>
  <c r="M1146" i="1" s="1"/>
  <c r="C1147" i="1"/>
  <c r="Q1147" i="1" s="1"/>
  <c r="C1148" i="1"/>
  <c r="L1148" i="1" s="1"/>
  <c r="C1149" i="1"/>
  <c r="Q1149" i="1" s="1"/>
  <c r="C1150" i="1"/>
  <c r="M1150" i="1" s="1"/>
  <c r="C1151" i="1"/>
  <c r="C1152" i="1"/>
  <c r="C1153" i="1"/>
  <c r="C1154" i="1"/>
  <c r="K1154" i="1" s="1"/>
  <c r="C1155" i="1"/>
  <c r="R1155" i="1" s="1"/>
  <c r="C1156" i="1"/>
  <c r="B1156" i="1" s="1"/>
  <c r="C1157" i="1"/>
  <c r="N1157" i="1" s="1"/>
  <c r="C1158" i="1"/>
  <c r="L1158" i="1" s="1"/>
  <c r="C1159" i="1"/>
  <c r="M1159" i="1" s="1"/>
  <c r="C1160" i="1"/>
  <c r="C1161" i="1"/>
  <c r="M1161" i="1" s="1"/>
  <c r="C1162" i="1"/>
  <c r="L1162" i="1" s="1"/>
  <c r="C1163" i="1"/>
  <c r="L1163" i="1" s="1"/>
  <c r="C1164" i="1"/>
  <c r="P1164" i="1" s="1"/>
  <c r="C1165" i="1"/>
  <c r="C1166" i="1"/>
  <c r="L1166" i="1" s="1"/>
  <c r="C1167" i="1"/>
  <c r="C1168" i="1"/>
  <c r="C1169" i="1"/>
  <c r="K1169" i="1" s="1"/>
  <c r="C1170" i="1"/>
  <c r="O1170" i="1" s="1"/>
  <c r="C1171" i="1"/>
  <c r="N1171" i="1" s="1"/>
  <c r="C1172" i="1"/>
  <c r="J1172" i="1" s="1"/>
  <c r="C1173" i="1"/>
  <c r="C1174" i="1"/>
  <c r="O1174" i="1" s="1"/>
  <c r="C1175" i="1"/>
  <c r="B1175" i="1" s="1"/>
  <c r="C1176" i="1"/>
  <c r="C1177" i="1"/>
  <c r="C1178" i="1"/>
  <c r="O1178" i="1" s="1"/>
  <c r="C1179" i="1"/>
  <c r="O1179" i="1" s="1"/>
  <c r="C1180" i="1"/>
  <c r="C1181" i="1"/>
  <c r="J1181" i="1" s="1"/>
  <c r="C1182" i="1"/>
  <c r="B1182" i="1" s="1"/>
  <c r="C1183" i="1"/>
  <c r="O1183" i="1" s="1"/>
  <c r="C1184" i="1"/>
  <c r="J1184" i="1" s="1"/>
  <c r="C1185" i="1"/>
  <c r="M1185" i="1" s="1"/>
  <c r="C1186" i="1"/>
  <c r="K1186" i="1" s="1"/>
  <c r="C1187" i="1"/>
  <c r="P1187" i="1" s="1"/>
  <c r="C1188" i="1"/>
  <c r="J1188" i="1" s="1"/>
  <c r="C1189" i="1"/>
  <c r="L1189" i="1" s="1"/>
  <c r="C1190" i="1"/>
  <c r="L1190" i="1" s="1"/>
  <c r="C1191" i="1"/>
  <c r="J1191" i="1" s="1"/>
  <c r="C1192" i="1"/>
  <c r="N1192" i="1" s="1"/>
  <c r="C1193" i="1"/>
  <c r="C1194" i="1"/>
  <c r="B1194" i="1" s="1"/>
  <c r="C1195" i="1"/>
  <c r="C1196" i="1"/>
  <c r="R1196" i="1" s="1"/>
  <c r="C1197" i="1"/>
  <c r="C1198" i="1"/>
  <c r="Q1198" i="1" s="1"/>
  <c r="C1199" i="1"/>
  <c r="O1199" i="1" s="1"/>
  <c r="C1200" i="1"/>
  <c r="Q1200" i="1" s="1"/>
  <c r="C1201" i="1"/>
  <c r="M1201" i="1" s="1"/>
  <c r="C1202" i="1"/>
  <c r="J1202" i="1" s="1"/>
  <c r="C1203" i="1"/>
  <c r="K1203" i="1" s="1"/>
  <c r="C1204" i="1"/>
  <c r="B1204" i="1" s="1"/>
  <c r="C1205" i="1"/>
  <c r="C1206" i="1"/>
  <c r="A1206" i="1" s="1"/>
  <c r="C1207" i="1"/>
  <c r="R1207" i="1" s="1"/>
  <c r="C1208" i="1"/>
  <c r="C1209" i="1"/>
  <c r="P1209" i="1" s="1"/>
  <c r="C1210" i="1"/>
  <c r="L1210" i="1" s="1"/>
  <c r="C1211" i="1"/>
  <c r="B1211" i="1" s="1"/>
  <c r="C1212" i="1"/>
  <c r="B1212" i="1" s="1"/>
  <c r="C1213" i="1"/>
  <c r="N1213" i="1" s="1"/>
  <c r="C1214" i="1"/>
  <c r="C1215" i="1"/>
  <c r="C1216" i="1"/>
  <c r="C1217" i="1"/>
  <c r="C1218" i="1"/>
  <c r="N1218" i="1" s="1"/>
  <c r="C1219" i="1"/>
  <c r="C1220" i="1"/>
  <c r="C1221" i="1"/>
  <c r="C1222" i="1"/>
  <c r="J1222" i="1" s="1"/>
  <c r="C1223" i="1"/>
  <c r="C1224" i="1"/>
  <c r="C1225" i="1"/>
  <c r="C1226" i="1"/>
  <c r="R1226" i="1" s="1"/>
  <c r="C1227" i="1"/>
  <c r="J1227" i="1" s="1"/>
  <c r="C1228" i="1"/>
  <c r="R1228" i="1" s="1"/>
  <c r="C1229" i="1"/>
  <c r="J1229" i="1" s="1"/>
  <c r="C1230" i="1"/>
  <c r="A1230" i="1" s="1"/>
  <c r="C1231" i="1"/>
  <c r="Q1231" i="1" s="1"/>
  <c r="C1232" i="1"/>
  <c r="B1232" i="1" s="1"/>
  <c r="C1233" i="1"/>
  <c r="C1234" i="1"/>
  <c r="L1234" i="1" s="1"/>
  <c r="C1235" i="1"/>
  <c r="C1236" i="1"/>
  <c r="O1236" i="1" s="1"/>
  <c r="C1237" i="1"/>
  <c r="M1237" i="1" s="1"/>
  <c r="C1238" i="1"/>
  <c r="N1238" i="1" s="1"/>
  <c r="C1239" i="1"/>
  <c r="B1239" i="1" s="1"/>
  <c r="C1240" i="1"/>
  <c r="C1241" i="1"/>
  <c r="R1241" i="1" s="1"/>
  <c r="C1242" i="1"/>
  <c r="C1243" i="1"/>
  <c r="L1243" i="1" s="1"/>
  <c r="C1244" i="1"/>
  <c r="K1244" i="1" s="1"/>
  <c r="C1245" i="1"/>
  <c r="P1245" i="1" s="1"/>
  <c r="C1246" i="1"/>
  <c r="C1247" i="1"/>
  <c r="O1101" i="1"/>
  <c r="R1101" i="1"/>
  <c r="M1085" i="1"/>
  <c r="P1105" i="1"/>
  <c r="N1105" i="1"/>
  <c r="M1105" i="1"/>
  <c r="L1105" i="1"/>
  <c r="Q1097" i="1"/>
  <c r="L1097" i="1"/>
  <c r="M1097" i="1"/>
  <c r="R1081" i="1"/>
  <c r="L1081" i="1"/>
  <c r="M1081" i="1"/>
  <c r="Q1081" i="1"/>
  <c r="C555" i="1"/>
  <c r="N555" i="1" s="1"/>
  <c r="C556" i="1"/>
  <c r="C557" i="1"/>
  <c r="O557" i="1" s="1"/>
  <c r="C558" i="1"/>
  <c r="B558" i="1" s="1"/>
  <c r="C559" i="1"/>
  <c r="M559" i="1" s="1"/>
  <c r="C560" i="1"/>
  <c r="B560" i="1" s="1"/>
  <c r="C561" i="1"/>
  <c r="L561" i="1" s="1"/>
  <c r="C562" i="1"/>
  <c r="N562" i="1" s="1"/>
  <c r="C563" i="1"/>
  <c r="R563" i="1" s="1"/>
  <c r="C564" i="1"/>
  <c r="C565" i="1"/>
  <c r="C566" i="1"/>
  <c r="C567" i="1"/>
  <c r="C568" i="1"/>
  <c r="C569" i="1"/>
  <c r="L569" i="1" s="1"/>
  <c r="C570" i="1"/>
  <c r="C571" i="1"/>
  <c r="J571" i="1" s="1"/>
  <c r="C572" i="1"/>
  <c r="C573" i="1"/>
  <c r="A573" i="1" s="1"/>
  <c r="C574" i="1"/>
  <c r="K574" i="1" s="1"/>
  <c r="C575" i="1"/>
  <c r="C576" i="1"/>
  <c r="P576" i="1" s="1"/>
  <c r="C577" i="1"/>
  <c r="C578" i="1"/>
  <c r="K578" i="1" s="1"/>
  <c r="C579" i="1"/>
  <c r="L579" i="1" s="1"/>
  <c r="C580" i="1"/>
  <c r="C581" i="1"/>
  <c r="C582" i="1"/>
  <c r="M582" i="1" s="1"/>
  <c r="C583" i="1"/>
  <c r="N583" i="1" s="1"/>
  <c r="C584" i="1"/>
  <c r="P584" i="1" s="1"/>
  <c r="C585" i="1"/>
  <c r="N585" i="1" s="1"/>
  <c r="C586" i="1"/>
  <c r="C587" i="1"/>
  <c r="L587" i="1" s="1"/>
  <c r="C588" i="1"/>
  <c r="G152" i="13"/>
  <c r="G139" i="13"/>
  <c r="C541" i="1"/>
  <c r="C542" i="1"/>
  <c r="A542" i="1" s="1"/>
  <c r="C543" i="1"/>
  <c r="N543" i="1" s="1"/>
  <c r="C544" i="1"/>
  <c r="A544" i="1" s="1"/>
  <c r="C545" i="1"/>
  <c r="B545" i="1" s="1"/>
  <c r="C546" i="1"/>
  <c r="C547" i="1"/>
  <c r="L547" i="1" s="1"/>
  <c r="C548" i="1"/>
  <c r="C549" i="1"/>
  <c r="C550" i="1"/>
  <c r="L550" i="1" s="1"/>
  <c r="C551" i="1"/>
  <c r="C552" i="1"/>
  <c r="C553" i="1"/>
  <c r="K553" i="1" s="1"/>
  <c r="C554" i="1"/>
  <c r="C540" i="1"/>
  <c r="P540" i="1" s="1"/>
  <c r="C342" i="1"/>
  <c r="C343" i="1"/>
  <c r="C344" i="1"/>
  <c r="C345" i="1"/>
  <c r="C346" i="1"/>
  <c r="C347" i="1"/>
  <c r="C348" i="1"/>
  <c r="C349" i="1"/>
  <c r="C350" i="1"/>
  <c r="C351" i="1"/>
  <c r="C352" i="1"/>
  <c r="C353" i="1"/>
  <c r="C354" i="1"/>
  <c r="C355" i="1"/>
  <c r="C340" i="1"/>
  <c r="R340"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206" i="13"/>
  <c r="C173" i="1"/>
  <c r="L173" i="1" s="1"/>
  <c r="C172" i="1"/>
  <c r="B172" i="1" s="1"/>
  <c r="C171" i="1"/>
  <c r="C170" i="1"/>
  <c r="C169" i="1"/>
  <c r="C168" i="1"/>
  <c r="K168" i="1" s="1"/>
  <c r="C167" i="1"/>
  <c r="A167" i="1" s="1"/>
  <c r="C166" i="1"/>
  <c r="C165" i="1"/>
  <c r="O165" i="1" s="1"/>
  <c r="C164" i="1"/>
  <c r="A164" i="1" s="1"/>
  <c r="C1341" i="1"/>
  <c r="A1341" i="1" s="1"/>
  <c r="C1342" i="1"/>
  <c r="P1342" i="1" s="1"/>
  <c r="C1343" i="1"/>
  <c r="M1343" i="1" s="1"/>
  <c r="C1344" i="1"/>
  <c r="R1344" i="1" s="1"/>
  <c r="C1345" i="1"/>
  <c r="O1345" i="1" s="1"/>
  <c r="C1346" i="1"/>
  <c r="A1346" i="1" s="1"/>
  <c r="C1347" i="1"/>
  <c r="L1347" i="1" s="1"/>
  <c r="C1348" i="1"/>
  <c r="C1349" i="1"/>
  <c r="P1349" i="1" s="1"/>
  <c r="C1350" i="1"/>
  <c r="K1350" i="1" s="1"/>
  <c r="C1340" i="1"/>
  <c r="O1340" i="1" s="1"/>
  <c r="P1057" i="1"/>
  <c r="Q1057" i="1"/>
  <c r="J1057" i="1"/>
  <c r="R1057" i="1"/>
  <c r="M1057" i="1"/>
  <c r="P1049" i="1"/>
  <c r="Q1049" i="1"/>
  <c r="J1049" i="1"/>
  <c r="N1049" i="1"/>
  <c r="O1049" i="1"/>
  <c r="P1041" i="1"/>
  <c r="Q1041" i="1"/>
  <c r="N1041" i="1"/>
  <c r="O1041" i="1"/>
  <c r="M1041" i="1"/>
  <c r="K1025" i="1"/>
  <c r="L1025" i="1"/>
  <c r="M1025" i="1"/>
  <c r="N1025" i="1"/>
  <c r="R1017" i="1"/>
  <c r="L1017" i="1"/>
  <c r="O1017" i="1"/>
  <c r="K1017" i="1"/>
  <c r="J1009" i="1"/>
  <c r="R1009" i="1"/>
  <c r="K1009" i="1"/>
  <c r="L1009" i="1"/>
  <c r="L1077" i="1"/>
  <c r="N1077" i="1"/>
  <c r="R1077"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1518" i="1"/>
  <c r="B1518" i="1" s="1"/>
  <c r="C1519" i="1"/>
  <c r="C1520" i="1"/>
  <c r="M1520" i="1" s="1"/>
  <c r="C1517" i="1"/>
  <c r="B1517" i="1" s="1"/>
  <c r="C1523" i="1"/>
  <c r="N1523" i="1" s="1"/>
  <c r="C1524" i="1"/>
  <c r="L1524" i="1" s="1"/>
  <c r="C1525" i="1"/>
  <c r="C1522" i="1"/>
  <c r="C1533" i="1"/>
  <c r="M1533" i="1" s="1"/>
  <c r="C1534" i="1"/>
  <c r="M1534" i="1" s="1"/>
  <c r="C1535" i="1"/>
  <c r="L1535" i="1" s="1"/>
  <c r="C1532" i="1"/>
  <c r="A1532" i="1" s="1"/>
  <c r="C1538" i="1"/>
  <c r="C1539" i="1"/>
  <c r="N1539" i="1" s="1"/>
  <c r="C1540" i="1"/>
  <c r="J1540" i="1" s="1"/>
  <c r="C1537" i="1"/>
  <c r="B1537" i="1" s="1"/>
  <c r="C1543" i="1"/>
  <c r="O1543" i="1" s="1"/>
  <c r="C1544" i="1"/>
  <c r="C1545" i="1"/>
  <c r="B1545" i="1" s="1"/>
  <c r="C1542" i="1"/>
  <c r="O1542" i="1" s="1"/>
  <c r="C1548" i="1"/>
  <c r="R1548" i="1" s="1"/>
  <c r="C1549" i="1"/>
  <c r="O1549" i="1" s="1"/>
  <c r="C1550" i="1"/>
  <c r="B1550" i="1" s="1"/>
  <c r="C1547" i="1"/>
  <c r="C1558" i="1"/>
  <c r="J1558" i="1" s="1"/>
  <c r="C1559" i="1"/>
  <c r="C1560" i="1"/>
  <c r="O1560" i="1" s="1"/>
  <c r="C1557" i="1"/>
  <c r="B1557" i="1" s="1"/>
  <c r="C1562" i="1"/>
  <c r="C1563" i="1"/>
  <c r="A1563" i="1" s="1"/>
  <c r="C1564" i="1"/>
  <c r="K1564" i="1" s="1"/>
  <c r="C1565" i="1"/>
  <c r="C1512" i="1"/>
  <c r="J1512" i="1" s="1"/>
  <c r="C1513" i="1"/>
  <c r="K1513" i="1" s="1"/>
  <c r="C1514" i="1"/>
  <c r="C1515" i="1"/>
  <c r="P1515" i="1" s="1"/>
  <c r="B10" i="18"/>
  <c r="F47" i="8" s="1"/>
  <c r="B12" i="18"/>
  <c r="F81" i="8" s="1"/>
  <c r="B13" i="18"/>
  <c r="F80" i="8" s="1"/>
  <c r="B14" i="18"/>
  <c r="F67" i="8" s="1"/>
  <c r="B11" i="18"/>
  <c r="F53" i="8" s="1"/>
  <c r="B31" i="18"/>
  <c r="F166" i="8" s="1"/>
  <c r="B7" i="18"/>
  <c r="F34" i="8" s="1"/>
  <c r="B5" i="18"/>
  <c r="F9" i="8" s="1"/>
  <c r="B51" i="18"/>
  <c r="O486" i="1" s="1"/>
  <c r="B50" i="18"/>
  <c r="B46" i="18"/>
  <c r="F213" i="8" s="1"/>
  <c r="B45" i="18"/>
  <c r="F210" i="8" s="1"/>
  <c r="B44" i="18"/>
  <c r="F209" i="8" s="1"/>
  <c r="B42" i="18"/>
  <c r="F208" i="8" s="1"/>
  <c r="B41" i="18"/>
  <c r="F207" i="8" s="1"/>
  <c r="B40" i="18"/>
  <c r="F205" i="8" s="1"/>
  <c r="B39" i="18"/>
  <c r="F203" i="8" s="1"/>
  <c r="B38" i="18"/>
  <c r="F201" i="8" s="1"/>
  <c r="B37" i="18"/>
  <c r="F200" i="8" s="1"/>
  <c r="B36" i="18"/>
  <c r="F183" i="8" s="1"/>
  <c r="B35" i="18"/>
  <c r="F174" i="8" s="1"/>
  <c r="B34" i="18"/>
  <c r="F171" i="8"/>
  <c r="B33" i="18"/>
  <c r="F170" i="8" s="1"/>
  <c r="B32" i="18"/>
  <c r="F173" i="8" s="1"/>
  <c r="B30" i="18"/>
  <c r="B29" i="18"/>
  <c r="F128" i="8" s="1"/>
  <c r="B28" i="18"/>
  <c r="F132" i="8" s="1"/>
  <c r="B27" i="18"/>
  <c r="B26" i="18"/>
  <c r="F121" i="8" s="1"/>
  <c r="B25" i="18"/>
  <c r="F138" i="8" s="1"/>
  <c r="B24" i="18"/>
  <c r="F137" i="8" s="1"/>
  <c r="B23" i="18"/>
  <c r="F108" i="8" s="1"/>
  <c r="B22" i="18"/>
  <c r="F104" i="8" s="1"/>
  <c r="B21" i="18"/>
  <c r="F99" i="8" s="1"/>
  <c r="B16" i="18"/>
  <c r="F105" i="8" s="1"/>
  <c r="B15" i="18"/>
  <c r="B9" i="18"/>
  <c r="F76" i="8" s="1"/>
  <c r="B8" i="18"/>
  <c r="F43" i="8" s="1"/>
  <c r="B6" i="18"/>
  <c r="F24" i="8" s="1"/>
  <c r="B3" i="18"/>
  <c r="F154" i="8" s="1"/>
  <c r="C245" i="1"/>
  <c r="B245" i="1" s="1"/>
  <c r="C281" i="1"/>
  <c r="O281" i="1" s="1"/>
  <c r="C280" i="1"/>
  <c r="N280" i="1" s="1"/>
  <c r="C279" i="1"/>
  <c r="R279" i="1" s="1"/>
  <c r="C278" i="1"/>
  <c r="L278" i="1" s="1"/>
  <c r="C277" i="1"/>
  <c r="O277" i="1" s="1"/>
  <c r="C276" i="1"/>
  <c r="C275" i="1"/>
  <c r="P275" i="1" s="1"/>
  <c r="C274" i="1"/>
  <c r="R274" i="1" s="1"/>
  <c r="C273" i="1"/>
  <c r="B273" i="1" s="1"/>
  <c r="C272" i="1"/>
  <c r="M272" i="1" s="1"/>
  <c r="C271" i="1"/>
  <c r="P271" i="1" s="1"/>
  <c r="C270" i="1"/>
  <c r="C269" i="1"/>
  <c r="Q269" i="1" s="1"/>
  <c r="C268" i="1"/>
  <c r="C266" i="1"/>
  <c r="J266" i="1" s="1"/>
  <c r="C1510" i="1"/>
  <c r="C1445" i="1"/>
  <c r="C440" i="1"/>
  <c r="Q440" i="1" s="1"/>
  <c r="C1258" i="1"/>
  <c r="K1258" i="1" s="1"/>
  <c r="C1257" i="1"/>
  <c r="J1257" i="1" s="1"/>
  <c r="C1253" i="1"/>
  <c r="O1253" i="1" s="1"/>
  <c r="C1254" i="1"/>
  <c r="J1254" i="1" s="1"/>
  <c r="C1365" i="1"/>
  <c r="O1365" i="1" s="1"/>
  <c r="C1364" i="1"/>
  <c r="P1364" i="1" s="1"/>
  <c r="C1363" i="1"/>
  <c r="C1362" i="1"/>
  <c r="Q1362" i="1" s="1"/>
  <c r="C1361" i="1"/>
  <c r="C1360" i="1"/>
  <c r="C1359" i="1"/>
  <c r="J1359" i="1" s="1"/>
  <c r="C1358" i="1"/>
  <c r="L1358" i="1" s="1"/>
  <c r="C1357" i="1"/>
  <c r="N1357" i="1" s="1"/>
  <c r="C1356" i="1"/>
  <c r="R1356" i="1" s="1"/>
  <c r="C1355" i="1"/>
  <c r="C1354" i="1"/>
  <c r="O1354" i="1" s="1"/>
  <c r="C1353" i="1"/>
  <c r="C1352" i="1"/>
  <c r="C331" i="1"/>
  <c r="Q331" i="1" s="1"/>
  <c r="C330" i="1"/>
  <c r="N330" i="1" s="1"/>
  <c r="C329" i="1"/>
  <c r="N329" i="1" s="1"/>
  <c r="C252" i="1"/>
  <c r="K252" i="1" s="1"/>
  <c r="C251" i="1"/>
  <c r="R251" i="1" s="1"/>
  <c r="C250" i="1"/>
  <c r="C1338" i="1"/>
  <c r="K1338" i="1" s="1"/>
  <c r="C1337" i="1"/>
  <c r="C600" i="1"/>
  <c r="C601" i="1"/>
  <c r="C602" i="1"/>
  <c r="A602" i="1" s="1"/>
  <c r="C603" i="1"/>
  <c r="L603" i="1" s="1"/>
  <c r="C604" i="1"/>
  <c r="O604" i="1" s="1"/>
  <c r="C605" i="1"/>
  <c r="C606" i="1"/>
  <c r="Q606" i="1" s="1"/>
  <c r="C607" i="1"/>
  <c r="A607" i="1" s="1"/>
  <c r="C608" i="1"/>
  <c r="R608" i="1" s="1"/>
  <c r="C609" i="1"/>
  <c r="Q609" i="1" s="1"/>
  <c r="C610" i="1"/>
  <c r="A610" i="1" s="1"/>
  <c r="C611" i="1"/>
  <c r="R611" i="1" s="1"/>
  <c r="C612" i="1"/>
  <c r="O612" i="1" s="1"/>
  <c r="C613" i="1"/>
  <c r="B613" i="1" s="1"/>
  <c r="C614" i="1"/>
  <c r="R614" i="1" s="1"/>
  <c r="C615" i="1"/>
  <c r="K615" i="1" s="1"/>
  <c r="C616" i="1"/>
  <c r="M616" i="1" s="1"/>
  <c r="C617" i="1"/>
  <c r="J617" i="1" s="1"/>
  <c r="C618" i="1"/>
  <c r="L618" i="1" s="1"/>
  <c r="C619" i="1"/>
  <c r="C620" i="1"/>
  <c r="B620" i="1" s="1"/>
  <c r="C621" i="1"/>
  <c r="J621" i="1" s="1"/>
  <c r="C622" i="1"/>
  <c r="B622" i="1" s="1"/>
  <c r="C623" i="1"/>
  <c r="C624" i="1"/>
  <c r="C625" i="1"/>
  <c r="C626" i="1"/>
  <c r="Q626" i="1" s="1"/>
  <c r="C627" i="1"/>
  <c r="C628" i="1"/>
  <c r="M628" i="1" s="1"/>
  <c r="C629" i="1"/>
  <c r="C630" i="1"/>
  <c r="B630" i="1" s="1"/>
  <c r="C631" i="1"/>
  <c r="Q631" i="1" s="1"/>
  <c r="C632" i="1"/>
  <c r="J632" i="1" s="1"/>
  <c r="C633" i="1"/>
  <c r="C634" i="1"/>
  <c r="J634" i="1" s="1"/>
  <c r="C635" i="1"/>
  <c r="O635" i="1" s="1"/>
  <c r="C636" i="1"/>
  <c r="K636" i="1" s="1"/>
  <c r="C637" i="1"/>
  <c r="C638" i="1"/>
  <c r="J638" i="1" s="1"/>
  <c r="C639" i="1"/>
  <c r="C640" i="1"/>
  <c r="K640" i="1" s="1"/>
  <c r="C641" i="1"/>
  <c r="M641" i="1" s="1"/>
  <c r="C642" i="1"/>
  <c r="K642" i="1" s="1"/>
  <c r="C643" i="1"/>
  <c r="O643" i="1" s="1"/>
  <c r="C644" i="1"/>
  <c r="R644" i="1" s="1"/>
  <c r="C645" i="1"/>
  <c r="C646" i="1"/>
  <c r="C647" i="1"/>
  <c r="Q647" i="1" s="1"/>
  <c r="C648" i="1"/>
  <c r="P648" i="1" s="1"/>
  <c r="C649" i="1"/>
  <c r="L649" i="1" s="1"/>
  <c r="C650" i="1"/>
  <c r="A650" i="1" s="1"/>
  <c r="C651" i="1"/>
  <c r="C652" i="1"/>
  <c r="A652" i="1" s="1"/>
  <c r="C653" i="1"/>
  <c r="A653" i="1" s="1"/>
  <c r="C654" i="1"/>
  <c r="A654" i="1" s="1"/>
  <c r="C655" i="1"/>
  <c r="J655" i="1" s="1"/>
  <c r="C599" i="1"/>
  <c r="C598" i="1"/>
  <c r="R598" i="1" s="1"/>
  <c r="C1268" i="1"/>
  <c r="J1268" i="1" s="1"/>
  <c r="C1267" i="1"/>
  <c r="J1267" i="1" s="1"/>
  <c r="C1266" i="1"/>
  <c r="C1265" i="1"/>
  <c r="C1264" i="1"/>
  <c r="R1264" i="1" s="1"/>
  <c r="C1263" i="1"/>
  <c r="B1263" i="1" s="1"/>
  <c r="C1262" i="1"/>
  <c r="C1261" i="1"/>
  <c r="L1261" i="1" s="1"/>
  <c r="C1304" i="1"/>
  <c r="C1305" i="1"/>
  <c r="L1305" i="1" s="1"/>
  <c r="C1306" i="1"/>
  <c r="C1307" i="1"/>
  <c r="R1307" i="1" s="1"/>
  <c r="C1308" i="1"/>
  <c r="P1308" i="1" s="1"/>
  <c r="C1378" i="1"/>
  <c r="Q1378" i="1" s="1"/>
  <c r="C1379" i="1"/>
  <c r="C1380" i="1"/>
  <c r="B1380" i="1" s="1"/>
  <c r="C1381" i="1"/>
  <c r="C1382" i="1"/>
  <c r="Q1382" i="1" s="1"/>
  <c r="C192" i="1"/>
  <c r="C197" i="1"/>
  <c r="B197" i="1" s="1"/>
  <c r="C202" i="1"/>
  <c r="J202" i="1" s="1"/>
  <c r="C190" i="1"/>
  <c r="K190" i="1" s="1"/>
  <c r="C191" i="1"/>
  <c r="J191" i="1" s="1"/>
  <c r="C193" i="1"/>
  <c r="Q193" i="1" s="1"/>
  <c r="C194" i="1"/>
  <c r="M194" i="1" s="1"/>
  <c r="C195" i="1"/>
  <c r="O195" i="1" s="1"/>
  <c r="C196" i="1"/>
  <c r="C198" i="1"/>
  <c r="Q198" i="1" s="1"/>
  <c r="C199" i="1"/>
  <c r="Q199" i="1" s="1"/>
  <c r="C200" i="1"/>
  <c r="P200" i="1" s="1"/>
  <c r="C201" i="1"/>
  <c r="P201" i="1" s="1"/>
  <c r="B17" i="10"/>
  <c r="C1250" i="1"/>
  <c r="K1250" i="1" s="1"/>
  <c r="C1249"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364" i="1"/>
  <c r="N364" i="1" s="1"/>
  <c r="C324" i="1"/>
  <c r="J324" i="1" s="1"/>
  <c r="C597" i="1"/>
  <c r="C596" i="1"/>
  <c r="B596" i="1" s="1"/>
  <c r="C595" i="1"/>
  <c r="C594" i="1"/>
  <c r="P594" i="1" s="1"/>
  <c r="C593" i="1"/>
  <c r="A593" i="1" s="1"/>
  <c r="C437" i="1"/>
  <c r="C436" i="1"/>
  <c r="C1463"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465" i="1"/>
  <c r="C249" i="1"/>
  <c r="K249" i="1" s="1"/>
  <c r="C328" i="1"/>
  <c r="Q328" i="1" s="1"/>
  <c r="C1464" i="1"/>
  <c r="C248" i="1"/>
  <c r="R248" i="1" s="1"/>
  <c r="C327" i="1"/>
  <c r="C1303" i="1"/>
  <c r="A1303" i="1" s="1"/>
  <c r="C1377" i="1"/>
  <c r="L1377" i="1" s="1"/>
  <c r="C163" i="1"/>
  <c r="C1302" i="1"/>
  <c r="K1302"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283" i="1"/>
  <c r="A1283" i="1" s="1"/>
  <c r="C1284" i="1"/>
  <c r="C1285" i="1"/>
  <c r="N1285" i="1" s="1"/>
  <c r="C1286" i="1"/>
  <c r="C1287" i="1"/>
  <c r="A1287" i="1" s="1"/>
  <c r="C239" i="1"/>
  <c r="B239" i="1" s="1"/>
  <c r="C240" i="1"/>
  <c r="C241" i="1"/>
  <c r="P241" i="1" s="1"/>
  <c r="C242" i="1"/>
  <c r="J242" i="1" s="1"/>
  <c r="C243" i="1"/>
  <c r="N243" i="1" s="1"/>
  <c r="C244" i="1"/>
  <c r="J244" i="1" s="1"/>
  <c r="C246" i="1"/>
  <c r="C247" i="1"/>
  <c r="R247" i="1" s="1"/>
  <c r="C237" i="1"/>
  <c r="J237" i="1" s="1"/>
  <c r="C325" i="1"/>
  <c r="Q325" i="1" s="1"/>
  <c r="C326" i="1"/>
  <c r="C189" i="1"/>
  <c r="M189" i="1" s="1"/>
  <c r="C209" i="1"/>
  <c r="A209" i="1" s="1"/>
  <c r="C210" i="1"/>
  <c r="O210" i="1" s="1"/>
  <c r="C211" i="1"/>
  <c r="C212" i="1"/>
  <c r="R212" i="1" s="1"/>
  <c r="C213" i="1"/>
  <c r="B213" i="1" s="1"/>
  <c r="C214" i="1"/>
  <c r="C215" i="1"/>
  <c r="C216" i="1"/>
  <c r="A216" i="1" s="1"/>
  <c r="C217" i="1"/>
  <c r="K217" i="1" s="1"/>
  <c r="C218" i="1"/>
  <c r="B218" i="1" s="1"/>
  <c r="C219" i="1"/>
  <c r="C220" i="1"/>
  <c r="O220" i="1" s="1"/>
  <c r="B194" i="13"/>
  <c r="B196" i="13"/>
  <c r="B197" i="13"/>
  <c r="C1509" i="1"/>
  <c r="C1508" i="1"/>
  <c r="C1507" i="1"/>
  <c r="C1506" i="1"/>
  <c r="C1505" i="1"/>
  <c r="C1486" i="1"/>
  <c r="C1485" i="1"/>
  <c r="C1484" i="1"/>
  <c r="C1483" i="1"/>
  <c r="C1482" i="1"/>
  <c r="C1481" i="1"/>
  <c r="C1480" i="1"/>
  <c r="C1462" i="1"/>
  <c r="K1462" i="1" s="1"/>
  <c r="C1461" i="1"/>
  <c r="C1460" i="1"/>
  <c r="C1459" i="1"/>
  <c r="C1458" i="1"/>
  <c r="C1457" i="1"/>
  <c r="C1456" i="1"/>
  <c r="C1444" i="1"/>
  <c r="C1443" i="1"/>
  <c r="K1443" i="1" s="1"/>
  <c r="C1442" i="1"/>
  <c r="C1441" i="1"/>
  <c r="C1440" i="1"/>
  <c r="C1453" i="1"/>
  <c r="C1452" i="1"/>
  <c r="N1452" i="1" s="1"/>
  <c r="C1451" i="1"/>
  <c r="N1451" i="1" s="1"/>
  <c r="C1450" i="1"/>
  <c r="B1450" i="1" s="1"/>
  <c r="C1449" i="1"/>
  <c r="N1449" i="1" s="1"/>
  <c r="C1421" i="1"/>
  <c r="C1420" i="1"/>
  <c r="C1419" i="1"/>
  <c r="C1418" i="1"/>
  <c r="C1417" i="1"/>
  <c r="C1416" i="1"/>
  <c r="K1416" i="1" s="1"/>
  <c r="C1415" i="1"/>
  <c r="C1391" i="1"/>
  <c r="C1385" i="1"/>
  <c r="C1386" i="1"/>
  <c r="A1386" i="1" s="1"/>
  <c r="C1387" i="1"/>
  <c r="C1388" i="1"/>
  <c r="C1384" i="1"/>
  <c r="C1301" i="1"/>
  <c r="C1290" i="1"/>
  <c r="C1291" i="1"/>
  <c r="P1291" i="1" s="1"/>
  <c r="C1292" i="1"/>
  <c r="B1292" i="1" s="1"/>
  <c r="C1293" i="1"/>
  <c r="J1293" i="1" s="1"/>
  <c r="C1294" i="1"/>
  <c r="A1294" i="1" s="1"/>
  <c r="C1295" i="1"/>
  <c r="Q1295" i="1" s="1"/>
  <c r="C1296" i="1"/>
  <c r="C1297" i="1"/>
  <c r="K1297" i="1" s="1"/>
  <c r="C1298" i="1"/>
  <c r="L1298" i="1" s="1"/>
  <c r="C1299" i="1"/>
  <c r="B1299" i="1" s="1"/>
  <c r="C1300" i="1"/>
  <c r="C1289" i="1"/>
  <c r="K1289" i="1" s="1"/>
  <c r="C318" i="1"/>
  <c r="B318" i="1" s="1"/>
  <c r="C319" i="1"/>
  <c r="C320" i="1"/>
  <c r="R320" i="1" s="1"/>
  <c r="C321" i="1"/>
  <c r="C322" i="1"/>
  <c r="L322" i="1" s="1"/>
  <c r="C323" i="1"/>
  <c r="R323" i="1" s="1"/>
  <c r="C317" i="1"/>
  <c r="N317" i="1" s="1"/>
  <c r="C232" i="1"/>
  <c r="P232" i="1" s="1"/>
  <c r="C233" i="1"/>
  <c r="C234" i="1"/>
  <c r="A234" i="1" s="1"/>
  <c r="C235" i="1"/>
  <c r="C231" i="1"/>
  <c r="A231" i="1" s="1"/>
  <c r="C229" i="1"/>
  <c r="C228" i="1"/>
  <c r="P228" i="1" s="1"/>
  <c r="C205" i="1"/>
  <c r="L205" i="1" s="1"/>
  <c r="C206" i="1"/>
  <c r="C207" i="1"/>
  <c r="K207" i="1" s="1"/>
  <c r="C208" i="1"/>
  <c r="C204" i="1"/>
  <c r="C150" i="1"/>
  <c r="L150" i="1" s="1"/>
  <c r="C1376" i="1"/>
  <c r="C1375" i="1"/>
  <c r="C1374" i="1"/>
  <c r="A1374" i="1" s="1"/>
  <c r="C1373" i="1"/>
  <c r="O1373" i="1" s="1"/>
  <c r="C1372" i="1"/>
  <c r="B1372" i="1" s="1"/>
  <c r="C1371" i="1"/>
  <c r="L1371" i="1" s="1"/>
  <c r="C1370" i="1"/>
  <c r="C1369" i="1"/>
  <c r="C1368" i="1"/>
  <c r="N1368" i="1" s="1"/>
  <c r="C1367" i="1"/>
  <c r="R464" i="1"/>
  <c r="F92" i="8"/>
  <c r="O1001" i="1"/>
  <c r="J1001" i="1"/>
  <c r="K1001" i="1"/>
  <c r="L1001" i="1"/>
  <c r="P1005" i="1"/>
  <c r="F73" i="8"/>
  <c r="B159" i="13"/>
  <c r="F72" i="8"/>
  <c r="F96" i="8"/>
  <c r="F134" i="8"/>
  <c r="F188" i="8"/>
  <c r="F135" i="8"/>
  <c r="F123" i="8"/>
  <c r="B188" i="13"/>
  <c r="B189" i="13"/>
  <c r="F212" i="8"/>
  <c r="F98" i="8"/>
  <c r="F29" i="8"/>
  <c r="F50" i="8"/>
  <c r="F125" i="8"/>
  <c r="B160" i="13"/>
  <c r="F97" i="8"/>
  <c r="A131" i="13"/>
  <c r="F129" i="8"/>
  <c r="A118" i="13"/>
  <c r="A120" i="13"/>
  <c r="A121" i="13"/>
  <c r="F28" i="8"/>
  <c r="F59" i="8"/>
  <c r="F124" i="8"/>
  <c r="F172" i="8"/>
  <c r="B163" i="13"/>
  <c r="A103" i="13"/>
  <c r="A105" i="13"/>
  <c r="A106" i="13"/>
  <c r="F93" i="8"/>
  <c r="F150" i="8"/>
  <c r="F25" i="8"/>
  <c r="F94" i="8"/>
  <c r="F38" i="8"/>
  <c r="F89" i="8"/>
  <c r="F95" i="8"/>
  <c r="F33" i="8"/>
  <c r="F91" i="8"/>
  <c r="F90" i="8"/>
  <c r="F61" i="8"/>
  <c r="A122" i="13"/>
  <c r="A111" i="13"/>
  <c r="A107" i="13"/>
  <c r="M1109" i="1" l="1"/>
  <c r="R1085" i="1"/>
  <c r="R1065" i="1"/>
  <c r="B664" i="1"/>
  <c r="Q1069" i="1"/>
  <c r="O1033" i="1"/>
  <c r="J1065" i="1"/>
  <c r="N1093" i="1"/>
  <c r="L1093" i="1"/>
  <c r="P1109" i="1"/>
  <c r="K1065" i="1"/>
  <c r="J1069" i="1"/>
  <c r="N1033" i="1"/>
  <c r="Q1065" i="1"/>
  <c r="A1200" i="1"/>
  <c r="L1033" i="1"/>
  <c r="K1033" i="1"/>
  <c r="L1069" i="1"/>
  <c r="P1033" i="1"/>
  <c r="N1073" i="1"/>
  <c r="K1089" i="1"/>
  <c r="L1073" i="1"/>
  <c r="N1089" i="1"/>
  <c r="M1093" i="1"/>
  <c r="R1073" i="1"/>
  <c r="L1089" i="1"/>
  <c r="J1073" i="1"/>
  <c r="P1525" i="1"/>
  <c r="N1460" i="1"/>
  <c r="N1464" i="1"/>
  <c r="F198" i="8"/>
  <c r="M999" i="1"/>
  <c r="F148" i="8"/>
  <c r="F39" i="8"/>
  <c r="F8" i="8"/>
  <c r="F133" i="8"/>
  <c r="F15" i="8"/>
  <c r="F27" i="8"/>
  <c r="F152" i="8"/>
  <c r="F11" i="8"/>
  <c r="F22" i="8"/>
  <c r="F168" i="8"/>
  <c r="F20" i="8"/>
  <c r="F2" i="8"/>
  <c r="F17" i="8"/>
  <c r="F13" i="8"/>
  <c r="F14" i="8"/>
  <c r="F147" i="8"/>
  <c r="F30" i="8"/>
  <c r="F21" i="8"/>
  <c r="F6" i="8"/>
  <c r="F16" i="8"/>
  <c r="F106" i="8"/>
  <c r="F10" i="8"/>
  <c r="F37" i="8"/>
  <c r="F149" i="8"/>
  <c r="F19" i="8"/>
  <c r="F182" i="8"/>
  <c r="F31" i="8"/>
  <c r="F32" i="8"/>
  <c r="F151" i="8"/>
  <c r="F3" i="8"/>
  <c r="F40" i="8"/>
  <c r="F181" i="8"/>
  <c r="F7" i="8"/>
  <c r="F12" i="8"/>
  <c r="F36" i="8"/>
  <c r="F35" i="8"/>
  <c r="F157" i="8"/>
  <c r="F165" i="8"/>
  <c r="F164" i="8"/>
  <c r="F206" i="8"/>
  <c r="F202" i="8"/>
  <c r="F696" i="15"/>
  <c r="C695" i="15"/>
  <c r="B679" i="15"/>
  <c r="B678" i="15" s="1"/>
  <c r="B688" i="15" s="1"/>
  <c r="C694" i="15"/>
  <c r="E693" i="15"/>
  <c r="B689" i="15"/>
  <c r="C693" i="15"/>
  <c r="O1455" i="1"/>
  <c r="Q1087" i="1"/>
  <c r="Q1079" i="1"/>
  <c r="J1087" i="1"/>
  <c r="P1095" i="1"/>
  <c r="R1023" i="1"/>
  <c r="K1031" i="1"/>
  <c r="L1024" i="1"/>
  <c r="L1039" i="1"/>
  <c r="N1064" i="1"/>
  <c r="J1095" i="1"/>
  <c r="O1047" i="1"/>
  <c r="R1103" i="1"/>
  <c r="K1040" i="1"/>
  <c r="N1055" i="1"/>
  <c r="N1080" i="1"/>
  <c r="M1000" i="1"/>
  <c r="P1007" i="1"/>
  <c r="P1063" i="1"/>
  <c r="J1096" i="1"/>
  <c r="P1015" i="1"/>
  <c r="O1071" i="1"/>
  <c r="J1015" i="1"/>
  <c r="P1008" i="1"/>
  <c r="L1000" i="1"/>
  <c r="O1008" i="1"/>
  <c r="R1024" i="1"/>
  <c r="Q1040" i="1"/>
  <c r="L1064" i="1"/>
  <c r="M1080" i="1"/>
  <c r="K1096" i="1"/>
  <c r="R1000" i="1"/>
  <c r="L1008" i="1"/>
  <c r="J1024" i="1"/>
  <c r="M1048" i="1"/>
  <c r="K1064" i="1"/>
  <c r="J1080" i="1"/>
  <c r="Q1096" i="1"/>
  <c r="Q1008" i="1"/>
  <c r="O1032" i="1"/>
  <c r="L1048" i="1"/>
  <c r="O1072" i="1"/>
  <c r="O1088" i="1"/>
  <c r="L1104" i="1"/>
  <c r="P1016" i="1"/>
  <c r="K1032" i="1"/>
  <c r="J1048" i="1"/>
  <c r="P1072" i="1"/>
  <c r="L1088" i="1"/>
  <c r="O1104" i="1"/>
  <c r="L1016" i="1"/>
  <c r="R1032" i="1"/>
  <c r="O1056" i="1"/>
  <c r="L1072" i="1"/>
  <c r="N1088" i="1"/>
  <c r="K1104" i="1"/>
  <c r="J1016" i="1"/>
  <c r="M1040" i="1"/>
  <c r="N1056" i="1"/>
  <c r="Q1072" i="1"/>
  <c r="Q1088" i="1"/>
  <c r="Q1016" i="1"/>
  <c r="N1040" i="1"/>
  <c r="R1056" i="1"/>
  <c r="R1096" i="1"/>
  <c r="F162" i="8"/>
  <c r="F175" i="8"/>
  <c r="F163" i="8"/>
  <c r="F156" i="8"/>
  <c r="F204" i="8"/>
  <c r="F169" i="8"/>
  <c r="F142" i="8"/>
  <c r="F139" i="8"/>
  <c r="F140" i="8"/>
  <c r="F199" i="8"/>
  <c r="F211" i="8"/>
  <c r="F159" i="8"/>
  <c r="F145" i="8"/>
  <c r="F167" i="8"/>
  <c r="F146" i="8"/>
  <c r="F187" i="8"/>
  <c r="F127" i="8"/>
  <c r="F158" i="8"/>
  <c r="F178" i="8"/>
  <c r="F100" i="8"/>
  <c r="F184" i="8"/>
  <c r="F143" i="8"/>
  <c r="F177" i="8"/>
  <c r="F42" i="8"/>
  <c r="L999" i="1"/>
  <c r="O1007" i="1"/>
  <c r="O1015" i="1"/>
  <c r="Q1023" i="1"/>
  <c r="J1023" i="1"/>
  <c r="R1031" i="1"/>
  <c r="K1039" i="1"/>
  <c r="L1047" i="1"/>
  <c r="M1055" i="1"/>
  <c r="O1063" i="1"/>
  <c r="M1071" i="1"/>
  <c r="O1087" i="1"/>
  <c r="O1079" i="1"/>
  <c r="M1095" i="1"/>
  <c r="O1103" i="1"/>
  <c r="J1103" i="1"/>
  <c r="M1007" i="1"/>
  <c r="M1015" i="1"/>
  <c r="P1023" i="1"/>
  <c r="P1031" i="1"/>
  <c r="J1031" i="1"/>
  <c r="R1039" i="1"/>
  <c r="K1047" i="1"/>
  <c r="L1055" i="1"/>
  <c r="M1063" i="1"/>
  <c r="N1071" i="1"/>
  <c r="N1087" i="1"/>
  <c r="M1079" i="1"/>
  <c r="Q1095" i="1"/>
  <c r="M1103" i="1"/>
  <c r="L1007" i="1"/>
  <c r="Q1015" i="1"/>
  <c r="O1023" i="1"/>
  <c r="N1031" i="1"/>
  <c r="Q1039" i="1"/>
  <c r="J1039" i="1"/>
  <c r="R1047" i="1"/>
  <c r="K1055" i="1"/>
  <c r="L1063" i="1"/>
  <c r="P1071" i="1"/>
  <c r="P1087" i="1"/>
  <c r="N1079" i="1"/>
  <c r="O1095" i="1"/>
  <c r="K1103" i="1"/>
  <c r="J999" i="1"/>
  <c r="R999" i="1"/>
  <c r="K1007" i="1"/>
  <c r="N1015" i="1"/>
  <c r="M1023" i="1"/>
  <c r="O1031" i="1"/>
  <c r="P1039" i="1"/>
  <c r="N1047" i="1"/>
  <c r="J1047" i="1"/>
  <c r="R1055" i="1"/>
  <c r="K1063" i="1"/>
  <c r="L1071" i="1"/>
  <c r="M1087" i="1"/>
  <c r="P1079" i="1"/>
  <c r="N1095" i="1"/>
  <c r="Q1103" i="1"/>
  <c r="O999" i="1"/>
  <c r="J1007" i="1"/>
  <c r="L1015" i="1"/>
  <c r="N1023" i="1"/>
  <c r="M1031" i="1"/>
  <c r="O1039" i="1"/>
  <c r="M1047" i="1"/>
  <c r="Q1055" i="1"/>
  <c r="J1055" i="1"/>
  <c r="R1063" i="1"/>
  <c r="K1071" i="1"/>
  <c r="K1087" i="1"/>
  <c r="L1079" i="1"/>
  <c r="K1095" i="1"/>
  <c r="P1103" i="1"/>
  <c r="Q999" i="1"/>
  <c r="R1007" i="1"/>
  <c r="K1015" i="1"/>
  <c r="L1023" i="1"/>
  <c r="Q1031" i="1"/>
  <c r="N1039" i="1"/>
  <c r="Q1047" i="1"/>
  <c r="O1055" i="1"/>
  <c r="N1063" i="1"/>
  <c r="J1063" i="1"/>
  <c r="R1071" i="1"/>
  <c r="L1087" i="1"/>
  <c r="R1079" i="1"/>
  <c r="L1095" i="1"/>
  <c r="N1103" i="1"/>
  <c r="K999" i="1"/>
  <c r="N999" i="1"/>
  <c r="N1007" i="1"/>
  <c r="Q1071" i="1"/>
  <c r="K1079" i="1"/>
  <c r="Q624" i="1"/>
  <c r="K624" i="1"/>
  <c r="L624" i="1"/>
  <c r="M624" i="1"/>
  <c r="N624" i="1"/>
  <c r="O624" i="1"/>
  <c r="P624" i="1"/>
  <c r="J624" i="1"/>
  <c r="O1089" i="1"/>
  <c r="K1097" i="1"/>
  <c r="O1105" i="1"/>
  <c r="Q1009" i="1"/>
  <c r="J1017" i="1"/>
  <c r="R1025" i="1"/>
  <c r="M1033" i="1"/>
  <c r="L1041" i="1"/>
  <c r="M1049" i="1"/>
  <c r="K1057" i="1"/>
  <c r="N1065" i="1"/>
  <c r="P1065" i="1"/>
  <c r="Q1073" i="1"/>
  <c r="J1081" i="1"/>
  <c r="R1089" i="1"/>
  <c r="N1097" i="1"/>
  <c r="K1105" i="1"/>
  <c r="O1009" i="1"/>
  <c r="P1009" i="1"/>
  <c r="Q1017" i="1"/>
  <c r="J1025" i="1"/>
  <c r="R1033" i="1"/>
  <c r="K1041" i="1"/>
  <c r="L1049" i="1"/>
  <c r="O1057" i="1"/>
  <c r="O1065" i="1"/>
  <c r="M1073" i="1"/>
  <c r="P1073" i="1"/>
  <c r="N1081" i="1"/>
  <c r="P1081" i="1"/>
  <c r="J1089" i="1"/>
  <c r="R1097" i="1"/>
  <c r="Q1105" i="1"/>
  <c r="P1001" i="1"/>
  <c r="N1009" i="1"/>
  <c r="N1017" i="1"/>
  <c r="P1017" i="1"/>
  <c r="Q1025" i="1"/>
  <c r="J1033" i="1"/>
  <c r="R1041" i="1"/>
  <c r="K1049" i="1"/>
  <c r="L1057" i="1"/>
  <c r="M1065" i="1"/>
  <c r="K1073" i="1"/>
  <c r="K1081" i="1"/>
  <c r="Q1089" i="1"/>
  <c r="P1089" i="1"/>
  <c r="J1097" i="1"/>
  <c r="R1105" i="1"/>
  <c r="R1001" i="1"/>
  <c r="N1001" i="1"/>
  <c r="Q1001" i="1"/>
  <c r="M1001" i="1"/>
  <c r="M1009" i="1"/>
  <c r="M1017" i="1"/>
  <c r="O1025" i="1"/>
  <c r="P1025" i="1"/>
  <c r="Q1033" i="1"/>
  <c r="J1041" i="1"/>
  <c r="R1049" i="1"/>
  <c r="N1057" i="1"/>
  <c r="L1065" i="1"/>
  <c r="O1073" i="1"/>
  <c r="O1081" i="1"/>
  <c r="M1089" i="1"/>
  <c r="O1097" i="1"/>
  <c r="P1097" i="1"/>
  <c r="J1105" i="1"/>
  <c r="B1507" i="1"/>
  <c r="P1390" i="1"/>
  <c r="P1408" i="1"/>
  <c r="P1392" i="1"/>
  <c r="P1405" i="1"/>
  <c r="P1410" i="1"/>
  <c r="P1394" i="1"/>
  <c r="P1407" i="1"/>
  <c r="P1397" i="1"/>
  <c r="P1412" i="1"/>
  <c r="P1411" i="1"/>
  <c r="P1403" i="1"/>
  <c r="P1400" i="1"/>
  <c r="P1399" i="1"/>
  <c r="P1395" i="1"/>
  <c r="P1402" i="1"/>
  <c r="P1401" i="1"/>
  <c r="P1406" i="1"/>
  <c r="P1393" i="1"/>
  <c r="P1398" i="1"/>
  <c r="P1404" i="1"/>
  <c r="P1396" i="1"/>
  <c r="P1409" i="1"/>
  <c r="O1467" i="1"/>
  <c r="O1475" i="1"/>
  <c r="O1470" i="1"/>
  <c r="O1468" i="1"/>
  <c r="O1476" i="1"/>
  <c r="O1469" i="1"/>
  <c r="O1471" i="1"/>
  <c r="O1472" i="1"/>
  <c r="O1473" i="1"/>
  <c r="O1466" i="1"/>
  <c r="O1474" i="1"/>
  <c r="O1477" i="1"/>
  <c r="Q1390" i="1"/>
  <c r="Q1407" i="1"/>
  <c r="Q1400" i="1"/>
  <c r="Q1395" i="1"/>
  <c r="Q1394" i="1"/>
  <c r="Q1412" i="1"/>
  <c r="Q1399" i="1"/>
  <c r="Q1403" i="1"/>
  <c r="Q1404" i="1"/>
  <c r="Q1406" i="1"/>
  <c r="Q1396" i="1"/>
  <c r="Q1411" i="1"/>
  <c r="Q1410" i="1"/>
  <c r="Q1402" i="1"/>
  <c r="Q1409" i="1"/>
  <c r="Q1398" i="1"/>
  <c r="Q1401" i="1"/>
  <c r="Q1393" i="1"/>
  <c r="Q1405" i="1"/>
  <c r="Q1408" i="1"/>
  <c r="Q1392" i="1"/>
  <c r="Q1397" i="1"/>
  <c r="B1455" i="1"/>
  <c r="B1469" i="1"/>
  <c r="B1468" i="1"/>
  <c r="B1471" i="1"/>
  <c r="B1477" i="1"/>
  <c r="B1470" i="1"/>
  <c r="B1476" i="1"/>
  <c r="B1475" i="1"/>
  <c r="B1472" i="1"/>
  <c r="B1467" i="1"/>
  <c r="B1474" i="1"/>
  <c r="B1473" i="1"/>
  <c r="B1466" i="1"/>
  <c r="P1455" i="1"/>
  <c r="P1466" i="1"/>
  <c r="P1474" i="1"/>
  <c r="P1476" i="1"/>
  <c r="P1467" i="1"/>
  <c r="P1475" i="1"/>
  <c r="P1469" i="1"/>
  <c r="P1470" i="1"/>
  <c r="P1471" i="1"/>
  <c r="P1472" i="1"/>
  <c r="P1468" i="1"/>
  <c r="P1477" i="1"/>
  <c r="P1473" i="1"/>
  <c r="R1390" i="1"/>
  <c r="R1400" i="1"/>
  <c r="R1411" i="1"/>
  <c r="R1394" i="1"/>
  <c r="R1403" i="1"/>
  <c r="R1407" i="1"/>
  <c r="R1398" i="1"/>
  <c r="R1405" i="1"/>
  <c r="R1395" i="1"/>
  <c r="R1410" i="1"/>
  <c r="R1409" i="1"/>
  <c r="R1401" i="1"/>
  <c r="R1393" i="1"/>
  <c r="R1397" i="1"/>
  <c r="R1408" i="1"/>
  <c r="R1406" i="1"/>
  <c r="R1392" i="1"/>
  <c r="R1399" i="1"/>
  <c r="R1412" i="1"/>
  <c r="R1396" i="1"/>
  <c r="R1404" i="1"/>
  <c r="R1402" i="1"/>
  <c r="Q1455" i="1"/>
  <c r="Q1473" i="1"/>
  <c r="Q1467" i="1"/>
  <c r="Q1466" i="1"/>
  <c r="Q1474" i="1"/>
  <c r="Q1476" i="1"/>
  <c r="Q1469" i="1"/>
  <c r="Q1477" i="1"/>
  <c r="Q1470" i="1"/>
  <c r="Q1471" i="1"/>
  <c r="Q1475" i="1"/>
  <c r="Q1472" i="1"/>
  <c r="Q1468" i="1"/>
  <c r="J1390" i="1"/>
  <c r="J1394" i="1"/>
  <c r="J1399" i="1"/>
  <c r="J1407" i="1"/>
  <c r="J1406" i="1"/>
  <c r="J1396" i="1"/>
  <c r="J1411" i="1"/>
  <c r="J1400" i="1"/>
  <c r="J1403" i="1"/>
  <c r="J1404" i="1"/>
  <c r="J1402" i="1"/>
  <c r="J1398" i="1"/>
  <c r="J1408" i="1"/>
  <c r="J1405" i="1"/>
  <c r="J1395" i="1"/>
  <c r="J1409" i="1"/>
  <c r="J1401" i="1"/>
  <c r="J1393" i="1"/>
  <c r="J1392" i="1"/>
  <c r="J1397" i="1"/>
  <c r="J1412" i="1"/>
  <c r="J1410" i="1"/>
  <c r="J1455" i="1"/>
  <c r="J1472" i="1"/>
  <c r="J1474" i="1"/>
  <c r="J1473" i="1"/>
  <c r="J1466" i="1"/>
  <c r="J1467" i="1"/>
  <c r="J1468" i="1"/>
  <c r="J1476" i="1"/>
  <c r="J1469" i="1"/>
  <c r="J1477" i="1"/>
  <c r="J1470" i="1"/>
  <c r="J1475" i="1"/>
  <c r="J1471" i="1"/>
  <c r="R1455" i="1"/>
  <c r="R1472" i="1"/>
  <c r="R1473" i="1"/>
  <c r="R1468" i="1"/>
  <c r="R1476" i="1"/>
  <c r="R1469" i="1"/>
  <c r="R1477" i="1"/>
  <c r="R1470" i="1"/>
  <c r="R1467" i="1"/>
  <c r="R1471" i="1"/>
  <c r="R1466" i="1"/>
  <c r="R1474" i="1"/>
  <c r="R1475" i="1"/>
  <c r="O1390" i="1"/>
  <c r="O1409" i="1"/>
  <c r="O1408" i="1"/>
  <c r="O1398" i="1"/>
  <c r="O1412" i="1"/>
  <c r="O1404" i="1"/>
  <c r="O1410" i="1"/>
  <c r="O1402" i="1"/>
  <c r="O1400" i="1"/>
  <c r="O1396" i="1"/>
  <c r="O1403" i="1"/>
  <c r="O1401" i="1"/>
  <c r="O1392" i="1"/>
  <c r="O1397" i="1"/>
  <c r="O1406" i="1"/>
  <c r="O1405" i="1"/>
  <c r="O1407" i="1"/>
  <c r="O1395" i="1"/>
  <c r="O1394" i="1"/>
  <c r="O1393" i="1"/>
  <c r="O1399" i="1"/>
  <c r="O1411" i="1"/>
  <c r="O473" i="1"/>
  <c r="O477" i="1"/>
  <c r="O481" i="1"/>
  <c r="O482" i="1"/>
  <c r="O474" i="1"/>
  <c r="O465" i="1"/>
  <c r="O480" i="1"/>
  <c r="O469" i="1"/>
  <c r="O485" i="1"/>
  <c r="O475" i="1"/>
  <c r="O472" i="1"/>
  <c r="O466" i="1"/>
  <c r="O483" i="1"/>
  <c r="O467" i="1"/>
  <c r="O479" i="1"/>
  <c r="O471" i="1"/>
  <c r="O478" i="1"/>
  <c r="O476" i="1"/>
  <c r="O470" i="1"/>
  <c r="O484" i="1"/>
  <c r="O468" i="1"/>
  <c r="L1390" i="1"/>
  <c r="L1396" i="1"/>
  <c r="L1405" i="1"/>
  <c r="L1410" i="1"/>
  <c r="L1404" i="1"/>
  <c r="L1402" i="1"/>
  <c r="L1395" i="1"/>
  <c r="L1406" i="1"/>
  <c r="L1400" i="1"/>
  <c r="L1408" i="1"/>
  <c r="L1392" i="1"/>
  <c r="L1394" i="1"/>
  <c r="L1412" i="1"/>
  <c r="L1398" i="1"/>
  <c r="L1409" i="1"/>
  <c r="L1411" i="1"/>
  <c r="L1401" i="1"/>
  <c r="L1397" i="1"/>
  <c r="L1403" i="1"/>
  <c r="L1393" i="1"/>
  <c r="L1407" i="1"/>
  <c r="L1399" i="1"/>
  <c r="L1455" i="1"/>
  <c r="L1470" i="1"/>
  <c r="L1471" i="1"/>
  <c r="L1473" i="1"/>
  <c r="L1466" i="1"/>
  <c r="L1474" i="1"/>
  <c r="L1467" i="1"/>
  <c r="L1475" i="1"/>
  <c r="L1468" i="1"/>
  <c r="L1476" i="1"/>
  <c r="L1472" i="1"/>
  <c r="L1469" i="1"/>
  <c r="L1477" i="1"/>
  <c r="B1421" i="1"/>
  <c r="B1429" i="1"/>
  <c r="A1390" i="1"/>
  <c r="A1394" i="1"/>
  <c r="A1405" i="1"/>
  <c r="A1400" i="1"/>
  <c r="A1403" i="1"/>
  <c r="A1392" i="1"/>
  <c r="A1404" i="1"/>
  <c r="A1411" i="1"/>
  <c r="A1402" i="1"/>
  <c r="A1396" i="1"/>
  <c r="A1408" i="1"/>
  <c r="A1395" i="1"/>
  <c r="A1398" i="1"/>
  <c r="A1393" i="1"/>
  <c r="A1412" i="1"/>
  <c r="A1409" i="1"/>
  <c r="A1397" i="1"/>
  <c r="A1410" i="1"/>
  <c r="A1407" i="1"/>
  <c r="A1401" i="1"/>
  <c r="A1399" i="1"/>
  <c r="A1406" i="1"/>
  <c r="M1390" i="1"/>
  <c r="M1407" i="1"/>
  <c r="M1394" i="1"/>
  <c r="M1398" i="1"/>
  <c r="M1397" i="1"/>
  <c r="M1409" i="1"/>
  <c r="M1392" i="1"/>
  <c r="M1399" i="1"/>
  <c r="M1401" i="1"/>
  <c r="M1406" i="1"/>
  <c r="M1396" i="1"/>
  <c r="M1393" i="1"/>
  <c r="M1411" i="1"/>
  <c r="M1395" i="1"/>
  <c r="M1405" i="1"/>
  <c r="M1408" i="1"/>
  <c r="M1404" i="1"/>
  <c r="M1412" i="1"/>
  <c r="M1403" i="1"/>
  <c r="M1410" i="1"/>
  <c r="M1400" i="1"/>
  <c r="M1402" i="1"/>
  <c r="M1455" i="1"/>
  <c r="M1469" i="1"/>
  <c r="M1477" i="1"/>
  <c r="M1470" i="1"/>
  <c r="M1473" i="1"/>
  <c r="M1466" i="1"/>
  <c r="M1474" i="1"/>
  <c r="M1467" i="1"/>
  <c r="M1475" i="1"/>
  <c r="M1468" i="1"/>
  <c r="M1476" i="1"/>
  <c r="M1471" i="1"/>
  <c r="M1472" i="1"/>
  <c r="O1391" i="1"/>
  <c r="O1505" i="1"/>
  <c r="B1390" i="1"/>
  <c r="B1395" i="1"/>
  <c r="B1397" i="1"/>
  <c r="B1399" i="1"/>
  <c r="B1412" i="1"/>
  <c r="B1401" i="1"/>
  <c r="B1407" i="1"/>
  <c r="B1404" i="1"/>
  <c r="B1396" i="1"/>
  <c r="B1392" i="1"/>
  <c r="B1405" i="1"/>
  <c r="B1393" i="1"/>
  <c r="B1409" i="1"/>
  <c r="B1400" i="1"/>
  <c r="B1394" i="1"/>
  <c r="B1402" i="1"/>
  <c r="B1411" i="1"/>
  <c r="B1398" i="1"/>
  <c r="B1408" i="1"/>
  <c r="B1406" i="1"/>
  <c r="B1410" i="1"/>
  <c r="B1403" i="1"/>
  <c r="N1394" i="1"/>
  <c r="N1396" i="1"/>
  <c r="N1401" i="1"/>
  <c r="N1397" i="1"/>
  <c r="N1402" i="1"/>
  <c r="N1393" i="1"/>
  <c r="N1398" i="1"/>
  <c r="N1404" i="1"/>
  <c r="N1408" i="1"/>
  <c r="N1400" i="1"/>
  <c r="N1395" i="1"/>
  <c r="N1403" i="1"/>
  <c r="N1392" i="1"/>
  <c r="N1406" i="1"/>
  <c r="N1411" i="1"/>
  <c r="N1410" i="1"/>
  <c r="N1409" i="1"/>
  <c r="N1405" i="1"/>
  <c r="N1407" i="1"/>
  <c r="N1412" i="1"/>
  <c r="N1399" i="1"/>
  <c r="A1455" i="1"/>
  <c r="A1468" i="1"/>
  <c r="A1472" i="1"/>
  <c r="A1471" i="1"/>
  <c r="A1476" i="1"/>
  <c r="A1466" i="1"/>
  <c r="A1474" i="1"/>
  <c r="A1473" i="1"/>
  <c r="A1469" i="1"/>
  <c r="A1467" i="1"/>
  <c r="A1475" i="1"/>
  <c r="A1470" i="1"/>
  <c r="A1477" i="1"/>
  <c r="N1455" i="1"/>
  <c r="N1468" i="1"/>
  <c r="N1476" i="1"/>
  <c r="N1470" i="1"/>
  <c r="N1469" i="1"/>
  <c r="N1477" i="1"/>
  <c r="N1472" i="1"/>
  <c r="N1473" i="1"/>
  <c r="N1466" i="1"/>
  <c r="N1474" i="1"/>
  <c r="N1471" i="1"/>
  <c r="N1467" i="1"/>
  <c r="N1475" i="1"/>
  <c r="K1058" i="1"/>
  <c r="O1026" i="1"/>
  <c r="M1106" i="1"/>
  <c r="J608" i="1"/>
  <c r="P1356" i="1"/>
  <c r="L1520" i="1"/>
  <c r="K1535" i="1"/>
  <c r="O280" i="1"/>
  <c r="J1357" i="1"/>
  <c r="M630" i="1"/>
  <c r="M279" i="1"/>
  <c r="L642" i="1"/>
  <c r="O616" i="1"/>
  <c r="N604" i="1"/>
  <c r="K1026" i="1"/>
  <c r="M1050" i="1"/>
  <c r="O1018" i="1"/>
  <c r="Q350" i="1"/>
  <c r="J350" i="1"/>
  <c r="R350" i="1"/>
  <c r="K350" i="1"/>
  <c r="L350" i="1"/>
  <c r="M350" i="1"/>
  <c r="N350" i="1"/>
  <c r="O350" i="1"/>
  <c r="P350" i="1"/>
  <c r="Q342" i="1"/>
  <c r="J342" i="1"/>
  <c r="R342" i="1"/>
  <c r="K342" i="1"/>
  <c r="L342" i="1"/>
  <c r="M342" i="1"/>
  <c r="N342" i="1"/>
  <c r="O342" i="1"/>
  <c r="P342" i="1"/>
  <c r="Q1026" i="1"/>
  <c r="N1058" i="1"/>
  <c r="P1074" i="1"/>
  <c r="J349" i="1"/>
  <c r="R349" i="1"/>
  <c r="K349" i="1"/>
  <c r="L349" i="1"/>
  <c r="M349" i="1"/>
  <c r="N349" i="1"/>
  <c r="O349" i="1"/>
  <c r="P349" i="1"/>
  <c r="Q349" i="1"/>
  <c r="L1098" i="1"/>
  <c r="L1539" i="1"/>
  <c r="P1002" i="1"/>
  <c r="R1034" i="1"/>
  <c r="J1066" i="1"/>
  <c r="L355" i="1"/>
  <c r="M355" i="1"/>
  <c r="N355" i="1"/>
  <c r="O355" i="1"/>
  <c r="P355" i="1"/>
  <c r="Q355" i="1"/>
  <c r="J355" i="1"/>
  <c r="R355" i="1"/>
  <c r="K355" i="1"/>
  <c r="L347" i="1"/>
  <c r="M347" i="1"/>
  <c r="N347" i="1"/>
  <c r="O347" i="1"/>
  <c r="P347" i="1"/>
  <c r="Q347" i="1"/>
  <c r="J347" i="1"/>
  <c r="R347" i="1"/>
  <c r="K347" i="1"/>
  <c r="Q242" i="1"/>
  <c r="P1539" i="1"/>
  <c r="L1002" i="1"/>
  <c r="P1034" i="1"/>
  <c r="N1066" i="1"/>
  <c r="M1010" i="1"/>
  <c r="M354" i="1"/>
  <c r="N354" i="1"/>
  <c r="O354" i="1"/>
  <c r="P354" i="1"/>
  <c r="Q354" i="1"/>
  <c r="J354" i="1"/>
  <c r="R354" i="1"/>
  <c r="K354" i="1"/>
  <c r="L354" i="1"/>
  <c r="M346" i="1"/>
  <c r="N346" i="1"/>
  <c r="O346" i="1"/>
  <c r="P346" i="1"/>
  <c r="Q346" i="1"/>
  <c r="J346" i="1"/>
  <c r="R346" i="1"/>
  <c r="K346" i="1"/>
  <c r="L346" i="1"/>
  <c r="K348" i="1"/>
  <c r="L348" i="1"/>
  <c r="M348" i="1"/>
  <c r="N348" i="1"/>
  <c r="O348" i="1"/>
  <c r="P348" i="1"/>
  <c r="Q348" i="1"/>
  <c r="J348" i="1"/>
  <c r="R348" i="1"/>
  <c r="M1563" i="1"/>
  <c r="K1042" i="1"/>
  <c r="K1010" i="1"/>
  <c r="N353" i="1"/>
  <c r="O353" i="1"/>
  <c r="P353" i="1"/>
  <c r="Q353" i="1"/>
  <c r="J353" i="1"/>
  <c r="R353" i="1"/>
  <c r="K353" i="1"/>
  <c r="L353" i="1"/>
  <c r="M353" i="1"/>
  <c r="N345" i="1"/>
  <c r="O345" i="1"/>
  <c r="P345" i="1"/>
  <c r="Q345" i="1"/>
  <c r="J345" i="1"/>
  <c r="R345" i="1"/>
  <c r="K345" i="1"/>
  <c r="L345" i="1"/>
  <c r="M345" i="1"/>
  <c r="K1563" i="1"/>
  <c r="Q1042" i="1"/>
  <c r="R1018" i="1"/>
  <c r="O352" i="1"/>
  <c r="P352" i="1"/>
  <c r="Q352" i="1"/>
  <c r="J352" i="1"/>
  <c r="R352" i="1"/>
  <c r="K352" i="1"/>
  <c r="L352" i="1"/>
  <c r="M352" i="1"/>
  <c r="N352" i="1"/>
  <c r="O344" i="1"/>
  <c r="P344" i="1"/>
  <c r="Q344" i="1"/>
  <c r="J344" i="1"/>
  <c r="R344" i="1"/>
  <c r="K344" i="1"/>
  <c r="L344" i="1"/>
  <c r="M344" i="1"/>
  <c r="N344" i="1"/>
  <c r="R1050" i="1"/>
  <c r="M1018" i="1"/>
  <c r="P351" i="1"/>
  <c r="Q351" i="1"/>
  <c r="J351" i="1"/>
  <c r="R351" i="1"/>
  <c r="K351" i="1"/>
  <c r="L351" i="1"/>
  <c r="M351" i="1"/>
  <c r="N351" i="1"/>
  <c r="O351" i="1"/>
  <c r="A343" i="1"/>
  <c r="P343" i="1"/>
  <c r="Q343" i="1"/>
  <c r="J343" i="1"/>
  <c r="R343" i="1"/>
  <c r="K343" i="1"/>
  <c r="L343" i="1"/>
  <c r="M343" i="1"/>
  <c r="N343" i="1"/>
  <c r="O343" i="1"/>
  <c r="O1002" i="1"/>
  <c r="P1026" i="1"/>
  <c r="Q1034" i="1"/>
  <c r="J1042" i="1"/>
  <c r="N1050" i="1"/>
  <c r="L1058" i="1"/>
  <c r="R1066" i="1"/>
  <c r="L1010" i="1"/>
  <c r="N1018" i="1"/>
  <c r="R1074" i="1"/>
  <c r="N1106" i="1"/>
  <c r="J1026" i="1"/>
  <c r="N1034" i="1"/>
  <c r="O1034" i="1"/>
  <c r="P1042" i="1"/>
  <c r="Q1050" i="1"/>
  <c r="J1058" i="1"/>
  <c r="M1066" i="1"/>
  <c r="R1010" i="1"/>
  <c r="L1018" i="1"/>
  <c r="O1074" i="1"/>
  <c r="N1082" i="1"/>
  <c r="J1002" i="1"/>
  <c r="R1026" i="1"/>
  <c r="L1034" i="1"/>
  <c r="R1042" i="1"/>
  <c r="O1042" i="1"/>
  <c r="P1050" i="1"/>
  <c r="Q1058" i="1"/>
  <c r="K1066" i="1"/>
  <c r="J1010" i="1"/>
  <c r="J1018" i="1"/>
  <c r="M1082" i="1"/>
  <c r="N1002" i="1"/>
  <c r="N1026" i="1"/>
  <c r="M1034" i="1"/>
  <c r="N1042" i="1"/>
  <c r="L1050" i="1"/>
  <c r="O1050" i="1"/>
  <c r="P1058" i="1"/>
  <c r="Q1066" i="1"/>
  <c r="Q1010" i="1"/>
  <c r="K1018" i="1"/>
  <c r="K1090" i="1"/>
  <c r="R1002" i="1"/>
  <c r="M1002" i="1"/>
  <c r="M1026" i="1"/>
  <c r="K1034" i="1"/>
  <c r="M1042" i="1"/>
  <c r="J1050" i="1"/>
  <c r="R1058" i="1"/>
  <c r="O1058" i="1"/>
  <c r="P1066" i="1"/>
  <c r="P1010" i="1"/>
  <c r="Q1018" i="1"/>
  <c r="R1090" i="1"/>
  <c r="K1002" i="1"/>
  <c r="Q1002" i="1"/>
  <c r="L1026" i="1"/>
  <c r="J1034" i="1"/>
  <c r="L1042" i="1"/>
  <c r="K1050" i="1"/>
  <c r="M1058" i="1"/>
  <c r="L1066" i="1"/>
  <c r="O1066" i="1"/>
  <c r="N1010" i="1"/>
  <c r="O1010" i="1"/>
  <c r="P1018" i="1"/>
  <c r="N1098" i="1"/>
  <c r="Q17" i="1"/>
  <c r="P67" i="1"/>
  <c r="P242" i="1"/>
  <c r="R198" i="1"/>
  <c r="N152" i="1"/>
  <c r="O67" i="1"/>
  <c r="J1283" i="1"/>
  <c r="K242" i="1"/>
  <c r="R216" i="1"/>
  <c r="Q1486" i="1"/>
  <c r="Q1456" i="1"/>
  <c r="Q1481" i="1"/>
  <c r="P1560" i="1"/>
  <c r="P1559" i="1"/>
  <c r="L1428" i="1"/>
  <c r="L1432" i="1"/>
  <c r="M280" i="1"/>
  <c r="M1357" i="1"/>
  <c r="B242" i="1"/>
  <c r="N1542" i="1"/>
  <c r="A280" i="1"/>
  <c r="J609" i="1"/>
  <c r="M1542" i="1"/>
  <c r="L1515" i="1"/>
  <c r="P1357" i="1"/>
  <c r="K189" i="1"/>
  <c r="A272" i="1"/>
  <c r="P609" i="1"/>
  <c r="R189" i="1"/>
  <c r="N1557" i="1"/>
  <c r="O609" i="1"/>
  <c r="J1515" i="1"/>
  <c r="M1557" i="1"/>
  <c r="N1532" i="1"/>
  <c r="Q1283" i="1"/>
  <c r="J216" i="1"/>
  <c r="A1557" i="1"/>
  <c r="Q655" i="1"/>
  <c r="Q149" i="1"/>
  <c r="J149" i="1"/>
  <c r="N1512" i="1"/>
  <c r="R612" i="1"/>
  <c r="N1012" i="1"/>
  <c r="L152" i="1"/>
  <c r="M1004" i="1"/>
  <c r="K1004" i="1"/>
  <c r="L1052" i="1"/>
  <c r="Q201" i="1"/>
  <c r="J1092" i="1"/>
  <c r="P152" i="1"/>
  <c r="K17" i="1"/>
  <c r="M1012" i="1"/>
  <c r="K1052" i="1"/>
  <c r="P1100" i="1"/>
  <c r="M1545" i="1"/>
  <c r="J628" i="1"/>
  <c r="N149" i="1"/>
  <c r="N67" i="1"/>
  <c r="P1283" i="1"/>
  <c r="O242" i="1"/>
  <c r="A242" i="1"/>
  <c r="J189" i="1"/>
  <c r="Q216" i="1"/>
  <c r="K1000" i="1"/>
  <c r="R1004" i="1"/>
  <c r="O1539" i="1"/>
  <c r="A1550" i="1"/>
  <c r="P440" i="1"/>
  <c r="Q618" i="1"/>
  <c r="K28" i="1"/>
  <c r="N1008" i="1"/>
  <c r="O1016" i="1"/>
  <c r="O1024" i="1"/>
  <c r="Q1024" i="1"/>
  <c r="J1032" i="1"/>
  <c r="R1040" i="1"/>
  <c r="K1048" i="1"/>
  <c r="L1056" i="1"/>
  <c r="M1064" i="1"/>
  <c r="N1072" i="1"/>
  <c r="O1020" i="1"/>
  <c r="O1080" i="1"/>
  <c r="P1088" i="1"/>
  <c r="N1096" i="1"/>
  <c r="P1104" i="1"/>
  <c r="Q1104" i="1"/>
  <c r="Q1100" i="1"/>
  <c r="A1545" i="1"/>
  <c r="M640" i="1"/>
  <c r="A149" i="1"/>
  <c r="M67" i="1"/>
  <c r="N1283" i="1"/>
  <c r="N242" i="1"/>
  <c r="Q189" i="1"/>
  <c r="B189" i="1"/>
  <c r="P216" i="1"/>
  <c r="J1000" i="1"/>
  <c r="Q1004" i="1"/>
  <c r="O617" i="1"/>
  <c r="R1549" i="1"/>
  <c r="R277" i="1"/>
  <c r="L1362" i="1"/>
  <c r="M1008" i="1"/>
  <c r="N1016" i="1"/>
  <c r="N1024" i="1"/>
  <c r="P1032" i="1"/>
  <c r="Q1032" i="1"/>
  <c r="J1040" i="1"/>
  <c r="R1048" i="1"/>
  <c r="K1056" i="1"/>
  <c r="O1064" i="1"/>
  <c r="M1072" i="1"/>
  <c r="N1020" i="1"/>
  <c r="P1068" i="1"/>
  <c r="L1080" i="1"/>
  <c r="R1088" i="1"/>
  <c r="L1096" i="1"/>
  <c r="N1104" i="1"/>
  <c r="L1108" i="1"/>
  <c r="R618" i="1"/>
  <c r="J277" i="1"/>
  <c r="J440" i="1"/>
  <c r="M242" i="1"/>
  <c r="P189" i="1"/>
  <c r="O216" i="1"/>
  <c r="J1028" i="1"/>
  <c r="J1108" i="1"/>
  <c r="R67" i="1"/>
  <c r="L242" i="1"/>
  <c r="O189" i="1"/>
  <c r="N216" i="1"/>
  <c r="P1000" i="1"/>
  <c r="O1004" i="1"/>
  <c r="R1524" i="1"/>
  <c r="N1549" i="1"/>
  <c r="L269" i="1"/>
  <c r="M1354" i="1"/>
  <c r="A1338" i="1"/>
  <c r="R638" i="1"/>
  <c r="P1036" i="1"/>
  <c r="K1008" i="1"/>
  <c r="M1016" i="1"/>
  <c r="P1024" i="1"/>
  <c r="N1032" i="1"/>
  <c r="L1040" i="1"/>
  <c r="P1048" i="1"/>
  <c r="Q1048" i="1"/>
  <c r="J1056" i="1"/>
  <c r="R1064" i="1"/>
  <c r="K1072" i="1"/>
  <c r="O1028" i="1"/>
  <c r="R1076" i="1"/>
  <c r="R1080" i="1"/>
  <c r="M1088" i="1"/>
  <c r="P1096" i="1"/>
  <c r="J1104" i="1"/>
  <c r="Q1084" i="1"/>
  <c r="P1124" i="1"/>
  <c r="L67" i="1"/>
  <c r="M1283" i="1"/>
  <c r="A189" i="1"/>
  <c r="O1524" i="1"/>
  <c r="K1362" i="1"/>
  <c r="M638" i="1"/>
  <c r="L1283" i="1"/>
  <c r="B216" i="1"/>
  <c r="J67" i="1"/>
  <c r="N1004" i="1"/>
  <c r="L1036" i="1"/>
  <c r="R1008" i="1"/>
  <c r="K1016" i="1"/>
  <c r="M1024" i="1"/>
  <c r="M1032" i="1"/>
  <c r="P1040" i="1"/>
  <c r="N1048" i="1"/>
  <c r="M1056" i="1"/>
  <c r="Q1056" i="1"/>
  <c r="J1064" i="1"/>
  <c r="R1072" i="1"/>
  <c r="R1044" i="1"/>
  <c r="Q1076" i="1"/>
  <c r="K1080" i="1"/>
  <c r="J1088" i="1"/>
  <c r="O1096" i="1"/>
  <c r="M1104" i="1"/>
  <c r="N1084" i="1"/>
  <c r="J1164" i="1"/>
  <c r="J1004" i="1"/>
  <c r="K67" i="1"/>
  <c r="P1004" i="1"/>
  <c r="J1549" i="1"/>
  <c r="K1068" i="1"/>
  <c r="P273" i="1"/>
  <c r="B67" i="1"/>
  <c r="A67" i="1"/>
  <c r="K1283" i="1"/>
  <c r="B1283" i="1"/>
  <c r="R242" i="1"/>
  <c r="N189" i="1"/>
  <c r="L216" i="1"/>
  <c r="Q1000" i="1"/>
  <c r="O1000" i="1"/>
  <c r="P1524" i="1"/>
  <c r="B1549" i="1"/>
  <c r="K269" i="1"/>
  <c r="L1354" i="1"/>
  <c r="P606" i="1"/>
  <c r="A644" i="1"/>
  <c r="K1520" i="1"/>
  <c r="M1358" i="1"/>
  <c r="A152" i="1"/>
  <c r="R1283" i="1"/>
  <c r="L189" i="1"/>
  <c r="K216" i="1"/>
  <c r="N1000" i="1"/>
  <c r="L1004" i="1"/>
  <c r="B1524" i="1"/>
  <c r="R1563" i="1"/>
  <c r="Q612" i="1"/>
  <c r="M650" i="1"/>
  <c r="O1036" i="1"/>
  <c r="J1008" i="1"/>
  <c r="R1016" i="1"/>
  <c r="K1024" i="1"/>
  <c r="L1032" i="1"/>
  <c r="O1040" i="1"/>
  <c r="O1048" i="1"/>
  <c r="P1056" i="1"/>
  <c r="P1064" i="1"/>
  <c r="Q1064" i="1"/>
  <c r="J1072" i="1"/>
  <c r="K1012" i="1"/>
  <c r="Q1044" i="1"/>
  <c r="P1080" i="1"/>
  <c r="Q1080" i="1"/>
  <c r="K1088" i="1"/>
  <c r="M1096" i="1"/>
  <c r="R1104" i="1"/>
  <c r="N1092" i="1"/>
  <c r="K152" i="1"/>
  <c r="P149" i="1"/>
  <c r="P317" i="1"/>
  <c r="K201" i="1"/>
  <c r="L17" i="1"/>
  <c r="A279" i="1"/>
  <c r="A1356" i="1"/>
  <c r="M604" i="1"/>
  <c r="P616" i="1"/>
  <c r="L630" i="1"/>
  <c r="Q642" i="1"/>
  <c r="R152" i="1"/>
  <c r="B152" i="1"/>
  <c r="O149" i="1"/>
  <c r="P1374" i="1"/>
  <c r="R201" i="1"/>
  <c r="N17" i="1"/>
  <c r="L271" i="1"/>
  <c r="K1364" i="1"/>
  <c r="P251" i="1"/>
  <c r="P604" i="1"/>
  <c r="B616" i="1"/>
  <c r="A630" i="1"/>
  <c r="N648" i="1"/>
  <c r="B1374" i="1"/>
  <c r="J201" i="1"/>
  <c r="M17" i="1"/>
  <c r="K271" i="1"/>
  <c r="O1364" i="1"/>
  <c r="L251" i="1"/>
  <c r="K610" i="1"/>
  <c r="A616" i="1"/>
  <c r="R636" i="1"/>
  <c r="M648" i="1"/>
  <c r="L648" i="1"/>
  <c r="J152" i="1"/>
  <c r="K149" i="1"/>
  <c r="B149" i="1"/>
  <c r="O201" i="1"/>
  <c r="B17" i="1"/>
  <c r="K279" i="1"/>
  <c r="N271" i="1"/>
  <c r="M1364" i="1"/>
  <c r="A251" i="1"/>
  <c r="R610" i="1"/>
  <c r="Q636" i="1"/>
  <c r="N1226" i="1"/>
  <c r="B1132" i="1"/>
  <c r="L279" i="1"/>
  <c r="O271" i="1"/>
  <c r="N1364" i="1"/>
  <c r="J251" i="1"/>
  <c r="J610" i="1"/>
  <c r="O636" i="1"/>
  <c r="Q152" i="1"/>
  <c r="L149" i="1"/>
  <c r="J279" i="1"/>
  <c r="M271" i="1"/>
  <c r="J1356" i="1"/>
  <c r="B251" i="1"/>
  <c r="Q616" i="1"/>
  <c r="B636" i="1"/>
  <c r="N620" i="1"/>
  <c r="N201" i="1"/>
  <c r="A201" i="1"/>
  <c r="Q279" i="1"/>
  <c r="Q1356" i="1"/>
  <c r="K604" i="1"/>
  <c r="R616" i="1"/>
  <c r="N630" i="1"/>
  <c r="A636" i="1"/>
  <c r="R624" i="1"/>
  <c r="M193" i="1"/>
  <c r="O1148" i="1"/>
  <c r="L1027" i="1"/>
  <c r="J1019" i="1"/>
  <c r="P1003" i="1"/>
  <c r="J56" i="1"/>
  <c r="N1534" i="1"/>
  <c r="K737" i="1"/>
  <c r="K1011" i="1"/>
  <c r="J1043" i="1"/>
  <c r="L1059" i="1"/>
  <c r="J1035" i="1"/>
  <c r="J1051" i="1"/>
  <c r="M149" i="1"/>
  <c r="M152" i="1"/>
  <c r="F74" i="8"/>
  <c r="F70" i="8"/>
  <c r="F79" i="8"/>
  <c r="F51" i="8"/>
  <c r="F155" i="8"/>
  <c r="F186" i="8"/>
  <c r="F63" i="8"/>
  <c r="F69" i="8"/>
  <c r="F46" i="8"/>
  <c r="F185" i="8"/>
  <c r="F75" i="8"/>
  <c r="F107" i="8"/>
  <c r="F49" i="8"/>
  <c r="F83" i="8"/>
  <c r="F71" i="8"/>
  <c r="F41" i="8"/>
  <c r="F160" i="8"/>
  <c r="F161" i="8"/>
  <c r="F153" i="8"/>
  <c r="F65" i="8"/>
  <c r="F48" i="8"/>
  <c r="F77" i="8"/>
  <c r="F179" i="8"/>
  <c r="F45" i="8"/>
  <c r="F44" i="8"/>
  <c r="F78" i="8"/>
  <c r="F62" i="8"/>
  <c r="F195" i="8"/>
  <c r="F196" i="8"/>
  <c r="F197" i="8"/>
  <c r="F193" i="8"/>
  <c r="F194" i="8"/>
  <c r="F190" i="8"/>
  <c r="F191" i="8"/>
  <c r="F192" i="8"/>
  <c r="F68" i="8"/>
  <c r="F66" i="8"/>
  <c r="F180" i="8"/>
  <c r="F131" i="8"/>
  <c r="F130" i="8"/>
  <c r="F88" i="8"/>
  <c r="F122" i="8"/>
  <c r="F126" i="8"/>
  <c r="L1542" i="1"/>
  <c r="L1557" i="1"/>
  <c r="K16" i="1"/>
  <c r="Q277" i="1"/>
  <c r="R269" i="1"/>
  <c r="O440" i="1"/>
  <c r="R1362" i="1"/>
  <c r="R1354" i="1"/>
  <c r="M1338" i="1"/>
  <c r="M606" i="1"/>
  <c r="P612" i="1"/>
  <c r="P618" i="1"/>
  <c r="Q638" i="1"/>
  <c r="N650" i="1"/>
  <c r="Q1515" i="1"/>
  <c r="R1069" i="1"/>
  <c r="O1077" i="1"/>
  <c r="R1014" i="1"/>
  <c r="Q1093" i="1"/>
  <c r="R1204" i="1"/>
  <c r="N1109" i="1"/>
  <c r="P1085" i="1"/>
  <c r="M1101" i="1"/>
  <c r="K1542" i="1"/>
  <c r="K1557" i="1"/>
  <c r="A1285" i="1"/>
  <c r="P277" i="1"/>
  <c r="P269" i="1"/>
  <c r="N440" i="1"/>
  <c r="J1362" i="1"/>
  <c r="J1354" i="1"/>
  <c r="R1338" i="1"/>
  <c r="L606" i="1"/>
  <c r="M612" i="1"/>
  <c r="K618" i="1"/>
  <c r="O638" i="1"/>
  <c r="L650" i="1"/>
  <c r="B1515" i="1"/>
  <c r="P1069" i="1"/>
  <c r="K1077" i="1"/>
  <c r="O1093" i="1"/>
  <c r="A1210" i="1"/>
  <c r="R1109" i="1"/>
  <c r="L1109" i="1"/>
  <c r="N1085" i="1"/>
  <c r="J1101" i="1"/>
  <c r="R1542" i="1"/>
  <c r="B1542" i="1"/>
  <c r="R1557" i="1"/>
  <c r="M1386" i="1"/>
  <c r="B277" i="1"/>
  <c r="O269" i="1"/>
  <c r="M440" i="1"/>
  <c r="P1362" i="1"/>
  <c r="Q1354" i="1"/>
  <c r="J1338" i="1"/>
  <c r="J606" i="1"/>
  <c r="J612" i="1"/>
  <c r="N618" i="1"/>
  <c r="A638" i="1"/>
  <c r="Q650" i="1"/>
  <c r="O1069" i="1"/>
  <c r="J1077" i="1"/>
  <c r="P1093" i="1"/>
  <c r="O1109" i="1"/>
  <c r="Q1085" i="1"/>
  <c r="L1085" i="1"/>
  <c r="N1101" i="1"/>
  <c r="J728" i="1"/>
  <c r="J1542" i="1"/>
  <c r="A1542" i="1"/>
  <c r="J1557" i="1"/>
  <c r="M277" i="1"/>
  <c r="A277" i="1"/>
  <c r="B269" i="1"/>
  <c r="L440" i="1"/>
  <c r="O1362" i="1"/>
  <c r="P1354" i="1"/>
  <c r="Q1338" i="1"/>
  <c r="K606" i="1"/>
  <c r="N612" i="1"/>
  <c r="A618" i="1"/>
  <c r="P644" i="1"/>
  <c r="K1069" i="1"/>
  <c r="Q1077" i="1"/>
  <c r="K1093" i="1"/>
  <c r="K1109" i="1"/>
  <c r="O1085" i="1"/>
  <c r="Q1101" i="1"/>
  <c r="L1101" i="1"/>
  <c r="O728" i="1"/>
  <c r="P1507" i="1"/>
  <c r="L277" i="1"/>
  <c r="N1362" i="1"/>
  <c r="N606" i="1"/>
  <c r="Q1061" i="1"/>
  <c r="N1069" i="1"/>
  <c r="P1077" i="1"/>
  <c r="Q1209" i="1"/>
  <c r="J1093" i="1"/>
  <c r="J1109" i="1"/>
  <c r="K1085" i="1"/>
  <c r="P1101" i="1"/>
  <c r="B754" i="1"/>
  <c r="Q1542" i="1"/>
  <c r="P1557" i="1"/>
  <c r="Q1557" i="1"/>
  <c r="N269" i="1"/>
  <c r="A269" i="1"/>
  <c r="A440" i="1"/>
  <c r="N1354" i="1"/>
  <c r="O1338" i="1"/>
  <c r="B612" i="1"/>
  <c r="K644" i="1"/>
  <c r="A1299" i="1"/>
  <c r="O1557" i="1"/>
  <c r="B1261" i="1"/>
  <c r="K277" i="1"/>
  <c r="M269" i="1"/>
  <c r="B440" i="1"/>
  <c r="A1362" i="1"/>
  <c r="B1354" i="1"/>
  <c r="N1338" i="1"/>
  <c r="A606" i="1"/>
  <c r="A612" i="1"/>
  <c r="J644" i="1"/>
  <c r="O1515" i="1"/>
  <c r="R1532" i="1"/>
  <c r="N1061" i="1"/>
  <c r="M1069" i="1"/>
  <c r="M1077" i="1"/>
  <c r="A1241" i="1"/>
  <c r="R1093" i="1"/>
  <c r="Q1109" i="1"/>
  <c r="J1085" i="1"/>
  <c r="K1101" i="1"/>
  <c r="N1110" i="1"/>
  <c r="R1261" i="1"/>
  <c r="N1380" i="1"/>
  <c r="N193" i="1"/>
  <c r="R32" i="1"/>
  <c r="O1540" i="1"/>
  <c r="J1003" i="1"/>
  <c r="L1003" i="1"/>
  <c r="Q1019" i="1"/>
  <c r="O1011" i="1"/>
  <c r="P1043" i="1"/>
  <c r="M1035" i="1"/>
  <c r="L1051" i="1"/>
  <c r="O1027" i="1"/>
  <c r="J1261" i="1"/>
  <c r="M1380" i="1"/>
  <c r="B193" i="1"/>
  <c r="N24" i="1"/>
  <c r="L1443" i="1"/>
  <c r="N1550" i="1"/>
  <c r="R1003" i="1"/>
  <c r="M1019" i="1"/>
  <c r="M1011" i="1"/>
  <c r="N1011" i="1"/>
  <c r="O1043" i="1"/>
  <c r="L1035" i="1"/>
  <c r="M1051" i="1"/>
  <c r="M1027" i="1"/>
  <c r="N1027" i="1"/>
  <c r="N1261" i="1"/>
  <c r="A1380" i="1"/>
  <c r="A193" i="1"/>
  <c r="M16" i="1"/>
  <c r="A1443" i="1"/>
  <c r="M1550" i="1"/>
  <c r="Q1003" i="1"/>
  <c r="R1019" i="1"/>
  <c r="L1011" i="1"/>
  <c r="K1043" i="1"/>
  <c r="N1043" i="1"/>
  <c r="K1035" i="1"/>
  <c r="K1051" i="1"/>
  <c r="K1027" i="1"/>
  <c r="M1117" i="1"/>
  <c r="A1373" i="1"/>
  <c r="R1380" i="1"/>
  <c r="L193" i="1"/>
  <c r="R56" i="1"/>
  <c r="L1293" i="1"/>
  <c r="N1525" i="1"/>
  <c r="L1564" i="1"/>
  <c r="O1003" i="1"/>
  <c r="P1019" i="1"/>
  <c r="R1011" i="1"/>
  <c r="R1043" i="1"/>
  <c r="J1059" i="1"/>
  <c r="P1035" i="1"/>
  <c r="R1051" i="1"/>
  <c r="J1027" i="1"/>
  <c r="Q1261" i="1"/>
  <c r="J1380" i="1"/>
  <c r="K193" i="1"/>
  <c r="K48" i="1"/>
  <c r="L1540" i="1"/>
  <c r="B1564" i="1"/>
  <c r="N1003" i="1"/>
  <c r="O1019" i="1"/>
  <c r="J1011" i="1"/>
  <c r="Q1043" i="1"/>
  <c r="O1035" i="1"/>
  <c r="P1051" i="1"/>
  <c r="R1027" i="1"/>
  <c r="R1083" i="1"/>
  <c r="M1261" i="1"/>
  <c r="Q1380" i="1"/>
  <c r="J193" i="1"/>
  <c r="L48" i="1"/>
  <c r="K1540" i="1"/>
  <c r="K1003" i="1"/>
  <c r="L1019" i="1"/>
  <c r="N1019" i="1"/>
  <c r="Q1011" i="1"/>
  <c r="M1043" i="1"/>
  <c r="Q1035" i="1"/>
  <c r="N1035" i="1"/>
  <c r="O1051" i="1"/>
  <c r="Q1027" i="1"/>
  <c r="K1261" i="1"/>
  <c r="P1380" i="1"/>
  <c r="P193" i="1"/>
  <c r="B40" i="1"/>
  <c r="Q1051" i="1"/>
  <c r="O1481" i="1"/>
  <c r="M210" i="1"/>
  <c r="K1014" i="1"/>
  <c r="P1456" i="1"/>
  <c r="M1022" i="1"/>
  <c r="L1030" i="1"/>
  <c r="Q1451" i="1"/>
  <c r="J220" i="1"/>
  <c r="P1054" i="1"/>
  <c r="M1038" i="1"/>
  <c r="O780" i="1"/>
  <c r="P1378" i="1"/>
  <c r="R1416" i="1"/>
  <c r="J249" i="1"/>
  <c r="J1046" i="1"/>
  <c r="Q1078" i="1"/>
  <c r="N58" i="1"/>
  <c r="L1391" i="1"/>
  <c r="L248" i="1"/>
  <c r="N1062" i="1"/>
  <c r="P1243" i="1"/>
  <c r="O1086" i="1"/>
  <c r="O34" i="1"/>
  <c r="O1291" i="1"/>
  <c r="Q1070" i="1"/>
  <c r="A1172" i="1"/>
  <c r="J1094" i="1"/>
  <c r="Q690" i="1"/>
  <c r="P696" i="1"/>
  <c r="N18" i="1"/>
  <c r="J1299" i="1"/>
  <c r="N1006" i="1"/>
  <c r="L1115" i="1"/>
  <c r="J1102" i="1"/>
  <c r="P190" i="1"/>
  <c r="K58" i="1"/>
  <c r="K34" i="1"/>
  <c r="B18" i="1"/>
  <c r="L1507" i="1"/>
  <c r="M1481" i="1"/>
  <c r="O1456" i="1"/>
  <c r="O1451" i="1"/>
  <c r="Q1416" i="1"/>
  <c r="K1391" i="1"/>
  <c r="N1291" i="1"/>
  <c r="Q1299" i="1"/>
  <c r="P249" i="1"/>
  <c r="B248" i="1"/>
  <c r="O244" i="1"/>
  <c r="L218" i="1"/>
  <c r="M323" i="1"/>
  <c r="L1022" i="1"/>
  <c r="M1054" i="1"/>
  <c r="M1006" i="1"/>
  <c r="Q1014" i="1"/>
  <c r="N1030" i="1"/>
  <c r="K1030" i="1"/>
  <c r="L1038" i="1"/>
  <c r="M1046" i="1"/>
  <c r="J1062" i="1"/>
  <c r="P1070" i="1"/>
  <c r="O1078" i="1"/>
  <c r="J1086" i="1"/>
  <c r="Q1094" i="1"/>
  <c r="R1102" i="1"/>
  <c r="J1110" i="1"/>
  <c r="K1507" i="1"/>
  <c r="L1481" i="1"/>
  <c r="N1456" i="1"/>
  <c r="M1451" i="1"/>
  <c r="N1416" i="1"/>
  <c r="J1391" i="1"/>
  <c r="M1291" i="1"/>
  <c r="P1299" i="1"/>
  <c r="Q249" i="1"/>
  <c r="L244" i="1"/>
  <c r="K218" i="1"/>
  <c r="Q1022" i="1"/>
  <c r="K1022" i="1"/>
  <c r="L1054" i="1"/>
  <c r="L1006" i="1"/>
  <c r="P1014" i="1"/>
  <c r="J1030" i="1"/>
  <c r="Q1038" i="1"/>
  <c r="K1038" i="1"/>
  <c r="L1046" i="1"/>
  <c r="M1062" i="1"/>
  <c r="N1070" i="1"/>
  <c r="M1078" i="1"/>
  <c r="Q1086" i="1"/>
  <c r="N1094" i="1"/>
  <c r="P1102" i="1"/>
  <c r="L1110" i="1"/>
  <c r="R1507" i="1"/>
  <c r="A1481" i="1"/>
  <c r="K1451" i="1"/>
  <c r="L1451" i="1"/>
  <c r="M1416" i="1"/>
  <c r="K1291" i="1"/>
  <c r="L1291" i="1"/>
  <c r="O1299" i="1"/>
  <c r="B249" i="1"/>
  <c r="P244" i="1"/>
  <c r="R218" i="1"/>
  <c r="P1022" i="1"/>
  <c r="O1054" i="1"/>
  <c r="K1054" i="1"/>
  <c r="K1006" i="1"/>
  <c r="N1014" i="1"/>
  <c r="R1030" i="1"/>
  <c r="O1038" i="1"/>
  <c r="R1046" i="1"/>
  <c r="K1046" i="1"/>
  <c r="L1062" i="1"/>
  <c r="M1070" i="1"/>
  <c r="P1078" i="1"/>
  <c r="K1078" i="1"/>
  <c r="M1086" i="1"/>
  <c r="L1094" i="1"/>
  <c r="O1102" i="1"/>
  <c r="R1110" i="1"/>
  <c r="B58" i="1"/>
  <c r="R34" i="1"/>
  <c r="M1263" i="1"/>
  <c r="B34" i="1"/>
  <c r="O1263" i="1"/>
  <c r="B190" i="1"/>
  <c r="A50" i="1"/>
  <c r="R26" i="1"/>
  <c r="K1456" i="1"/>
  <c r="J1451" i="1"/>
  <c r="B1451" i="1"/>
  <c r="B1416" i="1"/>
  <c r="R1291" i="1"/>
  <c r="B1291" i="1"/>
  <c r="N1299" i="1"/>
  <c r="A249" i="1"/>
  <c r="Q1285" i="1"/>
  <c r="N244" i="1"/>
  <c r="P218" i="1"/>
  <c r="N1022" i="1"/>
  <c r="J1054" i="1"/>
  <c r="P1006" i="1"/>
  <c r="J1014" i="1"/>
  <c r="Q1030" i="1"/>
  <c r="P1038" i="1"/>
  <c r="Q1046" i="1"/>
  <c r="R1062" i="1"/>
  <c r="K1062" i="1"/>
  <c r="L1070" i="1"/>
  <c r="J1138" i="1"/>
  <c r="N1078" i="1"/>
  <c r="L1086" i="1"/>
  <c r="K1086" i="1"/>
  <c r="M1094" i="1"/>
  <c r="L1102" i="1"/>
  <c r="Q1110" i="1"/>
  <c r="O1507" i="1"/>
  <c r="R190" i="1"/>
  <c r="J190" i="1"/>
  <c r="Q50" i="1"/>
  <c r="A1263" i="1"/>
  <c r="L200" i="1"/>
  <c r="O42" i="1"/>
  <c r="K26" i="1"/>
  <c r="K1481" i="1"/>
  <c r="J1456" i="1"/>
  <c r="R1451" i="1"/>
  <c r="A1451" i="1"/>
  <c r="A1416" i="1"/>
  <c r="J1291" i="1"/>
  <c r="A1291" i="1"/>
  <c r="M1299" i="1"/>
  <c r="M248" i="1"/>
  <c r="P1285" i="1"/>
  <c r="B244" i="1"/>
  <c r="A218" i="1"/>
  <c r="J1022" i="1"/>
  <c r="N1054" i="1"/>
  <c r="R1006" i="1"/>
  <c r="O1014" i="1"/>
  <c r="P1030" i="1"/>
  <c r="N1038" i="1"/>
  <c r="P1046" i="1"/>
  <c r="P1062" i="1"/>
  <c r="O1070" i="1"/>
  <c r="K1070" i="1"/>
  <c r="Q1178" i="1"/>
  <c r="Q1114" i="1"/>
  <c r="J1078" i="1"/>
  <c r="R1086" i="1"/>
  <c r="R1094" i="1"/>
  <c r="K1094" i="1"/>
  <c r="M1102" i="1"/>
  <c r="O1110" i="1"/>
  <c r="O200" i="1"/>
  <c r="N42" i="1"/>
  <c r="K18" i="1"/>
  <c r="R1481" i="1"/>
  <c r="L1416" i="1"/>
  <c r="N249" i="1"/>
  <c r="P248" i="1"/>
  <c r="M1285" i="1"/>
  <c r="Q210" i="1"/>
  <c r="R1022" i="1"/>
  <c r="R1054" i="1"/>
  <c r="J1006" i="1"/>
  <c r="M1014" i="1"/>
  <c r="O1030" i="1"/>
  <c r="J1038" i="1"/>
  <c r="O1046" i="1"/>
  <c r="Q1062" i="1"/>
  <c r="J1070" i="1"/>
  <c r="J1194" i="1"/>
  <c r="N1146" i="1"/>
  <c r="L1078" i="1"/>
  <c r="P1086" i="1"/>
  <c r="P1094" i="1"/>
  <c r="Q1102" i="1"/>
  <c r="K1102" i="1"/>
  <c r="M1110" i="1"/>
  <c r="M1378" i="1"/>
  <c r="R1456" i="1"/>
  <c r="P1451" i="1"/>
  <c r="P1391" i="1"/>
  <c r="Q1291" i="1"/>
  <c r="K1299" i="1"/>
  <c r="L1299" i="1"/>
  <c r="K1378" i="1"/>
  <c r="O58" i="1"/>
  <c r="L42" i="1"/>
  <c r="J18" i="1"/>
  <c r="Q594" i="1"/>
  <c r="R1299" i="1"/>
  <c r="L249" i="1"/>
  <c r="N248" i="1"/>
  <c r="B1285" i="1"/>
  <c r="P210" i="1"/>
  <c r="O1022" i="1"/>
  <c r="Q1054" i="1"/>
  <c r="O1006" i="1"/>
  <c r="L1014" i="1"/>
  <c r="M1030" i="1"/>
  <c r="R1038" i="1"/>
  <c r="N1046" i="1"/>
  <c r="O1062" i="1"/>
  <c r="R1070" i="1"/>
  <c r="B1218" i="1"/>
  <c r="M1170" i="1"/>
  <c r="R1078" i="1"/>
  <c r="N1086" i="1"/>
  <c r="O1094" i="1"/>
  <c r="N1102" i="1"/>
  <c r="P1110" i="1"/>
  <c r="K1110" i="1"/>
  <c r="P73" i="1"/>
  <c r="J65" i="1"/>
  <c r="L73" i="1"/>
  <c r="P65" i="1"/>
  <c r="Q65" i="1"/>
  <c r="K73" i="1"/>
  <c r="L65" i="1"/>
  <c r="R73" i="1"/>
  <c r="M65" i="1"/>
  <c r="J73" i="1"/>
  <c r="B65" i="1"/>
  <c r="B73" i="1"/>
  <c r="N73" i="1"/>
  <c r="N66" i="1"/>
  <c r="R65" i="1"/>
  <c r="P1445" i="1"/>
  <c r="B1481" i="1"/>
  <c r="Q1391" i="1"/>
  <c r="R1444" i="1"/>
  <c r="O1504" i="1"/>
  <c r="O1508" i="1"/>
  <c r="N1424" i="1"/>
  <c r="B1490" i="1"/>
  <c r="P1542" i="1"/>
  <c r="A1391" i="1"/>
  <c r="N1438" i="1"/>
  <c r="J1430" i="1"/>
  <c r="R273" i="1"/>
  <c r="A1445" i="1"/>
  <c r="A1254" i="1"/>
  <c r="O602" i="1"/>
  <c r="P622" i="1"/>
  <c r="R640" i="1"/>
  <c r="Q273" i="1"/>
  <c r="P1358" i="1"/>
  <c r="B602" i="1"/>
  <c r="K622" i="1"/>
  <c r="P640" i="1"/>
  <c r="B279" i="1"/>
  <c r="B271" i="1"/>
  <c r="B1356" i="1"/>
  <c r="O251" i="1"/>
  <c r="L610" i="1"/>
  <c r="P630" i="1"/>
  <c r="A212" i="1"/>
  <c r="M1138" i="1"/>
  <c r="A1178" i="1"/>
  <c r="M1114" i="1"/>
  <c r="J1154" i="1"/>
  <c r="L628" i="1"/>
  <c r="P1234" i="1"/>
  <c r="N1122" i="1"/>
  <c r="N1170" i="1"/>
  <c r="B1066" i="1"/>
  <c r="J281" i="1"/>
  <c r="B1358" i="1"/>
  <c r="J329" i="1"/>
  <c r="N1162" i="1"/>
  <c r="O1202" i="1"/>
  <c r="N1234" i="1"/>
  <c r="K1122" i="1"/>
  <c r="L1170" i="1"/>
  <c r="P281" i="1"/>
  <c r="K273" i="1"/>
  <c r="O329" i="1"/>
  <c r="K628" i="1"/>
  <c r="N281" i="1"/>
  <c r="A273" i="1"/>
  <c r="N1254" i="1"/>
  <c r="B329" i="1"/>
  <c r="A628" i="1"/>
  <c r="M642" i="1"/>
  <c r="J1162" i="1"/>
  <c r="N1202" i="1"/>
  <c r="L1130" i="1"/>
  <c r="N273" i="1"/>
  <c r="B608" i="1"/>
  <c r="M1537" i="1"/>
  <c r="K1162" i="1"/>
  <c r="M1202" i="1"/>
  <c r="O1130" i="1"/>
  <c r="P1210" i="1"/>
  <c r="M281" i="1"/>
  <c r="N1445" i="1"/>
  <c r="R1254" i="1"/>
  <c r="M602" i="1"/>
  <c r="R634" i="1"/>
  <c r="K281" i="1"/>
  <c r="K1445" i="1"/>
  <c r="B1254" i="1"/>
  <c r="L602" i="1"/>
  <c r="J622" i="1"/>
  <c r="M634" i="1"/>
  <c r="N654" i="1"/>
  <c r="M1178" i="1"/>
  <c r="M1218" i="1"/>
  <c r="B1130" i="1"/>
  <c r="O1210" i="1"/>
  <c r="P30" i="1"/>
  <c r="L694" i="1"/>
  <c r="Q694" i="1"/>
  <c r="N661" i="1"/>
  <c r="J661" i="1"/>
  <c r="J687" i="1"/>
  <c r="B687" i="1"/>
  <c r="J272" i="1"/>
  <c r="O1357" i="1"/>
  <c r="R655" i="1"/>
  <c r="R1512" i="1"/>
  <c r="B674" i="1"/>
  <c r="K1223" i="1"/>
  <c r="O1223" i="1"/>
  <c r="J233" i="1"/>
  <c r="R233" i="1"/>
  <c r="N1387" i="1"/>
  <c r="R1387" i="1"/>
  <c r="N1305" i="1"/>
  <c r="K648" i="1"/>
  <c r="O648" i="1"/>
  <c r="A648" i="1"/>
  <c r="R648" i="1"/>
  <c r="B648" i="1"/>
  <c r="J648" i="1"/>
  <c r="Q648" i="1"/>
  <c r="N642" i="1"/>
  <c r="P642" i="1"/>
  <c r="R642" i="1"/>
  <c r="B642" i="1"/>
  <c r="O642" i="1"/>
  <c r="M636" i="1"/>
  <c r="L636" i="1"/>
  <c r="N636" i="1"/>
  <c r="P636" i="1"/>
  <c r="J636" i="1"/>
  <c r="Q630" i="1"/>
  <c r="O630" i="1"/>
  <c r="J630" i="1"/>
  <c r="R630" i="1"/>
  <c r="K630" i="1"/>
  <c r="J616" i="1"/>
  <c r="K616" i="1"/>
  <c r="L616" i="1"/>
  <c r="N616" i="1"/>
  <c r="B610" i="1"/>
  <c r="O610" i="1"/>
  <c r="P610" i="1"/>
  <c r="N610" i="1"/>
  <c r="M610" i="1"/>
  <c r="Q610" i="1"/>
  <c r="Q604" i="1"/>
  <c r="R604" i="1"/>
  <c r="A604" i="1"/>
  <c r="J604" i="1"/>
  <c r="B604" i="1"/>
  <c r="L604" i="1"/>
  <c r="Q251" i="1"/>
  <c r="K251" i="1"/>
  <c r="M251" i="1"/>
  <c r="N251" i="1"/>
  <c r="L1356" i="1"/>
  <c r="K1356" i="1"/>
  <c r="M1356" i="1"/>
  <c r="N1356" i="1"/>
  <c r="O1356" i="1"/>
  <c r="Q1364" i="1"/>
  <c r="A1364" i="1"/>
  <c r="J1364" i="1"/>
  <c r="B1364" i="1"/>
  <c r="R1364" i="1"/>
  <c r="L1364" i="1"/>
  <c r="Q271" i="1"/>
  <c r="J271" i="1"/>
  <c r="A271" i="1"/>
  <c r="R271" i="1"/>
  <c r="N279" i="1"/>
  <c r="O279" i="1"/>
  <c r="P279" i="1"/>
  <c r="M1513" i="1"/>
  <c r="N1513" i="1"/>
  <c r="O1513" i="1"/>
  <c r="R1513" i="1"/>
  <c r="O1519" i="1"/>
  <c r="B1519" i="1"/>
  <c r="N1463" i="1"/>
  <c r="Q1463" i="1"/>
  <c r="J1463" i="1"/>
  <c r="P14" i="1"/>
  <c r="M14" i="1"/>
  <c r="M38" i="1"/>
  <c r="O38" i="1"/>
  <c r="J54" i="1"/>
  <c r="P54" i="1"/>
  <c r="L1249" i="1"/>
  <c r="A1249" i="1"/>
  <c r="B1249" i="1"/>
  <c r="K1382" i="1"/>
  <c r="R1382" i="1"/>
  <c r="B655" i="1"/>
  <c r="L655" i="1"/>
  <c r="M655" i="1"/>
  <c r="O655" i="1"/>
  <c r="R609" i="1"/>
  <c r="K609" i="1"/>
  <c r="M609" i="1"/>
  <c r="L1357" i="1"/>
  <c r="K1357" i="1"/>
  <c r="O272" i="1"/>
  <c r="N272" i="1"/>
  <c r="P272" i="1"/>
  <c r="Q272" i="1"/>
  <c r="L280" i="1"/>
  <c r="P280" i="1"/>
  <c r="J280" i="1"/>
  <c r="O1512" i="1"/>
  <c r="B1512" i="1"/>
  <c r="A1512" i="1"/>
  <c r="M1512" i="1"/>
  <c r="M1061" i="1"/>
  <c r="J1068" i="1"/>
  <c r="P1076" i="1"/>
  <c r="O1084" i="1"/>
  <c r="Q1092" i="1"/>
  <c r="L1100" i="1"/>
  <c r="P1108" i="1"/>
  <c r="K1061" i="1"/>
  <c r="L1061" i="1"/>
  <c r="R1068" i="1"/>
  <c r="L1076" i="1"/>
  <c r="P1084" i="1"/>
  <c r="M1084" i="1"/>
  <c r="O1092" i="1"/>
  <c r="K1100" i="1"/>
  <c r="N1108" i="1"/>
  <c r="P608" i="1"/>
  <c r="N622" i="1"/>
  <c r="L640" i="1"/>
  <c r="L654" i="1"/>
  <c r="M216" i="1"/>
  <c r="P24" i="1"/>
  <c r="K1285" i="1"/>
  <c r="L210" i="1"/>
  <c r="M218" i="1"/>
  <c r="P1338" i="1"/>
  <c r="R606" i="1"/>
  <c r="L612" i="1"/>
  <c r="O618" i="1"/>
  <c r="B624" i="1"/>
  <c r="N638" i="1"/>
  <c r="Q644" i="1"/>
  <c r="Q157" i="1"/>
  <c r="R1061" i="1"/>
  <c r="O1068" i="1"/>
  <c r="J1076" i="1"/>
  <c r="L1161" i="1"/>
  <c r="L1084" i="1"/>
  <c r="R1092" i="1"/>
  <c r="M1092" i="1"/>
  <c r="O1100" i="1"/>
  <c r="K1108" i="1"/>
  <c r="L1287" i="1"/>
  <c r="O157" i="1"/>
  <c r="P1061" i="1"/>
  <c r="N1068" i="1"/>
  <c r="O1076" i="1"/>
  <c r="J1084" i="1"/>
  <c r="P1092" i="1"/>
  <c r="N1100" i="1"/>
  <c r="M1100" i="1"/>
  <c r="O1108" i="1"/>
  <c r="B730" i="1"/>
  <c r="O1061" i="1"/>
  <c r="Q1068" i="1"/>
  <c r="M1068" i="1"/>
  <c r="N1076" i="1"/>
  <c r="P1185" i="1"/>
  <c r="K1084" i="1"/>
  <c r="L1092" i="1"/>
  <c r="J1100" i="1"/>
  <c r="R1108" i="1"/>
  <c r="M1108" i="1"/>
  <c r="Q768" i="1"/>
  <c r="J1061" i="1"/>
  <c r="L1068" i="1"/>
  <c r="K1076" i="1"/>
  <c r="M1076" i="1"/>
  <c r="R1084" i="1"/>
  <c r="K1092" i="1"/>
  <c r="R1100" i="1"/>
  <c r="Q1108" i="1"/>
  <c r="B1107" i="1"/>
  <c r="M1107" i="1"/>
  <c r="R1107" i="1"/>
  <c r="Q1107" i="1"/>
  <c r="K1107" i="1"/>
  <c r="N1107" i="1"/>
  <c r="O1107" i="1"/>
  <c r="P1107" i="1"/>
  <c r="J1107" i="1"/>
  <c r="B1099" i="1"/>
  <c r="J1099" i="1"/>
  <c r="K1099" i="1"/>
  <c r="O1099" i="1"/>
  <c r="L1099" i="1"/>
  <c r="M1099" i="1"/>
  <c r="N1099" i="1"/>
  <c r="Q1099" i="1"/>
  <c r="P1099" i="1"/>
  <c r="B1091" i="1"/>
  <c r="O1091" i="1"/>
  <c r="R1091" i="1"/>
  <c r="L1091" i="1"/>
  <c r="K1091" i="1"/>
  <c r="M1091" i="1"/>
  <c r="Q1091" i="1"/>
  <c r="N1091" i="1"/>
  <c r="J1091" i="1"/>
  <c r="B1083" i="1"/>
  <c r="P1083" i="1"/>
  <c r="L1083" i="1"/>
  <c r="O1083" i="1"/>
  <c r="Q1083" i="1"/>
  <c r="J1083" i="1"/>
  <c r="K1083" i="1"/>
  <c r="M1083" i="1"/>
  <c r="B1075" i="1"/>
  <c r="M1075" i="1"/>
  <c r="N1075" i="1"/>
  <c r="R1075" i="1"/>
  <c r="O1075" i="1"/>
  <c r="P1075" i="1"/>
  <c r="J1075" i="1"/>
  <c r="K1075" i="1"/>
  <c r="L1075" i="1"/>
  <c r="B1067" i="1"/>
  <c r="J1067" i="1"/>
  <c r="L1067" i="1"/>
  <c r="N1067" i="1"/>
  <c r="Q1067" i="1"/>
  <c r="O1067" i="1"/>
  <c r="P1067" i="1"/>
  <c r="M1067" i="1"/>
  <c r="R1067" i="1"/>
  <c r="B1060" i="1"/>
  <c r="L1060" i="1"/>
  <c r="Q1060" i="1"/>
  <c r="R1060" i="1"/>
  <c r="J1060" i="1"/>
  <c r="K1060" i="1"/>
  <c r="M1060" i="1"/>
  <c r="P1060" i="1"/>
  <c r="N1060" i="1"/>
  <c r="P233" i="1"/>
  <c r="O437" i="1"/>
  <c r="K437" i="1"/>
  <c r="B280" i="1"/>
  <c r="B272" i="1"/>
  <c r="B1357" i="1"/>
  <c r="B609" i="1"/>
  <c r="A655" i="1"/>
  <c r="R1373" i="1"/>
  <c r="Q1387" i="1"/>
  <c r="Q1512" i="1"/>
  <c r="M56" i="1"/>
  <c r="M24" i="1"/>
  <c r="R16" i="1"/>
  <c r="L437" i="1"/>
  <c r="M1505" i="1"/>
  <c r="L1449" i="1"/>
  <c r="R1386" i="1"/>
  <c r="M1289" i="1"/>
  <c r="K1372" i="1"/>
  <c r="Q1267" i="1"/>
  <c r="B1382" i="1"/>
  <c r="N54" i="1"/>
  <c r="M30" i="1"/>
  <c r="Q71" i="1"/>
  <c r="Q1287" i="1"/>
  <c r="N220" i="1"/>
  <c r="K1005" i="1"/>
  <c r="A157" i="1"/>
  <c r="J32" i="1"/>
  <c r="A32" i="1"/>
  <c r="M48" i="1"/>
  <c r="N48" i="1"/>
  <c r="R280" i="1"/>
  <c r="R272" i="1"/>
  <c r="R1357" i="1"/>
  <c r="L609" i="1"/>
  <c r="A609" i="1"/>
  <c r="J1373" i="1"/>
  <c r="M1486" i="1"/>
  <c r="P1387" i="1"/>
  <c r="P1512" i="1"/>
  <c r="L56" i="1"/>
  <c r="O40" i="1"/>
  <c r="K32" i="1"/>
  <c r="L24" i="1"/>
  <c r="J16" i="1"/>
  <c r="R437" i="1"/>
  <c r="B1505" i="1"/>
  <c r="P1449" i="1"/>
  <c r="P1386" i="1"/>
  <c r="L1289" i="1"/>
  <c r="P1267" i="1"/>
  <c r="R195" i="1"/>
  <c r="A54" i="1"/>
  <c r="K30" i="1"/>
  <c r="N71" i="1"/>
  <c r="M1303" i="1"/>
  <c r="L220" i="1"/>
  <c r="R1005" i="1"/>
  <c r="M787" i="1"/>
  <c r="A787" i="1"/>
  <c r="P787" i="1"/>
  <c r="N781" i="1"/>
  <c r="Q781" i="1"/>
  <c r="A781" i="1"/>
  <c r="K781" i="1"/>
  <c r="L781" i="1"/>
  <c r="J775" i="1"/>
  <c r="P775" i="1"/>
  <c r="P761" i="1"/>
  <c r="B761" i="1"/>
  <c r="J761" i="1"/>
  <c r="R761" i="1"/>
  <c r="L761" i="1"/>
  <c r="M761" i="1"/>
  <c r="A755" i="1"/>
  <c r="J755" i="1"/>
  <c r="R755" i="1"/>
  <c r="K755" i="1"/>
  <c r="L755" i="1"/>
  <c r="O755" i="1"/>
  <c r="A749" i="1"/>
  <c r="B749" i="1"/>
  <c r="J749" i="1"/>
  <c r="R749" i="1"/>
  <c r="K749" i="1"/>
  <c r="O749" i="1"/>
  <c r="Q749" i="1"/>
  <c r="A743" i="1"/>
  <c r="B743" i="1"/>
  <c r="J743" i="1"/>
  <c r="L743" i="1"/>
  <c r="N743" i="1"/>
  <c r="O743" i="1"/>
  <c r="Q743" i="1"/>
  <c r="J729" i="1"/>
  <c r="R729" i="1"/>
  <c r="M729" i="1"/>
  <c r="N729" i="1"/>
  <c r="O729" i="1"/>
  <c r="P729" i="1"/>
  <c r="R723" i="1"/>
  <c r="L723" i="1"/>
  <c r="M723" i="1"/>
  <c r="O723" i="1"/>
  <c r="Q723" i="1"/>
  <c r="A723" i="1"/>
  <c r="O717" i="1"/>
  <c r="K717" i="1"/>
  <c r="P717" i="1"/>
  <c r="R717" i="1"/>
  <c r="Q717" i="1"/>
  <c r="A717" i="1"/>
  <c r="B717" i="1"/>
  <c r="Q711" i="1"/>
  <c r="R711" i="1"/>
  <c r="J711" i="1"/>
  <c r="M711" i="1"/>
  <c r="K711" i="1"/>
  <c r="A711" i="1"/>
  <c r="B711" i="1"/>
  <c r="R697" i="1"/>
  <c r="J697" i="1"/>
  <c r="M697" i="1"/>
  <c r="B697" i="1"/>
  <c r="N697" i="1"/>
  <c r="O697" i="1"/>
  <c r="M691" i="1"/>
  <c r="Q691" i="1"/>
  <c r="R691" i="1"/>
  <c r="A691" i="1"/>
  <c r="L691" i="1"/>
  <c r="O691" i="1"/>
  <c r="P691" i="1"/>
  <c r="R685" i="1"/>
  <c r="J685" i="1"/>
  <c r="L685" i="1"/>
  <c r="N685" i="1"/>
  <c r="O685" i="1"/>
  <c r="K685" i="1"/>
  <c r="R679" i="1"/>
  <c r="B679" i="1"/>
  <c r="L679" i="1"/>
  <c r="O679" i="1"/>
  <c r="K679" i="1"/>
  <c r="J679" i="1"/>
  <c r="B665" i="1"/>
  <c r="L665" i="1"/>
  <c r="N665" i="1"/>
  <c r="O665" i="1"/>
  <c r="P665" i="1"/>
  <c r="Q665" i="1"/>
  <c r="R665" i="1"/>
  <c r="B659" i="1"/>
  <c r="L659" i="1"/>
  <c r="N659" i="1"/>
  <c r="P659" i="1"/>
  <c r="Q659" i="1"/>
  <c r="J659" i="1"/>
  <c r="R659" i="1"/>
  <c r="A1053" i="1"/>
  <c r="L1053" i="1"/>
  <c r="J1053" i="1"/>
  <c r="M1053" i="1"/>
  <c r="N1053" i="1"/>
  <c r="K1053" i="1"/>
  <c r="O1053" i="1"/>
  <c r="P1053" i="1"/>
  <c r="Q1053" i="1"/>
  <c r="A1013" i="1"/>
  <c r="P1013" i="1"/>
  <c r="J1013" i="1"/>
  <c r="K1013" i="1"/>
  <c r="O1013" i="1"/>
  <c r="Q1013" i="1"/>
  <c r="L1013" i="1"/>
  <c r="R1013" i="1"/>
  <c r="M1013" i="1"/>
  <c r="Q1373" i="1"/>
  <c r="L1486" i="1"/>
  <c r="M1387" i="1"/>
  <c r="P40" i="1"/>
  <c r="P32" i="1"/>
  <c r="J24" i="1"/>
  <c r="B16" i="1"/>
  <c r="Q437" i="1"/>
  <c r="O1462" i="1"/>
  <c r="K1449" i="1"/>
  <c r="O1386" i="1"/>
  <c r="B1267" i="1"/>
  <c r="N195" i="1"/>
  <c r="M46" i="1"/>
  <c r="P22" i="1"/>
  <c r="R324" i="1"/>
  <c r="K1303" i="1"/>
  <c r="P247" i="1"/>
  <c r="B220" i="1"/>
  <c r="J1005" i="1"/>
  <c r="O231" i="1"/>
  <c r="K650" i="1"/>
  <c r="R650" i="1"/>
  <c r="O761" i="1"/>
  <c r="A1045" i="1"/>
  <c r="P1045" i="1"/>
  <c r="L1045" i="1"/>
  <c r="R1045" i="1"/>
  <c r="M1045" i="1"/>
  <c r="N1045" i="1"/>
  <c r="J1045" i="1"/>
  <c r="K1045" i="1"/>
  <c r="O1045" i="1"/>
  <c r="A1021" i="1"/>
  <c r="K1021" i="1"/>
  <c r="O1021" i="1"/>
  <c r="Q1021" i="1"/>
  <c r="R1021" i="1"/>
  <c r="L1021" i="1"/>
  <c r="J1021" i="1"/>
  <c r="M1021" i="1"/>
  <c r="N1021" i="1"/>
  <c r="J1289" i="1"/>
  <c r="N1289" i="1"/>
  <c r="R1293" i="1"/>
  <c r="N1293" i="1"/>
  <c r="N1422" i="1"/>
  <c r="K1422" i="1"/>
  <c r="Q1496" i="1"/>
  <c r="K1496" i="1"/>
  <c r="N1373" i="1"/>
  <c r="K1486" i="1"/>
  <c r="A1387" i="1"/>
  <c r="Q48" i="1"/>
  <c r="M32" i="1"/>
  <c r="P437" i="1"/>
  <c r="N1462" i="1"/>
  <c r="Q1449" i="1"/>
  <c r="N1386" i="1"/>
  <c r="Q1289" i="1"/>
  <c r="M1305" i="1"/>
  <c r="A195" i="1"/>
  <c r="Q247" i="1"/>
  <c r="Q1045" i="1"/>
  <c r="J1247" i="1"/>
  <c r="M1247" i="1"/>
  <c r="J1215" i="1"/>
  <c r="A1215" i="1"/>
  <c r="J1167" i="1"/>
  <c r="P1167" i="1"/>
  <c r="Q1167" i="1"/>
  <c r="K1135" i="1"/>
  <c r="Q1135" i="1"/>
  <c r="L1127" i="1"/>
  <c r="R1127" i="1"/>
  <c r="A1037" i="1"/>
  <c r="K1037" i="1"/>
  <c r="J1037" i="1"/>
  <c r="L1037" i="1"/>
  <c r="O1037" i="1"/>
  <c r="M1037" i="1"/>
  <c r="N1037" i="1"/>
  <c r="P1037" i="1"/>
  <c r="Q1037" i="1"/>
  <c r="A1029" i="1"/>
  <c r="O1029" i="1"/>
  <c r="P1029" i="1"/>
  <c r="Q1029" i="1"/>
  <c r="L1029" i="1"/>
  <c r="R1029" i="1"/>
  <c r="M1029" i="1"/>
  <c r="N1029" i="1"/>
  <c r="J1029" i="1"/>
  <c r="A1005" i="1"/>
  <c r="M1005" i="1"/>
  <c r="J1387" i="1"/>
  <c r="O1005" i="1"/>
  <c r="O71" i="1"/>
  <c r="J71" i="1"/>
  <c r="K24" i="1"/>
  <c r="A24" i="1"/>
  <c r="R40" i="1"/>
  <c r="L40" i="1"/>
  <c r="Q56" i="1"/>
  <c r="K56" i="1"/>
  <c r="N1013" i="1"/>
  <c r="K1373" i="1"/>
  <c r="R1486" i="1"/>
  <c r="P48" i="1"/>
  <c r="K40" i="1"/>
  <c r="L32" i="1"/>
  <c r="O16" i="1"/>
  <c r="B437" i="1"/>
  <c r="R1443" i="1"/>
  <c r="B1449" i="1"/>
  <c r="Q1293" i="1"/>
  <c r="B1289" i="1"/>
  <c r="R1421" i="1"/>
  <c r="J38" i="1"/>
  <c r="O14" i="1"/>
  <c r="L1463" i="1"/>
  <c r="K247" i="1"/>
  <c r="L1005" i="1"/>
  <c r="A642" i="1"/>
  <c r="J642" i="1"/>
  <c r="R1053" i="1"/>
  <c r="B1373" i="1"/>
  <c r="B1486" i="1"/>
  <c r="L1387" i="1"/>
  <c r="P56" i="1"/>
  <c r="J48" i="1"/>
  <c r="N40" i="1"/>
  <c r="Q24" i="1"/>
  <c r="P16" i="1"/>
  <c r="A437" i="1"/>
  <c r="O1443" i="1"/>
  <c r="M1293" i="1"/>
  <c r="A1289" i="1"/>
  <c r="M212" i="1"/>
  <c r="Q1005" i="1"/>
  <c r="O324" i="1"/>
  <c r="M324" i="1"/>
  <c r="R22" i="1"/>
  <c r="K22" i="1"/>
  <c r="L46" i="1"/>
  <c r="B46" i="1"/>
  <c r="Q1249" i="1"/>
  <c r="P1249" i="1"/>
  <c r="O1305" i="1"/>
  <c r="A1305" i="1"/>
  <c r="Q706" i="1"/>
  <c r="A776" i="1"/>
  <c r="N277" i="1"/>
  <c r="J269" i="1"/>
  <c r="M1362" i="1"/>
  <c r="B1362" i="1"/>
  <c r="O606" i="1"/>
  <c r="B606" i="1"/>
  <c r="K612" i="1"/>
  <c r="P638" i="1"/>
  <c r="L644" i="1"/>
  <c r="N1519" i="1"/>
  <c r="A1056" i="1"/>
  <c r="M9" i="1"/>
  <c r="N9" i="1"/>
  <c r="A9" i="1"/>
  <c r="O9" i="1"/>
  <c r="B9" i="1"/>
  <c r="P9" i="1"/>
  <c r="L9" i="1"/>
  <c r="Q9" i="1"/>
  <c r="J9" i="1"/>
  <c r="R9" i="1"/>
  <c r="K9" i="1"/>
  <c r="N599" i="1"/>
  <c r="R599" i="1"/>
  <c r="L1352" i="1"/>
  <c r="B1352" i="1"/>
  <c r="J1360" i="1"/>
  <c r="K1360" i="1"/>
  <c r="M205" i="1"/>
  <c r="J17" i="1"/>
  <c r="P1261" i="1"/>
  <c r="O1380" i="1"/>
  <c r="R193" i="1"/>
  <c r="N56" i="1"/>
  <c r="R48" i="1"/>
  <c r="B48" i="1"/>
  <c r="M40" i="1"/>
  <c r="N32" i="1"/>
  <c r="O24" i="1"/>
  <c r="Q16" i="1"/>
  <c r="A16" i="1"/>
  <c r="J437" i="1"/>
  <c r="Q244" i="1"/>
  <c r="J210" i="1"/>
  <c r="J218" i="1"/>
  <c r="P318" i="1"/>
  <c r="J1539" i="1"/>
  <c r="A1549" i="1"/>
  <c r="R1550" i="1"/>
  <c r="O1267" i="1"/>
  <c r="K1305" i="1"/>
  <c r="N1382" i="1"/>
  <c r="J195" i="1"/>
  <c r="M1249" i="1"/>
  <c r="Q54" i="1"/>
  <c r="K46" i="1"/>
  <c r="A46" i="1"/>
  <c r="B38" i="1"/>
  <c r="A30" i="1"/>
  <c r="B22" i="1"/>
  <c r="L14" i="1"/>
  <c r="Q324" i="1"/>
  <c r="N1267" i="1"/>
  <c r="J1305" i="1"/>
  <c r="M1382" i="1"/>
  <c r="Q195" i="1"/>
  <c r="K1249" i="1"/>
  <c r="L54" i="1"/>
  <c r="J46" i="1"/>
  <c r="Q38" i="1"/>
  <c r="Q30" i="1"/>
  <c r="Q22" i="1"/>
  <c r="A22" i="1"/>
  <c r="B14" i="1"/>
  <c r="P324" i="1"/>
  <c r="Q275" i="1"/>
  <c r="K3" i="1"/>
  <c r="L3" i="1"/>
  <c r="M3" i="1"/>
  <c r="R3" i="1"/>
  <c r="N3" i="1"/>
  <c r="O3" i="1"/>
  <c r="B3" i="1"/>
  <c r="J3" i="1"/>
  <c r="P3" i="1"/>
  <c r="A3" i="1"/>
  <c r="Q3" i="1"/>
  <c r="K11" i="1"/>
  <c r="L11" i="1"/>
  <c r="J11" i="1"/>
  <c r="M11" i="1"/>
  <c r="R11" i="1"/>
  <c r="N11" i="1"/>
  <c r="O11" i="1"/>
  <c r="P11" i="1"/>
  <c r="Q11" i="1"/>
  <c r="K1308" i="1"/>
  <c r="R1308" i="1"/>
  <c r="J650" i="1"/>
  <c r="B650" i="1"/>
  <c r="P650" i="1"/>
  <c r="B644" i="1"/>
  <c r="M644" i="1"/>
  <c r="N644" i="1"/>
  <c r="K638" i="1"/>
  <c r="L638" i="1"/>
  <c r="A624" i="1"/>
  <c r="M618" i="1"/>
  <c r="B618" i="1"/>
  <c r="J618" i="1"/>
  <c r="B1338" i="1"/>
  <c r="L1338" i="1"/>
  <c r="A1354" i="1"/>
  <c r="K1354" i="1"/>
  <c r="K440" i="1"/>
  <c r="R440" i="1"/>
  <c r="K1515" i="1"/>
  <c r="M1515" i="1"/>
  <c r="J1532" i="1"/>
  <c r="O1532" i="1"/>
  <c r="K1267" i="1"/>
  <c r="P1305" i="1"/>
  <c r="L1382" i="1"/>
  <c r="P195" i="1"/>
  <c r="R1249" i="1"/>
  <c r="K54" i="1"/>
  <c r="R46" i="1"/>
  <c r="L38" i="1"/>
  <c r="O30" i="1"/>
  <c r="N22" i="1"/>
  <c r="K14" i="1"/>
  <c r="A324" i="1"/>
  <c r="A4" i="1"/>
  <c r="J4" i="1"/>
  <c r="R4" i="1"/>
  <c r="B4" i="1"/>
  <c r="K4" i="1"/>
  <c r="L4" i="1"/>
  <c r="M4" i="1"/>
  <c r="N4" i="1"/>
  <c r="Q4" i="1"/>
  <c r="O4" i="1"/>
  <c r="P4" i="1"/>
  <c r="B12" i="1"/>
  <c r="J12" i="1"/>
  <c r="R12" i="1"/>
  <c r="K12" i="1"/>
  <c r="L12" i="1"/>
  <c r="M12" i="1"/>
  <c r="N12" i="1"/>
  <c r="Q12" i="1"/>
  <c r="O12" i="1"/>
  <c r="P12" i="1"/>
  <c r="K655" i="1"/>
  <c r="M201" i="1"/>
  <c r="P17" i="1"/>
  <c r="A17" i="1"/>
  <c r="O1261" i="1"/>
  <c r="A1261" i="1"/>
  <c r="O193" i="1"/>
  <c r="O48" i="1"/>
  <c r="Q40" i="1"/>
  <c r="A40" i="1"/>
  <c r="R24" i="1"/>
  <c r="L16" i="1"/>
  <c r="O207" i="1"/>
  <c r="N1524" i="1"/>
  <c r="B1539" i="1"/>
  <c r="L1563" i="1"/>
  <c r="J1525" i="1"/>
  <c r="K1550" i="1"/>
  <c r="B638" i="1"/>
  <c r="O644" i="1"/>
  <c r="O650" i="1"/>
  <c r="O1463" i="1"/>
  <c r="R1515" i="1"/>
  <c r="R157" i="1"/>
  <c r="P155" i="1"/>
  <c r="B155" i="1"/>
  <c r="K324" i="1"/>
  <c r="B324" i="1"/>
  <c r="N324" i="1"/>
  <c r="P6" i="1"/>
  <c r="Q6" i="1"/>
  <c r="J6" i="1"/>
  <c r="R6" i="1"/>
  <c r="K6" i="1"/>
  <c r="A6" i="1"/>
  <c r="L6" i="1"/>
  <c r="O6" i="1"/>
  <c r="B6" i="1"/>
  <c r="M6" i="1"/>
  <c r="N6" i="1"/>
  <c r="A14" i="1"/>
  <c r="Q14" i="1"/>
  <c r="J14" i="1"/>
  <c r="M22" i="1"/>
  <c r="J22" i="1"/>
  <c r="L30" i="1"/>
  <c r="R30" i="1"/>
  <c r="B30" i="1"/>
  <c r="K38" i="1"/>
  <c r="A38" i="1"/>
  <c r="R38" i="1"/>
  <c r="P46" i="1"/>
  <c r="Q46" i="1"/>
  <c r="B54" i="1"/>
  <c r="R54" i="1"/>
  <c r="M54" i="1"/>
  <c r="J1249" i="1"/>
  <c r="O1249" i="1"/>
  <c r="M195" i="1"/>
  <c r="B195" i="1"/>
  <c r="K195" i="1"/>
  <c r="A1382" i="1"/>
  <c r="O1382" i="1"/>
  <c r="P1382" i="1"/>
  <c r="Q1305" i="1"/>
  <c r="R1305" i="1"/>
  <c r="L1267" i="1"/>
  <c r="R1267" i="1"/>
  <c r="M1267" i="1"/>
  <c r="A1267" i="1"/>
  <c r="B1305" i="1"/>
  <c r="J1382" i="1"/>
  <c r="L195" i="1"/>
  <c r="N1249" i="1"/>
  <c r="O54" i="1"/>
  <c r="O46" i="1"/>
  <c r="P38" i="1"/>
  <c r="N30" i="1"/>
  <c r="O22" i="1"/>
  <c r="N14" i="1"/>
  <c r="L324" i="1"/>
  <c r="K1463" i="1"/>
  <c r="K1367" i="1"/>
  <c r="P1367" i="1"/>
  <c r="O7" i="1"/>
  <c r="B7" i="1"/>
  <c r="P7" i="1"/>
  <c r="Q7" i="1"/>
  <c r="J7" i="1"/>
  <c r="R7" i="1"/>
  <c r="K7" i="1"/>
  <c r="N7" i="1"/>
  <c r="L7" i="1"/>
  <c r="A7" i="1"/>
  <c r="M7" i="1"/>
  <c r="A8" i="1"/>
  <c r="N8" i="1"/>
  <c r="B8" i="1"/>
  <c r="O8" i="1"/>
  <c r="P8" i="1"/>
  <c r="Q8" i="1"/>
  <c r="J8" i="1"/>
  <c r="R8" i="1"/>
  <c r="M8" i="1"/>
  <c r="K8" i="1"/>
  <c r="L8" i="1"/>
  <c r="P627" i="1"/>
  <c r="O627" i="1"/>
  <c r="K1220" i="1"/>
  <c r="M1220" i="1"/>
  <c r="A1180" i="1"/>
  <c r="P1180" i="1"/>
  <c r="A1140" i="1"/>
  <c r="B1140" i="1"/>
  <c r="R1162" i="1"/>
  <c r="L1218" i="1"/>
  <c r="O1234" i="1"/>
  <c r="J1210" i="1"/>
  <c r="R1132" i="1"/>
  <c r="K1172" i="1"/>
  <c r="L1212" i="1"/>
  <c r="Q1532" i="1"/>
  <c r="L1220" i="1"/>
  <c r="O1242" i="1"/>
  <c r="K1242" i="1"/>
  <c r="K1226" i="1"/>
  <c r="P1226" i="1"/>
  <c r="P1202" i="1"/>
  <c r="L1202" i="1"/>
  <c r="O1194" i="1"/>
  <c r="N1194" i="1"/>
  <c r="J1186" i="1"/>
  <c r="O1186" i="1"/>
  <c r="L1178" i="1"/>
  <c r="R1178" i="1"/>
  <c r="O1154" i="1"/>
  <c r="R1154" i="1"/>
  <c r="N1138" i="1"/>
  <c r="A1138" i="1"/>
  <c r="P1130" i="1"/>
  <c r="Q1130" i="1"/>
  <c r="N1114" i="1"/>
  <c r="O1114" i="1"/>
  <c r="K732" i="1"/>
  <c r="Q732" i="1"/>
  <c r="P1140" i="1"/>
  <c r="O1180" i="1"/>
  <c r="N1228" i="1"/>
  <c r="R1217" i="1"/>
  <c r="B1217" i="1"/>
  <c r="A1129" i="1"/>
  <c r="L1129" i="1"/>
  <c r="B667" i="1"/>
  <c r="Q667" i="1"/>
  <c r="O1188" i="1"/>
  <c r="Q1228" i="1"/>
  <c r="A790" i="1"/>
  <c r="R1138" i="1"/>
  <c r="Q1162" i="1"/>
  <c r="R1194" i="1"/>
  <c r="B1202" i="1"/>
  <c r="M1226" i="1"/>
  <c r="P1122" i="1"/>
  <c r="J1146" i="1"/>
  <c r="K1170" i="1"/>
  <c r="R1242" i="1"/>
  <c r="B1148" i="1"/>
  <c r="B1188" i="1"/>
  <c r="M1236" i="1"/>
  <c r="J1183" i="1"/>
  <c r="A1183" i="1"/>
  <c r="R1111" i="1"/>
  <c r="M1111" i="1"/>
  <c r="K666" i="1"/>
  <c r="N726" i="1"/>
  <c r="J781" i="1"/>
  <c r="O781" i="1"/>
  <c r="K761" i="1"/>
  <c r="A761" i="1"/>
  <c r="Q761" i="1"/>
  <c r="B755" i="1"/>
  <c r="N755" i="1"/>
  <c r="M749" i="1"/>
  <c r="L749" i="1"/>
  <c r="R743" i="1"/>
  <c r="K743" i="1"/>
  <c r="L729" i="1"/>
  <c r="A729" i="1"/>
  <c r="Q729" i="1"/>
  <c r="J723" i="1"/>
  <c r="N723" i="1"/>
  <c r="M717" i="1"/>
  <c r="J717" i="1"/>
  <c r="O711" i="1"/>
  <c r="N711" i="1"/>
  <c r="K697" i="1"/>
  <c r="A697" i="1"/>
  <c r="Q697" i="1"/>
  <c r="N691" i="1"/>
  <c r="J691" i="1"/>
  <c r="A685" i="1"/>
  <c r="P685" i="1"/>
  <c r="P679" i="1"/>
  <c r="N679" i="1"/>
  <c r="K665" i="1"/>
  <c r="A665" i="1"/>
  <c r="M665" i="1"/>
  <c r="O659" i="1"/>
  <c r="K659" i="1"/>
  <c r="B1422" i="1"/>
  <c r="L1138" i="1"/>
  <c r="B1162" i="1"/>
  <c r="K1194" i="1"/>
  <c r="P1218" i="1"/>
  <c r="B1226" i="1"/>
  <c r="Q1122" i="1"/>
  <c r="A1146" i="1"/>
  <c r="A1170" i="1"/>
  <c r="J1242" i="1"/>
  <c r="J1116" i="1"/>
  <c r="P1156" i="1"/>
  <c r="J1196" i="1"/>
  <c r="J1236" i="1"/>
  <c r="A698" i="1"/>
  <c r="A668" i="1"/>
  <c r="A728" i="1"/>
  <c r="R728" i="1"/>
  <c r="L212" i="1"/>
  <c r="P212" i="1"/>
  <c r="R1287" i="1"/>
  <c r="N1287" i="1"/>
  <c r="J1303" i="1"/>
  <c r="Q1303" i="1"/>
  <c r="Q5" i="1"/>
  <c r="J5" i="1"/>
  <c r="R5" i="1"/>
  <c r="P5" i="1"/>
  <c r="A5" i="1"/>
  <c r="K5" i="1"/>
  <c r="B5" i="1"/>
  <c r="L5" i="1"/>
  <c r="M5" i="1"/>
  <c r="N5" i="1"/>
  <c r="O5" i="1"/>
  <c r="Q13" i="1"/>
  <c r="J13" i="1"/>
  <c r="R13" i="1"/>
  <c r="K13" i="1"/>
  <c r="P13" i="1"/>
  <c r="L13" i="1"/>
  <c r="M13" i="1"/>
  <c r="N13" i="1"/>
  <c r="O13" i="1"/>
  <c r="N1201" i="1"/>
  <c r="K1138" i="1"/>
  <c r="N1178" i="1"/>
  <c r="L1194" i="1"/>
  <c r="O1218" i="1"/>
  <c r="J1234" i="1"/>
  <c r="P1114" i="1"/>
  <c r="B1122" i="1"/>
  <c r="B1146" i="1"/>
  <c r="P1186" i="1"/>
  <c r="Q1127" i="1"/>
  <c r="B1247" i="1"/>
  <c r="K1124" i="1"/>
  <c r="L1164" i="1"/>
  <c r="K1204" i="1"/>
  <c r="R1244" i="1"/>
  <c r="M659" i="1"/>
  <c r="J665" i="1"/>
  <c r="Q679" i="1"/>
  <c r="A679" i="1"/>
  <c r="B685" i="1"/>
  <c r="B691" i="1"/>
  <c r="L697" i="1"/>
  <c r="L711" i="1"/>
  <c r="N717" i="1"/>
  <c r="K723" i="1"/>
  <c r="K729" i="1"/>
  <c r="M743" i="1"/>
  <c r="N749" i="1"/>
  <c r="M755" i="1"/>
  <c r="N761" i="1"/>
  <c r="L754" i="1"/>
  <c r="B781" i="1"/>
  <c r="R732" i="1"/>
  <c r="L10" i="1"/>
  <c r="M10" i="1"/>
  <c r="N10" i="1"/>
  <c r="O10" i="1"/>
  <c r="A10" i="1"/>
  <c r="P10" i="1"/>
  <c r="K10" i="1"/>
  <c r="B10" i="1"/>
  <c r="Q10" i="1"/>
  <c r="J10" i="1"/>
  <c r="R10" i="1"/>
  <c r="L1456" i="1"/>
  <c r="P1416" i="1"/>
  <c r="A1486" i="1"/>
  <c r="J1505" i="1"/>
  <c r="Q1443" i="1"/>
  <c r="N1430" i="1"/>
  <c r="N1505" i="1"/>
  <c r="N1507" i="1"/>
  <c r="N1481" i="1"/>
  <c r="A1456" i="1"/>
  <c r="N1391" i="1"/>
  <c r="M1507" i="1"/>
  <c r="M150" i="1"/>
  <c r="N1483" i="1"/>
  <c r="O1488" i="1"/>
  <c r="L1435" i="1"/>
  <c r="L1427" i="1"/>
  <c r="M1391" i="1"/>
  <c r="R1462" i="1"/>
  <c r="R1463" i="1"/>
  <c r="R1445" i="1"/>
  <c r="N1488" i="1"/>
  <c r="B1426" i="1"/>
  <c r="A1462" i="1"/>
  <c r="Q1549" i="1"/>
  <c r="A1485" i="1"/>
  <c r="Q1540" i="1"/>
  <c r="Q1507" i="1"/>
  <c r="J1507" i="1"/>
  <c r="P1463" i="1"/>
  <c r="A1463" i="1"/>
  <c r="P1443" i="1"/>
  <c r="Q1548" i="1"/>
  <c r="N1390" i="1"/>
  <c r="J1445" i="1"/>
  <c r="J1416" i="1"/>
  <c r="Q1437" i="1"/>
  <c r="A1503" i="1"/>
  <c r="N1495" i="1"/>
  <c r="N1487" i="1"/>
  <c r="J1481" i="1"/>
  <c r="M1456" i="1"/>
  <c r="R1391" i="1"/>
  <c r="P1486" i="1"/>
  <c r="A1510" i="1"/>
  <c r="M1462" i="1"/>
  <c r="B1463" i="1"/>
  <c r="B1442" i="1"/>
  <c r="P1481" i="1"/>
  <c r="Q1563" i="1"/>
  <c r="A1505" i="1"/>
  <c r="J1496" i="1"/>
  <c r="B1456" i="1"/>
  <c r="B1391" i="1"/>
  <c r="Q1524" i="1"/>
  <c r="M1463" i="1"/>
  <c r="Q1492" i="1"/>
  <c r="L1425" i="1"/>
  <c r="R1491" i="1"/>
  <c r="A1507" i="1"/>
  <c r="O1416" i="1"/>
  <c r="O1418" i="1"/>
  <c r="B1458" i="1"/>
  <c r="R1488" i="1"/>
  <c r="Q1490"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02" i="1"/>
  <c r="O608" i="1"/>
  <c r="Q622" i="1"/>
  <c r="N628" i="1"/>
  <c r="A634" i="1"/>
  <c r="B654" i="1"/>
  <c r="L1263" i="1"/>
  <c r="L190" i="1"/>
  <c r="L58" i="1"/>
  <c r="R50" i="1"/>
  <c r="N34" i="1"/>
  <c r="L18" i="1"/>
  <c r="M1373" i="1"/>
  <c r="N1486" i="1"/>
  <c r="O1486" i="1"/>
  <c r="K1387" i="1"/>
  <c r="B1387" i="1"/>
  <c r="Q1505" i="1"/>
  <c r="Q1462" i="1"/>
  <c r="J1462" i="1"/>
  <c r="N1443" i="1"/>
  <c r="J1449" i="1"/>
  <c r="A1449" i="1"/>
  <c r="J1386" i="1"/>
  <c r="P1293" i="1"/>
  <c r="B1293" i="1"/>
  <c r="P1289" i="1"/>
  <c r="N233" i="1"/>
  <c r="J1372" i="1"/>
  <c r="O1421" i="1"/>
  <c r="J1524" i="1"/>
  <c r="K1539" i="1"/>
  <c r="A1539" i="1"/>
  <c r="M1549" i="1"/>
  <c r="O1563" i="1"/>
  <c r="O1525" i="1"/>
  <c r="Q1550" i="1"/>
  <c r="R1564" i="1"/>
  <c r="M71" i="1"/>
  <c r="O1303" i="1"/>
  <c r="P1303" i="1"/>
  <c r="P1287" i="1"/>
  <c r="O247" i="1"/>
  <c r="O212" i="1"/>
  <c r="Q220" i="1"/>
  <c r="J157" i="1"/>
  <c r="R239" i="1"/>
  <c r="A245" i="1"/>
  <c r="N266" i="1"/>
  <c r="M331" i="1"/>
  <c r="L1373" i="1"/>
  <c r="P1505" i="1"/>
  <c r="P1462" i="1"/>
  <c r="B1462" i="1"/>
  <c r="M1443" i="1"/>
  <c r="R1449" i="1"/>
  <c r="Q1386" i="1"/>
  <c r="O1293" i="1"/>
  <c r="A1293" i="1"/>
  <c r="O1289" i="1"/>
  <c r="M233" i="1"/>
  <c r="O1372" i="1"/>
  <c r="M1421" i="1"/>
  <c r="K1524" i="1"/>
  <c r="R1539" i="1"/>
  <c r="K1549" i="1"/>
  <c r="L1549" i="1"/>
  <c r="N1563" i="1"/>
  <c r="K71" i="1"/>
  <c r="L71" i="1"/>
  <c r="N1303" i="1"/>
  <c r="B1303" i="1"/>
  <c r="B1287" i="1"/>
  <c r="M247" i="1"/>
  <c r="N212" i="1"/>
  <c r="P220" i="1"/>
  <c r="P157" i="1"/>
  <c r="K1510" i="1"/>
  <c r="A266" i="1"/>
  <c r="P1307" i="1"/>
  <c r="O574" i="1"/>
  <c r="B582" i="1"/>
  <c r="Q1233" i="1"/>
  <c r="J1233" i="1"/>
  <c r="N1225" i="1"/>
  <c r="O1225" i="1"/>
  <c r="A1193" i="1"/>
  <c r="O1193" i="1"/>
  <c r="J1177" i="1"/>
  <c r="R1177" i="1"/>
  <c r="N1177" i="1"/>
  <c r="B1153" i="1"/>
  <c r="J1153" i="1"/>
  <c r="O1153" i="1"/>
  <c r="R1137" i="1"/>
  <c r="L1137" i="1"/>
  <c r="O1113" i="1"/>
  <c r="P1113" i="1"/>
  <c r="J1113" i="1"/>
  <c r="R71" i="1"/>
  <c r="A71" i="1"/>
  <c r="L1303" i="1"/>
  <c r="M1287" i="1"/>
  <c r="L247" i="1"/>
  <c r="A247" i="1"/>
  <c r="K212" i="1"/>
  <c r="M220" i="1"/>
  <c r="N157" i="1"/>
  <c r="N1360" i="1"/>
  <c r="P28" i="1"/>
  <c r="N1465" i="1"/>
  <c r="L1465" i="1"/>
  <c r="R51" i="1"/>
  <c r="P51" i="1"/>
  <c r="Q583" i="1"/>
  <c r="A583" i="1"/>
  <c r="B575" i="1"/>
  <c r="P575" i="1"/>
  <c r="O567" i="1"/>
  <c r="B567" i="1"/>
  <c r="L567" i="1"/>
  <c r="O559" i="1"/>
  <c r="R559" i="1"/>
  <c r="J167" i="1"/>
  <c r="R167" i="1"/>
  <c r="M167" i="1"/>
  <c r="N167" i="1"/>
  <c r="B566" i="1"/>
  <c r="N566" i="1"/>
  <c r="R566" i="1"/>
  <c r="K558" i="1"/>
  <c r="R558" i="1"/>
  <c r="M558" i="1"/>
  <c r="J533" i="1"/>
  <c r="P533" i="1"/>
  <c r="P525" i="1"/>
  <c r="L525" i="1"/>
  <c r="K517" i="1"/>
  <c r="O517" i="1"/>
  <c r="O1254" i="1"/>
  <c r="K1358" i="1"/>
  <c r="M329" i="1"/>
  <c r="K608" i="1"/>
  <c r="A622" i="1"/>
  <c r="P634" i="1"/>
  <c r="B640" i="1"/>
  <c r="J654" i="1"/>
  <c r="J1263" i="1"/>
  <c r="N1378" i="1"/>
  <c r="R200" i="1"/>
  <c r="P50" i="1"/>
  <c r="J42" i="1"/>
  <c r="O26" i="1"/>
  <c r="N594" i="1"/>
  <c r="P1373" i="1"/>
  <c r="P1268" i="1"/>
  <c r="J1486" i="1"/>
  <c r="O1387" i="1"/>
  <c r="J154" i="1"/>
  <c r="K1505" i="1"/>
  <c r="L1505" i="1"/>
  <c r="L1462" i="1"/>
  <c r="J1443" i="1"/>
  <c r="B1443" i="1"/>
  <c r="O1449" i="1"/>
  <c r="L1386" i="1"/>
  <c r="B1386" i="1"/>
  <c r="K1293" i="1"/>
  <c r="R1289" i="1"/>
  <c r="L318" i="1"/>
  <c r="P207" i="1"/>
  <c r="M1524" i="1"/>
  <c r="A1524" i="1"/>
  <c r="Q1539" i="1"/>
  <c r="P1549" i="1"/>
  <c r="J1563" i="1"/>
  <c r="B1563" i="1"/>
  <c r="K1525" i="1"/>
  <c r="M1540" i="1"/>
  <c r="O1564" i="1"/>
  <c r="P71" i="1"/>
  <c r="R1303" i="1"/>
  <c r="K1287" i="1"/>
  <c r="J212" i="1"/>
  <c r="B212" i="1"/>
  <c r="K220" i="1"/>
  <c r="K209" i="1"/>
  <c r="M157" i="1"/>
  <c r="B157" i="1"/>
  <c r="L593" i="1"/>
  <c r="N1352" i="1"/>
  <c r="B626" i="1"/>
  <c r="K583" i="1"/>
  <c r="B247" i="1"/>
  <c r="N247" i="1"/>
  <c r="A600" i="1"/>
  <c r="J600" i="1"/>
  <c r="Q1445" i="1"/>
  <c r="K1254" i="1"/>
  <c r="R1358" i="1"/>
  <c r="L329" i="1"/>
  <c r="L608" i="1"/>
  <c r="Q628" i="1"/>
  <c r="O634" i="1"/>
  <c r="A640" i="1"/>
  <c r="P654" i="1"/>
  <c r="R1263" i="1"/>
  <c r="B1378" i="1"/>
  <c r="J200" i="1"/>
  <c r="B42" i="1"/>
  <c r="R1505" i="1"/>
  <c r="M1449" i="1"/>
  <c r="K1386" i="1"/>
  <c r="R318" i="1"/>
  <c r="B207" i="1"/>
  <c r="M1539" i="1"/>
  <c r="P1563" i="1"/>
  <c r="R1525" i="1"/>
  <c r="B1540" i="1"/>
  <c r="N1564" i="1"/>
  <c r="J1287" i="1"/>
  <c r="J247" i="1"/>
  <c r="Q212" i="1"/>
  <c r="R220" i="1"/>
  <c r="A220" i="1"/>
  <c r="K157" i="1"/>
  <c r="J1352" i="1"/>
  <c r="B632" i="1"/>
  <c r="A1515" i="1"/>
  <c r="N1515" i="1"/>
  <c r="P1532" i="1"/>
  <c r="M1532" i="1"/>
  <c r="B783" i="1"/>
  <c r="N1124" i="1"/>
  <c r="N1140" i="1"/>
  <c r="A1148" i="1"/>
  <c r="O1164" i="1"/>
  <c r="R1180" i="1"/>
  <c r="A1188" i="1"/>
  <c r="J1204" i="1"/>
  <c r="J1220" i="1"/>
  <c r="K1236" i="1"/>
  <c r="R718" i="1"/>
  <c r="M754" i="1"/>
  <c r="A667" i="1"/>
  <c r="N789" i="1"/>
  <c r="M1213" i="1"/>
  <c r="P1116" i="1"/>
  <c r="B1124" i="1"/>
  <c r="L1140" i="1"/>
  <c r="K1156" i="1"/>
  <c r="B1164" i="1"/>
  <c r="Q1180" i="1"/>
  <c r="N1196" i="1"/>
  <c r="M1212" i="1"/>
  <c r="Q1220" i="1"/>
  <c r="R1236" i="1"/>
  <c r="O687" i="1"/>
  <c r="J1325" i="1"/>
  <c r="P1138" i="1"/>
  <c r="O1162" i="1"/>
  <c r="K1178" i="1"/>
  <c r="Q1194" i="1"/>
  <c r="R1218" i="1"/>
  <c r="O1226" i="1"/>
  <c r="K1234" i="1"/>
  <c r="J1114" i="1"/>
  <c r="M1122" i="1"/>
  <c r="R1146" i="1"/>
  <c r="A1154" i="1"/>
  <c r="L1186" i="1"/>
  <c r="Q1242" i="1"/>
  <c r="P1183" i="1"/>
  <c r="R1116" i="1"/>
  <c r="O1132" i="1"/>
  <c r="Q1156" i="1"/>
  <c r="P1172" i="1"/>
  <c r="K1188" i="1"/>
  <c r="O1196" i="1"/>
  <c r="R1212" i="1"/>
  <c r="M1228" i="1"/>
  <c r="N1244" i="1"/>
  <c r="Q685" i="1"/>
  <c r="P723" i="1"/>
  <c r="Q755" i="1"/>
  <c r="O690" i="1"/>
  <c r="P780" i="1"/>
  <c r="R781" i="1"/>
  <c r="B693" i="1"/>
  <c r="N668" i="1"/>
  <c r="R706" i="1"/>
  <c r="L1422" i="1"/>
  <c r="Q1116" i="1"/>
  <c r="L1132" i="1"/>
  <c r="P1148" i="1"/>
  <c r="O1156" i="1"/>
  <c r="Q1172" i="1"/>
  <c r="L1188" i="1"/>
  <c r="B1196" i="1"/>
  <c r="J1212" i="1"/>
  <c r="K1228" i="1"/>
  <c r="M1244" i="1"/>
  <c r="N725" i="1"/>
  <c r="K1132" i="1"/>
  <c r="N1148" i="1"/>
  <c r="B1172" i="1"/>
  <c r="L1204" i="1"/>
  <c r="L1244" i="1"/>
  <c r="M725" i="1"/>
  <c r="O1381" i="1"/>
  <c r="A1381" i="1"/>
  <c r="M1381" i="1"/>
  <c r="M1355" i="1"/>
  <c r="J1355" i="1"/>
  <c r="R1520" i="1"/>
  <c r="A1520" i="1"/>
  <c r="M1535" i="1"/>
  <c r="L1545" i="1"/>
  <c r="M1560" i="1"/>
  <c r="N1560" i="1"/>
  <c r="M66" i="1"/>
  <c r="O1268" i="1"/>
  <c r="N23" i="1"/>
  <c r="Q463" i="1"/>
  <c r="K463" i="1"/>
  <c r="Q1369" i="1"/>
  <c r="A1369" i="1"/>
  <c r="R321" i="1"/>
  <c r="B321" i="1"/>
  <c r="M321" i="1"/>
  <c r="P321" i="1"/>
  <c r="N437" i="1"/>
  <c r="M437" i="1"/>
  <c r="B32" i="1"/>
  <c r="Q32" i="1"/>
  <c r="A56" i="1"/>
  <c r="O56" i="1"/>
  <c r="L1380" i="1"/>
  <c r="K1380" i="1"/>
  <c r="P1513" i="1"/>
  <c r="A1513" i="1"/>
  <c r="Q1513" i="1"/>
  <c r="B1513" i="1"/>
  <c r="J1513" i="1"/>
  <c r="L1513" i="1"/>
  <c r="A1559" i="1"/>
  <c r="M1559" i="1"/>
  <c r="M1544" i="1"/>
  <c r="J1544" i="1"/>
  <c r="K1544" i="1"/>
  <c r="L66" i="1"/>
  <c r="M1268" i="1"/>
  <c r="M1241" i="1"/>
  <c r="N1241" i="1"/>
  <c r="O1241" i="1"/>
  <c r="P1241" i="1"/>
  <c r="Q1241" i="1"/>
  <c r="J1241" i="1"/>
  <c r="L1241" i="1"/>
  <c r="A1233" i="1"/>
  <c r="L1233" i="1"/>
  <c r="K1233" i="1"/>
  <c r="M1233" i="1"/>
  <c r="N1233" i="1"/>
  <c r="O1233" i="1"/>
  <c r="P1233" i="1"/>
  <c r="B1233" i="1"/>
  <c r="R1233" i="1"/>
  <c r="Q1225" i="1"/>
  <c r="A1225" i="1"/>
  <c r="J1225" i="1"/>
  <c r="B1225" i="1"/>
  <c r="R1225" i="1"/>
  <c r="L1225" i="1"/>
  <c r="K1225" i="1"/>
  <c r="M1225" i="1"/>
  <c r="P1225" i="1"/>
  <c r="N1217" i="1"/>
  <c r="O1217" i="1"/>
  <c r="P1217" i="1"/>
  <c r="Q1217" i="1"/>
  <c r="A1217" i="1"/>
  <c r="J1217" i="1"/>
  <c r="M1217" i="1"/>
  <c r="B1209" i="1"/>
  <c r="R1209" i="1"/>
  <c r="L1209" i="1"/>
  <c r="K1209" i="1"/>
  <c r="M1209" i="1"/>
  <c r="N1209" i="1"/>
  <c r="O1209" i="1"/>
  <c r="A1209" i="1"/>
  <c r="J1209" i="1"/>
  <c r="P1201" i="1"/>
  <c r="Q1201" i="1"/>
  <c r="A1201" i="1"/>
  <c r="J1201" i="1"/>
  <c r="B1201" i="1"/>
  <c r="R1201" i="1"/>
  <c r="L1201" i="1"/>
  <c r="K1201" i="1"/>
  <c r="O1201" i="1"/>
  <c r="R1193" i="1"/>
  <c r="M1193" i="1"/>
  <c r="K1193" i="1"/>
  <c r="L1193" i="1"/>
  <c r="N1193" i="1"/>
  <c r="J1193" i="1"/>
  <c r="Q1193" i="1"/>
  <c r="A1185" i="1"/>
  <c r="N1185" i="1"/>
  <c r="B1185" i="1"/>
  <c r="O1185" i="1"/>
  <c r="J1185" i="1"/>
  <c r="Q1185" i="1"/>
  <c r="R1185" i="1"/>
  <c r="L1185" i="1"/>
  <c r="K1185" i="1"/>
  <c r="M1177" i="1"/>
  <c r="P1177" i="1"/>
  <c r="O1177" i="1"/>
  <c r="A1177" i="1"/>
  <c r="Q1177" i="1"/>
  <c r="B1177" i="1"/>
  <c r="K1177" i="1"/>
  <c r="L1177" i="1"/>
  <c r="J1169" i="1"/>
  <c r="Q1169" i="1"/>
  <c r="R1169" i="1"/>
  <c r="L1169" i="1"/>
  <c r="M1169" i="1"/>
  <c r="P1169" i="1"/>
  <c r="B1169" i="1"/>
  <c r="O1169" i="1"/>
  <c r="O1161" i="1"/>
  <c r="A1161" i="1"/>
  <c r="Q1161" i="1"/>
  <c r="B1161" i="1"/>
  <c r="K1161" i="1"/>
  <c r="J1161" i="1"/>
  <c r="N1161" i="1"/>
  <c r="R1161" i="1"/>
  <c r="P1161" i="1"/>
  <c r="L1153" i="1"/>
  <c r="M1153" i="1"/>
  <c r="P1153" i="1"/>
  <c r="K1153" i="1"/>
  <c r="A1153" i="1"/>
  <c r="N1153" i="1"/>
  <c r="R1153" i="1"/>
  <c r="B1145" i="1"/>
  <c r="K1145" i="1"/>
  <c r="J1145" i="1"/>
  <c r="N1145" i="1"/>
  <c r="R1145" i="1"/>
  <c r="L1145" i="1"/>
  <c r="M1145" i="1"/>
  <c r="A1145" i="1"/>
  <c r="Q1145" i="1"/>
  <c r="P1137" i="1"/>
  <c r="K1137" i="1"/>
  <c r="A1137" i="1"/>
  <c r="N1137" i="1"/>
  <c r="B1137" i="1"/>
  <c r="O1137" i="1"/>
  <c r="J1137" i="1"/>
  <c r="Q1137" i="1"/>
  <c r="M1137" i="1"/>
  <c r="M1129" i="1"/>
  <c r="O1129" i="1"/>
  <c r="Q1129" i="1"/>
  <c r="K1129" i="1"/>
  <c r="J1129" i="1"/>
  <c r="P1129" i="1"/>
  <c r="R1129" i="1"/>
  <c r="A1121" i="1"/>
  <c r="K1121" i="1"/>
  <c r="B1121" i="1"/>
  <c r="M1121" i="1"/>
  <c r="P1121" i="1"/>
  <c r="Q1121" i="1"/>
  <c r="J1121" i="1"/>
  <c r="R1121" i="1"/>
  <c r="O1121" i="1"/>
  <c r="L1113" i="1"/>
  <c r="M1113" i="1"/>
  <c r="Q1113" i="1"/>
  <c r="A1113" i="1"/>
  <c r="K1113" i="1"/>
  <c r="B1113" i="1"/>
  <c r="N1113" i="1"/>
  <c r="R1113" i="1"/>
  <c r="L605" i="1"/>
  <c r="N605" i="1"/>
  <c r="J250" i="1"/>
  <c r="B250" i="1"/>
  <c r="K250" i="1"/>
  <c r="M1363" i="1"/>
  <c r="A1363" i="1"/>
  <c r="J1363" i="1"/>
  <c r="B278" i="1"/>
  <c r="J278" i="1"/>
  <c r="P1514" i="1"/>
  <c r="L1514" i="1"/>
  <c r="Q1520" i="1"/>
  <c r="Q1535" i="1"/>
  <c r="J1535" i="1"/>
  <c r="R1545" i="1"/>
  <c r="K1560" i="1"/>
  <c r="A1560" i="1"/>
  <c r="B66" i="1"/>
  <c r="L1268" i="1"/>
  <c r="A1482" i="1"/>
  <c r="Q1482" i="1"/>
  <c r="R631" i="1"/>
  <c r="N631" i="1"/>
  <c r="P1520" i="1"/>
  <c r="P1535" i="1"/>
  <c r="B1535" i="1"/>
  <c r="J1545" i="1"/>
  <c r="R1560" i="1"/>
  <c r="R66" i="1"/>
  <c r="K1268" i="1"/>
  <c r="O605" i="1"/>
  <c r="M320" i="1"/>
  <c r="J150" i="1"/>
  <c r="N1121" i="1"/>
  <c r="O1145" i="1"/>
  <c r="N1169" i="1"/>
  <c r="P1193" i="1"/>
  <c r="K1217" i="1"/>
  <c r="K1241" i="1"/>
  <c r="J1304" i="1"/>
  <c r="A1304" i="1"/>
  <c r="J1520" i="1"/>
  <c r="B1520" i="1"/>
  <c r="R1535" i="1"/>
  <c r="K1545" i="1"/>
  <c r="L1560" i="1"/>
  <c r="B1560" i="1"/>
  <c r="O1520" i="1"/>
  <c r="O1535" i="1"/>
  <c r="A1535" i="1"/>
  <c r="Q1545" i="1"/>
  <c r="J1560" i="1"/>
  <c r="K66" i="1"/>
  <c r="R1268" i="1"/>
  <c r="Q611" i="1"/>
  <c r="Q1304" i="1"/>
  <c r="L1369" i="1"/>
  <c r="A270" i="1"/>
  <c r="J270" i="1"/>
  <c r="M270" i="1"/>
  <c r="M1498" i="1"/>
  <c r="Q1498" i="1"/>
  <c r="N1498" i="1"/>
  <c r="N1520" i="1"/>
  <c r="N1535" i="1"/>
  <c r="O1545" i="1"/>
  <c r="P1545" i="1"/>
  <c r="Q1560" i="1"/>
  <c r="Q66" i="1"/>
  <c r="B1268" i="1"/>
  <c r="O611" i="1"/>
  <c r="O55" i="1"/>
  <c r="L1519" i="1"/>
  <c r="N1129" i="1"/>
  <c r="Q1153" i="1"/>
  <c r="A1169" i="1"/>
  <c r="B1193" i="1"/>
  <c r="L1217" i="1"/>
  <c r="B1241" i="1"/>
  <c r="N1290" i="1"/>
  <c r="M1290" i="1"/>
  <c r="N1545" i="1"/>
  <c r="P66" i="1"/>
  <c r="A1268" i="1"/>
  <c r="M154" i="1"/>
  <c r="A1355" i="1"/>
  <c r="Q617" i="1"/>
  <c r="B55" i="1"/>
  <c r="Q1036" i="1"/>
  <c r="Q1074" i="1"/>
  <c r="M1059" i="1"/>
  <c r="O1012" i="1"/>
  <c r="Q1020" i="1"/>
  <c r="K1028" i="1"/>
  <c r="J1044" i="1"/>
  <c r="P1052" i="1"/>
  <c r="J1082" i="1"/>
  <c r="J1090" i="1"/>
  <c r="R1098" i="1"/>
  <c r="R1106" i="1"/>
  <c r="O1106" i="1"/>
  <c r="M661" i="1"/>
  <c r="A763" i="1"/>
  <c r="Q627" i="1"/>
  <c r="Q70" i="1"/>
  <c r="P213" i="1"/>
  <c r="M1253" i="1"/>
  <c r="K1036" i="1"/>
  <c r="M1074" i="1"/>
  <c r="P1059" i="1"/>
  <c r="J1012" i="1"/>
  <c r="R1020" i="1"/>
  <c r="M1020" i="1"/>
  <c r="N1028" i="1"/>
  <c r="O1044" i="1"/>
  <c r="J1052" i="1"/>
  <c r="B167" i="1"/>
  <c r="K1082" i="1"/>
  <c r="P1090" i="1"/>
  <c r="M1098" i="1"/>
  <c r="J1106" i="1"/>
  <c r="M667" i="1"/>
  <c r="R693" i="1"/>
  <c r="Q725" i="1"/>
  <c r="K1074" i="1"/>
  <c r="O1059" i="1"/>
  <c r="R1012" i="1"/>
  <c r="P1020" i="1"/>
  <c r="R1028" i="1"/>
  <c r="M1028" i="1"/>
  <c r="N1044" i="1"/>
  <c r="O1052" i="1"/>
  <c r="Q1082" i="1"/>
  <c r="M1090" i="1"/>
  <c r="J1098" i="1"/>
  <c r="P1106" i="1"/>
  <c r="O318" i="1"/>
  <c r="N207" i="1"/>
  <c r="N1372" i="1"/>
  <c r="J1421" i="1"/>
  <c r="R1465" i="1"/>
  <c r="N1036" i="1"/>
  <c r="L1074" i="1"/>
  <c r="R1059" i="1"/>
  <c r="N1059" i="1"/>
  <c r="P1012" i="1"/>
  <c r="L1020" i="1"/>
  <c r="P1028" i="1"/>
  <c r="P1044" i="1"/>
  <c r="M1044" i="1"/>
  <c r="N1052" i="1"/>
  <c r="N550" i="1"/>
  <c r="R1082" i="1"/>
  <c r="O1082" i="1"/>
  <c r="Q1090" i="1"/>
  <c r="P1098" i="1"/>
  <c r="L1106" i="1"/>
  <c r="R673" i="1"/>
  <c r="Q699" i="1"/>
  <c r="A737" i="1"/>
  <c r="Q1438" i="1"/>
  <c r="K524" i="1"/>
  <c r="A318" i="1"/>
  <c r="L207" i="1"/>
  <c r="L1372" i="1"/>
  <c r="P1421" i="1"/>
  <c r="K1377" i="1"/>
  <c r="R653" i="1"/>
  <c r="A44" i="1"/>
  <c r="J1036" i="1"/>
  <c r="M1036" i="1"/>
  <c r="J1074" i="1"/>
  <c r="K1059" i="1"/>
  <c r="L1012" i="1"/>
  <c r="K1020" i="1"/>
  <c r="Q1028" i="1"/>
  <c r="K1044" i="1"/>
  <c r="Q1052" i="1"/>
  <c r="M1052" i="1"/>
  <c r="K167" i="1"/>
  <c r="P1082" i="1"/>
  <c r="N1090" i="1"/>
  <c r="O1090" i="1"/>
  <c r="Q1098" i="1"/>
  <c r="K1106" i="1"/>
  <c r="A673" i="1"/>
  <c r="B705" i="1"/>
  <c r="J742" i="1"/>
  <c r="A1438" i="1"/>
  <c r="Q233" i="1"/>
  <c r="R207" i="1"/>
  <c r="A1372" i="1"/>
  <c r="A1421" i="1"/>
  <c r="O653" i="1"/>
  <c r="R1036" i="1"/>
  <c r="N1074" i="1"/>
  <c r="Q1012" i="1"/>
  <c r="J1020" i="1"/>
  <c r="L1028" i="1"/>
  <c r="L1044" i="1"/>
  <c r="R1052" i="1"/>
  <c r="Q167" i="1"/>
  <c r="L1082" i="1"/>
  <c r="L1090" i="1"/>
  <c r="K1098" i="1"/>
  <c r="O1098" i="1"/>
  <c r="Q1106" i="1"/>
  <c r="P661" i="1"/>
  <c r="P763" i="1"/>
  <c r="O66" i="1"/>
  <c r="N1268" i="1"/>
  <c r="P154" i="1"/>
  <c r="Q154" i="1"/>
  <c r="P278" i="1"/>
  <c r="P270" i="1"/>
  <c r="P1363" i="1"/>
  <c r="Q1355" i="1"/>
  <c r="O250" i="1"/>
  <c r="J605" i="1"/>
  <c r="M611" i="1"/>
  <c r="P617" i="1"/>
  <c r="M631" i="1"/>
  <c r="M1304" i="1"/>
  <c r="J1381" i="1"/>
  <c r="J55" i="1"/>
  <c r="P1482" i="1"/>
  <c r="R209" i="1"/>
  <c r="P23" i="1"/>
  <c r="N568" i="1"/>
  <c r="K568" i="1"/>
  <c r="N154" i="1"/>
  <c r="B154" i="1"/>
  <c r="O278" i="1"/>
  <c r="O270" i="1"/>
  <c r="O1363" i="1"/>
  <c r="P1355" i="1"/>
  <c r="N250" i="1"/>
  <c r="R605" i="1"/>
  <c r="K611" i="1"/>
  <c r="N617" i="1"/>
  <c r="L631" i="1"/>
  <c r="L1304" i="1"/>
  <c r="Q1381" i="1"/>
  <c r="R55" i="1"/>
  <c r="B23" i="1"/>
  <c r="L154" i="1"/>
  <c r="A154" i="1"/>
  <c r="A278" i="1"/>
  <c r="N270" i="1"/>
  <c r="N1363" i="1"/>
  <c r="N1355" i="1"/>
  <c r="R250" i="1"/>
  <c r="P605" i="1"/>
  <c r="J611" i="1"/>
  <c r="K617" i="1"/>
  <c r="K631" i="1"/>
  <c r="R1304" i="1"/>
  <c r="P1381" i="1"/>
  <c r="P55" i="1"/>
  <c r="L1290" i="1"/>
  <c r="M1348" i="1"/>
  <c r="R1348" i="1"/>
  <c r="L1348" i="1"/>
  <c r="O154" i="1"/>
  <c r="K229" i="1"/>
  <c r="R229" i="1"/>
  <c r="P1298" i="1"/>
  <c r="J1298" i="1"/>
  <c r="K1298" i="1"/>
  <c r="J1290" i="1"/>
  <c r="A1290" i="1"/>
  <c r="R1290" i="1"/>
  <c r="B1290" i="1"/>
  <c r="K1290" i="1"/>
  <c r="O1290" i="1"/>
  <c r="P1290" i="1"/>
  <c r="Q1290" i="1"/>
  <c r="A1417" i="1"/>
  <c r="P1417" i="1"/>
  <c r="R1417" i="1"/>
  <c r="K1417" i="1"/>
  <c r="B1457" i="1"/>
  <c r="O1457" i="1"/>
  <c r="P1457" i="1"/>
  <c r="M1482" i="1"/>
  <c r="N1482" i="1"/>
  <c r="O1482" i="1"/>
  <c r="B1482" i="1"/>
  <c r="J1482" i="1"/>
  <c r="K1482" i="1"/>
  <c r="R1482" i="1"/>
  <c r="L1482" i="1"/>
  <c r="O217" i="1"/>
  <c r="P217" i="1"/>
  <c r="P209" i="1"/>
  <c r="Q209" i="1"/>
  <c r="J209" i="1"/>
  <c r="B209" i="1"/>
  <c r="L209" i="1"/>
  <c r="N209" i="1"/>
  <c r="M209" i="1"/>
  <c r="O209" i="1"/>
  <c r="K74" i="1"/>
  <c r="Q74" i="1"/>
  <c r="J74" i="1"/>
  <c r="R74" i="1"/>
  <c r="N74" i="1"/>
  <c r="J436" i="1"/>
  <c r="K436" i="1"/>
  <c r="R364" i="1"/>
  <c r="B364" i="1"/>
  <c r="M364" i="1"/>
  <c r="O364" i="1"/>
  <c r="L364" i="1"/>
  <c r="M23" i="1"/>
  <c r="O23" i="1"/>
  <c r="R23" i="1"/>
  <c r="K23" i="1"/>
  <c r="Q23" i="1"/>
  <c r="J23" i="1"/>
  <c r="L23" i="1"/>
  <c r="M39" i="1"/>
  <c r="J39" i="1"/>
  <c r="N39" i="1"/>
  <c r="O39" i="1"/>
  <c r="P39" i="1"/>
  <c r="A39" i="1"/>
  <c r="Q39" i="1"/>
  <c r="B39" i="1"/>
  <c r="R39" i="1"/>
  <c r="L55" i="1"/>
  <c r="A55" i="1"/>
  <c r="Q55" i="1"/>
  <c r="L1250" i="1"/>
  <c r="Q1250" i="1"/>
  <c r="J1250" i="1"/>
  <c r="R1250" i="1"/>
  <c r="B1250" i="1"/>
  <c r="M1250" i="1"/>
  <c r="K1381" i="1"/>
  <c r="R1381" i="1"/>
  <c r="N1381" i="1"/>
  <c r="K1304" i="1"/>
  <c r="O1304" i="1"/>
  <c r="N1304" i="1"/>
  <c r="N637" i="1"/>
  <c r="Q637" i="1"/>
  <c r="R637" i="1"/>
  <c r="K637" i="1"/>
  <c r="L637" i="1"/>
  <c r="M637" i="1"/>
  <c r="B631" i="1"/>
  <c r="O631" i="1"/>
  <c r="J631" i="1"/>
  <c r="L617" i="1"/>
  <c r="M617" i="1"/>
  <c r="A611" i="1"/>
  <c r="N611" i="1"/>
  <c r="L611" i="1"/>
  <c r="Q605" i="1"/>
  <c r="A605" i="1"/>
  <c r="K605" i="1"/>
  <c r="P250" i="1"/>
  <c r="Q250" i="1"/>
  <c r="L250" i="1"/>
  <c r="B1355" i="1"/>
  <c r="K1355" i="1"/>
  <c r="O1355" i="1"/>
  <c r="Q1363" i="1"/>
  <c r="B1363" i="1"/>
  <c r="K1363" i="1"/>
  <c r="Q270" i="1"/>
  <c r="B270" i="1"/>
  <c r="K270" i="1"/>
  <c r="N278" i="1"/>
  <c r="M278" i="1"/>
  <c r="Q278" i="1"/>
  <c r="J1514" i="1"/>
  <c r="Q1514" i="1"/>
  <c r="R1514" i="1"/>
  <c r="M1514" i="1"/>
  <c r="N1514" i="1"/>
  <c r="A1514" i="1"/>
  <c r="O1514" i="1"/>
  <c r="A788" i="1"/>
  <c r="N788" i="1"/>
  <c r="B788" i="1"/>
  <c r="P788" i="1"/>
  <c r="Q788" i="1"/>
  <c r="O788" i="1"/>
  <c r="R788" i="1"/>
  <c r="K788" i="1"/>
  <c r="L788" i="1"/>
  <c r="M788" i="1"/>
  <c r="K782" i="1"/>
  <c r="L782" i="1"/>
  <c r="M782" i="1"/>
  <c r="B782" i="1"/>
  <c r="P782" i="1"/>
  <c r="Q782" i="1"/>
  <c r="O782" i="1"/>
  <c r="J782" i="1"/>
  <c r="R782" i="1"/>
  <c r="M768" i="1"/>
  <c r="A768" i="1"/>
  <c r="N768" i="1"/>
  <c r="B768" i="1"/>
  <c r="P768" i="1"/>
  <c r="J768" i="1"/>
  <c r="R768" i="1"/>
  <c r="K768" i="1"/>
  <c r="L768" i="1"/>
  <c r="R762" i="1"/>
  <c r="K762" i="1"/>
  <c r="L762" i="1"/>
  <c r="B762" i="1"/>
  <c r="N762" i="1"/>
  <c r="A762" i="1"/>
  <c r="P762" i="1"/>
  <c r="Q762" i="1"/>
  <c r="O762" i="1"/>
  <c r="J762" i="1"/>
  <c r="A756" i="1"/>
  <c r="P756" i="1"/>
  <c r="Q756" i="1"/>
  <c r="O756" i="1"/>
  <c r="J756" i="1"/>
  <c r="K756" i="1"/>
  <c r="L756" i="1"/>
  <c r="M756" i="1"/>
  <c r="B756" i="1"/>
  <c r="N756" i="1"/>
  <c r="L750" i="1"/>
  <c r="M750" i="1"/>
  <c r="B750" i="1"/>
  <c r="N750" i="1"/>
  <c r="Q750" i="1"/>
  <c r="O750" i="1"/>
  <c r="J750" i="1"/>
  <c r="R750" i="1"/>
  <c r="K750" i="1"/>
  <c r="B736" i="1"/>
  <c r="N736" i="1"/>
  <c r="A736" i="1"/>
  <c r="P736" i="1"/>
  <c r="Q736" i="1"/>
  <c r="O736" i="1"/>
  <c r="R736" i="1"/>
  <c r="K736" i="1"/>
  <c r="L736" i="1"/>
  <c r="M736" i="1"/>
  <c r="K730" i="1"/>
  <c r="L730" i="1"/>
  <c r="M730" i="1"/>
  <c r="A730" i="1"/>
  <c r="P730" i="1"/>
  <c r="Q730" i="1"/>
  <c r="O730" i="1"/>
  <c r="J730" i="1"/>
  <c r="R730" i="1"/>
  <c r="Q724" i="1"/>
  <c r="O724" i="1"/>
  <c r="J724" i="1"/>
  <c r="R724" i="1"/>
  <c r="L724" i="1"/>
  <c r="M724" i="1"/>
  <c r="B724" i="1"/>
  <c r="N724" i="1"/>
  <c r="A724" i="1"/>
  <c r="P724" i="1"/>
  <c r="O718" i="1"/>
  <c r="B718" i="1"/>
  <c r="P718" i="1"/>
  <c r="A718" i="1"/>
  <c r="Q718" i="1"/>
  <c r="M718" i="1"/>
  <c r="N718" i="1"/>
  <c r="J718" i="1"/>
  <c r="L718" i="1"/>
  <c r="A704" i="1"/>
  <c r="L704" i="1"/>
  <c r="K704" i="1"/>
  <c r="J704" i="1"/>
  <c r="M704" i="1"/>
  <c r="O704" i="1"/>
  <c r="P704" i="1"/>
  <c r="Q704" i="1"/>
  <c r="B704" i="1"/>
  <c r="R704" i="1"/>
  <c r="J698" i="1"/>
  <c r="L698" i="1"/>
  <c r="B698" i="1"/>
  <c r="P698" i="1"/>
  <c r="K698" i="1"/>
  <c r="R698" i="1"/>
  <c r="M698" i="1"/>
  <c r="N698" i="1"/>
  <c r="O698" i="1"/>
  <c r="M692" i="1"/>
  <c r="N692" i="1"/>
  <c r="O692" i="1"/>
  <c r="R692" i="1"/>
  <c r="A692" i="1"/>
  <c r="Q692" i="1"/>
  <c r="B692" i="1"/>
  <c r="P692" i="1"/>
  <c r="K692" i="1"/>
  <c r="L692" i="1"/>
  <c r="A686" i="1"/>
  <c r="L686" i="1"/>
  <c r="B686" i="1"/>
  <c r="P686" i="1"/>
  <c r="K686" i="1"/>
  <c r="Q686" i="1"/>
  <c r="N686" i="1"/>
  <c r="O686" i="1"/>
  <c r="J686" i="1"/>
  <c r="R686" i="1"/>
  <c r="K672" i="1"/>
  <c r="P672" i="1"/>
  <c r="M672" i="1"/>
  <c r="N672" i="1"/>
  <c r="J672" i="1"/>
  <c r="R672" i="1"/>
  <c r="A672" i="1"/>
  <c r="L672" i="1"/>
  <c r="B672" i="1"/>
  <c r="Q672" i="1"/>
  <c r="J666" i="1"/>
  <c r="A666" i="1"/>
  <c r="R666" i="1"/>
  <c r="B666" i="1"/>
  <c r="L666" i="1"/>
  <c r="M666" i="1"/>
  <c r="N666" i="1"/>
  <c r="O666" i="1"/>
  <c r="P666" i="1"/>
  <c r="N660" i="1"/>
  <c r="O660" i="1"/>
  <c r="P660" i="1"/>
  <c r="A660" i="1"/>
  <c r="R660" i="1"/>
  <c r="B660" i="1"/>
  <c r="Q660" i="1"/>
  <c r="K660" i="1"/>
  <c r="L660" i="1"/>
  <c r="M660" i="1"/>
  <c r="J66" i="1"/>
  <c r="Q1268" i="1"/>
  <c r="K154" i="1"/>
  <c r="K278" i="1"/>
  <c r="L270" i="1"/>
  <c r="L1363" i="1"/>
  <c r="L1355" i="1"/>
  <c r="A250" i="1"/>
  <c r="B605" i="1"/>
  <c r="B611" i="1"/>
  <c r="B617" i="1"/>
  <c r="P631" i="1"/>
  <c r="P1304" i="1"/>
  <c r="L1381" i="1"/>
  <c r="N55" i="1"/>
  <c r="K1514" i="1"/>
  <c r="K39" i="1"/>
  <c r="L74" i="1"/>
  <c r="L552" i="1"/>
  <c r="O552" i="1"/>
  <c r="A552" i="1"/>
  <c r="N782" i="1"/>
  <c r="R278" i="1"/>
  <c r="R270" i="1"/>
  <c r="R1363" i="1"/>
  <c r="R1355" i="1"/>
  <c r="M250" i="1"/>
  <c r="M605" i="1"/>
  <c r="P611" i="1"/>
  <c r="R617" i="1"/>
  <c r="A617" i="1"/>
  <c r="A631" i="1"/>
  <c r="B1304" i="1"/>
  <c r="B1381" i="1"/>
  <c r="M55" i="1"/>
  <c r="B1514" i="1"/>
  <c r="L39" i="1"/>
  <c r="O672" i="1"/>
  <c r="P750" i="1"/>
  <c r="A782" i="1"/>
  <c r="O167" i="1"/>
  <c r="P574" i="1"/>
  <c r="J575" i="1"/>
  <c r="L661" i="1"/>
  <c r="J673" i="1"/>
  <c r="A687" i="1"/>
  <c r="K705" i="1"/>
  <c r="O719" i="1"/>
  <c r="O737" i="1"/>
  <c r="A751" i="1"/>
  <c r="M790" i="1"/>
  <c r="N712" i="1"/>
  <c r="O758" i="1"/>
  <c r="K1438" i="1"/>
  <c r="B1326" i="1"/>
  <c r="N1321" i="1"/>
  <c r="Q575" i="1"/>
  <c r="L693" i="1"/>
  <c r="J705" i="1"/>
  <c r="A719" i="1"/>
  <c r="M737" i="1"/>
  <c r="M757" i="1"/>
  <c r="O783" i="1"/>
  <c r="R1438" i="1"/>
  <c r="P517" i="1"/>
  <c r="A1326" i="1"/>
  <c r="P1320" i="1"/>
  <c r="A12" i="1"/>
  <c r="M763" i="1"/>
  <c r="Q783" i="1"/>
  <c r="B1077" i="1"/>
  <c r="B1318" i="1"/>
  <c r="O1320" i="1"/>
  <c r="B1069" i="1"/>
  <c r="R1334" i="1"/>
  <c r="J1318" i="1"/>
  <c r="A1048" i="1"/>
  <c r="Q1334" i="1"/>
  <c r="K1316" i="1"/>
  <c r="P673" i="1"/>
  <c r="P687" i="1"/>
  <c r="N699" i="1"/>
  <c r="P725" i="1"/>
  <c r="N751" i="1"/>
  <c r="O769" i="1"/>
  <c r="Q789" i="1"/>
  <c r="B738" i="1"/>
  <c r="Q1422" i="1"/>
  <c r="A1496" i="1"/>
  <c r="R1333" i="1"/>
  <c r="K673" i="1"/>
  <c r="N687" i="1"/>
  <c r="L699" i="1"/>
  <c r="R731" i="1"/>
  <c r="M751" i="1"/>
  <c r="P769" i="1"/>
  <c r="Q770" i="1"/>
  <c r="M744" i="1"/>
  <c r="L1496" i="1"/>
  <c r="L1430" i="1"/>
  <c r="M1330" i="1"/>
  <c r="P340" i="1"/>
  <c r="O705" i="1"/>
  <c r="Q719" i="1"/>
  <c r="Q731" i="1"/>
  <c r="B751" i="1"/>
  <c r="B769" i="1"/>
  <c r="M758" i="1"/>
  <c r="M1365" i="1"/>
  <c r="N1367" i="1"/>
  <c r="A1367" i="1"/>
  <c r="J1367" i="1"/>
  <c r="R1367" i="1"/>
  <c r="L1367" i="1"/>
  <c r="M1367" i="1"/>
  <c r="L1375" i="1"/>
  <c r="A1375" i="1"/>
  <c r="J228" i="1"/>
  <c r="B228" i="1"/>
  <c r="M228" i="1"/>
  <c r="N228" i="1"/>
  <c r="O228" i="1"/>
  <c r="R228" i="1"/>
  <c r="L228" i="1"/>
  <c r="A323" i="1"/>
  <c r="N323" i="1"/>
  <c r="B323" i="1"/>
  <c r="O323" i="1"/>
  <c r="Q323" i="1"/>
  <c r="P323" i="1"/>
  <c r="J323" i="1"/>
  <c r="K323" i="1"/>
  <c r="L323" i="1"/>
  <c r="Q218" i="1"/>
  <c r="N218" i="1"/>
  <c r="O218" i="1"/>
  <c r="N210" i="1"/>
  <c r="A210" i="1"/>
  <c r="R210" i="1"/>
  <c r="B210" i="1"/>
  <c r="K210" i="1"/>
  <c r="A244" i="1"/>
  <c r="M244" i="1"/>
  <c r="R244" i="1"/>
  <c r="K244" i="1"/>
  <c r="L1285" i="1"/>
  <c r="J1285" i="1"/>
  <c r="R1285" i="1"/>
  <c r="J248" i="1"/>
  <c r="O248" i="1"/>
  <c r="Q248" i="1"/>
  <c r="A248" i="1"/>
  <c r="K248" i="1"/>
  <c r="R249" i="1"/>
  <c r="M249" i="1"/>
  <c r="O249" i="1"/>
  <c r="N65" i="1"/>
  <c r="A65" i="1"/>
  <c r="K65" i="1"/>
  <c r="A73" i="1"/>
  <c r="O73" i="1"/>
  <c r="M73" i="1"/>
  <c r="Q170" i="1"/>
  <c r="J170" i="1"/>
  <c r="Q280" i="1"/>
  <c r="K272" i="1"/>
  <c r="L272" i="1"/>
  <c r="Q1357" i="1"/>
  <c r="A1357" i="1"/>
  <c r="N609" i="1"/>
  <c r="N655" i="1"/>
  <c r="L201" i="1"/>
  <c r="B201" i="1"/>
  <c r="R17" i="1"/>
  <c r="K1512" i="1"/>
  <c r="L1512" i="1"/>
  <c r="K241" i="1"/>
  <c r="K170" i="1"/>
  <c r="J41" i="1"/>
  <c r="B1370" i="1"/>
  <c r="A1370" i="1"/>
  <c r="N1370" i="1"/>
  <c r="Q1370" i="1"/>
  <c r="K1370" i="1"/>
  <c r="O204" i="1"/>
  <c r="A204" i="1"/>
  <c r="K204" i="1"/>
  <c r="N204" i="1"/>
  <c r="P204" i="1"/>
  <c r="R204" i="1"/>
  <c r="P235" i="1"/>
  <c r="K235" i="1"/>
  <c r="L235" i="1"/>
  <c r="O235" i="1"/>
  <c r="N235" i="1"/>
  <c r="B320" i="1"/>
  <c r="A320" i="1"/>
  <c r="N320" i="1"/>
  <c r="Q320" i="1"/>
  <c r="A1296" i="1"/>
  <c r="R1296" i="1"/>
  <c r="Q1384" i="1"/>
  <c r="A1384" i="1"/>
  <c r="M1384" i="1"/>
  <c r="J1419" i="1"/>
  <c r="N1419" i="1"/>
  <c r="P1440" i="1"/>
  <c r="N1440" i="1"/>
  <c r="L1440" i="1"/>
  <c r="K1459" i="1"/>
  <c r="J1459" i="1"/>
  <c r="R1459" i="1"/>
  <c r="B1484" i="1"/>
  <c r="R1484" i="1"/>
  <c r="M1484" i="1"/>
  <c r="A215" i="1"/>
  <c r="K215" i="1"/>
  <c r="B68" i="1"/>
  <c r="M68" i="1"/>
  <c r="N68" i="1"/>
  <c r="Q68" i="1"/>
  <c r="L68" i="1"/>
  <c r="A68" i="1"/>
  <c r="K1262" i="1"/>
  <c r="A1262" i="1"/>
  <c r="M1262" i="1"/>
  <c r="K629" i="1"/>
  <c r="M629" i="1"/>
  <c r="A623" i="1"/>
  <c r="B623" i="1"/>
  <c r="K623" i="1"/>
  <c r="N623" i="1"/>
  <c r="J235" i="1"/>
  <c r="B1459" i="1"/>
  <c r="N1240" i="1"/>
  <c r="B1240" i="1"/>
  <c r="M1240" i="1"/>
  <c r="O1240" i="1"/>
  <c r="P1240" i="1"/>
  <c r="R1240" i="1"/>
  <c r="K1240" i="1"/>
  <c r="A1240" i="1"/>
  <c r="L1240" i="1"/>
  <c r="N1224" i="1"/>
  <c r="K1224" i="1"/>
  <c r="L1224" i="1"/>
  <c r="B1224" i="1"/>
  <c r="O1224" i="1"/>
  <c r="Q1224" i="1"/>
  <c r="J1224" i="1"/>
  <c r="A1216" i="1"/>
  <c r="B1216" i="1"/>
  <c r="B1208" i="1"/>
  <c r="M1208" i="1"/>
  <c r="N1208" i="1"/>
  <c r="P1208" i="1"/>
  <c r="Q1208" i="1"/>
  <c r="R1208" i="1"/>
  <c r="L1208" i="1"/>
  <c r="A1208" i="1"/>
  <c r="J1192" i="1"/>
  <c r="Q1192" i="1"/>
  <c r="A1192" i="1"/>
  <c r="R1192" i="1"/>
  <c r="L1192" i="1"/>
  <c r="O1192" i="1"/>
  <c r="P1184" i="1"/>
  <c r="B1184" i="1"/>
  <c r="A1176" i="1"/>
  <c r="O1176" i="1"/>
  <c r="B1176" i="1"/>
  <c r="P1176" i="1"/>
  <c r="K1176" i="1"/>
  <c r="R1176" i="1"/>
  <c r="M1176" i="1"/>
  <c r="Q1176" i="1"/>
  <c r="J1176" i="1"/>
  <c r="L1176" i="1"/>
  <c r="A1168" i="1"/>
  <c r="B1168" i="1"/>
  <c r="M1168" i="1"/>
  <c r="P1168" i="1"/>
  <c r="R1168" i="1"/>
  <c r="L1168" i="1"/>
  <c r="A1160" i="1"/>
  <c r="O1160" i="1"/>
  <c r="B1160" i="1"/>
  <c r="K1160" i="1"/>
  <c r="K1152" i="1"/>
  <c r="R1152" i="1"/>
  <c r="J1144" i="1"/>
  <c r="B1144" i="1"/>
  <c r="K1144" i="1"/>
  <c r="M1144" i="1"/>
  <c r="L1144" i="1"/>
  <c r="O1144" i="1"/>
  <c r="R1144" i="1"/>
  <c r="O1136" i="1"/>
  <c r="B1136" i="1"/>
  <c r="J1136" i="1"/>
  <c r="L1136" i="1"/>
  <c r="O1128" i="1"/>
  <c r="P1128" i="1"/>
  <c r="J1128" i="1"/>
  <c r="A1128" i="1"/>
  <c r="L1128" i="1"/>
  <c r="Q1128" i="1"/>
  <c r="R1128" i="1"/>
  <c r="K1128" i="1"/>
  <c r="M1128" i="1"/>
  <c r="R1120" i="1"/>
  <c r="A1120" i="1"/>
  <c r="B1120" i="1"/>
  <c r="K1120" i="1"/>
  <c r="J1120" i="1"/>
  <c r="N1120" i="1"/>
  <c r="L1120" i="1"/>
  <c r="O1120" i="1"/>
  <c r="B1112" i="1"/>
  <c r="O1112" i="1"/>
  <c r="N1112" i="1"/>
  <c r="J204" i="1"/>
  <c r="Q623" i="1"/>
  <c r="Q1419" i="1"/>
  <c r="B1128" i="1"/>
  <c r="N1168" i="1"/>
  <c r="K280" i="1"/>
  <c r="P655" i="1"/>
  <c r="M1370" i="1"/>
  <c r="R623" i="1"/>
  <c r="Q228" i="1"/>
  <c r="N1176" i="1"/>
  <c r="M1224" i="1"/>
  <c r="P1370" i="1"/>
  <c r="M1296" i="1"/>
  <c r="R1375" i="1"/>
  <c r="J1240" i="1"/>
  <c r="J1208" i="1"/>
  <c r="K1216" i="1"/>
  <c r="P544" i="1"/>
  <c r="R574" i="1"/>
  <c r="P567" i="1"/>
  <c r="L585" i="1"/>
  <c r="B1242" i="1"/>
  <c r="O1111" i="1"/>
  <c r="A1167" i="1"/>
  <c r="P781" i="1"/>
  <c r="O667" i="1"/>
  <c r="O693" i="1"/>
  <c r="P705" i="1"/>
  <c r="R719" i="1"/>
  <c r="A725" i="1"/>
  <c r="B757" i="1"/>
  <c r="P789" i="1"/>
  <c r="J668" i="1"/>
  <c r="K712" i="1"/>
  <c r="P1496" i="1"/>
  <c r="B1430" i="1"/>
  <c r="Q1427" i="1"/>
  <c r="M517" i="1"/>
  <c r="A525" i="1"/>
  <c r="B1334" i="1"/>
  <c r="B1314" i="1"/>
  <c r="K1332" i="1"/>
  <c r="O1328" i="1"/>
  <c r="L1323" i="1"/>
  <c r="R1317" i="1"/>
  <c r="M1314" i="1"/>
  <c r="P1377" i="1"/>
  <c r="P239" i="1"/>
  <c r="P621" i="1"/>
  <c r="A35" i="1"/>
  <c r="N652" i="1"/>
  <c r="L44" i="1"/>
  <c r="K731" i="1"/>
  <c r="A757" i="1"/>
  <c r="L517" i="1"/>
  <c r="B525" i="1"/>
  <c r="A1109" i="1"/>
  <c r="B1038" i="1"/>
  <c r="B1330" i="1"/>
  <c r="A1314" i="1"/>
  <c r="M1331" i="1"/>
  <c r="Q1327" i="1"/>
  <c r="N1322" i="1"/>
  <c r="K1317" i="1"/>
  <c r="O1313" i="1"/>
  <c r="N237" i="1"/>
  <c r="L621" i="1"/>
  <c r="R19" i="1"/>
  <c r="M652" i="1"/>
  <c r="R44" i="1"/>
  <c r="R165" i="1"/>
  <c r="J555" i="1"/>
  <c r="Q1494" i="1"/>
  <c r="J517" i="1"/>
  <c r="K533" i="1"/>
  <c r="B1093" i="1"/>
  <c r="A1330" i="1"/>
  <c r="L1331" i="1"/>
  <c r="R1325" i="1"/>
  <c r="M1322" i="1"/>
  <c r="J1317" i="1"/>
  <c r="N1313" i="1"/>
  <c r="N1330" i="1"/>
  <c r="K1325" i="1"/>
  <c r="O1321" i="1"/>
  <c r="L1316" i="1"/>
  <c r="P1312" i="1"/>
  <c r="O1312" i="1"/>
  <c r="R1424" i="1"/>
  <c r="B1322" i="1"/>
  <c r="K1333" i="1"/>
  <c r="O1329" i="1"/>
  <c r="L1324" i="1"/>
  <c r="M1315" i="1"/>
  <c r="M1464" i="1"/>
  <c r="P1435" i="1"/>
  <c r="K525" i="1"/>
  <c r="A1322" i="1"/>
  <c r="J1333" i="1"/>
  <c r="N1329" i="1"/>
  <c r="K1324" i="1"/>
  <c r="L1315" i="1"/>
  <c r="R1464" i="1"/>
  <c r="M330" i="1"/>
  <c r="A199" i="1"/>
  <c r="O632" i="1"/>
  <c r="R1503" i="1"/>
  <c r="Q525" i="1"/>
  <c r="L1332" i="1"/>
  <c r="P1328" i="1"/>
  <c r="M1323" i="1"/>
  <c r="N1314" i="1"/>
  <c r="P1488" i="1"/>
  <c r="R1430" i="1"/>
  <c r="R1423" i="1"/>
  <c r="P1490" i="1"/>
  <c r="Q1414" i="1"/>
  <c r="Q1434" i="1"/>
  <c r="R1414" i="1"/>
  <c r="P1495" i="1"/>
  <c r="K1385" i="1"/>
  <c r="L1385" i="1"/>
  <c r="O1385" i="1"/>
  <c r="P1385" i="1"/>
  <c r="Q1385" i="1"/>
  <c r="M1385" i="1"/>
  <c r="J1385" i="1"/>
  <c r="A1385" i="1"/>
  <c r="N1385" i="1"/>
  <c r="Q1415" i="1"/>
  <c r="K1415" i="1"/>
  <c r="R1450" i="1"/>
  <c r="A1450" i="1"/>
  <c r="L1450" i="1"/>
  <c r="N1450" i="1"/>
  <c r="P1450" i="1"/>
  <c r="O1480" i="1"/>
  <c r="J1480" i="1"/>
  <c r="B1480" i="1"/>
  <c r="Q1480" i="1"/>
  <c r="K1480" i="1"/>
  <c r="A1480" i="1"/>
  <c r="R1480" i="1"/>
  <c r="L1480" i="1"/>
  <c r="M1480" i="1"/>
  <c r="N1480" i="1"/>
  <c r="R246" i="1"/>
  <c r="M246" i="1"/>
  <c r="B246" i="1"/>
  <c r="L246" i="1"/>
  <c r="N246" i="1"/>
  <c r="P246" i="1"/>
  <c r="J246" i="1"/>
  <c r="K246" i="1"/>
  <c r="O246" i="1"/>
  <c r="N327" i="1"/>
  <c r="O327" i="1"/>
  <c r="Q72" i="1"/>
  <c r="B72" i="1"/>
  <c r="P72" i="1"/>
  <c r="M72" i="1"/>
  <c r="N72" i="1"/>
  <c r="M29" i="1"/>
  <c r="O29" i="1"/>
  <c r="A29" i="1"/>
  <c r="R29" i="1"/>
  <c r="K29" i="1"/>
  <c r="B29" i="1"/>
  <c r="L29" i="1"/>
  <c r="N29" i="1"/>
  <c r="P29" i="1"/>
  <c r="J29" i="1"/>
  <c r="B53" i="1"/>
  <c r="J53" i="1"/>
  <c r="Q53" i="1"/>
  <c r="M53" i="1"/>
  <c r="O53" i="1"/>
  <c r="P53" i="1"/>
  <c r="N53" i="1"/>
  <c r="R53" i="1"/>
  <c r="K53" i="1"/>
  <c r="L53" i="1"/>
  <c r="P1306" i="1"/>
  <c r="Q1306" i="1"/>
  <c r="R1306" i="1"/>
  <c r="J1306" i="1"/>
  <c r="K1306" i="1"/>
  <c r="L1306" i="1"/>
  <c r="A1306" i="1"/>
  <c r="B1306" i="1"/>
  <c r="M1306" i="1"/>
  <c r="N1306" i="1"/>
  <c r="M619" i="1"/>
  <c r="K619" i="1"/>
  <c r="A619" i="1"/>
  <c r="L619" i="1"/>
  <c r="J619" i="1"/>
  <c r="N619" i="1"/>
  <c r="O619" i="1"/>
  <c r="P619" i="1"/>
  <c r="Q619" i="1"/>
  <c r="R619" i="1"/>
  <c r="J1361" i="1"/>
  <c r="R1361" i="1"/>
  <c r="M1361" i="1"/>
  <c r="A1361" i="1"/>
  <c r="N1361" i="1"/>
  <c r="B1361" i="1"/>
  <c r="O1361" i="1"/>
  <c r="P1361" i="1"/>
  <c r="Q1361" i="1"/>
  <c r="K1361" i="1"/>
  <c r="J268" i="1"/>
  <c r="B268" i="1"/>
  <c r="N268" i="1"/>
  <c r="L268" i="1"/>
  <c r="M268" i="1"/>
  <c r="O268" i="1"/>
  <c r="A268" i="1"/>
  <c r="P268" i="1"/>
  <c r="Q268" i="1"/>
  <c r="R268" i="1"/>
  <c r="L1562" i="1"/>
  <c r="R1562" i="1"/>
  <c r="N1562" i="1"/>
  <c r="O1562" i="1"/>
  <c r="K1562" i="1"/>
  <c r="A1562" i="1"/>
  <c r="Q1562" i="1"/>
  <c r="B1523" i="1"/>
  <c r="O1523" i="1"/>
  <c r="L1523" i="1"/>
  <c r="J1523" i="1"/>
  <c r="K1523" i="1"/>
  <c r="M1523" i="1"/>
  <c r="O72" i="1"/>
  <c r="R1523" i="1"/>
  <c r="Q29" i="1"/>
  <c r="B1385" i="1"/>
  <c r="N464" i="1"/>
  <c r="B464" i="1"/>
  <c r="Q464" i="1"/>
  <c r="K464" i="1"/>
  <c r="L464" i="1"/>
  <c r="L1374" i="1"/>
  <c r="N1374" i="1"/>
  <c r="J1374" i="1"/>
  <c r="Q1374" i="1"/>
  <c r="R1374" i="1"/>
  <c r="J205" i="1"/>
  <c r="Q205" i="1"/>
  <c r="K205" i="1"/>
  <c r="N205" i="1"/>
  <c r="A205" i="1"/>
  <c r="O205" i="1"/>
  <c r="K317" i="1"/>
  <c r="B317" i="1"/>
  <c r="M317" i="1"/>
  <c r="Q317" i="1"/>
  <c r="J317" i="1"/>
  <c r="P1300" i="1"/>
  <c r="L1300" i="1"/>
  <c r="A1300" i="1"/>
  <c r="M1300" i="1"/>
  <c r="B1300" i="1"/>
  <c r="J1300" i="1"/>
  <c r="N1300" i="1"/>
  <c r="O1300" i="1"/>
  <c r="K597" i="1"/>
  <c r="O597" i="1"/>
  <c r="B597" i="1"/>
  <c r="R597" i="1"/>
  <c r="P597" i="1"/>
  <c r="A597" i="1"/>
  <c r="Q597" i="1"/>
  <c r="N597" i="1"/>
  <c r="J597" i="1"/>
  <c r="L597" i="1"/>
  <c r="A13" i="1"/>
  <c r="B13" i="1"/>
  <c r="L37" i="1"/>
  <c r="M37" i="1"/>
  <c r="B37" i="1"/>
  <c r="J37" i="1"/>
  <c r="A37" i="1"/>
  <c r="O37" i="1"/>
  <c r="P37" i="1"/>
  <c r="Q37" i="1"/>
  <c r="K37" i="1"/>
  <c r="N37" i="1"/>
  <c r="R37" i="1"/>
  <c r="L196" i="1"/>
  <c r="B196" i="1"/>
  <c r="J196" i="1"/>
  <c r="K196" i="1"/>
  <c r="N196" i="1"/>
  <c r="O196" i="1"/>
  <c r="P196" i="1"/>
  <c r="Q196" i="1"/>
  <c r="R196" i="1"/>
  <c r="A196" i="1"/>
  <c r="Q1266" i="1"/>
  <c r="R1266" i="1"/>
  <c r="L1266" i="1"/>
  <c r="N1266" i="1"/>
  <c r="O1266" i="1"/>
  <c r="P1266" i="1"/>
  <c r="A1266" i="1"/>
  <c r="B1266" i="1"/>
  <c r="M1266" i="1"/>
  <c r="J1266" i="1"/>
  <c r="B651" i="1"/>
  <c r="O651" i="1"/>
  <c r="A651" i="1"/>
  <c r="L651" i="1"/>
  <c r="J651" i="1"/>
  <c r="R651" i="1"/>
  <c r="K651" i="1"/>
  <c r="M651" i="1"/>
  <c r="N651" i="1"/>
  <c r="P651" i="1"/>
  <c r="N613" i="1"/>
  <c r="O613" i="1"/>
  <c r="M613" i="1"/>
  <c r="J613" i="1"/>
  <c r="R613" i="1"/>
  <c r="K613" i="1"/>
  <c r="L613" i="1"/>
  <c r="P613" i="1"/>
  <c r="A613" i="1"/>
  <c r="Q613" i="1"/>
  <c r="B1337" i="1"/>
  <c r="M1337" i="1"/>
  <c r="Q1337" i="1"/>
  <c r="A1337" i="1"/>
  <c r="O1337" i="1"/>
  <c r="P1337" i="1"/>
  <c r="J1337" i="1"/>
  <c r="R1337" i="1"/>
  <c r="K1337" i="1"/>
  <c r="L1337" i="1"/>
  <c r="A1353" i="1"/>
  <c r="L1353" i="1"/>
  <c r="K1353" i="1"/>
  <c r="N1353" i="1"/>
  <c r="B1353" i="1"/>
  <c r="O1353" i="1"/>
  <c r="P1353" i="1"/>
  <c r="Q1353" i="1"/>
  <c r="J1353" i="1"/>
  <c r="R1353" i="1"/>
  <c r="J1548" i="1"/>
  <c r="A1548" i="1"/>
  <c r="K1548" i="1"/>
  <c r="M1548" i="1"/>
  <c r="L1548" i="1"/>
  <c r="O1548" i="1"/>
  <c r="P1548" i="1"/>
  <c r="L317" i="1"/>
  <c r="R205" i="1"/>
  <c r="P464" i="1"/>
  <c r="L72" i="1"/>
  <c r="Q1523" i="1"/>
  <c r="N1548" i="1"/>
  <c r="L1361" i="1"/>
  <c r="B619" i="1"/>
  <c r="K1266" i="1"/>
  <c r="K1506" i="1"/>
  <c r="R1506" i="1"/>
  <c r="B1506" i="1"/>
  <c r="N211" i="1"/>
  <c r="J211" i="1"/>
  <c r="M211" i="1"/>
  <c r="Q211" i="1"/>
  <c r="A211" i="1"/>
  <c r="O211" i="1"/>
  <c r="R211" i="1"/>
  <c r="K211" i="1"/>
  <c r="B211" i="1"/>
  <c r="P211" i="1"/>
  <c r="L1286" i="1"/>
  <c r="A1286" i="1"/>
  <c r="N1286" i="1"/>
  <c r="B1286" i="1"/>
  <c r="P1286" i="1"/>
  <c r="Q1286" i="1"/>
  <c r="J1286" i="1"/>
  <c r="R1286" i="1"/>
  <c r="K412" i="1"/>
  <c r="B412"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192" i="1"/>
  <c r="L192" i="1"/>
  <c r="K192" i="1"/>
  <c r="A192" i="1"/>
  <c r="N192" i="1"/>
  <c r="J192" i="1"/>
  <c r="R192" i="1"/>
  <c r="M192" i="1"/>
  <c r="O192" i="1"/>
  <c r="P192" i="1"/>
  <c r="R645" i="1"/>
  <c r="M645" i="1"/>
  <c r="Q645" i="1"/>
  <c r="J645" i="1"/>
  <c r="K645" i="1"/>
  <c r="L645" i="1"/>
  <c r="A645" i="1"/>
  <c r="O645" i="1"/>
  <c r="B645" i="1"/>
  <c r="N645" i="1"/>
  <c r="P639" i="1"/>
  <c r="R639" i="1"/>
  <c r="Q639" i="1"/>
  <c r="J639" i="1"/>
  <c r="K639" i="1"/>
  <c r="M639" i="1"/>
  <c r="L639" i="1"/>
  <c r="A639" i="1"/>
  <c r="O639" i="1"/>
  <c r="B639" i="1"/>
  <c r="Q625" i="1"/>
  <c r="N625" i="1"/>
  <c r="O625" i="1"/>
  <c r="P625" i="1"/>
  <c r="J625" i="1"/>
  <c r="R625" i="1"/>
  <c r="K625" i="1"/>
  <c r="M625" i="1"/>
  <c r="A625" i="1"/>
  <c r="L625" i="1"/>
  <c r="R607" i="1"/>
  <c r="L607" i="1"/>
  <c r="B607" i="1"/>
  <c r="M607" i="1"/>
  <c r="J607" i="1"/>
  <c r="K607" i="1"/>
  <c r="N607" i="1"/>
  <c r="O607" i="1"/>
  <c r="Q607" i="1"/>
  <c r="P1258" i="1"/>
  <c r="O1258" i="1"/>
  <c r="J1258" i="1"/>
  <c r="M1258" i="1"/>
  <c r="N1258" i="1"/>
  <c r="A1258" i="1"/>
  <c r="B1258" i="1"/>
  <c r="Q1258" i="1"/>
  <c r="R1258" i="1"/>
  <c r="L1258" i="1"/>
  <c r="A276" i="1"/>
  <c r="N276" i="1"/>
  <c r="L276" i="1"/>
  <c r="K276" i="1"/>
  <c r="M276" i="1"/>
  <c r="O276" i="1"/>
  <c r="B276" i="1"/>
  <c r="P276" i="1"/>
  <c r="Q276" i="1"/>
  <c r="J276" i="1"/>
  <c r="R1538" i="1"/>
  <c r="Q1538" i="1"/>
  <c r="K1538" i="1"/>
  <c r="B1538" i="1"/>
  <c r="M1538" i="1"/>
  <c r="O1538" i="1"/>
  <c r="N1538" i="1"/>
  <c r="R317" i="1"/>
  <c r="B205" i="1"/>
  <c r="M464" i="1"/>
  <c r="Q1450" i="1"/>
  <c r="K72" i="1"/>
  <c r="A1523" i="1"/>
  <c r="B1548" i="1"/>
  <c r="O64" i="1"/>
  <c r="M1353" i="1"/>
  <c r="B625" i="1"/>
  <c r="O1306" i="1"/>
  <c r="O1450" i="1"/>
  <c r="A72" i="1"/>
  <c r="L1538" i="1"/>
  <c r="J1562" i="1"/>
  <c r="Q192" i="1"/>
  <c r="M597" i="1"/>
  <c r="L64" i="1"/>
  <c r="O317" i="1"/>
  <c r="O1374" i="1"/>
  <c r="J464" i="1"/>
  <c r="K1450" i="1"/>
  <c r="P1538" i="1"/>
  <c r="P1562" i="1"/>
  <c r="M1286" i="1"/>
  <c r="N639" i="1"/>
  <c r="M196" i="1"/>
  <c r="M1374" i="1"/>
  <c r="J1538" i="1"/>
  <c r="M1562" i="1"/>
  <c r="K1286" i="1"/>
  <c r="R276" i="1"/>
  <c r="P645" i="1"/>
  <c r="A317" i="1"/>
  <c r="A464" i="1"/>
  <c r="J1450" i="1"/>
  <c r="Q246" i="1"/>
  <c r="N1337" i="1"/>
  <c r="B61" i="1"/>
  <c r="P205" i="1"/>
  <c r="K1374" i="1"/>
  <c r="M1450" i="1"/>
  <c r="R72" i="1"/>
  <c r="P1523" i="1"/>
  <c r="A1538" i="1"/>
  <c r="B1562" i="1"/>
  <c r="A246" i="1"/>
  <c r="K268" i="1"/>
  <c r="P607" i="1"/>
  <c r="Q651" i="1"/>
  <c r="A53" i="1"/>
  <c r="J318" i="1"/>
  <c r="K233" i="1"/>
  <c r="B233" i="1"/>
  <c r="J207" i="1"/>
  <c r="Q1372" i="1"/>
  <c r="L1421" i="1"/>
  <c r="M1525" i="1"/>
  <c r="B1525" i="1"/>
  <c r="N1540" i="1"/>
  <c r="P1550" i="1"/>
  <c r="Q1564" i="1"/>
  <c r="J1564" i="1"/>
  <c r="P320" i="1"/>
  <c r="Q235" i="1"/>
  <c r="B235" i="1"/>
  <c r="M204" i="1"/>
  <c r="R1370" i="1"/>
  <c r="N627" i="1"/>
  <c r="P68" i="1"/>
  <c r="M623" i="1"/>
  <c r="P70" i="1"/>
  <c r="J1465" i="1"/>
  <c r="Q1464" i="1"/>
  <c r="B1377" i="1"/>
  <c r="M239" i="1"/>
  <c r="O213" i="1"/>
  <c r="R1440" i="1"/>
  <c r="R1384" i="1"/>
  <c r="L231" i="1"/>
  <c r="K1369" i="1"/>
  <c r="J1519" i="1"/>
  <c r="P1544" i="1"/>
  <c r="B1559" i="1"/>
  <c r="P1510" i="1"/>
  <c r="A621" i="1"/>
  <c r="N653" i="1"/>
  <c r="B19" i="1"/>
  <c r="J215" i="1"/>
  <c r="P603" i="1"/>
  <c r="O1518" i="1"/>
  <c r="O1458" i="1"/>
  <c r="J647" i="1"/>
  <c r="Q318" i="1"/>
  <c r="O233" i="1"/>
  <c r="A233" i="1"/>
  <c r="Q207" i="1"/>
  <c r="P1372" i="1"/>
  <c r="K1421" i="1"/>
  <c r="L1525" i="1"/>
  <c r="A1525" i="1"/>
  <c r="P1540" i="1"/>
  <c r="O1550" i="1"/>
  <c r="P1564" i="1"/>
  <c r="A1564" i="1"/>
  <c r="O320" i="1"/>
  <c r="M235" i="1"/>
  <c r="A235" i="1"/>
  <c r="L204" i="1"/>
  <c r="J1370" i="1"/>
  <c r="M627" i="1"/>
  <c r="O68" i="1"/>
  <c r="L623" i="1"/>
  <c r="O70" i="1"/>
  <c r="P1465" i="1"/>
  <c r="A1464" i="1"/>
  <c r="A1377" i="1"/>
  <c r="M213" i="1"/>
  <c r="B1510" i="1"/>
  <c r="O199" i="1"/>
  <c r="O35" i="1"/>
  <c r="R627" i="1"/>
  <c r="L627" i="1"/>
  <c r="N70" i="1"/>
  <c r="B1465" i="1"/>
  <c r="B1464" i="1"/>
  <c r="K237" i="1"/>
  <c r="R213" i="1"/>
  <c r="L245" i="1"/>
  <c r="N199" i="1"/>
  <c r="L35" i="1"/>
  <c r="Q158" i="1"/>
  <c r="P1359" i="1"/>
  <c r="N463" i="1"/>
  <c r="P463" i="1"/>
  <c r="J463" i="1"/>
  <c r="B463" i="1"/>
  <c r="M463" i="1"/>
  <c r="L463" i="1"/>
  <c r="B1369" i="1"/>
  <c r="M1369" i="1"/>
  <c r="P1369" i="1"/>
  <c r="J1369" i="1"/>
  <c r="O1369" i="1"/>
  <c r="R1369" i="1"/>
  <c r="K150" i="1"/>
  <c r="B150" i="1"/>
  <c r="P150" i="1"/>
  <c r="N150" i="1"/>
  <c r="O150" i="1"/>
  <c r="R150" i="1"/>
  <c r="A150" i="1"/>
  <c r="R231" i="1"/>
  <c r="Q231" i="1"/>
  <c r="B231" i="1"/>
  <c r="M231" i="1"/>
  <c r="N231" i="1"/>
  <c r="P231" i="1"/>
  <c r="J231" i="1"/>
  <c r="A321" i="1"/>
  <c r="O321" i="1"/>
  <c r="Q321" i="1"/>
  <c r="N321" i="1"/>
  <c r="J321" i="1"/>
  <c r="L321" i="1"/>
  <c r="J1297" i="1"/>
  <c r="L1297" i="1"/>
  <c r="M1297" i="1"/>
  <c r="J1301" i="1"/>
  <c r="O1301" i="1"/>
  <c r="K1301" i="1"/>
  <c r="A1418" i="1"/>
  <c r="R1418" i="1"/>
  <c r="M1418" i="1"/>
  <c r="B1418" i="1"/>
  <c r="O1453" i="1"/>
  <c r="B1453" i="1"/>
  <c r="R1453" i="1"/>
  <c r="K1453" i="1"/>
  <c r="N1458" i="1"/>
  <c r="M1458" i="1"/>
  <c r="K1458" i="1"/>
  <c r="J1458" i="1"/>
  <c r="L1483" i="1"/>
  <c r="J1483" i="1"/>
  <c r="O1483" i="1"/>
  <c r="P1483" i="1"/>
  <c r="Q1509" i="1"/>
  <c r="O1509" i="1"/>
  <c r="R1509" i="1"/>
  <c r="K1559" i="1"/>
  <c r="O1559" i="1"/>
  <c r="Q1559" i="1"/>
  <c r="L1559" i="1"/>
  <c r="N1559" i="1"/>
  <c r="J1559" i="1"/>
  <c r="R1544" i="1"/>
  <c r="B1544" i="1"/>
  <c r="O1544" i="1"/>
  <c r="Q1544" i="1"/>
  <c r="N1544" i="1"/>
  <c r="L1544" i="1"/>
  <c r="B1534" i="1"/>
  <c r="J1534" i="1"/>
  <c r="P1534" i="1"/>
  <c r="A1534" i="1"/>
  <c r="R1534" i="1"/>
  <c r="K1534" i="1"/>
  <c r="O1534" i="1"/>
  <c r="Q1519" i="1"/>
  <c r="P1519" i="1"/>
  <c r="R1519" i="1"/>
  <c r="A1519" i="1"/>
  <c r="M1519" i="1"/>
  <c r="K1519" i="1"/>
  <c r="J627" i="1"/>
  <c r="B627" i="1"/>
  <c r="O1464" i="1"/>
  <c r="M1377" i="1"/>
  <c r="R237" i="1"/>
  <c r="J245" i="1"/>
  <c r="P1253" i="1"/>
  <c r="O330" i="1"/>
  <c r="L199" i="1"/>
  <c r="K35" i="1"/>
  <c r="O1296" i="1"/>
  <c r="N1296" i="1"/>
  <c r="Q1296" i="1"/>
  <c r="J1296" i="1"/>
  <c r="K1296" i="1"/>
  <c r="B1296" i="1"/>
  <c r="L1384" i="1"/>
  <c r="B1384" i="1"/>
  <c r="N1384" i="1"/>
  <c r="J1384" i="1"/>
  <c r="K1384" i="1"/>
  <c r="P1384" i="1"/>
  <c r="A1419" i="1"/>
  <c r="P1419" i="1"/>
  <c r="R1419" i="1"/>
  <c r="K1419" i="1"/>
  <c r="M1419" i="1"/>
  <c r="B1419" i="1"/>
  <c r="J1440" i="1"/>
  <c r="A1440" i="1"/>
  <c r="K1440" i="1"/>
  <c r="O1440" i="1"/>
  <c r="Q1440" i="1"/>
  <c r="B1440" i="1"/>
  <c r="N1459" i="1"/>
  <c r="P1459" i="1"/>
  <c r="M1459" i="1"/>
  <c r="Q1459" i="1"/>
  <c r="A1459" i="1"/>
  <c r="L1459" i="1"/>
  <c r="A1484" i="1"/>
  <c r="N1484" i="1"/>
  <c r="Q1484" i="1"/>
  <c r="P1484" i="1"/>
  <c r="J1484" i="1"/>
  <c r="K1484" i="1"/>
  <c r="L215" i="1"/>
  <c r="Q215" i="1"/>
  <c r="N215" i="1"/>
  <c r="O215" i="1"/>
  <c r="B215" i="1"/>
  <c r="R215" i="1"/>
  <c r="M215" i="1"/>
  <c r="P215" i="1"/>
  <c r="B326" i="1"/>
  <c r="A326" i="1"/>
  <c r="Q326" i="1"/>
  <c r="K326" i="1"/>
  <c r="M241" i="1"/>
  <c r="B241" i="1"/>
  <c r="R241" i="1"/>
  <c r="J241" i="1"/>
  <c r="Q241" i="1"/>
  <c r="L241" i="1"/>
  <c r="O241" i="1"/>
  <c r="L1302" i="1"/>
  <c r="M1302" i="1"/>
  <c r="N1302" i="1"/>
  <c r="B1302" i="1"/>
  <c r="J1302" i="1"/>
  <c r="R1302" i="1"/>
  <c r="O1302" i="1"/>
  <c r="A1302" i="1"/>
  <c r="N593" i="1"/>
  <c r="J593" i="1"/>
  <c r="Q593" i="1"/>
  <c r="K593" i="1"/>
  <c r="B593" i="1"/>
  <c r="R593" i="1"/>
  <c r="O593" i="1"/>
  <c r="P593"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191" i="1"/>
  <c r="A191" i="1"/>
  <c r="O191" i="1"/>
  <c r="Q191" i="1"/>
  <c r="P191" i="1"/>
  <c r="K191" i="1"/>
  <c r="M191" i="1"/>
  <c r="B1379" i="1"/>
  <c r="Q1379" i="1"/>
  <c r="J1379" i="1"/>
  <c r="L1379" i="1"/>
  <c r="R1379" i="1"/>
  <c r="O1262" i="1"/>
  <c r="Q1262" i="1"/>
  <c r="R1262" i="1"/>
  <c r="L1262" i="1"/>
  <c r="B1262" i="1"/>
  <c r="N1262" i="1"/>
  <c r="P1262" i="1"/>
  <c r="J1262" i="1"/>
  <c r="A641" i="1"/>
  <c r="K641" i="1"/>
  <c r="L641" i="1"/>
  <c r="N641" i="1"/>
  <c r="O641" i="1"/>
  <c r="P641" i="1"/>
  <c r="J641" i="1"/>
  <c r="R641" i="1"/>
  <c r="L635" i="1"/>
  <c r="Q635" i="1"/>
  <c r="A635" i="1"/>
  <c r="P635" i="1"/>
  <c r="B635" i="1"/>
  <c r="N635" i="1"/>
  <c r="K635" i="1"/>
  <c r="L629" i="1"/>
  <c r="N629" i="1"/>
  <c r="J629" i="1"/>
  <c r="O629" i="1"/>
  <c r="P629" i="1"/>
  <c r="A629" i="1"/>
  <c r="R629" i="1"/>
  <c r="Q629" i="1"/>
  <c r="Q603" i="1"/>
  <c r="M603" i="1"/>
  <c r="A603" i="1"/>
  <c r="K603" i="1"/>
  <c r="R603" i="1"/>
  <c r="N603" i="1"/>
  <c r="O603" i="1"/>
  <c r="B603" i="1"/>
  <c r="L252" i="1"/>
  <c r="M252" i="1"/>
  <c r="Q252" i="1"/>
  <c r="B252" i="1"/>
  <c r="J252" i="1"/>
  <c r="R252" i="1"/>
  <c r="L1365" i="1"/>
  <c r="N1365" i="1"/>
  <c r="Q1365" i="1"/>
  <c r="P1365" i="1"/>
  <c r="K1365" i="1"/>
  <c r="R1558" i="1"/>
  <c r="A1558" i="1"/>
  <c r="L1558" i="1"/>
  <c r="M1558" i="1"/>
  <c r="N1558" i="1"/>
  <c r="B1558" i="1"/>
  <c r="K1558" i="1"/>
  <c r="R1543" i="1"/>
  <c r="A1543" i="1"/>
  <c r="Q1543" i="1"/>
  <c r="M1543" i="1"/>
  <c r="P1543" i="1"/>
  <c r="B1543" i="1"/>
  <c r="L1543" i="1"/>
  <c r="K1543" i="1"/>
  <c r="N1543" i="1"/>
  <c r="N1533" i="1"/>
  <c r="O1533" i="1"/>
  <c r="P1533" i="1"/>
  <c r="R1533" i="1"/>
  <c r="L1533" i="1"/>
  <c r="Q1533" i="1"/>
  <c r="Q1518" i="1"/>
  <c r="A1518" i="1"/>
  <c r="M1518" i="1"/>
  <c r="P1518" i="1"/>
  <c r="N1518" i="1"/>
  <c r="R1518" i="1"/>
  <c r="J1518" i="1"/>
  <c r="L1518" i="1"/>
  <c r="M318" i="1"/>
  <c r="N318" i="1"/>
  <c r="L233" i="1"/>
  <c r="M207" i="1"/>
  <c r="A207" i="1"/>
  <c r="M1372" i="1"/>
  <c r="Q1421" i="1"/>
  <c r="Q1525" i="1"/>
  <c r="R1540" i="1"/>
  <c r="A1540" i="1"/>
  <c r="L1550" i="1"/>
  <c r="M1564" i="1"/>
  <c r="K320" i="1"/>
  <c r="L320" i="1"/>
  <c r="R235" i="1"/>
  <c r="Q204" i="1"/>
  <c r="B204" i="1"/>
  <c r="O1370" i="1"/>
  <c r="K627" i="1"/>
  <c r="A627" i="1"/>
  <c r="R68" i="1"/>
  <c r="P623" i="1"/>
  <c r="J623" i="1"/>
  <c r="O1484" i="1"/>
  <c r="O1459" i="1"/>
  <c r="O1419" i="1"/>
  <c r="L1296" i="1"/>
  <c r="K321" i="1"/>
  <c r="Q150" i="1"/>
  <c r="R463" i="1"/>
  <c r="Q1534" i="1"/>
  <c r="A1544" i="1"/>
  <c r="P1302" i="1"/>
  <c r="N241" i="1"/>
  <c r="B629" i="1"/>
  <c r="L191" i="1"/>
  <c r="O1558" i="1"/>
  <c r="M1379" i="1"/>
  <c r="Q1442" i="1"/>
  <c r="K1442" i="1"/>
  <c r="M1442" i="1"/>
  <c r="O1442" i="1"/>
  <c r="A1442" i="1"/>
  <c r="L1442" i="1"/>
  <c r="P1442" i="1"/>
  <c r="R1442" i="1"/>
  <c r="P1461" i="1"/>
  <c r="M1461" i="1"/>
  <c r="L213" i="1"/>
  <c r="N213" i="1"/>
  <c r="J213" i="1"/>
  <c r="K213" i="1"/>
  <c r="A213" i="1"/>
  <c r="Q213" i="1"/>
  <c r="L237" i="1"/>
  <c r="O237" i="1"/>
  <c r="P237" i="1"/>
  <c r="B237" i="1"/>
  <c r="Q237" i="1"/>
  <c r="M237" i="1"/>
  <c r="J239" i="1"/>
  <c r="A239" i="1"/>
  <c r="L239" i="1"/>
  <c r="K239" i="1"/>
  <c r="O239" i="1"/>
  <c r="N239" i="1"/>
  <c r="O1377" i="1"/>
  <c r="N1377" i="1"/>
  <c r="Q1377" i="1"/>
  <c r="R1377" i="1"/>
  <c r="L1464" i="1"/>
  <c r="P1464" i="1"/>
  <c r="J1464" i="1"/>
  <c r="Q1465" i="1"/>
  <c r="A1465" i="1"/>
  <c r="M1465" i="1"/>
  <c r="O1465" i="1"/>
  <c r="B70" i="1"/>
  <c r="L70" i="1"/>
  <c r="K70" i="1"/>
  <c r="A70" i="1"/>
  <c r="R70" i="1"/>
  <c r="J158" i="1"/>
  <c r="L158" i="1"/>
  <c r="N158" i="1"/>
  <c r="P158" i="1"/>
  <c r="M158" i="1"/>
  <c r="A158" i="1"/>
  <c r="K158" i="1"/>
  <c r="B595" i="1"/>
  <c r="Q595" i="1"/>
  <c r="A595" i="1"/>
  <c r="L595" i="1"/>
  <c r="P595"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199" i="1"/>
  <c r="M199" i="1"/>
  <c r="P199" i="1"/>
  <c r="J199" i="1"/>
  <c r="B199" i="1"/>
  <c r="R199" i="1"/>
  <c r="A202" i="1"/>
  <c r="K202" i="1"/>
  <c r="N202" i="1"/>
  <c r="R202" i="1"/>
  <c r="L1308" i="1"/>
  <c r="O1308" i="1"/>
  <c r="B1308" i="1"/>
  <c r="M1308" i="1"/>
  <c r="N1308" i="1"/>
  <c r="Q1308" i="1"/>
  <c r="A1308" i="1"/>
  <c r="L1264" i="1"/>
  <c r="J1264" i="1"/>
  <c r="P1264" i="1"/>
  <c r="N1264" i="1"/>
  <c r="O1264" i="1"/>
  <c r="A598" i="1"/>
  <c r="L598" i="1"/>
  <c r="P598" i="1"/>
  <c r="Q598" i="1"/>
  <c r="M598" i="1"/>
  <c r="B653" i="1"/>
  <c r="M653" i="1"/>
  <c r="J653" i="1"/>
  <c r="L653" i="1"/>
  <c r="K653" i="1"/>
  <c r="P653" i="1"/>
  <c r="M647" i="1"/>
  <c r="L647" i="1"/>
  <c r="K647" i="1"/>
  <c r="B647" i="1"/>
  <c r="M633" i="1"/>
  <c r="Q633" i="1"/>
  <c r="B633" i="1"/>
  <c r="L633" i="1"/>
  <c r="O633" i="1"/>
  <c r="R633" i="1"/>
  <c r="P633" i="1"/>
  <c r="M621" i="1"/>
  <c r="O621" i="1"/>
  <c r="Q621" i="1"/>
  <c r="R621" i="1"/>
  <c r="B621" i="1"/>
  <c r="K621" i="1"/>
  <c r="J615" i="1"/>
  <c r="N615" i="1"/>
  <c r="M615" i="1"/>
  <c r="R615" i="1"/>
  <c r="Q615" i="1"/>
  <c r="A615" i="1"/>
  <c r="O601" i="1"/>
  <c r="A601" i="1"/>
  <c r="M601" i="1"/>
  <c r="J601" i="1"/>
  <c r="R601" i="1"/>
  <c r="L601" i="1"/>
  <c r="L330" i="1"/>
  <c r="A330" i="1"/>
  <c r="Q330" i="1"/>
  <c r="R330" i="1"/>
  <c r="B330" i="1"/>
  <c r="K330" i="1"/>
  <c r="P330" i="1"/>
  <c r="M1359" i="1"/>
  <c r="L1359" i="1"/>
  <c r="Q1359" i="1"/>
  <c r="N1359" i="1"/>
  <c r="O1359" i="1"/>
  <c r="A1359" i="1"/>
  <c r="A1253" i="1"/>
  <c r="L1253" i="1"/>
  <c r="J1253" i="1"/>
  <c r="B1253" i="1"/>
  <c r="R1253" i="1"/>
  <c r="N1253" i="1"/>
  <c r="Q1253" i="1"/>
  <c r="K1253" i="1"/>
  <c r="J1510" i="1"/>
  <c r="R1510" i="1"/>
  <c r="L1510" i="1"/>
  <c r="Q1510" i="1"/>
  <c r="M1510" i="1"/>
  <c r="O1510" i="1"/>
  <c r="L274" i="1"/>
  <c r="K274" i="1"/>
  <c r="P274" i="1"/>
  <c r="J274" i="1"/>
  <c r="N274" i="1"/>
  <c r="O274" i="1"/>
  <c r="M245" i="1"/>
  <c r="P245" i="1"/>
  <c r="Q245" i="1"/>
  <c r="R245" i="1"/>
  <c r="K245" i="1"/>
  <c r="N245" i="1"/>
  <c r="O245" i="1"/>
  <c r="B551" i="1"/>
  <c r="O551" i="1"/>
  <c r="Q551" i="1"/>
  <c r="R551" i="1"/>
  <c r="P543" i="1"/>
  <c r="A543" i="1"/>
  <c r="O543" i="1"/>
  <c r="L543" i="1"/>
  <c r="A1246" i="1"/>
  <c r="R1246" i="1"/>
  <c r="N1214" i="1"/>
  <c r="M1214" i="1"/>
  <c r="K318" i="1"/>
  <c r="R1372" i="1"/>
  <c r="N1421" i="1"/>
  <c r="J1550" i="1"/>
  <c r="J320" i="1"/>
  <c r="L1370" i="1"/>
  <c r="K68" i="1"/>
  <c r="O623" i="1"/>
  <c r="J70" i="1"/>
  <c r="K1465" i="1"/>
  <c r="K1464" i="1"/>
  <c r="J1377" i="1"/>
  <c r="Q239" i="1"/>
  <c r="A237" i="1"/>
  <c r="L1484" i="1"/>
  <c r="M1440" i="1"/>
  <c r="L1419" i="1"/>
  <c r="O1384" i="1"/>
  <c r="P1296" i="1"/>
  <c r="K231" i="1"/>
  <c r="N1369" i="1"/>
  <c r="A463" i="1"/>
  <c r="L1534" i="1"/>
  <c r="R1559" i="1"/>
  <c r="N1510" i="1"/>
  <c r="J330" i="1"/>
  <c r="N621" i="1"/>
  <c r="Q653" i="1"/>
  <c r="J1308" i="1"/>
  <c r="O51" i="1"/>
  <c r="M19" i="1"/>
  <c r="Q1302" i="1"/>
  <c r="A241" i="1"/>
  <c r="B641" i="1"/>
  <c r="R41" i="1"/>
  <c r="M593" i="1"/>
  <c r="J1442" i="1"/>
  <c r="P1558" i="1"/>
  <c r="K1509" i="1"/>
  <c r="B601" i="1"/>
  <c r="R43" i="1"/>
  <c r="R326" i="1"/>
  <c r="J229" i="1"/>
  <c r="P1376" i="1"/>
  <c r="A1376" i="1"/>
  <c r="O1298" i="1"/>
  <c r="B1298" i="1"/>
  <c r="N1298" i="1"/>
  <c r="M1298" i="1"/>
  <c r="O1417" i="1"/>
  <c r="B1417" i="1"/>
  <c r="Q1417" i="1"/>
  <c r="M1417" i="1"/>
  <c r="J1417" i="1"/>
  <c r="A1457" i="1"/>
  <c r="N1457" i="1"/>
  <c r="R1457" i="1"/>
  <c r="Q1457" i="1"/>
  <c r="J217" i="1"/>
  <c r="Q217" i="1"/>
  <c r="A217" i="1"/>
  <c r="N217" i="1"/>
  <c r="B350" i="1"/>
  <c r="A350" i="1"/>
  <c r="B342" i="1"/>
  <c r="P1347" i="1"/>
  <c r="O1347" i="1"/>
  <c r="B171" i="1"/>
  <c r="A171" i="1"/>
  <c r="N171" i="1"/>
  <c r="P171" i="1"/>
  <c r="O171" i="1"/>
  <c r="O596" i="1"/>
  <c r="Q596" i="1"/>
  <c r="K36" i="1"/>
  <c r="A36" i="1"/>
  <c r="N60" i="1"/>
  <c r="L60" i="1"/>
  <c r="N197" i="1"/>
  <c r="P197" i="1"/>
  <c r="M198" i="1"/>
  <c r="L596" i="1"/>
  <c r="N554" i="1"/>
  <c r="K554" i="1"/>
  <c r="R554" i="1"/>
  <c r="K1243" i="1"/>
  <c r="K1131" i="1"/>
  <c r="N1229" i="1"/>
  <c r="M1229" i="1"/>
  <c r="B1173" i="1"/>
  <c r="R1173" i="1"/>
  <c r="P1133" i="1"/>
  <c r="N1133" i="1"/>
  <c r="N1345" i="1"/>
  <c r="P167" i="1"/>
  <c r="N558" i="1"/>
  <c r="P582" i="1"/>
  <c r="L1213" i="1"/>
  <c r="M1155" i="1"/>
  <c r="N1219" i="1"/>
  <c r="R1219" i="1"/>
  <c r="L1117" i="1"/>
  <c r="B1187" i="1"/>
  <c r="K1435" i="1"/>
  <c r="M1435" i="1"/>
  <c r="N1435" i="1"/>
  <c r="B1435" i="1"/>
  <c r="Q1435" i="1"/>
  <c r="R1435" i="1"/>
  <c r="O1435" i="1"/>
  <c r="O1427" i="1"/>
  <c r="N1427" i="1"/>
  <c r="P1427" i="1"/>
  <c r="R1427" i="1"/>
  <c r="B1427" i="1"/>
  <c r="A1427" i="1"/>
  <c r="M1427" i="1"/>
  <c r="K1501" i="1"/>
  <c r="L1501" i="1"/>
  <c r="M1501" i="1"/>
  <c r="P1501" i="1"/>
  <c r="B1501" i="1"/>
  <c r="A1501" i="1"/>
  <c r="Q1501" i="1"/>
  <c r="R1501" i="1"/>
  <c r="N1501" i="1"/>
  <c r="R1493" i="1"/>
  <c r="L1493" i="1"/>
  <c r="M1493" i="1"/>
  <c r="P1493" i="1"/>
  <c r="K1493" i="1"/>
  <c r="N1493" i="1"/>
  <c r="O1493" i="1"/>
  <c r="A1493" i="1"/>
  <c r="A1006" i="1"/>
  <c r="B1006" i="1"/>
  <c r="L600" i="1"/>
  <c r="N1348" i="1"/>
  <c r="M576" i="1"/>
  <c r="P583" i="1"/>
  <c r="R583" i="1"/>
  <c r="Q567" i="1"/>
  <c r="N567" i="1"/>
  <c r="N559" i="1"/>
  <c r="L559" i="1"/>
  <c r="A1149" i="1"/>
  <c r="Q1493" i="1"/>
  <c r="B559" i="1"/>
  <c r="N575" i="1"/>
  <c r="L566" i="1"/>
  <c r="O566" i="1"/>
  <c r="Q1243" i="1"/>
  <c r="A1173" i="1"/>
  <c r="O1219" i="1"/>
  <c r="Q1227" i="1"/>
  <c r="A786" i="1"/>
  <c r="J786" i="1"/>
  <c r="A780" i="1"/>
  <c r="J780" i="1"/>
  <c r="B780" i="1"/>
  <c r="R780" i="1"/>
  <c r="K780" i="1"/>
  <c r="Q780" i="1"/>
  <c r="L780" i="1"/>
  <c r="N780" i="1"/>
  <c r="K774" i="1"/>
  <c r="P774" i="1"/>
  <c r="J774" i="1"/>
  <c r="R774" i="1"/>
  <c r="M774" i="1"/>
  <c r="P760" i="1"/>
  <c r="N760" i="1"/>
  <c r="B760" i="1"/>
  <c r="O760" i="1"/>
  <c r="R760" i="1"/>
  <c r="N754" i="1"/>
  <c r="O754" i="1"/>
  <c r="P754" i="1"/>
  <c r="A754" i="1"/>
  <c r="J754" i="1"/>
  <c r="K754" i="1"/>
  <c r="Q754" i="1"/>
  <c r="B748" i="1"/>
  <c r="R748" i="1"/>
  <c r="K748" i="1"/>
  <c r="O748" i="1"/>
  <c r="M742" i="1"/>
  <c r="Q742" i="1"/>
  <c r="B742" i="1"/>
  <c r="R742" i="1"/>
  <c r="K742" i="1"/>
  <c r="K728" i="1"/>
  <c r="Q728" i="1"/>
  <c r="L728" i="1"/>
  <c r="M728" i="1"/>
  <c r="N728" i="1"/>
  <c r="P728" i="1"/>
  <c r="B722" i="1"/>
  <c r="O722" i="1"/>
  <c r="A722" i="1"/>
  <c r="L722" i="1"/>
  <c r="N722" i="1"/>
  <c r="J722" i="1"/>
  <c r="A716" i="1"/>
  <c r="O716" i="1"/>
  <c r="P716" i="1"/>
  <c r="K716" i="1"/>
  <c r="B710" i="1"/>
  <c r="A710" i="1"/>
  <c r="L696" i="1"/>
  <c r="O696" i="1"/>
  <c r="R696" i="1"/>
  <c r="Q696" i="1"/>
  <c r="K696" i="1"/>
  <c r="M696" i="1"/>
  <c r="N690" i="1"/>
  <c r="A690" i="1"/>
  <c r="R690" i="1"/>
  <c r="B690" i="1"/>
  <c r="K690" i="1"/>
  <c r="M690" i="1"/>
  <c r="J690" i="1"/>
  <c r="P690" i="1"/>
  <c r="M684" i="1"/>
  <c r="J684" i="1"/>
  <c r="J678" i="1"/>
  <c r="A678" i="1"/>
  <c r="P678" i="1"/>
  <c r="K678" i="1"/>
  <c r="N664" i="1"/>
  <c r="M664" i="1"/>
  <c r="J664" i="1"/>
  <c r="O658" i="1"/>
  <c r="J658" i="1"/>
  <c r="B1493" i="1"/>
  <c r="Q1240" i="1"/>
  <c r="O1138" i="1"/>
  <c r="M1162" i="1"/>
  <c r="P1178" i="1"/>
  <c r="B1178" i="1"/>
  <c r="A1194" i="1"/>
  <c r="A1202" i="1"/>
  <c r="K1218" i="1"/>
  <c r="L1226" i="1"/>
  <c r="A1234" i="1"/>
  <c r="O1208" i="1"/>
  <c r="A1114" i="1"/>
  <c r="N1130" i="1"/>
  <c r="P1146" i="1"/>
  <c r="L1154" i="1"/>
  <c r="Q1170" i="1"/>
  <c r="Q1210" i="1"/>
  <c r="P1242" i="1"/>
  <c r="P1120" i="1"/>
  <c r="Q1120" i="1"/>
  <c r="Q1168" i="1"/>
  <c r="R1224" i="1"/>
  <c r="A1224" i="1"/>
  <c r="P1144" i="1"/>
  <c r="A1144" i="1"/>
  <c r="K1192" i="1"/>
  <c r="L1216" i="1"/>
  <c r="P1136" i="1"/>
  <c r="M1112" i="1"/>
  <c r="M1232" i="1"/>
  <c r="R661" i="1"/>
  <c r="N667" i="1"/>
  <c r="O673" i="1"/>
  <c r="B673" i="1"/>
  <c r="Q687" i="1"/>
  <c r="P693" i="1"/>
  <c r="J693" i="1"/>
  <c r="M699" i="1"/>
  <c r="N705" i="1"/>
  <c r="A705" i="1"/>
  <c r="P719" i="1"/>
  <c r="O725" i="1"/>
  <c r="B725" i="1"/>
  <c r="J731" i="1"/>
  <c r="L737" i="1"/>
  <c r="O751" i="1"/>
  <c r="O757" i="1"/>
  <c r="N763" i="1"/>
  <c r="N769" i="1"/>
  <c r="A783" i="1"/>
  <c r="A789" i="1"/>
  <c r="N787" i="1"/>
  <c r="K787" i="1"/>
  <c r="N1152" i="1"/>
  <c r="K661" i="1"/>
  <c r="B661" i="1"/>
  <c r="L667" i="1"/>
  <c r="Q673" i="1"/>
  <c r="M687" i="1"/>
  <c r="K693" i="1"/>
  <c r="A693" i="1"/>
  <c r="R699" i="1"/>
  <c r="Q705" i="1"/>
  <c r="N719" i="1"/>
  <c r="L725" i="1"/>
  <c r="N731" i="1"/>
  <c r="P731" i="1"/>
  <c r="R737" i="1"/>
  <c r="K751" i="1"/>
  <c r="L757" i="1"/>
  <c r="L763" i="1"/>
  <c r="L769" i="1"/>
  <c r="M783" i="1"/>
  <c r="M789" i="1"/>
  <c r="L776" i="1"/>
  <c r="M1432" i="1"/>
  <c r="O1432" i="1"/>
  <c r="P1424" i="1"/>
  <c r="M1424" i="1"/>
  <c r="L1498" i="1"/>
  <c r="A1498" i="1"/>
  <c r="K1498" i="1"/>
  <c r="R1498" i="1"/>
  <c r="L1490" i="1"/>
  <c r="K1490" i="1"/>
  <c r="M1490" i="1"/>
  <c r="Q1138" i="1"/>
  <c r="J1178" i="1"/>
  <c r="P1194" i="1"/>
  <c r="Q1202" i="1"/>
  <c r="Q1218" i="1"/>
  <c r="J1226" i="1"/>
  <c r="Q1234" i="1"/>
  <c r="K1208" i="1"/>
  <c r="R1114" i="1"/>
  <c r="R1122" i="1"/>
  <c r="K1130" i="1"/>
  <c r="Q1146" i="1"/>
  <c r="B1154" i="1"/>
  <c r="N1186" i="1"/>
  <c r="N1210" i="1"/>
  <c r="A1242" i="1"/>
  <c r="M1215" i="1"/>
  <c r="O1168" i="1"/>
  <c r="K1168" i="1"/>
  <c r="P1224" i="1"/>
  <c r="Q1144" i="1"/>
  <c r="M1192" i="1"/>
  <c r="M1184" i="1"/>
  <c r="A1112" i="1"/>
  <c r="R1200" i="1"/>
  <c r="Q661" i="1"/>
  <c r="A661" i="1"/>
  <c r="R667" i="1"/>
  <c r="N673" i="1"/>
  <c r="L687" i="1"/>
  <c r="Q693" i="1"/>
  <c r="O699" i="1"/>
  <c r="J699" i="1"/>
  <c r="M705" i="1"/>
  <c r="M719" i="1"/>
  <c r="K725" i="1"/>
  <c r="O731" i="1"/>
  <c r="B731" i="1"/>
  <c r="J737" i="1"/>
  <c r="R751" i="1"/>
  <c r="R757" i="1"/>
  <c r="K763" i="1"/>
  <c r="K769" i="1"/>
  <c r="L783" i="1"/>
  <c r="L789" i="1"/>
  <c r="R776" i="1"/>
  <c r="R1326" i="1"/>
  <c r="Q1319" i="1"/>
  <c r="O661" i="1"/>
  <c r="P667" i="1"/>
  <c r="J667" i="1"/>
  <c r="M673" i="1"/>
  <c r="R687" i="1"/>
  <c r="N693" i="1"/>
  <c r="P699" i="1"/>
  <c r="B699" i="1"/>
  <c r="L705" i="1"/>
  <c r="J719" i="1"/>
  <c r="L719" i="1"/>
  <c r="R725" i="1"/>
  <c r="M731" i="1"/>
  <c r="A731" i="1"/>
  <c r="Q737" i="1"/>
  <c r="J751" i="1"/>
  <c r="J757" i="1"/>
  <c r="J763" i="1"/>
  <c r="R769" i="1"/>
  <c r="R783" i="1"/>
  <c r="K789" i="1"/>
  <c r="B1256" i="1"/>
  <c r="L1438" i="1"/>
  <c r="B1438" i="1"/>
  <c r="P1438" i="1"/>
  <c r="M1438" i="1"/>
  <c r="K1430" i="1"/>
  <c r="P1430" i="1"/>
  <c r="Q1430" i="1"/>
  <c r="M1430" i="1"/>
  <c r="R1422" i="1"/>
  <c r="O1422" i="1"/>
  <c r="P1422" i="1"/>
  <c r="M1422" i="1"/>
  <c r="N1496" i="1"/>
  <c r="B1496" i="1"/>
  <c r="M1496" i="1"/>
  <c r="R1496" i="1"/>
  <c r="B1488" i="1"/>
  <c r="A1488" i="1"/>
  <c r="M1488" i="1"/>
  <c r="Q1488" i="1"/>
  <c r="O529" i="1"/>
  <c r="Q1326" i="1"/>
  <c r="J1168" i="1"/>
  <c r="J1160" i="1"/>
  <c r="K667" i="1"/>
  <c r="K687" i="1"/>
  <c r="K699" i="1"/>
  <c r="K719" i="1"/>
  <c r="N737" i="1"/>
  <c r="P737" i="1"/>
  <c r="P790" i="1"/>
  <c r="L790" i="1"/>
  <c r="J770" i="1"/>
  <c r="O770" i="1"/>
  <c r="R764" i="1"/>
  <c r="P764" i="1"/>
  <c r="P758" i="1"/>
  <c r="L758" i="1"/>
  <c r="J744" i="1"/>
  <c r="O744" i="1"/>
  <c r="O738" i="1"/>
  <c r="K738" i="1"/>
  <c r="Q726" i="1"/>
  <c r="B726" i="1"/>
  <c r="K706" i="1"/>
  <c r="A706" i="1"/>
  <c r="A700" i="1"/>
  <c r="M700" i="1"/>
  <c r="M694" i="1"/>
  <c r="O694" i="1"/>
  <c r="O680" i="1"/>
  <c r="L680" i="1"/>
  <c r="L674" i="1"/>
  <c r="O674" i="1"/>
  <c r="N662" i="1"/>
  <c r="K662" i="1"/>
  <c r="J1311" i="1"/>
  <c r="R1311" i="1"/>
  <c r="A1311" i="1"/>
  <c r="K1311" i="1"/>
  <c r="B1311" i="1"/>
  <c r="L1311" i="1"/>
  <c r="M1311" i="1"/>
  <c r="N1311" i="1"/>
  <c r="O1311" i="1"/>
  <c r="J1327" i="1"/>
  <c r="R1327" i="1"/>
  <c r="A1327" i="1"/>
  <c r="K1327" i="1"/>
  <c r="B1327" i="1"/>
  <c r="L1327" i="1"/>
  <c r="M1327" i="1"/>
  <c r="N1327" i="1"/>
  <c r="O1327" i="1"/>
  <c r="J1319" i="1"/>
  <c r="R1319" i="1"/>
  <c r="A1319" i="1"/>
  <c r="K1319" i="1"/>
  <c r="B1319" i="1"/>
  <c r="L1319" i="1"/>
  <c r="M1319" i="1"/>
  <c r="N1319" i="1"/>
  <c r="O1319" i="1"/>
  <c r="Q1311" i="1"/>
  <c r="B789" i="1"/>
  <c r="O789" i="1"/>
  <c r="R789" i="1"/>
  <c r="K783" i="1"/>
  <c r="P783" i="1"/>
  <c r="N783" i="1"/>
  <c r="A769" i="1"/>
  <c r="M769" i="1"/>
  <c r="J769" i="1"/>
  <c r="R763" i="1"/>
  <c r="B763" i="1"/>
  <c r="O763" i="1"/>
  <c r="P757" i="1"/>
  <c r="N757" i="1"/>
  <c r="K757" i="1"/>
  <c r="L751" i="1"/>
  <c r="Q751" i="1"/>
  <c r="K1334" i="1"/>
  <c r="L1334" i="1"/>
  <c r="M1334" i="1"/>
  <c r="N1334" i="1"/>
  <c r="O1334" i="1"/>
  <c r="P1334" i="1"/>
  <c r="K1326" i="1"/>
  <c r="L1326" i="1"/>
  <c r="M1326" i="1"/>
  <c r="N1326" i="1"/>
  <c r="O1326" i="1"/>
  <c r="P1326" i="1"/>
  <c r="K1318" i="1"/>
  <c r="L1318" i="1"/>
  <c r="M1318" i="1"/>
  <c r="N1318" i="1"/>
  <c r="O1318" i="1"/>
  <c r="P1318" i="1"/>
  <c r="A1334" i="1"/>
  <c r="A1318" i="1"/>
  <c r="Q1318" i="1"/>
  <c r="P1311" i="1"/>
  <c r="R517" i="1"/>
  <c r="R525" i="1"/>
  <c r="A533" i="1"/>
  <c r="A1101" i="1"/>
  <c r="B1074" i="1"/>
  <c r="A1040" i="1"/>
  <c r="B1333" i="1"/>
  <c r="B1329" i="1"/>
  <c r="B1325" i="1"/>
  <c r="B1321" i="1"/>
  <c r="B1317" i="1"/>
  <c r="B1313" i="1"/>
  <c r="Q1333" i="1"/>
  <c r="R1332" i="1"/>
  <c r="J1332" i="1"/>
  <c r="K1331" i="1"/>
  <c r="L1330" i="1"/>
  <c r="M1329" i="1"/>
  <c r="N1328" i="1"/>
  <c r="Q1325" i="1"/>
  <c r="R1324" i="1"/>
  <c r="J1324" i="1"/>
  <c r="K1323" i="1"/>
  <c r="L1322" i="1"/>
  <c r="M1321" i="1"/>
  <c r="N1320" i="1"/>
  <c r="Q1317" i="1"/>
  <c r="R1316" i="1"/>
  <c r="J1316" i="1"/>
  <c r="K1315" i="1"/>
  <c r="L1314" i="1"/>
  <c r="M1313" i="1"/>
  <c r="N1312" i="1"/>
  <c r="A1333" i="1"/>
  <c r="A1329" i="1"/>
  <c r="A1325" i="1"/>
  <c r="A1321" i="1"/>
  <c r="A1317" i="1"/>
  <c r="A1313" i="1"/>
  <c r="P1333" i="1"/>
  <c r="Q1332" i="1"/>
  <c r="R1331" i="1"/>
  <c r="J1331" i="1"/>
  <c r="K1330" i="1"/>
  <c r="L1329" i="1"/>
  <c r="M1328" i="1"/>
  <c r="P1325" i="1"/>
  <c r="Q1324" i="1"/>
  <c r="R1323" i="1"/>
  <c r="J1323" i="1"/>
  <c r="K1322" i="1"/>
  <c r="L1321" i="1"/>
  <c r="M1320" i="1"/>
  <c r="P1317" i="1"/>
  <c r="Q1316" i="1"/>
  <c r="R1315" i="1"/>
  <c r="J1315" i="1"/>
  <c r="K1314" i="1"/>
  <c r="L1313" i="1"/>
  <c r="M1312" i="1"/>
  <c r="A1016" i="1"/>
  <c r="B1332" i="1"/>
  <c r="B1328" i="1"/>
  <c r="B1324" i="1"/>
  <c r="B1320" i="1"/>
  <c r="B1316" i="1"/>
  <c r="B1312" i="1"/>
  <c r="O1333" i="1"/>
  <c r="P1332" i="1"/>
  <c r="Q1331" i="1"/>
  <c r="R1330" i="1"/>
  <c r="J1330" i="1"/>
  <c r="K1329" i="1"/>
  <c r="L1328" i="1"/>
  <c r="O1325" i="1"/>
  <c r="P1324" i="1"/>
  <c r="Q1323" i="1"/>
  <c r="R1322" i="1"/>
  <c r="J1322" i="1"/>
  <c r="K1321" i="1"/>
  <c r="L1320" i="1"/>
  <c r="O1317" i="1"/>
  <c r="P1316" i="1"/>
  <c r="Q1315" i="1"/>
  <c r="R1314" i="1"/>
  <c r="J1314" i="1"/>
  <c r="K1313" i="1"/>
  <c r="L1312" i="1"/>
  <c r="A1332" i="1"/>
  <c r="A1328" i="1"/>
  <c r="A1324" i="1"/>
  <c r="A1320" i="1"/>
  <c r="A1316" i="1"/>
  <c r="A1312" i="1"/>
  <c r="N1333" i="1"/>
  <c r="O1332" i="1"/>
  <c r="P1331" i="1"/>
  <c r="Q1330" i="1"/>
  <c r="R1329" i="1"/>
  <c r="J1329" i="1"/>
  <c r="K1328" i="1"/>
  <c r="N1325" i="1"/>
  <c r="O1324" i="1"/>
  <c r="P1323" i="1"/>
  <c r="Q1322" i="1"/>
  <c r="R1321" i="1"/>
  <c r="J1321" i="1"/>
  <c r="K1320" i="1"/>
  <c r="N1317" i="1"/>
  <c r="O1316" i="1"/>
  <c r="P1315" i="1"/>
  <c r="Q1314" i="1"/>
  <c r="R1313" i="1"/>
  <c r="J1313" i="1"/>
  <c r="K1312" i="1"/>
  <c r="B517" i="1"/>
  <c r="M533" i="1"/>
  <c r="B1098" i="1"/>
  <c r="B1331" i="1"/>
  <c r="B1323" i="1"/>
  <c r="B1315" i="1"/>
  <c r="M1333" i="1"/>
  <c r="N1332" i="1"/>
  <c r="O1331" i="1"/>
  <c r="P1330" i="1"/>
  <c r="Q1329" i="1"/>
  <c r="R1328" i="1"/>
  <c r="J1328" i="1"/>
  <c r="M1325" i="1"/>
  <c r="N1324" i="1"/>
  <c r="O1323" i="1"/>
  <c r="P1322" i="1"/>
  <c r="Q1321" i="1"/>
  <c r="R1320" i="1"/>
  <c r="J1320" i="1"/>
  <c r="M1317" i="1"/>
  <c r="N1316" i="1"/>
  <c r="O1315" i="1"/>
  <c r="P1314" i="1"/>
  <c r="Q1313" i="1"/>
  <c r="R1312" i="1"/>
  <c r="J1312" i="1"/>
  <c r="M525" i="1"/>
  <c r="L533" i="1"/>
  <c r="A1331" i="1"/>
  <c r="A1323" i="1"/>
  <c r="A1315" i="1"/>
  <c r="N1371" i="1"/>
  <c r="O1371" i="1"/>
  <c r="P1371" i="1"/>
  <c r="Q1371" i="1"/>
  <c r="J1371" i="1"/>
  <c r="A1371" i="1"/>
  <c r="R1371" i="1"/>
  <c r="B1371" i="1"/>
  <c r="K1371" i="1"/>
  <c r="K208" i="1"/>
  <c r="B208" i="1"/>
  <c r="L208" i="1"/>
  <c r="A208" i="1"/>
  <c r="M208" i="1"/>
  <c r="O208" i="1"/>
  <c r="N208" i="1"/>
  <c r="P208" i="1"/>
  <c r="Q208" i="1"/>
  <c r="J208" i="1"/>
  <c r="B319" i="1"/>
  <c r="P319" i="1"/>
  <c r="Q319" i="1"/>
  <c r="B1388" i="1"/>
  <c r="R1388" i="1"/>
  <c r="L1388" i="1"/>
  <c r="K1388" i="1"/>
  <c r="M1388" i="1"/>
  <c r="N1388" i="1"/>
  <c r="O1388" i="1"/>
  <c r="P1388" i="1"/>
  <c r="Q1388" i="1"/>
  <c r="J1420" i="1"/>
  <c r="R1420" i="1"/>
  <c r="K1420" i="1"/>
  <c r="L1420" i="1"/>
  <c r="M1420" i="1"/>
  <c r="A1420" i="1"/>
  <c r="N1420" i="1"/>
  <c r="B1420" i="1"/>
  <c r="O1420" i="1"/>
  <c r="A1441" i="1"/>
  <c r="R1441" i="1"/>
  <c r="B1441" i="1"/>
  <c r="L1441" i="1"/>
  <c r="M1441" i="1"/>
  <c r="K1441" i="1"/>
  <c r="N1441" i="1"/>
  <c r="O1441" i="1"/>
  <c r="P1441" i="1"/>
  <c r="Q1441" i="1"/>
  <c r="P1485" i="1"/>
  <c r="O1485" i="1"/>
  <c r="Q1485" i="1"/>
  <c r="J1485" i="1"/>
  <c r="R1485" i="1"/>
  <c r="K1485" i="1"/>
  <c r="L1485" i="1"/>
  <c r="B1485" i="1"/>
  <c r="M1485" i="1"/>
  <c r="L214" i="1"/>
  <c r="M214" i="1"/>
  <c r="N214" i="1"/>
  <c r="A214" i="1"/>
  <c r="O214" i="1"/>
  <c r="B214" i="1"/>
  <c r="P214" i="1"/>
  <c r="Q214" i="1"/>
  <c r="J214" i="1"/>
  <c r="R214" i="1"/>
  <c r="R240" i="1"/>
  <c r="L240" i="1"/>
  <c r="N240" i="1"/>
  <c r="O240" i="1"/>
  <c r="P240" i="1"/>
  <c r="K240" i="1"/>
  <c r="B240" i="1"/>
  <c r="M240"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594" i="1"/>
  <c r="K594" i="1"/>
  <c r="P26" i="1"/>
  <c r="Q26" i="1"/>
  <c r="B50" i="1"/>
  <c r="O50" i="1"/>
  <c r="M1565" i="1"/>
  <c r="A1565" i="1"/>
  <c r="N1565" i="1"/>
  <c r="B1565" i="1"/>
  <c r="O1565" i="1"/>
  <c r="Q1565" i="1"/>
  <c r="P1565" i="1"/>
  <c r="J1565" i="1"/>
  <c r="R1565" i="1"/>
  <c r="K1565" i="1"/>
  <c r="P1547" i="1"/>
  <c r="Q1547" i="1"/>
  <c r="J1547" i="1"/>
  <c r="R1547" i="1"/>
  <c r="A1547" i="1"/>
  <c r="K1547" i="1"/>
  <c r="B1547" i="1"/>
  <c r="L1547" i="1"/>
  <c r="N1547" i="1"/>
  <c r="M1547" i="1"/>
  <c r="L1522" i="1"/>
  <c r="N1522" i="1"/>
  <c r="A1522" i="1"/>
  <c r="O1522" i="1"/>
  <c r="B1522" i="1"/>
  <c r="P1522" i="1"/>
  <c r="J1522" i="1"/>
  <c r="Q1522" i="1"/>
  <c r="R1522" i="1"/>
  <c r="K1522" i="1"/>
  <c r="K565" i="1"/>
  <c r="P565" i="1"/>
  <c r="Q565" i="1"/>
  <c r="J565" i="1"/>
  <c r="R565" i="1"/>
  <c r="L565" i="1"/>
  <c r="L281" i="1"/>
  <c r="O273" i="1"/>
  <c r="O1445" i="1"/>
  <c r="B1445" i="1"/>
  <c r="P1254" i="1"/>
  <c r="Q1358" i="1"/>
  <c r="J1358" i="1"/>
  <c r="R329" i="1"/>
  <c r="K329" i="1"/>
  <c r="K602" i="1"/>
  <c r="Q608" i="1"/>
  <c r="A608" i="1"/>
  <c r="O622" i="1"/>
  <c r="R628" i="1"/>
  <c r="B628" i="1"/>
  <c r="N634" i="1"/>
  <c r="J640" i="1"/>
  <c r="O654" i="1"/>
  <c r="Q1263" i="1"/>
  <c r="L1378" i="1"/>
  <c r="A1378" i="1"/>
  <c r="Q190" i="1"/>
  <c r="Q200" i="1"/>
  <c r="Q58" i="1"/>
  <c r="M50" i="1"/>
  <c r="M42" i="1"/>
  <c r="A42" i="1"/>
  <c r="J34" i="1"/>
  <c r="L26" i="1"/>
  <c r="R18" i="1"/>
  <c r="O594" i="1"/>
  <c r="J240" i="1"/>
  <c r="J1441" i="1"/>
  <c r="O1547" i="1"/>
  <c r="B565" i="1"/>
  <c r="R281" i="1"/>
  <c r="B281" i="1"/>
  <c r="M273" i="1"/>
  <c r="M1445" i="1"/>
  <c r="M1254" i="1"/>
  <c r="O1358" i="1"/>
  <c r="A1358" i="1"/>
  <c r="Q329" i="1"/>
  <c r="A329" i="1"/>
  <c r="R602" i="1"/>
  <c r="N608" i="1"/>
  <c r="M622" i="1"/>
  <c r="P628" i="1"/>
  <c r="L634" i="1"/>
  <c r="K634" i="1"/>
  <c r="O640" i="1"/>
  <c r="M654" i="1"/>
  <c r="N1263" i="1"/>
  <c r="R1378" i="1"/>
  <c r="O190" i="1"/>
  <c r="N200" i="1"/>
  <c r="A200" i="1"/>
  <c r="R58" i="1"/>
  <c r="L50" i="1"/>
  <c r="P42" i="1"/>
  <c r="M34" i="1"/>
  <c r="A34" i="1"/>
  <c r="B26" i="1"/>
  <c r="Q18" i="1"/>
  <c r="L594" i="1"/>
  <c r="P1420" i="1"/>
  <c r="L1565" i="1"/>
  <c r="N163" i="1"/>
  <c r="K214" i="1"/>
  <c r="Q281" i="1"/>
  <c r="A281" i="1"/>
  <c r="L273" i="1"/>
  <c r="L1445" i="1"/>
  <c r="L1254" i="1"/>
  <c r="N1358" i="1"/>
  <c r="P329" i="1"/>
  <c r="Q602" i="1"/>
  <c r="J602" i="1"/>
  <c r="M608" i="1"/>
  <c r="L622" i="1"/>
  <c r="O628" i="1"/>
  <c r="Q634" i="1"/>
  <c r="B634" i="1"/>
  <c r="N640" i="1"/>
  <c r="Q654" i="1"/>
  <c r="K654" i="1"/>
  <c r="P1263" i="1"/>
  <c r="J1378" i="1"/>
  <c r="M190" i="1"/>
  <c r="M200" i="1"/>
  <c r="B200" i="1"/>
  <c r="J58" i="1"/>
  <c r="K50" i="1"/>
  <c r="Q42" i="1"/>
  <c r="P34" i="1"/>
  <c r="N26" i="1"/>
  <c r="A26" i="1"/>
  <c r="P18" i="1"/>
  <c r="M594" i="1"/>
  <c r="B594" i="1"/>
  <c r="Q1420" i="1"/>
  <c r="J273" i="1"/>
  <c r="Q1254" i="1"/>
  <c r="N602" i="1"/>
  <c r="R622" i="1"/>
  <c r="Q640" i="1"/>
  <c r="R654" i="1"/>
  <c r="K1263" i="1"/>
  <c r="O1378" i="1"/>
  <c r="K200" i="1"/>
  <c r="P58" i="1"/>
  <c r="A58" i="1"/>
  <c r="J50" i="1"/>
  <c r="R42" i="1"/>
  <c r="L34" i="1"/>
  <c r="J26" i="1"/>
  <c r="M18" i="1"/>
  <c r="A18" i="1"/>
  <c r="J594" i="1"/>
  <c r="R208" i="1"/>
  <c r="J1388" i="1"/>
  <c r="M1371" i="1"/>
  <c r="L151" i="1"/>
  <c r="K159" i="1"/>
  <c r="O549" i="1"/>
  <c r="J549" i="1"/>
  <c r="R549" i="1"/>
  <c r="L549" i="1"/>
  <c r="N549" i="1"/>
  <c r="O541" i="1"/>
  <c r="A541" i="1"/>
  <c r="R594" i="1"/>
  <c r="N1485" i="1"/>
  <c r="A1388" i="1"/>
  <c r="M1522" i="1"/>
  <c r="O69" i="1"/>
  <c r="B541" i="1"/>
  <c r="Q234" i="1"/>
  <c r="K234" i="1"/>
  <c r="L234" i="1"/>
  <c r="M234" i="1"/>
  <c r="N234" i="1"/>
  <c r="J234" i="1"/>
  <c r="B234" i="1"/>
  <c r="P234" i="1"/>
  <c r="J1295" i="1"/>
  <c r="R1295" i="1"/>
  <c r="K1295" i="1"/>
  <c r="L1295" i="1"/>
  <c r="A1295" i="1"/>
  <c r="M1295" i="1"/>
  <c r="B1295" i="1"/>
  <c r="N1295" i="1"/>
  <c r="P1295" i="1"/>
  <c r="O1295" i="1"/>
  <c r="O1460" i="1"/>
  <c r="P1460" i="1"/>
  <c r="Q1460" i="1"/>
  <c r="B1460" i="1"/>
  <c r="J1460" i="1"/>
  <c r="A1460" i="1"/>
  <c r="R1460" i="1"/>
  <c r="L1460" i="1"/>
  <c r="K1460" i="1"/>
  <c r="M1460" i="1"/>
  <c r="P325" i="1"/>
  <c r="J325" i="1"/>
  <c r="R325" i="1"/>
  <c r="K325" i="1"/>
  <c r="L325" i="1"/>
  <c r="A325" i="1"/>
  <c r="M325" i="1"/>
  <c r="B325" i="1"/>
  <c r="N325" i="1"/>
  <c r="O325" i="1"/>
  <c r="A190" i="1"/>
  <c r="N190" i="1"/>
  <c r="A1537" i="1"/>
  <c r="N1537" i="1"/>
  <c r="P1537" i="1"/>
  <c r="O1537" i="1"/>
  <c r="K1537" i="1"/>
  <c r="Q1537" i="1"/>
  <c r="J1537" i="1"/>
  <c r="R1537" i="1"/>
  <c r="L1537" i="1"/>
  <c r="N581" i="1"/>
  <c r="B581" i="1"/>
  <c r="O581" i="1"/>
  <c r="Q581" i="1"/>
  <c r="R581" i="1"/>
  <c r="K581" i="1"/>
  <c r="L581" i="1"/>
  <c r="P581" i="1"/>
  <c r="L573" i="1"/>
  <c r="B573" i="1"/>
  <c r="P573" i="1"/>
  <c r="Q573" i="1"/>
  <c r="R573" i="1"/>
  <c r="K573" i="1"/>
  <c r="M573" i="1"/>
  <c r="N573" i="1"/>
  <c r="R557" i="1"/>
  <c r="P557" i="1"/>
  <c r="Q557" i="1"/>
  <c r="J557" i="1"/>
  <c r="M557" i="1"/>
  <c r="N557" i="1"/>
  <c r="A557" i="1"/>
  <c r="B557" i="1"/>
  <c r="O784" i="1"/>
  <c r="J784" i="1"/>
  <c r="R784" i="1"/>
  <c r="L784" i="1"/>
  <c r="K784" i="1"/>
  <c r="A784" i="1"/>
  <c r="M784" i="1"/>
  <c r="B778" i="1"/>
  <c r="J778" i="1"/>
  <c r="R778" i="1"/>
  <c r="A778" i="1"/>
  <c r="P778" i="1"/>
  <c r="J772" i="1"/>
  <c r="B772" i="1"/>
  <c r="L772" i="1"/>
  <c r="K772" i="1"/>
  <c r="Q766" i="1"/>
  <c r="K766" i="1"/>
  <c r="B766" i="1"/>
  <c r="M766" i="1"/>
  <c r="N766" i="1"/>
  <c r="P766" i="1"/>
  <c r="N752" i="1"/>
  <c r="L752" i="1"/>
  <c r="B752" i="1"/>
  <c r="K752" i="1"/>
  <c r="A752" i="1"/>
  <c r="M752" i="1"/>
  <c r="O752" i="1"/>
  <c r="J752" i="1"/>
  <c r="P746" i="1"/>
  <c r="Q746" i="1"/>
  <c r="Q740" i="1"/>
  <c r="O740" i="1"/>
  <c r="M734" i="1"/>
  <c r="J734" i="1"/>
  <c r="R734" i="1"/>
  <c r="B734" i="1"/>
  <c r="L734" i="1"/>
  <c r="A734" i="1"/>
  <c r="N734" i="1"/>
  <c r="P734" i="1"/>
  <c r="A720" i="1"/>
  <c r="L720" i="1"/>
  <c r="K720" i="1"/>
  <c r="R714" i="1"/>
  <c r="M714" i="1"/>
  <c r="R708" i="1"/>
  <c r="P708" i="1"/>
  <c r="L702" i="1"/>
  <c r="R702" i="1"/>
  <c r="K702" i="1"/>
  <c r="M702" i="1"/>
  <c r="B702" i="1"/>
  <c r="N702" i="1"/>
  <c r="A702" i="1"/>
  <c r="P702" i="1"/>
  <c r="Q702" i="1"/>
  <c r="O688" i="1"/>
  <c r="M688" i="1"/>
  <c r="A688" i="1"/>
  <c r="B688" i="1"/>
  <c r="N682" i="1"/>
  <c r="R682" i="1"/>
  <c r="K682" i="1"/>
  <c r="J676" i="1"/>
  <c r="O676" i="1"/>
  <c r="Q676" i="1"/>
  <c r="P676" i="1"/>
  <c r="B670" i="1"/>
  <c r="N670" i="1"/>
  <c r="A670" i="1"/>
  <c r="Q656" i="1"/>
  <c r="B656" i="1"/>
  <c r="O656" i="1"/>
  <c r="P656" i="1"/>
  <c r="M656" i="1"/>
  <c r="O1368" i="1"/>
  <c r="M1347" i="1"/>
  <c r="N551" i="1"/>
  <c r="B552" i="1"/>
  <c r="R543" i="1"/>
  <c r="O544" i="1"/>
  <c r="J559" i="1"/>
  <c r="K567" i="1"/>
  <c r="A567" i="1"/>
  <c r="M575" i="1"/>
  <c r="O583" i="1"/>
  <c r="R568" i="1"/>
  <c r="N1223" i="1"/>
  <c r="K1125" i="1"/>
  <c r="Q734" i="1"/>
  <c r="N784" i="1"/>
  <c r="J1368" i="1"/>
  <c r="R1346" i="1"/>
  <c r="B1347" i="1"/>
  <c r="N165" i="1"/>
  <c r="A551" i="1"/>
  <c r="R553" i="1"/>
  <c r="J543" i="1"/>
  <c r="N544" i="1"/>
  <c r="Q559" i="1"/>
  <c r="R567" i="1"/>
  <c r="L575" i="1"/>
  <c r="A575" i="1"/>
  <c r="M583" i="1"/>
  <c r="O1167" i="1"/>
  <c r="Q1215" i="1"/>
  <c r="O734" i="1"/>
  <c r="B784" i="1"/>
  <c r="K322" i="1"/>
  <c r="J326" i="1"/>
  <c r="K1375" i="1"/>
  <c r="J1461" i="1"/>
  <c r="J1346" i="1"/>
  <c r="A1347" i="1"/>
  <c r="R171" i="1"/>
  <c r="J340" i="1"/>
  <c r="O542" i="1"/>
  <c r="R552" i="1"/>
  <c r="Q543" i="1"/>
  <c r="M544" i="1"/>
  <c r="L582" i="1"/>
  <c r="P559" i="1"/>
  <c r="J567" i="1"/>
  <c r="R575" i="1"/>
  <c r="L583" i="1"/>
  <c r="B583" i="1"/>
  <c r="O576" i="1"/>
  <c r="B1111" i="1"/>
  <c r="L1167" i="1"/>
  <c r="P1215" i="1"/>
  <c r="R752" i="1"/>
  <c r="L670" i="1"/>
  <c r="B1431" i="1"/>
  <c r="L1431" i="1"/>
  <c r="M1431" i="1"/>
  <c r="P1423" i="1"/>
  <c r="K1423" i="1"/>
  <c r="M1423" i="1"/>
  <c r="N1423" i="1"/>
  <c r="P1497" i="1"/>
  <c r="Q1497" i="1"/>
  <c r="K1497" i="1"/>
  <c r="B1489" i="1"/>
  <c r="M1489" i="1"/>
  <c r="Q1346" i="1"/>
  <c r="Q552" i="1"/>
  <c r="L544" i="1"/>
  <c r="N576" i="1"/>
  <c r="R1247" i="1"/>
  <c r="A1247" i="1"/>
  <c r="A1151" i="1"/>
  <c r="M1151" i="1"/>
  <c r="O1135" i="1"/>
  <c r="L1135" i="1"/>
  <c r="Q752" i="1"/>
  <c r="L688" i="1"/>
  <c r="L766" i="1"/>
  <c r="L714" i="1"/>
  <c r="M229" i="1"/>
  <c r="L1508" i="1"/>
  <c r="J1517" i="1"/>
  <c r="J47" i="1"/>
  <c r="R1347" i="1"/>
  <c r="J168" i="1"/>
  <c r="N552" i="1"/>
  <c r="O584" i="1"/>
  <c r="O766" i="1"/>
  <c r="N740" i="1"/>
  <c r="B1376" i="1"/>
  <c r="B1452" i="1"/>
  <c r="J194" i="1"/>
  <c r="L155" i="1"/>
  <c r="P168" i="1"/>
  <c r="P551" i="1"/>
  <c r="M552" i="1"/>
  <c r="J544" i="1"/>
  <c r="K559" i="1"/>
  <c r="A559" i="1"/>
  <c r="M567" i="1"/>
  <c r="O575" i="1"/>
  <c r="J583" i="1"/>
  <c r="R560" i="1"/>
  <c r="J1127" i="1"/>
  <c r="N1183" i="1"/>
  <c r="O1247" i="1"/>
  <c r="N1135" i="1"/>
  <c r="A1159" i="1"/>
  <c r="J702" i="1"/>
  <c r="Q778" i="1"/>
  <c r="A772" i="1"/>
  <c r="P1489" i="1"/>
  <c r="B1102" i="1"/>
  <c r="P770" i="1"/>
  <c r="N790" i="1"/>
  <c r="B790" i="1"/>
  <c r="L662" i="1"/>
  <c r="P668" i="1"/>
  <c r="R674" i="1"/>
  <c r="Q674" i="1"/>
  <c r="M680" i="1"/>
  <c r="K694" i="1"/>
  <c r="J700" i="1"/>
  <c r="P706" i="1"/>
  <c r="B706" i="1"/>
  <c r="L712" i="1"/>
  <c r="M726" i="1"/>
  <c r="O726" i="1"/>
  <c r="J732" i="1"/>
  <c r="L738" i="1"/>
  <c r="A738" i="1"/>
  <c r="P744" i="1"/>
  <c r="N758" i="1"/>
  <c r="B758" i="1"/>
  <c r="Q764" i="1"/>
  <c r="K776" i="1"/>
  <c r="L787" i="1"/>
  <c r="P1256" i="1"/>
  <c r="B533" i="1"/>
  <c r="J1493" i="1"/>
  <c r="A1107" i="1"/>
  <c r="A1085" i="1"/>
  <c r="A1024" i="1"/>
  <c r="P1216" i="1"/>
  <c r="A1136" i="1"/>
  <c r="L1112" i="1"/>
  <c r="L1232" i="1"/>
  <c r="N770" i="1"/>
  <c r="B770" i="1"/>
  <c r="K790" i="1"/>
  <c r="R662" i="1"/>
  <c r="Q662" i="1"/>
  <c r="M668" i="1"/>
  <c r="N674" i="1"/>
  <c r="A674" i="1"/>
  <c r="K680" i="1"/>
  <c r="R694" i="1"/>
  <c r="B694" i="1"/>
  <c r="L700" i="1"/>
  <c r="N706" i="1"/>
  <c r="J712" i="1"/>
  <c r="Q712" i="1"/>
  <c r="L726" i="1"/>
  <c r="A726" i="1"/>
  <c r="P732" i="1"/>
  <c r="R738" i="1"/>
  <c r="N744" i="1"/>
  <c r="B744" i="1"/>
  <c r="K758" i="1"/>
  <c r="M764" i="1"/>
  <c r="O764" i="1"/>
  <c r="J776" i="1"/>
  <c r="P722" i="1"/>
  <c r="O742" i="1"/>
  <c r="M760" i="1"/>
  <c r="B774" i="1"/>
  <c r="J787" i="1"/>
  <c r="P786" i="1"/>
  <c r="A1256" i="1"/>
  <c r="L1424" i="1"/>
  <c r="R1490" i="1"/>
  <c r="R1432" i="1"/>
  <c r="R537" i="1"/>
  <c r="N516" i="1"/>
  <c r="B1106" i="1"/>
  <c r="B1090" i="1"/>
  <c r="B1070" i="1"/>
  <c r="A1008" i="1"/>
  <c r="M1216" i="1"/>
  <c r="L1184" i="1"/>
  <c r="R1112" i="1"/>
  <c r="N1232" i="1"/>
  <c r="K1200" i="1"/>
  <c r="L770" i="1"/>
  <c r="A770" i="1"/>
  <c r="R790" i="1"/>
  <c r="O662" i="1"/>
  <c r="B662" i="1"/>
  <c r="L668" i="1"/>
  <c r="J674" i="1"/>
  <c r="J680" i="1"/>
  <c r="Q680" i="1"/>
  <c r="N694" i="1"/>
  <c r="A694" i="1"/>
  <c r="K700" i="1"/>
  <c r="M706" i="1"/>
  <c r="M712" i="1"/>
  <c r="B712" i="1"/>
  <c r="K726" i="1"/>
  <c r="M732" i="1"/>
  <c r="O732" i="1"/>
  <c r="J738" i="1"/>
  <c r="L744" i="1"/>
  <c r="A744" i="1"/>
  <c r="R758" i="1"/>
  <c r="N764" i="1"/>
  <c r="A764" i="1"/>
  <c r="Q776" i="1"/>
  <c r="L742" i="1"/>
  <c r="L760" i="1"/>
  <c r="A774" i="1"/>
  <c r="B787" i="1"/>
  <c r="Q748" i="1"/>
  <c r="M786" i="1"/>
  <c r="L1429" i="1"/>
  <c r="K1424" i="1"/>
  <c r="Q1432" i="1"/>
  <c r="N533" i="1"/>
  <c r="L526" i="1"/>
  <c r="A1100" i="1"/>
  <c r="B1094" i="1"/>
  <c r="K770" i="1"/>
  <c r="J790" i="1"/>
  <c r="J662" i="1"/>
  <c r="A662" i="1"/>
  <c r="K668" i="1"/>
  <c r="P674" i="1"/>
  <c r="N680" i="1"/>
  <c r="B680" i="1"/>
  <c r="J694" i="1"/>
  <c r="R700" i="1"/>
  <c r="Q700" i="1"/>
  <c r="J706" i="1"/>
  <c r="R712" i="1"/>
  <c r="A712" i="1"/>
  <c r="R726" i="1"/>
  <c r="N732" i="1"/>
  <c r="B732" i="1"/>
  <c r="Q738" i="1"/>
  <c r="K744" i="1"/>
  <c r="J758" i="1"/>
  <c r="L764" i="1"/>
  <c r="B764" i="1"/>
  <c r="P776" i="1"/>
  <c r="R1160" i="1"/>
  <c r="J1200" i="1"/>
  <c r="R770" i="1"/>
  <c r="Q790" i="1"/>
  <c r="P662" i="1"/>
  <c r="O668" i="1"/>
  <c r="Q668" i="1"/>
  <c r="M674" i="1"/>
  <c r="R680" i="1"/>
  <c r="A680" i="1"/>
  <c r="P694" i="1"/>
  <c r="P700" i="1"/>
  <c r="B700" i="1"/>
  <c r="L706" i="1"/>
  <c r="P712" i="1"/>
  <c r="J726" i="1"/>
  <c r="L732" i="1"/>
  <c r="A732" i="1"/>
  <c r="P738" i="1"/>
  <c r="R744" i="1"/>
  <c r="Q758" i="1"/>
  <c r="K764" i="1"/>
  <c r="M776" i="1"/>
  <c r="O776" i="1"/>
  <c r="Q787" i="1"/>
  <c r="M1487" i="1"/>
  <c r="P1498" i="1"/>
  <c r="Q1424" i="1"/>
  <c r="N1490" i="1"/>
  <c r="N1432" i="1"/>
  <c r="R668" i="1"/>
  <c r="O700" i="1"/>
  <c r="M738" i="1"/>
  <c r="N776" i="1"/>
  <c r="L1487" i="1"/>
  <c r="Q155" i="1"/>
  <c r="B1297" i="1"/>
  <c r="N1297" i="1"/>
  <c r="P1297" i="1"/>
  <c r="B1301" i="1"/>
  <c r="L1301" i="1"/>
  <c r="N1301" i="1"/>
  <c r="N1418" i="1"/>
  <c r="Q1418" i="1"/>
  <c r="J1418" i="1"/>
  <c r="M1453" i="1"/>
  <c r="N1453" i="1"/>
  <c r="P1458" i="1"/>
  <c r="L1458" i="1"/>
  <c r="A1458" i="1"/>
  <c r="K1483" i="1"/>
  <c r="A1483" i="1"/>
  <c r="M1509" i="1"/>
  <c r="B1509" i="1"/>
  <c r="P1509" i="1"/>
  <c r="A153" i="1"/>
  <c r="P153" i="1"/>
  <c r="M1457" i="1"/>
  <c r="N1417" i="1"/>
  <c r="Q1298" i="1"/>
  <c r="K228" i="1"/>
  <c r="A228" i="1"/>
  <c r="Q1367" i="1"/>
  <c r="M74" i="1"/>
  <c r="M217" i="1"/>
  <c r="B637" i="1"/>
  <c r="A1250" i="1"/>
  <c r="A364" i="1"/>
  <c r="L1509" i="1"/>
  <c r="R1483" i="1"/>
  <c r="L1453" i="1"/>
  <c r="L1418" i="1"/>
  <c r="P1301" i="1"/>
  <c r="A1297" i="1"/>
  <c r="P229" i="1"/>
  <c r="N1508" i="1"/>
  <c r="R1517" i="1"/>
  <c r="K153" i="1"/>
  <c r="K194" i="1"/>
  <c r="N1344" i="1"/>
  <c r="L1344" i="1"/>
  <c r="M1344" i="1"/>
  <c r="B1344" i="1"/>
  <c r="K1344" i="1"/>
  <c r="B355" i="1"/>
  <c r="A347" i="1"/>
  <c r="B347" i="1"/>
  <c r="J1457" i="1"/>
  <c r="L1417" i="1"/>
  <c r="L1532" i="1"/>
  <c r="R217" i="1"/>
  <c r="K364" i="1"/>
  <c r="Q322" i="1"/>
  <c r="A229" i="1"/>
  <c r="R1508" i="1"/>
  <c r="P1375" i="1"/>
  <c r="O1517" i="1"/>
  <c r="P548" i="1"/>
  <c r="J548" i="1"/>
  <c r="O322" i="1"/>
  <c r="O1376" i="1"/>
  <c r="Q1508" i="1"/>
  <c r="M1375" i="1"/>
  <c r="L243" i="1"/>
  <c r="M15" i="1"/>
  <c r="R206" i="1"/>
  <c r="B206" i="1"/>
  <c r="L206" i="1"/>
  <c r="R20" i="1"/>
  <c r="B20" i="1"/>
  <c r="L20" i="1"/>
  <c r="A52" i="1"/>
  <c r="R52" i="1"/>
  <c r="N52" i="1"/>
  <c r="B1265" i="1"/>
  <c r="K1265" i="1"/>
  <c r="M646" i="1"/>
  <c r="R646" i="1"/>
  <c r="O614" i="1"/>
  <c r="A614" i="1"/>
  <c r="Q614" i="1"/>
  <c r="K331" i="1"/>
  <c r="P331" i="1"/>
  <c r="P586" i="1"/>
  <c r="A586" i="1"/>
  <c r="P570" i="1"/>
  <c r="J570" i="1"/>
  <c r="R570" i="1"/>
  <c r="K570" i="1"/>
  <c r="B1367" i="1"/>
  <c r="O1367" i="1"/>
  <c r="Q1375" i="1"/>
  <c r="J1375" i="1"/>
  <c r="N1375" i="1"/>
  <c r="N155" i="1"/>
  <c r="K155" i="1"/>
  <c r="M155" i="1"/>
  <c r="J155" i="1"/>
  <c r="P1517" i="1"/>
  <c r="K1517" i="1"/>
  <c r="K1368" i="1"/>
  <c r="B1368" i="1"/>
  <c r="N1376" i="1"/>
  <c r="L1376" i="1"/>
  <c r="M1376" i="1"/>
  <c r="A322" i="1"/>
  <c r="R322" i="1"/>
  <c r="M1452" i="1"/>
  <c r="O1452" i="1"/>
  <c r="Q1452" i="1"/>
  <c r="A1452" i="1"/>
  <c r="L1284" i="1"/>
  <c r="K1284" i="1"/>
  <c r="Q1284" i="1"/>
  <c r="B74" i="1"/>
  <c r="P74" i="1"/>
  <c r="R436" i="1"/>
  <c r="P436" i="1"/>
  <c r="Q364" i="1"/>
  <c r="P364" i="1"/>
  <c r="J364" i="1"/>
  <c r="L15" i="1"/>
  <c r="J15" i="1"/>
  <c r="N1250" i="1"/>
  <c r="O1250" i="1"/>
  <c r="P1250" i="1"/>
  <c r="A194" i="1"/>
  <c r="B194" i="1"/>
  <c r="K649" i="1"/>
  <c r="M649" i="1"/>
  <c r="M643" i="1"/>
  <c r="N643" i="1"/>
  <c r="A643" i="1"/>
  <c r="P637" i="1"/>
  <c r="J637" i="1"/>
  <c r="M1346" i="1"/>
  <c r="B1345" i="1"/>
  <c r="P1345" i="1"/>
  <c r="P165" i="1"/>
  <c r="B550" i="1"/>
  <c r="Q549" i="1"/>
  <c r="M549" i="1"/>
  <c r="A549" i="1"/>
  <c r="K541" i="1"/>
  <c r="J541" i="1"/>
  <c r="L541" i="1"/>
  <c r="M541" i="1"/>
  <c r="O569" i="1"/>
  <c r="L1157" i="1"/>
  <c r="L1245" i="1"/>
  <c r="B168" i="1"/>
  <c r="R168" i="1"/>
  <c r="B346" i="1"/>
  <c r="B577" i="1"/>
  <c r="O577" i="1"/>
  <c r="J577" i="1"/>
  <c r="O1245" i="1"/>
  <c r="A1245" i="1"/>
  <c r="B1245" i="1"/>
  <c r="Q1245" i="1"/>
  <c r="N1237" i="1"/>
  <c r="A1237" i="1"/>
  <c r="Q1237" i="1"/>
  <c r="K1237" i="1"/>
  <c r="L1237" i="1"/>
  <c r="R1229" i="1"/>
  <c r="K1229" i="1"/>
  <c r="L1229" i="1"/>
  <c r="A1229" i="1"/>
  <c r="K1221" i="1"/>
  <c r="L1221" i="1"/>
  <c r="P1221" i="1"/>
  <c r="P1213" i="1"/>
  <c r="O1213" i="1"/>
  <c r="Q1213" i="1"/>
  <c r="J1213" i="1"/>
  <c r="B1205" i="1"/>
  <c r="A1205" i="1"/>
  <c r="R1205" i="1"/>
  <c r="L1205" i="1"/>
  <c r="N1205" i="1"/>
  <c r="P1197" i="1"/>
  <c r="A1197" i="1"/>
  <c r="N1197" i="1"/>
  <c r="R1197" i="1"/>
  <c r="R1189" i="1"/>
  <c r="A1189" i="1"/>
  <c r="J1189" i="1"/>
  <c r="B1189" i="1"/>
  <c r="K1189" i="1"/>
  <c r="M1181" i="1"/>
  <c r="B1181" i="1"/>
  <c r="N1181" i="1"/>
  <c r="Q1181" i="1"/>
  <c r="R1181" i="1"/>
  <c r="Q1173" i="1"/>
  <c r="L1173" i="1"/>
  <c r="J1173" i="1"/>
  <c r="L1165" i="1"/>
  <c r="K1165" i="1"/>
  <c r="O1165" i="1"/>
  <c r="R1165" i="1"/>
  <c r="R1157" i="1"/>
  <c r="K1157" i="1"/>
  <c r="O1157" i="1"/>
  <c r="B1157" i="1"/>
  <c r="B1149" i="1"/>
  <c r="R1149" i="1"/>
  <c r="N1149" i="1"/>
  <c r="J1149" i="1"/>
  <c r="P1149" i="1"/>
  <c r="A1141" i="1"/>
  <c r="P1141" i="1"/>
  <c r="K1141" i="1"/>
  <c r="K1133" i="1"/>
  <c r="J1133" i="1"/>
  <c r="A1133" i="1"/>
  <c r="M1133" i="1"/>
  <c r="P1125" i="1"/>
  <c r="B1125" i="1"/>
  <c r="J1125" i="1"/>
  <c r="N1117" i="1"/>
  <c r="P1117" i="1"/>
  <c r="R1117" i="1"/>
  <c r="N168" i="1"/>
  <c r="P169" i="1"/>
  <c r="O169" i="1"/>
  <c r="B353" i="1"/>
  <c r="A353" i="1"/>
  <c r="A345" i="1"/>
  <c r="B546" i="1"/>
  <c r="O546" i="1"/>
  <c r="P546" i="1"/>
  <c r="N584" i="1"/>
  <c r="B584" i="1"/>
  <c r="K584" i="1"/>
  <c r="A584" i="1"/>
  <c r="M584" i="1"/>
  <c r="L584" i="1"/>
  <c r="B576" i="1"/>
  <c r="Q576" i="1"/>
  <c r="R576" i="1"/>
  <c r="A576" i="1"/>
  <c r="K576" i="1"/>
  <c r="O568" i="1"/>
  <c r="P568" i="1"/>
  <c r="Q568" i="1"/>
  <c r="J568" i="1"/>
  <c r="L560" i="1"/>
  <c r="N560" i="1"/>
  <c r="O560" i="1"/>
  <c r="P560" i="1"/>
  <c r="B1117" i="1"/>
  <c r="B1133" i="1"/>
  <c r="O1173" i="1"/>
  <c r="P1189" i="1"/>
  <c r="K1213" i="1"/>
  <c r="Q1229" i="1"/>
  <c r="A1181" i="1"/>
  <c r="N1125" i="1"/>
  <c r="O1343" i="1"/>
  <c r="M1345" i="1"/>
  <c r="N1346" i="1"/>
  <c r="O1342" i="1"/>
  <c r="N169" i="1"/>
  <c r="Q168" i="1"/>
  <c r="B170" i="1"/>
  <c r="M170" i="1"/>
  <c r="B549" i="1"/>
  <c r="J554" i="1"/>
  <c r="J560" i="1"/>
  <c r="M568" i="1"/>
  <c r="L576" i="1"/>
  <c r="A1117" i="1"/>
  <c r="O1149" i="1"/>
  <c r="M1173" i="1"/>
  <c r="O1189" i="1"/>
  <c r="R1213" i="1"/>
  <c r="P1229" i="1"/>
  <c r="M1197" i="1"/>
  <c r="P1165" i="1"/>
  <c r="B1243" i="1"/>
  <c r="J1243" i="1"/>
  <c r="A1235" i="1"/>
  <c r="L1235" i="1"/>
  <c r="O1235" i="1"/>
  <c r="N1227" i="1"/>
  <c r="B1227" i="1"/>
  <c r="R1211" i="1"/>
  <c r="L1211" i="1"/>
  <c r="M1211" i="1"/>
  <c r="Q1211" i="1"/>
  <c r="B1203" i="1"/>
  <c r="R1203" i="1"/>
  <c r="P1203" i="1"/>
  <c r="K1195" i="1"/>
  <c r="A1195" i="1"/>
  <c r="N1195" i="1"/>
  <c r="R1195" i="1"/>
  <c r="J1195" i="1"/>
  <c r="K1187" i="1"/>
  <c r="L1187" i="1"/>
  <c r="Q1187" i="1"/>
  <c r="N1179" i="1"/>
  <c r="A1179" i="1"/>
  <c r="K1179" i="1"/>
  <c r="Q1179" i="1"/>
  <c r="L1171" i="1"/>
  <c r="M1171" i="1"/>
  <c r="R1163" i="1"/>
  <c r="B1163" i="1"/>
  <c r="K1163" i="1"/>
  <c r="N1163" i="1"/>
  <c r="B1155" i="1"/>
  <c r="J1155" i="1"/>
  <c r="R1147" i="1"/>
  <c r="A1147" i="1"/>
  <c r="B1147" i="1"/>
  <c r="K1147" i="1"/>
  <c r="O1147" i="1"/>
  <c r="R1139" i="1"/>
  <c r="J1139" i="1"/>
  <c r="L1139" i="1"/>
  <c r="B1131" i="1"/>
  <c r="R1131" i="1"/>
  <c r="N1131" i="1"/>
  <c r="L1123" i="1"/>
  <c r="N1123" i="1"/>
  <c r="P1123" i="1"/>
  <c r="J1123" i="1"/>
  <c r="P1115" i="1"/>
  <c r="K1115" i="1"/>
  <c r="A1115" i="1"/>
  <c r="P326" i="1"/>
  <c r="R1365" i="1"/>
  <c r="B1365" i="1"/>
  <c r="P252" i="1"/>
  <c r="M635" i="1"/>
  <c r="O1379" i="1"/>
  <c r="J57" i="1"/>
  <c r="K33" i="1"/>
  <c r="P1415" i="1"/>
  <c r="P49" i="1"/>
  <c r="M327" i="1"/>
  <c r="L1345" i="1"/>
  <c r="P1348" i="1"/>
  <c r="K1348" i="1"/>
  <c r="K173" i="1"/>
  <c r="M169" i="1"/>
  <c r="R170" i="1"/>
  <c r="A168" i="1"/>
  <c r="R550" i="1"/>
  <c r="Q560" i="1"/>
  <c r="L568" i="1"/>
  <c r="R584" i="1"/>
  <c r="J1117" i="1"/>
  <c r="R1133" i="1"/>
  <c r="M1149" i="1"/>
  <c r="K1173" i="1"/>
  <c r="M1189" i="1"/>
  <c r="B1213" i="1"/>
  <c r="B1229" i="1"/>
  <c r="O1141" i="1"/>
  <c r="Q1197" i="1"/>
  <c r="A1165" i="1"/>
  <c r="O326" i="1"/>
  <c r="J1365" i="1"/>
  <c r="A1365" i="1"/>
  <c r="N252" i="1"/>
  <c r="J635" i="1"/>
  <c r="N1379" i="1"/>
  <c r="L57" i="1"/>
  <c r="A33" i="1"/>
  <c r="P412" i="1"/>
  <c r="N49" i="1"/>
  <c r="A327" i="1"/>
  <c r="R1340" i="1"/>
  <c r="K1345" i="1"/>
  <c r="O1348" i="1"/>
  <c r="Q1347" i="1"/>
  <c r="K1347" i="1"/>
  <c r="Q173" i="1"/>
  <c r="O170" i="1"/>
  <c r="B345" i="1"/>
  <c r="O550" i="1"/>
  <c r="N541" i="1"/>
  <c r="Q571" i="1"/>
  <c r="Q561" i="1"/>
  <c r="M560" i="1"/>
  <c r="A568" i="1"/>
  <c r="J584" i="1"/>
  <c r="Q1117" i="1"/>
  <c r="O1133" i="1"/>
  <c r="K1149" i="1"/>
  <c r="P1173" i="1"/>
  <c r="Q1189" i="1"/>
  <c r="A1213" i="1"/>
  <c r="Q1123" i="1"/>
  <c r="J1171" i="1"/>
  <c r="M1141" i="1"/>
  <c r="R1221" i="1"/>
  <c r="M1205" i="1"/>
  <c r="M168" i="1"/>
  <c r="K542" i="1"/>
  <c r="N542" i="1"/>
  <c r="R542" i="1"/>
  <c r="A560" i="1"/>
  <c r="B568" i="1"/>
  <c r="Q584" i="1"/>
  <c r="N588" i="1"/>
  <c r="A588" i="1"/>
  <c r="R564" i="1"/>
  <c r="B564" i="1"/>
  <c r="O1117" i="1"/>
  <c r="Q1133" i="1"/>
  <c r="L1149" i="1"/>
  <c r="N1173" i="1"/>
  <c r="N1189" i="1"/>
  <c r="O1229" i="1"/>
  <c r="J1141" i="1"/>
  <c r="J1221" i="1"/>
  <c r="N1245" i="1"/>
  <c r="Q515" i="1"/>
  <c r="P515" i="1"/>
  <c r="J515" i="1"/>
  <c r="R515" i="1"/>
  <c r="K515" i="1"/>
  <c r="M515" i="1"/>
  <c r="B515" i="1"/>
  <c r="N515" i="1"/>
  <c r="A515" i="1"/>
  <c r="L515" i="1"/>
  <c r="O515" i="1"/>
  <c r="M531" i="1"/>
  <c r="B531" i="1"/>
  <c r="N531" i="1"/>
  <c r="A531" i="1"/>
  <c r="O531" i="1"/>
  <c r="Q531" i="1"/>
  <c r="P531" i="1"/>
  <c r="R531" i="1"/>
  <c r="K531" i="1"/>
  <c r="L531" i="1"/>
  <c r="R523" i="1"/>
  <c r="K523" i="1"/>
  <c r="L523" i="1"/>
  <c r="M523" i="1"/>
  <c r="A523" i="1"/>
  <c r="O523" i="1"/>
  <c r="Q523" i="1"/>
  <c r="P523" i="1"/>
  <c r="B523" i="1"/>
  <c r="J523" i="1"/>
  <c r="N523" i="1"/>
  <c r="J1118" i="1"/>
  <c r="B1244" i="1"/>
  <c r="A1244" i="1"/>
  <c r="P1244" i="1"/>
  <c r="L1236" i="1"/>
  <c r="N1236" i="1"/>
  <c r="J1228" i="1"/>
  <c r="L1228" i="1"/>
  <c r="A1220" i="1"/>
  <c r="R1220" i="1"/>
  <c r="K1212" i="1"/>
  <c r="Q1212" i="1"/>
  <c r="Q1204" i="1"/>
  <c r="A1204" i="1"/>
  <c r="O1204" i="1"/>
  <c r="Q1196" i="1"/>
  <c r="K1196" i="1"/>
  <c r="R1188" i="1"/>
  <c r="M1188" i="1"/>
  <c r="B1180" i="1"/>
  <c r="J1180" i="1"/>
  <c r="M1172" i="1"/>
  <c r="O1172" i="1"/>
  <c r="Q1164" i="1"/>
  <c r="A1164" i="1"/>
  <c r="N1164" i="1"/>
  <c r="A1156" i="1"/>
  <c r="L1156" i="1"/>
  <c r="R1148" i="1"/>
  <c r="M1148" i="1"/>
  <c r="O1140" i="1"/>
  <c r="J1140" i="1"/>
  <c r="J1132" i="1"/>
  <c r="M1132" i="1"/>
  <c r="Q1124" i="1"/>
  <c r="A1124" i="1"/>
  <c r="R1124" i="1"/>
  <c r="B1116" i="1"/>
  <c r="K1116" i="1"/>
  <c r="Q340" i="1"/>
  <c r="K551" i="1"/>
  <c r="J552" i="1"/>
  <c r="K544" i="1"/>
  <c r="B544" i="1"/>
  <c r="A558" i="1"/>
  <c r="N574" i="1"/>
  <c r="M1194" i="1"/>
  <c r="J1218" i="1"/>
  <c r="A1218" i="1"/>
  <c r="M1234" i="1"/>
  <c r="L1114" i="1"/>
  <c r="B1114" i="1"/>
  <c r="O1122" i="1"/>
  <c r="M1130" i="1"/>
  <c r="O1146" i="1"/>
  <c r="P1154" i="1"/>
  <c r="J1170" i="1"/>
  <c r="B1170" i="1"/>
  <c r="Q1186" i="1"/>
  <c r="M1210" i="1"/>
  <c r="N1242" i="1"/>
  <c r="N1116" i="1"/>
  <c r="J1124" i="1"/>
  <c r="Q1132" i="1"/>
  <c r="M1140" i="1"/>
  <c r="K1148" i="1"/>
  <c r="M1156" i="1"/>
  <c r="K1164" i="1"/>
  <c r="N1172" i="1"/>
  <c r="L1180" i="1"/>
  <c r="Q1188" i="1"/>
  <c r="M1196" i="1"/>
  <c r="A1196" i="1"/>
  <c r="P1212" i="1"/>
  <c r="A1212" i="1"/>
  <c r="B1220" i="1"/>
  <c r="B1228" i="1"/>
  <c r="Q1236" i="1"/>
  <c r="J1244" i="1"/>
  <c r="J1166" i="1"/>
  <c r="J531" i="1"/>
  <c r="L1146" i="1"/>
  <c r="N1154" i="1"/>
  <c r="R1170" i="1"/>
  <c r="M1186" i="1"/>
  <c r="A1186" i="1"/>
  <c r="K1210" i="1"/>
  <c r="M1242" i="1"/>
  <c r="O1116" i="1"/>
  <c r="O1124" i="1"/>
  <c r="P1132" i="1"/>
  <c r="R1140" i="1"/>
  <c r="J1148" i="1"/>
  <c r="R1156" i="1"/>
  <c r="M1164" i="1"/>
  <c r="L1172" i="1"/>
  <c r="K1180" i="1"/>
  <c r="P1188" i="1"/>
  <c r="L1196" i="1"/>
  <c r="N1204" i="1"/>
  <c r="O1212" i="1"/>
  <c r="P1220" i="1"/>
  <c r="P1228" i="1"/>
  <c r="A1228" i="1"/>
  <c r="B1236" i="1"/>
  <c r="Q1244" i="1"/>
  <c r="J1232" i="1"/>
  <c r="O1232" i="1"/>
  <c r="J1216" i="1"/>
  <c r="R1216" i="1"/>
  <c r="N1200" i="1"/>
  <c r="O1200" i="1"/>
  <c r="B1192" i="1"/>
  <c r="P1192" i="1"/>
  <c r="K1184" i="1"/>
  <c r="A1184" i="1"/>
  <c r="N1160" i="1"/>
  <c r="P1160" i="1"/>
  <c r="A1152" i="1"/>
  <c r="P1152" i="1"/>
  <c r="R1136" i="1"/>
  <c r="N1136" i="1"/>
  <c r="P552" i="1"/>
  <c r="Q544" i="1"/>
  <c r="J582" i="1"/>
  <c r="R1234" i="1"/>
  <c r="B1234" i="1"/>
  <c r="R1130" i="1"/>
  <c r="A1130" i="1"/>
  <c r="K1146" i="1"/>
  <c r="P1170" i="1"/>
  <c r="R1210" i="1"/>
  <c r="B1210" i="1"/>
  <c r="L1242" i="1"/>
  <c r="M1116" i="1"/>
  <c r="M1124" i="1"/>
  <c r="N1132" i="1"/>
  <c r="Q1140" i="1"/>
  <c r="Q1148" i="1"/>
  <c r="J1156" i="1"/>
  <c r="R1164" i="1"/>
  <c r="R1172" i="1"/>
  <c r="M1180" i="1"/>
  <c r="N1188" i="1"/>
  <c r="P1196" i="1"/>
  <c r="M1204" i="1"/>
  <c r="N1212" i="1"/>
  <c r="O1220" i="1"/>
  <c r="O1228" i="1"/>
  <c r="P1236" i="1"/>
  <c r="A1236" i="1"/>
  <c r="K1190" i="1"/>
  <c r="R1232" i="1"/>
  <c r="Q1152" i="1"/>
  <c r="Q1223" i="1"/>
  <c r="L1223" i="1"/>
  <c r="B785" i="1"/>
  <c r="N785" i="1"/>
  <c r="R785" i="1"/>
  <c r="N779" i="1"/>
  <c r="P779" i="1"/>
  <c r="L779" i="1"/>
  <c r="Q773" i="1"/>
  <c r="L773" i="1"/>
  <c r="P773" i="1"/>
  <c r="K767" i="1"/>
  <c r="A767" i="1"/>
  <c r="N767" i="1"/>
  <c r="P767" i="1"/>
  <c r="J767" i="1"/>
  <c r="N753" i="1"/>
  <c r="L753" i="1"/>
  <c r="O753" i="1"/>
  <c r="K753" i="1"/>
  <c r="K747" i="1"/>
  <c r="M747" i="1"/>
  <c r="A747" i="1"/>
  <c r="L747" i="1"/>
  <c r="P747" i="1"/>
  <c r="J747" i="1"/>
  <c r="N741" i="1"/>
  <c r="P741" i="1"/>
  <c r="Q741" i="1"/>
  <c r="J741" i="1"/>
  <c r="A735" i="1"/>
  <c r="L735" i="1"/>
  <c r="N735" i="1"/>
  <c r="K735" i="1"/>
  <c r="J735" i="1"/>
  <c r="Q721" i="1"/>
  <c r="B721" i="1"/>
  <c r="L721" i="1"/>
  <c r="N721" i="1"/>
  <c r="O721" i="1"/>
  <c r="R721" i="1"/>
  <c r="R715" i="1"/>
  <c r="P715" i="1"/>
  <c r="M715" i="1"/>
  <c r="K715" i="1"/>
  <c r="A709" i="1"/>
  <c r="B709" i="1"/>
  <c r="Q709" i="1"/>
  <c r="L709" i="1"/>
  <c r="O709" i="1"/>
  <c r="P703" i="1"/>
  <c r="B703" i="1"/>
  <c r="Q703" i="1"/>
  <c r="R703" i="1"/>
  <c r="L703" i="1"/>
  <c r="L689" i="1"/>
  <c r="A689" i="1"/>
  <c r="B689" i="1"/>
  <c r="P689" i="1"/>
  <c r="J689" i="1"/>
  <c r="R689" i="1"/>
  <c r="K689" i="1"/>
  <c r="P683" i="1"/>
  <c r="J683" i="1"/>
  <c r="R683" i="1"/>
  <c r="K683" i="1"/>
  <c r="O683" i="1"/>
  <c r="P677" i="1"/>
  <c r="K677" i="1"/>
  <c r="L677" i="1"/>
  <c r="A677" i="1"/>
  <c r="J677" i="1"/>
  <c r="K671" i="1"/>
  <c r="A671" i="1"/>
  <c r="N671" i="1"/>
  <c r="J671" i="1"/>
  <c r="M671" i="1"/>
  <c r="O671" i="1"/>
  <c r="L657" i="1"/>
  <c r="O657" i="1"/>
  <c r="B657" i="1"/>
  <c r="N657" i="1"/>
  <c r="Q657" i="1"/>
  <c r="L1142" i="1"/>
  <c r="J1142" i="1"/>
  <c r="A746" i="1"/>
  <c r="L746" i="1"/>
  <c r="B720" i="1"/>
  <c r="R720" i="1"/>
  <c r="O708" i="1"/>
  <c r="M708" i="1"/>
  <c r="N656" i="1"/>
  <c r="A656" i="1"/>
  <c r="K670" i="1"/>
  <c r="M676" i="1"/>
  <c r="B676" i="1"/>
  <c r="J682" i="1"/>
  <c r="N688" i="1"/>
  <c r="J708" i="1"/>
  <c r="K714" i="1"/>
  <c r="J720" i="1"/>
  <c r="M740" i="1"/>
  <c r="O746" i="1"/>
  <c r="R772" i="1"/>
  <c r="L656" i="1"/>
  <c r="R670" i="1"/>
  <c r="L676" i="1"/>
  <c r="A676" i="1"/>
  <c r="Q682" i="1"/>
  <c r="K688" i="1"/>
  <c r="Q708" i="1"/>
  <c r="J714" i="1"/>
  <c r="Q720" i="1"/>
  <c r="K740" i="1"/>
  <c r="A740" i="1"/>
  <c r="N746" i="1"/>
  <c r="Q772" i="1"/>
  <c r="L1256" i="1"/>
  <c r="K1256" i="1"/>
  <c r="P528" i="1"/>
  <c r="M528" i="1"/>
  <c r="M520" i="1"/>
  <c r="A520" i="1"/>
  <c r="K734" i="1"/>
  <c r="P752" i="1"/>
  <c r="R766" i="1"/>
  <c r="A766" i="1"/>
  <c r="N778" i="1"/>
  <c r="Q784" i="1"/>
  <c r="K656" i="1"/>
  <c r="J670" i="1"/>
  <c r="N676" i="1"/>
  <c r="M682" i="1"/>
  <c r="O682" i="1"/>
  <c r="R688" i="1"/>
  <c r="A708" i="1"/>
  <c r="Q714" i="1"/>
  <c r="P720" i="1"/>
  <c r="L740" i="1"/>
  <c r="B740" i="1"/>
  <c r="M746" i="1"/>
  <c r="P772" i="1"/>
  <c r="O1256" i="1"/>
  <c r="J520" i="1"/>
  <c r="J766" i="1"/>
  <c r="K778" i="1"/>
  <c r="M778" i="1"/>
  <c r="P784" i="1"/>
  <c r="R656" i="1"/>
  <c r="Q670" i="1"/>
  <c r="K676" i="1"/>
  <c r="P682" i="1"/>
  <c r="B682" i="1"/>
  <c r="J688" i="1"/>
  <c r="N708" i="1"/>
  <c r="B708" i="1"/>
  <c r="O714" i="1"/>
  <c r="O720" i="1"/>
  <c r="R740" i="1"/>
  <c r="K746" i="1"/>
  <c r="B746" i="1"/>
  <c r="O772" i="1"/>
  <c r="M1256" i="1"/>
  <c r="L778" i="1"/>
  <c r="J656" i="1"/>
  <c r="P670" i="1"/>
  <c r="O670" i="1"/>
  <c r="R676" i="1"/>
  <c r="L682" i="1"/>
  <c r="A682" i="1"/>
  <c r="Q688" i="1"/>
  <c r="L708" i="1"/>
  <c r="P714" i="1"/>
  <c r="A714" i="1"/>
  <c r="N720" i="1"/>
  <c r="J740" i="1"/>
  <c r="R746" i="1"/>
  <c r="N772" i="1"/>
  <c r="R787" i="1"/>
  <c r="O787" i="1"/>
  <c r="M775" i="1"/>
  <c r="B775" i="1"/>
  <c r="N1256" i="1"/>
  <c r="M670" i="1"/>
  <c r="P688" i="1"/>
  <c r="K708" i="1"/>
  <c r="N714" i="1"/>
  <c r="B714" i="1"/>
  <c r="M720" i="1"/>
  <c r="P740" i="1"/>
  <c r="J746" i="1"/>
  <c r="M772" i="1"/>
  <c r="R1256" i="1"/>
  <c r="P1431" i="1"/>
  <c r="Q1431" i="1"/>
  <c r="R1431" i="1"/>
  <c r="L1497" i="1"/>
  <c r="B1497" i="1"/>
  <c r="M1497" i="1"/>
  <c r="A1489" i="1"/>
  <c r="Q1489" i="1"/>
  <c r="K1489" i="1"/>
  <c r="O533" i="1"/>
  <c r="M534" i="1"/>
  <c r="A1075" i="1"/>
  <c r="B1046" i="1"/>
  <c r="B1014" i="1"/>
  <c r="J534" i="1"/>
  <c r="A1108" i="1"/>
  <c r="A1084" i="1"/>
  <c r="B1078" i="1"/>
  <c r="A1032" i="1"/>
  <c r="A1000" i="1"/>
  <c r="B1110" i="1"/>
  <c r="A1092" i="1"/>
  <c r="B1086" i="1"/>
  <c r="B1082" i="1"/>
  <c r="A1068" i="1"/>
  <c r="B1062" i="1"/>
  <c r="B1030" i="1"/>
  <c r="K518" i="1"/>
  <c r="L1488" i="1"/>
  <c r="B1498" i="1"/>
  <c r="B1424" i="1"/>
  <c r="B1432" i="1"/>
  <c r="Q517" i="1"/>
  <c r="J525" i="1"/>
  <c r="R533" i="1"/>
  <c r="J518" i="1"/>
  <c r="A1076" i="1"/>
  <c r="B1054" i="1"/>
  <c r="B1022" i="1"/>
  <c r="O1282" i="1"/>
  <c r="O1285" i="1"/>
  <c r="O1286" i="1"/>
  <c r="O1283" i="1"/>
  <c r="O1287" i="1"/>
  <c r="O464" i="1"/>
  <c r="O463" i="1"/>
  <c r="F57" i="8"/>
  <c r="F52" i="8"/>
  <c r="F60" i="8"/>
  <c r="F55" i="8"/>
  <c r="F87" i="8"/>
  <c r="F136" i="8"/>
  <c r="F23" i="8"/>
  <c r="F176" i="8"/>
  <c r="F85" i="8"/>
  <c r="F141" i="8"/>
  <c r="F144" i="8"/>
  <c r="F82" i="8"/>
  <c r="F26" i="8"/>
  <c r="F58" i="8"/>
  <c r="F84" i="8"/>
  <c r="F56" i="8"/>
  <c r="F86" i="8"/>
  <c r="F64" i="8"/>
  <c r="F54" i="8"/>
  <c r="L632" i="1"/>
  <c r="Q652" i="1"/>
  <c r="R1265" i="1"/>
  <c r="J1509" i="1"/>
  <c r="M1483" i="1"/>
  <c r="Q1458" i="1"/>
  <c r="P1453" i="1"/>
  <c r="A1453" i="1"/>
  <c r="K1418" i="1"/>
  <c r="M1301" i="1"/>
  <c r="R1297" i="1"/>
  <c r="N601" i="1"/>
  <c r="J633" i="1"/>
  <c r="J598" i="1"/>
  <c r="A1264" i="1"/>
  <c r="B43" i="1"/>
  <c r="R595" i="1"/>
  <c r="L1517" i="1"/>
  <c r="O153" i="1"/>
  <c r="K49" i="1"/>
  <c r="P327" i="1"/>
  <c r="R1294" i="1"/>
  <c r="O234" i="1"/>
  <c r="R234" i="1"/>
  <c r="J319" i="1"/>
  <c r="O319" i="1"/>
  <c r="A240" i="1"/>
  <c r="Q240" i="1"/>
  <c r="B163" i="1"/>
  <c r="O163" i="1"/>
  <c r="B69" i="1"/>
  <c r="K69" i="1"/>
  <c r="P159" i="1"/>
  <c r="M159" i="1"/>
  <c r="O232" i="1"/>
  <c r="M27" i="1"/>
  <c r="J27" i="1"/>
  <c r="B51" i="1"/>
  <c r="L51" i="1"/>
  <c r="K59" i="1"/>
  <c r="J59" i="1"/>
  <c r="O202" i="1"/>
  <c r="B202" i="1"/>
  <c r="L202" i="1"/>
  <c r="N598" i="1"/>
  <c r="O598" i="1"/>
  <c r="N647" i="1"/>
  <c r="P647" i="1"/>
  <c r="O615" i="1"/>
  <c r="B615" i="1"/>
  <c r="L615" i="1"/>
  <c r="R1359" i="1"/>
  <c r="K1359" i="1"/>
  <c r="M274" i="1"/>
  <c r="A274" i="1"/>
  <c r="Q274" i="1"/>
  <c r="A1533" i="1"/>
  <c r="J1533" i="1"/>
  <c r="L36" i="1"/>
  <c r="Q36" i="1"/>
  <c r="J60" i="1"/>
  <c r="P60" i="1"/>
  <c r="N1307" i="1"/>
  <c r="B1307" i="1"/>
  <c r="L599" i="1"/>
  <c r="A599" i="1"/>
  <c r="Q646" i="1"/>
  <c r="K646" i="1"/>
  <c r="O626" i="1"/>
  <c r="L626" i="1"/>
  <c r="B1257" i="1"/>
  <c r="M1257" i="1"/>
  <c r="A275" i="1"/>
  <c r="K275" i="1"/>
  <c r="K1300" i="1"/>
  <c r="R1300" i="1"/>
  <c r="M1292" i="1"/>
  <c r="L1292" i="1"/>
  <c r="R1292" i="1"/>
  <c r="M1444" i="1"/>
  <c r="B1444" i="1"/>
  <c r="P1444" i="1"/>
  <c r="O1506" i="1"/>
  <c r="A1506" i="1"/>
  <c r="J1506" i="1"/>
  <c r="P219" i="1"/>
  <c r="L219" i="1"/>
  <c r="N219" i="1"/>
  <c r="R412" i="1"/>
  <c r="Q412" i="1"/>
  <c r="A412" i="1"/>
  <c r="L328" i="1"/>
  <c r="K328" i="1"/>
  <c r="J328" i="1"/>
  <c r="P1480" i="1"/>
  <c r="R1385" i="1"/>
  <c r="Q1300" i="1"/>
  <c r="O206" i="1"/>
  <c r="L211" i="1"/>
  <c r="N1442" i="1"/>
  <c r="K1518" i="1"/>
  <c r="K1533" i="1"/>
  <c r="B1533" i="1"/>
  <c r="J1543" i="1"/>
  <c r="Q1558" i="1"/>
  <c r="K266" i="1"/>
  <c r="B1360" i="1"/>
  <c r="O600" i="1"/>
  <c r="Q620" i="1"/>
  <c r="K197" i="1"/>
  <c r="P52" i="1"/>
  <c r="P20" i="1"/>
  <c r="R158" i="1"/>
  <c r="B158" i="1"/>
  <c r="Q1483" i="1"/>
  <c r="B1483" i="1"/>
  <c r="R1458" i="1"/>
  <c r="P1418" i="1"/>
  <c r="Q1301" i="1"/>
  <c r="B274" i="1"/>
  <c r="B1359" i="1"/>
  <c r="P601" i="1"/>
  <c r="P615" i="1"/>
  <c r="N633" i="1"/>
  <c r="O647" i="1"/>
  <c r="K598" i="1"/>
  <c r="Q1264" i="1"/>
  <c r="Q202" i="1"/>
  <c r="O59" i="1"/>
  <c r="L43" i="1"/>
  <c r="N27" i="1"/>
  <c r="O595" i="1"/>
  <c r="L326" i="1"/>
  <c r="J1452" i="1"/>
  <c r="R153" i="1"/>
  <c r="O1415" i="1"/>
  <c r="N15" i="1"/>
  <c r="O328" i="1"/>
  <c r="L1461" i="1"/>
  <c r="R649" i="1"/>
  <c r="O219" i="1"/>
  <c r="P202" i="1"/>
  <c r="P59" i="1"/>
  <c r="P43" i="1"/>
  <c r="P27" i="1"/>
  <c r="M595" i="1"/>
  <c r="N1415" i="1"/>
  <c r="B328" i="1"/>
  <c r="K1461" i="1"/>
  <c r="N1294" i="1"/>
  <c r="L1368" i="1"/>
  <c r="P1368" i="1"/>
  <c r="R1376" i="1"/>
  <c r="J1376" i="1"/>
  <c r="N229" i="1"/>
  <c r="Q229" i="1"/>
  <c r="N322" i="1"/>
  <c r="M322" i="1"/>
  <c r="A1298" i="1"/>
  <c r="R1298" i="1"/>
  <c r="K1457" i="1"/>
  <c r="L1457" i="1"/>
  <c r="M1508" i="1"/>
  <c r="A1508" i="1"/>
  <c r="B217" i="1"/>
  <c r="L217" i="1"/>
  <c r="Q243" i="1"/>
  <c r="J243" i="1"/>
  <c r="A74" i="1"/>
  <c r="O74" i="1"/>
  <c r="B31" i="1"/>
  <c r="K31" i="1"/>
  <c r="L31" i="1"/>
  <c r="L47" i="1"/>
  <c r="A47" i="1"/>
  <c r="Q47" i="1"/>
  <c r="P194" i="1"/>
  <c r="L194" i="1"/>
  <c r="L643" i="1"/>
  <c r="K643" i="1"/>
  <c r="A637" i="1"/>
  <c r="O637" i="1"/>
  <c r="O1292" i="1"/>
  <c r="A1461" i="1"/>
  <c r="M1294" i="1"/>
  <c r="O1297" i="1"/>
  <c r="Q1297" i="1"/>
  <c r="A1301" i="1"/>
  <c r="R1301" i="1"/>
  <c r="J1453" i="1"/>
  <c r="Q1453" i="1"/>
  <c r="A1509" i="1"/>
  <c r="N1509" i="1"/>
  <c r="B153" i="1"/>
  <c r="M153" i="1"/>
  <c r="B1532" i="1"/>
  <c r="K1532" i="1"/>
  <c r="Q1517" i="1"/>
  <c r="A1517" i="1"/>
  <c r="M1517" i="1"/>
  <c r="R647" i="1"/>
  <c r="A647" i="1"/>
  <c r="B598" i="1"/>
  <c r="K1264" i="1"/>
  <c r="M202" i="1"/>
  <c r="Q59" i="1"/>
  <c r="J43" i="1"/>
  <c r="K27" i="1"/>
  <c r="J595" i="1"/>
  <c r="N1517" i="1"/>
  <c r="P1506" i="1"/>
  <c r="N1292" i="1"/>
  <c r="O412" i="1"/>
  <c r="K1444" i="1"/>
  <c r="K327" i="1"/>
  <c r="L1294" i="1"/>
  <c r="N326" i="1"/>
  <c r="M326" i="1"/>
  <c r="L33" i="1"/>
  <c r="M33" i="1"/>
  <c r="Q49" i="1"/>
  <c r="L49" i="1"/>
  <c r="A57" i="1"/>
  <c r="O57" i="1"/>
  <c r="K57" i="1"/>
  <c r="B191" i="1"/>
  <c r="N191" i="1"/>
  <c r="P1379" i="1"/>
  <c r="A1379" i="1"/>
  <c r="K1379" i="1"/>
  <c r="J603" i="1"/>
  <c r="Q641" i="1"/>
  <c r="O252" i="1"/>
  <c r="A252" i="1"/>
  <c r="R635" i="1"/>
  <c r="Q1341" i="1"/>
  <c r="P172" i="1"/>
  <c r="L166" i="1"/>
  <c r="P166" i="1"/>
  <c r="J1349" i="1"/>
  <c r="P164" i="1"/>
  <c r="A351" i="1"/>
  <c r="B351" i="1"/>
  <c r="B343" i="1"/>
  <c r="P1340" i="1"/>
  <c r="K1340" i="1"/>
  <c r="L1340" i="1"/>
  <c r="M1340" i="1"/>
  <c r="N1340" i="1"/>
  <c r="N1343" i="1"/>
  <c r="B1343" i="1"/>
  <c r="Q1343" i="1"/>
  <c r="J1343" i="1"/>
  <c r="L1343" i="1"/>
  <c r="Q1349" i="1"/>
  <c r="A1349" i="1"/>
  <c r="B1349" i="1"/>
  <c r="M1349" i="1"/>
  <c r="N1349" i="1"/>
  <c r="O1349" i="1"/>
  <c r="L1341" i="1"/>
  <c r="M1341" i="1"/>
  <c r="N1341" i="1"/>
  <c r="O1341" i="1"/>
  <c r="P1341" i="1"/>
  <c r="Q164" i="1"/>
  <c r="M164" i="1"/>
  <c r="J164" i="1"/>
  <c r="R164" i="1"/>
  <c r="K164" i="1"/>
  <c r="O164" i="1"/>
  <c r="J172" i="1"/>
  <c r="L172" i="1"/>
  <c r="M172" i="1"/>
  <c r="N172" i="1"/>
  <c r="O172" i="1"/>
  <c r="J1344" i="1"/>
  <c r="A1345" i="1"/>
  <c r="P1346" i="1"/>
  <c r="J1347" i="1"/>
  <c r="J173" i="1"/>
  <c r="Q171" i="1"/>
  <c r="J169" i="1"/>
  <c r="J165" i="1"/>
  <c r="L170" i="1"/>
  <c r="O168" i="1"/>
  <c r="A340" i="1"/>
  <c r="A354" i="1"/>
  <c r="A342" i="1"/>
  <c r="M542" i="1"/>
  <c r="M550" i="1"/>
  <c r="A550" i="1"/>
  <c r="N553" i="1"/>
  <c r="N546" i="1"/>
  <c r="B554" i="1"/>
  <c r="L558" i="1"/>
  <c r="M566" i="1"/>
  <c r="A566" i="1"/>
  <c r="O582" i="1"/>
  <c r="A582" i="1"/>
  <c r="P562" i="1"/>
  <c r="L578" i="1"/>
  <c r="O563" i="1"/>
  <c r="Q1235" i="1"/>
  <c r="R1350" i="1"/>
  <c r="O1346" i="1"/>
  <c r="O173" i="1"/>
  <c r="Q169" i="1"/>
  <c r="B165" i="1"/>
  <c r="A344" i="1"/>
  <c r="M553" i="1"/>
  <c r="M546" i="1"/>
  <c r="R547" i="1"/>
  <c r="M551" i="1"/>
  <c r="L551" i="1"/>
  <c r="B543" i="1"/>
  <c r="K543" i="1"/>
  <c r="P571" i="1"/>
  <c r="O562" i="1"/>
  <c r="N173" i="1"/>
  <c r="A165" i="1"/>
  <c r="B344" i="1"/>
  <c r="L540" i="1"/>
  <c r="P550" i="1"/>
  <c r="K550" i="1"/>
  <c r="B542" i="1"/>
  <c r="J542" i="1"/>
  <c r="O571" i="1"/>
  <c r="Q586" i="1"/>
  <c r="N579" i="1"/>
  <c r="Q582" i="1"/>
  <c r="N582" i="1"/>
  <c r="B574" i="1"/>
  <c r="A574" i="1"/>
  <c r="M574" i="1"/>
  <c r="J566" i="1"/>
  <c r="K566" i="1"/>
  <c r="O558" i="1"/>
  <c r="J558" i="1"/>
  <c r="L1346" i="1"/>
  <c r="B1346" i="1"/>
  <c r="N1347" i="1"/>
  <c r="M173" i="1"/>
  <c r="K171" i="1"/>
  <c r="B169" i="1"/>
  <c r="L168" i="1"/>
  <c r="A352" i="1"/>
  <c r="Q542" i="1"/>
  <c r="J550" i="1"/>
  <c r="J551" i="1"/>
  <c r="J545" i="1"/>
  <c r="M543" i="1"/>
  <c r="Q554" i="1"/>
  <c r="P549" i="1"/>
  <c r="K549" i="1"/>
  <c r="P541" i="1"/>
  <c r="R541" i="1"/>
  <c r="Q558" i="1"/>
  <c r="Q566" i="1"/>
  <c r="J574" i="1"/>
  <c r="K582" i="1"/>
  <c r="R571" i="1"/>
  <c r="P555" i="1"/>
  <c r="Q570" i="1"/>
  <c r="K586" i="1"/>
  <c r="A581" i="1"/>
  <c r="J581" i="1"/>
  <c r="J573" i="1"/>
  <c r="O573" i="1"/>
  <c r="O565" i="1"/>
  <c r="A565" i="1"/>
  <c r="M565" i="1"/>
  <c r="K557" i="1"/>
  <c r="L557" i="1"/>
  <c r="K1346" i="1"/>
  <c r="B352" i="1"/>
  <c r="P542" i="1"/>
  <c r="Q550" i="1"/>
  <c r="R545" i="1"/>
  <c r="P554" i="1"/>
  <c r="P558" i="1"/>
  <c r="P566" i="1"/>
  <c r="Q574" i="1"/>
  <c r="R582" i="1"/>
  <c r="P545" i="1"/>
  <c r="O540" i="1"/>
  <c r="N540" i="1"/>
  <c r="B587" i="1"/>
  <c r="O587" i="1"/>
  <c r="Q579" i="1"/>
  <c r="O579" i="1"/>
  <c r="M571" i="1"/>
  <c r="B571" i="1"/>
  <c r="M563" i="1"/>
  <c r="J563" i="1"/>
  <c r="B563" i="1"/>
  <c r="L555" i="1"/>
  <c r="Q555" i="1"/>
  <c r="A555" i="1"/>
  <c r="A1243" i="1"/>
  <c r="O1243" i="1"/>
  <c r="R1243" i="1"/>
  <c r="M1243" i="1"/>
  <c r="N1243" i="1"/>
  <c r="B1235" i="1"/>
  <c r="P1235" i="1"/>
  <c r="K1235" i="1"/>
  <c r="M1235" i="1"/>
  <c r="N1235" i="1"/>
  <c r="J1235" i="1"/>
  <c r="R1235" i="1"/>
  <c r="M1227" i="1"/>
  <c r="L1227" i="1"/>
  <c r="O1227" i="1"/>
  <c r="A1227" i="1"/>
  <c r="P1227" i="1"/>
  <c r="R1227" i="1"/>
  <c r="K1227" i="1"/>
  <c r="M1219" i="1"/>
  <c r="J1219" i="1"/>
  <c r="K1219" i="1"/>
  <c r="L1219" i="1"/>
  <c r="A1219" i="1"/>
  <c r="P1219" i="1"/>
  <c r="B1219" i="1"/>
  <c r="Q1219" i="1"/>
  <c r="K545" i="1"/>
  <c r="K546" i="1"/>
  <c r="A546" i="1"/>
  <c r="N587" i="1"/>
  <c r="M586" i="1"/>
  <c r="O586" i="1"/>
  <c r="B586" i="1"/>
  <c r="J586" i="1"/>
  <c r="J578" i="1"/>
  <c r="M578" i="1"/>
  <c r="N578" i="1"/>
  <c r="N570" i="1"/>
  <c r="B570" i="1"/>
  <c r="K562" i="1"/>
  <c r="M562" i="1"/>
  <c r="A562" i="1"/>
  <c r="B562" i="1"/>
  <c r="K575" i="1"/>
  <c r="R1115" i="1"/>
  <c r="N1115" i="1"/>
  <c r="R1123" i="1"/>
  <c r="L1131" i="1"/>
  <c r="A1131" i="1"/>
  <c r="J1147" i="1"/>
  <c r="N1155" i="1"/>
  <c r="O1163" i="1"/>
  <c r="Q1171" i="1"/>
  <c r="B1171" i="1"/>
  <c r="J1179" i="1"/>
  <c r="R1187" i="1"/>
  <c r="M1203" i="1"/>
  <c r="O1211" i="1"/>
  <c r="N1111" i="1"/>
  <c r="K1127" i="1"/>
  <c r="R1167" i="1"/>
  <c r="K1183" i="1"/>
  <c r="R1215" i="1"/>
  <c r="K1247" i="1"/>
  <c r="Q1139" i="1"/>
  <c r="B1139" i="1"/>
  <c r="P1195" i="1"/>
  <c r="J1135" i="1"/>
  <c r="J1223" i="1"/>
  <c r="L1182" i="1"/>
  <c r="M1206" i="1"/>
  <c r="N1230" i="1"/>
  <c r="N1175" i="1"/>
  <c r="M1115" i="1"/>
  <c r="B1115" i="1"/>
  <c r="O1123" i="1"/>
  <c r="J1131" i="1"/>
  <c r="L1147" i="1"/>
  <c r="P1147" i="1"/>
  <c r="K1155" i="1"/>
  <c r="M1163" i="1"/>
  <c r="O1171" i="1"/>
  <c r="A1171" i="1"/>
  <c r="B1179" i="1"/>
  <c r="J1187" i="1"/>
  <c r="L1203" i="1"/>
  <c r="N1211" i="1"/>
  <c r="O1139" i="1"/>
  <c r="L1195" i="1"/>
  <c r="B1195" i="1"/>
  <c r="N1118" i="1"/>
  <c r="Q1142" i="1"/>
  <c r="Q1166" i="1"/>
  <c r="O1230" i="1"/>
  <c r="P1247" i="1"/>
  <c r="Q1247" i="1"/>
  <c r="Q1239" i="1"/>
  <c r="O1239" i="1"/>
  <c r="J1231" i="1"/>
  <c r="N1231" i="1"/>
  <c r="P1231" i="1"/>
  <c r="M1231" i="1"/>
  <c r="P1223" i="1"/>
  <c r="B1223" i="1"/>
  <c r="M1223" i="1"/>
  <c r="B1215" i="1"/>
  <c r="O1215" i="1"/>
  <c r="O1207" i="1"/>
  <c r="L1207" i="1"/>
  <c r="M1207" i="1"/>
  <c r="P1199" i="1"/>
  <c r="A1199" i="1"/>
  <c r="N1199" i="1"/>
  <c r="R1199" i="1"/>
  <c r="A1191" i="1"/>
  <c r="Q1191" i="1"/>
  <c r="K1191" i="1"/>
  <c r="R1183" i="1"/>
  <c r="B1183" i="1"/>
  <c r="Q1183" i="1"/>
  <c r="J1175" i="1"/>
  <c r="M1175" i="1"/>
  <c r="N1167" i="1"/>
  <c r="M1167" i="1"/>
  <c r="L1159" i="1"/>
  <c r="B1159" i="1"/>
  <c r="R1159" i="1"/>
  <c r="K1159" i="1"/>
  <c r="B1151" i="1"/>
  <c r="O1151" i="1"/>
  <c r="J1151" i="1"/>
  <c r="K1151" i="1"/>
  <c r="L1143" i="1"/>
  <c r="A1143" i="1"/>
  <c r="B1143" i="1"/>
  <c r="K1143" i="1"/>
  <c r="B1135" i="1"/>
  <c r="M1135" i="1"/>
  <c r="A1127" i="1"/>
  <c r="N1127" i="1"/>
  <c r="P1119" i="1"/>
  <c r="M1119" i="1"/>
  <c r="P1111" i="1"/>
  <c r="L1111" i="1"/>
  <c r="O1246" i="1"/>
  <c r="M1246" i="1"/>
  <c r="B1246" i="1"/>
  <c r="K1238" i="1"/>
  <c r="O1238" i="1"/>
  <c r="P1238" i="1"/>
  <c r="R1238" i="1"/>
  <c r="Q1230" i="1"/>
  <c r="P1230" i="1"/>
  <c r="K1230" i="1"/>
  <c r="L1230" i="1"/>
  <c r="B1222" i="1"/>
  <c r="L1222" i="1"/>
  <c r="A1222" i="1"/>
  <c r="R1214" i="1"/>
  <c r="B1214" i="1"/>
  <c r="O1214" i="1"/>
  <c r="J1214" i="1"/>
  <c r="P1206" i="1"/>
  <c r="O1206" i="1"/>
  <c r="R1206" i="1"/>
  <c r="K1206" i="1"/>
  <c r="N1206" i="1"/>
  <c r="B1198" i="1"/>
  <c r="K1198" i="1"/>
  <c r="Q1190" i="1"/>
  <c r="B1190" i="1"/>
  <c r="A1190" i="1"/>
  <c r="O1190" i="1"/>
  <c r="M1182" i="1"/>
  <c r="A1182" i="1"/>
  <c r="K1182" i="1"/>
  <c r="R1182" i="1"/>
  <c r="N1182" i="1"/>
  <c r="L1174" i="1"/>
  <c r="J1174" i="1"/>
  <c r="R1174" i="1"/>
  <c r="P1166" i="1"/>
  <c r="B1166" i="1"/>
  <c r="O1166" i="1"/>
  <c r="A1158" i="1"/>
  <c r="B1158" i="1"/>
  <c r="P1158" i="1"/>
  <c r="K1158" i="1"/>
  <c r="N1158" i="1"/>
  <c r="R1150" i="1"/>
  <c r="K1150" i="1"/>
  <c r="N1150" i="1"/>
  <c r="Q1150" i="1"/>
  <c r="O1142" i="1"/>
  <c r="R1142" i="1"/>
  <c r="M1142" i="1"/>
  <c r="B1134" i="1"/>
  <c r="O1134" i="1"/>
  <c r="P1134" i="1"/>
  <c r="J1134" i="1"/>
  <c r="N1126" i="1"/>
  <c r="L1126" i="1"/>
  <c r="R1126" i="1"/>
  <c r="J1126" i="1"/>
  <c r="K1118" i="1"/>
  <c r="P1118" i="1"/>
  <c r="A1118" i="1"/>
  <c r="Q1115" i="1"/>
  <c r="M1123" i="1"/>
  <c r="B1123" i="1"/>
  <c r="P1131" i="1"/>
  <c r="M1147" i="1"/>
  <c r="Q1155" i="1"/>
  <c r="P1155" i="1"/>
  <c r="J1163" i="1"/>
  <c r="K1171" i="1"/>
  <c r="M1179" i="1"/>
  <c r="O1187" i="1"/>
  <c r="A1187" i="1"/>
  <c r="J1203" i="1"/>
  <c r="K1211" i="1"/>
  <c r="Q1111" i="1"/>
  <c r="A1111" i="1"/>
  <c r="B1127" i="1"/>
  <c r="B1167" i="1"/>
  <c r="L1183" i="1"/>
  <c r="N1215" i="1"/>
  <c r="N1247" i="1"/>
  <c r="K1139" i="1"/>
  <c r="Q1195" i="1"/>
  <c r="A1135" i="1"/>
  <c r="A1223" i="1"/>
  <c r="M1199" i="1"/>
  <c r="B1118" i="1"/>
  <c r="A1142" i="1"/>
  <c r="M1166" i="1"/>
  <c r="P1190" i="1"/>
  <c r="Q1214" i="1"/>
  <c r="J1238" i="1"/>
  <c r="R1119" i="1"/>
  <c r="N1207" i="1"/>
  <c r="L1239" i="1"/>
  <c r="R1245" i="1"/>
  <c r="J1245" i="1"/>
  <c r="K1245" i="1"/>
  <c r="M1245" i="1"/>
  <c r="J1237" i="1"/>
  <c r="B1237" i="1"/>
  <c r="O1237" i="1"/>
  <c r="P1237" i="1"/>
  <c r="R1237" i="1"/>
  <c r="B1221" i="1"/>
  <c r="M1221" i="1"/>
  <c r="A1221" i="1"/>
  <c r="O1221" i="1"/>
  <c r="Q1221" i="1"/>
  <c r="P1205" i="1"/>
  <c r="Q1205" i="1"/>
  <c r="J1205" i="1"/>
  <c r="K1205" i="1"/>
  <c r="J1197" i="1"/>
  <c r="K1197" i="1"/>
  <c r="L1197" i="1"/>
  <c r="B1197" i="1"/>
  <c r="O1197" i="1"/>
  <c r="P1181" i="1"/>
  <c r="L1181" i="1"/>
  <c r="K1181" i="1"/>
  <c r="O1181" i="1"/>
  <c r="M1165" i="1"/>
  <c r="B1165" i="1"/>
  <c r="J1165" i="1"/>
  <c r="N1165" i="1"/>
  <c r="Q1165" i="1"/>
  <c r="A1157" i="1"/>
  <c r="P1157" i="1"/>
  <c r="Q1157" i="1"/>
  <c r="J1157" i="1"/>
  <c r="L1141" i="1"/>
  <c r="B1141" i="1"/>
  <c r="R1141" i="1"/>
  <c r="N1141" i="1"/>
  <c r="Q1141" i="1"/>
  <c r="R1125" i="1"/>
  <c r="M1125" i="1"/>
  <c r="A1125" i="1"/>
  <c r="O1125" i="1"/>
  <c r="L1125" i="1"/>
  <c r="O1115" i="1"/>
  <c r="K1123" i="1"/>
  <c r="A1123" i="1"/>
  <c r="M1131" i="1"/>
  <c r="N1147" i="1"/>
  <c r="O1155" i="1"/>
  <c r="A1155" i="1"/>
  <c r="P1163" i="1"/>
  <c r="R1171" i="1"/>
  <c r="M1187" i="1"/>
  <c r="Q1203" i="1"/>
  <c r="J1211" i="1"/>
  <c r="O1195" i="1"/>
  <c r="K1199" i="1"/>
  <c r="M1126" i="1"/>
  <c r="P1150" i="1"/>
  <c r="K1174" i="1"/>
  <c r="R1198" i="1"/>
  <c r="K1222" i="1"/>
  <c r="L1246" i="1"/>
  <c r="M1143" i="1"/>
  <c r="B1207" i="1"/>
  <c r="P1239" i="1"/>
  <c r="K535" i="1"/>
  <c r="R535" i="1"/>
  <c r="N535" i="1"/>
  <c r="B527" i="1"/>
  <c r="A527" i="1"/>
  <c r="L527" i="1"/>
  <c r="P519" i="1"/>
  <c r="O519" i="1"/>
  <c r="J519" i="1"/>
  <c r="K519" i="1"/>
  <c r="A1203" i="1"/>
  <c r="O1203" i="1"/>
  <c r="P1179" i="1"/>
  <c r="L1179" i="1"/>
  <c r="A1139" i="1"/>
  <c r="M1139" i="1"/>
  <c r="O1131" i="1"/>
  <c r="L1155" i="1"/>
  <c r="Q1163" i="1"/>
  <c r="A1163" i="1"/>
  <c r="P1171" i="1"/>
  <c r="R1179" i="1"/>
  <c r="N1187" i="1"/>
  <c r="N1203" i="1"/>
  <c r="P1211" i="1"/>
  <c r="A1211" i="1"/>
  <c r="K1111" i="1"/>
  <c r="O1127" i="1"/>
  <c r="K1167" i="1"/>
  <c r="M1183" i="1"/>
  <c r="K1215" i="1"/>
  <c r="L1247" i="1"/>
  <c r="P1139" i="1"/>
  <c r="M1195" i="1"/>
  <c r="R1135" i="1"/>
  <c r="R1223" i="1"/>
  <c r="B1126" i="1"/>
  <c r="A1150" i="1"/>
  <c r="M1174" i="1"/>
  <c r="P1198" i="1"/>
  <c r="Q1222" i="1"/>
  <c r="J1246" i="1"/>
  <c r="O1175" i="1"/>
  <c r="B1035" i="1"/>
  <c r="A1035" i="1"/>
  <c r="B1003" i="1"/>
  <c r="A1003" i="1"/>
  <c r="M516" i="1"/>
  <c r="N520" i="1"/>
  <c r="Q1216" i="1"/>
  <c r="Q1136" i="1"/>
  <c r="R1184" i="1"/>
  <c r="J1112" i="1"/>
  <c r="L1160" i="1"/>
  <c r="K1232" i="1"/>
  <c r="A1232" i="1"/>
  <c r="M1152" i="1"/>
  <c r="P1200" i="1"/>
  <c r="N696" i="1"/>
  <c r="B696" i="1"/>
  <c r="M722" i="1"/>
  <c r="P742" i="1"/>
  <c r="Q760" i="1"/>
  <c r="K760" i="1"/>
  <c r="N774" i="1"/>
  <c r="R658" i="1"/>
  <c r="R684" i="1"/>
  <c r="R710" i="1"/>
  <c r="R1437" i="1"/>
  <c r="L1437" i="1"/>
  <c r="N1437" i="1"/>
  <c r="Q1429" i="1"/>
  <c r="R1429" i="1"/>
  <c r="B1503" i="1"/>
  <c r="O1503" i="1"/>
  <c r="P1503" i="1"/>
  <c r="M1503" i="1"/>
  <c r="K1495" i="1"/>
  <c r="M1495" i="1"/>
  <c r="A1495" i="1"/>
  <c r="A1487" i="1"/>
  <c r="P1487" i="1"/>
  <c r="R1487" i="1"/>
  <c r="B1059" i="1"/>
  <c r="A1059" i="1"/>
  <c r="B1027" i="1"/>
  <c r="A1027" i="1"/>
  <c r="R1436" i="1"/>
  <c r="Q1436" i="1"/>
  <c r="M1436" i="1"/>
  <c r="M1428" i="1"/>
  <c r="Q1428" i="1"/>
  <c r="J1428" i="1"/>
  <c r="B1502" i="1"/>
  <c r="Q1502" i="1"/>
  <c r="M1494" i="1"/>
  <c r="P1494" i="1"/>
  <c r="J532" i="1"/>
  <c r="L532" i="1"/>
  <c r="N532" i="1"/>
  <c r="O532" i="1"/>
  <c r="B532" i="1"/>
  <c r="A532" i="1"/>
  <c r="P524" i="1"/>
  <c r="Q524" i="1"/>
  <c r="J524" i="1"/>
  <c r="P516" i="1"/>
  <c r="J516" i="1"/>
  <c r="R516" i="1"/>
  <c r="A1083" i="1"/>
  <c r="O1216" i="1"/>
  <c r="M1136" i="1"/>
  <c r="Q1184" i="1"/>
  <c r="K1112" i="1"/>
  <c r="Q1160" i="1"/>
  <c r="Q1232" i="1"/>
  <c r="O1152" i="1"/>
  <c r="B1152" i="1"/>
  <c r="M1200" i="1"/>
  <c r="J696" i="1"/>
  <c r="Q722" i="1"/>
  <c r="K722" i="1"/>
  <c r="N742" i="1"/>
  <c r="J760" i="1"/>
  <c r="A760" i="1"/>
  <c r="L774" i="1"/>
  <c r="O684" i="1"/>
  <c r="K710" i="1"/>
  <c r="L1436" i="1"/>
  <c r="B1491" i="1"/>
  <c r="Q536" i="1"/>
  <c r="B1051" i="1"/>
  <c r="A1051" i="1"/>
  <c r="B1019" i="1"/>
  <c r="A1019" i="1"/>
  <c r="N1216" i="1"/>
  <c r="K1136" i="1"/>
  <c r="N1184" i="1"/>
  <c r="Q1112" i="1"/>
  <c r="M1160" i="1"/>
  <c r="P1232" i="1"/>
  <c r="L1152" i="1"/>
  <c r="L1200" i="1"/>
  <c r="B1200" i="1"/>
  <c r="R722" i="1"/>
  <c r="Q774" i="1"/>
  <c r="R775" i="1"/>
  <c r="K775" i="1"/>
  <c r="L775" i="1"/>
  <c r="N775" i="1"/>
  <c r="Q775" i="1"/>
  <c r="L1502" i="1"/>
  <c r="M1425" i="1"/>
  <c r="Q528" i="1"/>
  <c r="P536" i="1"/>
  <c r="A1091" i="1"/>
  <c r="B786" i="1"/>
  <c r="R786" i="1"/>
  <c r="K786" i="1"/>
  <c r="Q786" i="1"/>
  <c r="L786" i="1"/>
  <c r="N786" i="1"/>
  <c r="O786" i="1"/>
  <c r="L748" i="1"/>
  <c r="M748" i="1"/>
  <c r="N748" i="1"/>
  <c r="P748" i="1"/>
  <c r="A748" i="1"/>
  <c r="J748" i="1"/>
  <c r="Q716" i="1"/>
  <c r="R716" i="1"/>
  <c r="J716" i="1"/>
  <c r="B716" i="1"/>
  <c r="N716" i="1"/>
  <c r="M716" i="1"/>
  <c r="L716" i="1"/>
  <c r="M710" i="1"/>
  <c r="J710" i="1"/>
  <c r="O710" i="1"/>
  <c r="P710" i="1"/>
  <c r="L710" i="1"/>
  <c r="N710" i="1"/>
  <c r="P684" i="1"/>
  <c r="Q684" i="1"/>
  <c r="L684" i="1"/>
  <c r="A684" i="1"/>
  <c r="K684" i="1"/>
  <c r="B684" i="1"/>
  <c r="N684" i="1"/>
  <c r="B678" i="1"/>
  <c r="N678" i="1"/>
  <c r="M678" i="1"/>
  <c r="R678" i="1"/>
  <c r="O678" i="1"/>
  <c r="Q678" i="1"/>
  <c r="L678" i="1"/>
  <c r="O664" i="1"/>
  <c r="P664" i="1"/>
  <c r="Q664" i="1"/>
  <c r="R664" i="1"/>
  <c r="A664" i="1"/>
  <c r="L664" i="1"/>
  <c r="A658" i="1"/>
  <c r="L658" i="1"/>
  <c r="B658" i="1"/>
  <c r="K658" i="1"/>
  <c r="M658" i="1"/>
  <c r="N658" i="1"/>
  <c r="P658" i="1"/>
  <c r="Q658" i="1"/>
  <c r="K1502" i="1"/>
  <c r="B1043" i="1"/>
  <c r="A1043" i="1"/>
  <c r="B1011" i="1"/>
  <c r="A1011" i="1"/>
  <c r="K532" i="1"/>
  <c r="M524" i="1"/>
  <c r="B536" i="1"/>
  <c r="J536" i="1"/>
  <c r="A536" i="1"/>
  <c r="R536" i="1"/>
  <c r="L536" i="1"/>
  <c r="K536" i="1"/>
  <c r="N536" i="1"/>
  <c r="O536" i="1"/>
  <c r="A528" i="1"/>
  <c r="J528" i="1"/>
  <c r="B528" i="1"/>
  <c r="R528" i="1"/>
  <c r="L528" i="1"/>
  <c r="K528" i="1"/>
  <c r="N528" i="1"/>
  <c r="O528" i="1"/>
  <c r="O520" i="1"/>
  <c r="P520" i="1"/>
  <c r="Q520" i="1"/>
  <c r="B520" i="1"/>
  <c r="R520" i="1"/>
  <c r="L520" i="1"/>
  <c r="K520" i="1"/>
  <c r="A1099" i="1"/>
  <c r="A1067" i="1"/>
  <c r="B1057" i="1"/>
  <c r="B1049" i="1"/>
  <c r="B1041" i="1"/>
  <c r="B1033" i="1"/>
  <c r="B1025" i="1"/>
  <c r="B1017" i="1"/>
  <c r="B1009" i="1"/>
  <c r="B1001" i="1"/>
  <c r="R773" i="1"/>
  <c r="A779" i="1"/>
  <c r="J1256" i="1"/>
  <c r="K1427" i="1"/>
  <c r="B1061" i="1"/>
  <c r="B1053" i="1"/>
  <c r="B1045" i="1"/>
  <c r="B1037" i="1"/>
  <c r="B1029" i="1"/>
  <c r="B1021" i="1"/>
  <c r="B1013" i="1"/>
  <c r="B1005" i="1"/>
  <c r="B1105" i="1"/>
  <c r="B1097" i="1"/>
  <c r="B1089" i="1"/>
  <c r="B1081" i="1"/>
  <c r="B1073" i="1"/>
  <c r="B1065" i="1"/>
  <c r="N773" i="1"/>
  <c r="K785" i="1"/>
  <c r="A1060" i="1"/>
  <c r="A1052" i="1"/>
  <c r="A1044" i="1"/>
  <c r="A1036" i="1"/>
  <c r="A1028" i="1"/>
  <c r="A1020" i="1"/>
  <c r="A1012" i="1"/>
  <c r="A1004" i="1"/>
  <c r="A1433" i="1"/>
  <c r="B773" i="1"/>
  <c r="L785" i="1"/>
  <c r="J206" i="1"/>
  <c r="M275" i="1"/>
  <c r="P266" i="1"/>
  <c r="Q266" i="1"/>
  <c r="N1257" i="1"/>
  <c r="A1257" i="1"/>
  <c r="Q1360" i="1"/>
  <c r="K1352" i="1"/>
  <c r="R331" i="1"/>
  <c r="M600" i="1"/>
  <c r="N614" i="1"/>
  <c r="R620" i="1"/>
  <c r="A620" i="1"/>
  <c r="N626" i="1"/>
  <c r="Q632" i="1"/>
  <c r="P646" i="1"/>
  <c r="R652" i="1"/>
  <c r="J599" i="1"/>
  <c r="O599" i="1"/>
  <c r="M1265" i="1"/>
  <c r="A1265" i="1"/>
  <c r="M1307" i="1"/>
  <c r="M197" i="1"/>
  <c r="O198" i="1"/>
  <c r="B198" i="1"/>
  <c r="O60" i="1"/>
  <c r="K52" i="1"/>
  <c r="M44" i="1"/>
  <c r="P44" i="1"/>
  <c r="R36" i="1"/>
  <c r="O28" i="1"/>
  <c r="A28" i="1"/>
  <c r="O20" i="1"/>
  <c r="R596" i="1"/>
  <c r="Q1368" i="1"/>
  <c r="P1508" i="1"/>
  <c r="B1508" i="1"/>
  <c r="L1452" i="1"/>
  <c r="R243" i="1"/>
  <c r="A243" i="1"/>
  <c r="L1506" i="1"/>
  <c r="P1292" i="1"/>
  <c r="R232" i="1"/>
  <c r="A232" i="1"/>
  <c r="B643" i="1"/>
  <c r="N194" i="1"/>
  <c r="N31" i="1"/>
  <c r="P15" i="1"/>
  <c r="M436" i="1"/>
  <c r="B436" i="1"/>
  <c r="J412" i="1"/>
  <c r="N1461" i="1"/>
  <c r="N1284" i="1"/>
  <c r="N1444" i="1"/>
  <c r="N649" i="1"/>
  <c r="A649" i="1"/>
  <c r="M47" i="1"/>
  <c r="Q327" i="1"/>
  <c r="J219" i="1"/>
  <c r="P1294" i="1"/>
  <c r="M319" i="1"/>
  <c r="L319" i="1"/>
  <c r="P206" i="1"/>
  <c r="Q206" i="1"/>
  <c r="L275" i="1"/>
  <c r="O266" i="1"/>
  <c r="B266" i="1"/>
  <c r="L1257" i="1"/>
  <c r="O1360" i="1"/>
  <c r="P1360" i="1"/>
  <c r="R1352" i="1"/>
  <c r="J331" i="1"/>
  <c r="K600" i="1"/>
  <c r="M614" i="1"/>
  <c r="J620" i="1"/>
  <c r="K626" i="1"/>
  <c r="M626" i="1"/>
  <c r="P632" i="1"/>
  <c r="O646" i="1"/>
  <c r="J652" i="1"/>
  <c r="K599" i="1"/>
  <c r="B599" i="1"/>
  <c r="L1265" i="1"/>
  <c r="K1307" i="1"/>
  <c r="L1307" i="1"/>
  <c r="L197" i="1"/>
  <c r="N198" i="1"/>
  <c r="A198" i="1"/>
  <c r="Q60" i="1"/>
  <c r="O52" i="1"/>
  <c r="K44" i="1"/>
  <c r="B44" i="1"/>
  <c r="J36" i="1"/>
  <c r="J28" i="1"/>
  <c r="K20" i="1"/>
  <c r="N20" i="1"/>
  <c r="P596" i="1"/>
  <c r="J596" i="1"/>
  <c r="P243" i="1"/>
  <c r="B243" i="1"/>
  <c r="L232" i="1"/>
  <c r="M31" i="1"/>
  <c r="O15" i="1"/>
  <c r="L436" i="1"/>
  <c r="M1284" i="1"/>
  <c r="L1444" i="1"/>
  <c r="O649" i="1"/>
  <c r="P47" i="1"/>
  <c r="B47" i="1"/>
  <c r="Q219" i="1"/>
  <c r="B1294" i="1"/>
  <c r="O1294" i="1"/>
  <c r="K595" i="1"/>
  <c r="N595" i="1"/>
  <c r="Q43" i="1"/>
  <c r="O43" i="1"/>
  <c r="B1264" i="1"/>
  <c r="M1264" i="1"/>
  <c r="A633" i="1"/>
  <c r="K633" i="1"/>
  <c r="K601" i="1"/>
  <c r="Q601" i="1"/>
  <c r="N206" i="1"/>
  <c r="A206" i="1"/>
  <c r="R275" i="1"/>
  <c r="M266" i="1"/>
  <c r="K1257" i="1"/>
  <c r="M1360" i="1"/>
  <c r="A1360" i="1"/>
  <c r="Q1352" i="1"/>
  <c r="O331" i="1"/>
  <c r="B331" i="1"/>
  <c r="R600" i="1"/>
  <c r="J614" i="1"/>
  <c r="L614" i="1"/>
  <c r="P620" i="1"/>
  <c r="R626" i="1"/>
  <c r="A626" i="1"/>
  <c r="N632" i="1"/>
  <c r="N646" i="1"/>
  <c r="B646" i="1"/>
  <c r="P652" i="1"/>
  <c r="Q599" i="1"/>
  <c r="Q1265" i="1"/>
  <c r="J1307" i="1"/>
  <c r="A1307" i="1"/>
  <c r="R197" i="1"/>
  <c r="L198" i="1"/>
  <c r="R60" i="1"/>
  <c r="B60" i="1"/>
  <c r="J52" i="1"/>
  <c r="N44" i="1"/>
  <c r="M36" i="1"/>
  <c r="P36" i="1"/>
  <c r="M28" i="1"/>
  <c r="Q20" i="1"/>
  <c r="A20" i="1"/>
  <c r="N596" i="1"/>
  <c r="A596" i="1"/>
  <c r="N232" i="1"/>
  <c r="R1284" i="1"/>
  <c r="B1284" i="1"/>
  <c r="A1415" i="1"/>
  <c r="L1415" i="1"/>
  <c r="A328" i="1"/>
  <c r="R328" i="1"/>
  <c r="M206" i="1"/>
  <c r="J275" i="1"/>
  <c r="L266" i="1"/>
  <c r="R1257" i="1"/>
  <c r="L1360" i="1"/>
  <c r="O1352" i="1"/>
  <c r="P1352" i="1"/>
  <c r="N331" i="1"/>
  <c r="A331" i="1"/>
  <c r="Q600" i="1"/>
  <c r="K614" i="1"/>
  <c r="B614" i="1"/>
  <c r="O620" i="1"/>
  <c r="J626" i="1"/>
  <c r="K632" i="1"/>
  <c r="M632" i="1"/>
  <c r="L646" i="1"/>
  <c r="A646" i="1"/>
  <c r="O652" i="1"/>
  <c r="P599" i="1"/>
  <c r="N1265" i="1"/>
  <c r="Q1307" i="1"/>
  <c r="Q197" i="1"/>
  <c r="J197" i="1"/>
  <c r="K198" i="1"/>
  <c r="M60" i="1"/>
  <c r="A60" i="1"/>
  <c r="Q52" i="1"/>
  <c r="O44" i="1"/>
  <c r="N36" i="1"/>
  <c r="B36" i="1"/>
  <c r="L28" i="1"/>
  <c r="M20" i="1"/>
  <c r="M596" i="1"/>
  <c r="J322" i="1"/>
  <c r="K1376" i="1"/>
  <c r="K1508" i="1"/>
  <c r="M243" i="1"/>
  <c r="Q1506" i="1"/>
  <c r="M1415" i="1"/>
  <c r="B1415" i="1"/>
  <c r="K1292" i="1"/>
  <c r="M232" i="1"/>
  <c r="R194" i="1"/>
  <c r="O31" i="1"/>
  <c r="K15" i="1"/>
  <c r="Q436" i="1"/>
  <c r="P328" i="1"/>
  <c r="N412" i="1"/>
  <c r="R1461" i="1"/>
  <c r="B1461" i="1"/>
  <c r="N319" i="1"/>
  <c r="J1284" i="1"/>
  <c r="A1284" i="1"/>
  <c r="J1444" i="1"/>
  <c r="K47" i="1"/>
  <c r="L327" i="1"/>
  <c r="B327" i="1"/>
  <c r="M219" i="1"/>
  <c r="K1294" i="1"/>
  <c r="B1375" i="1"/>
  <c r="O1375" i="1"/>
  <c r="A155" i="1"/>
  <c r="O155" i="1"/>
  <c r="K232" i="1"/>
  <c r="A1368" i="1"/>
  <c r="M1368" i="1"/>
  <c r="L229" i="1"/>
  <c r="O229" i="1"/>
  <c r="K1452" i="1"/>
  <c r="R1452" i="1"/>
  <c r="A31" i="1"/>
  <c r="Q31" i="1"/>
  <c r="P649" i="1"/>
  <c r="Q649" i="1"/>
  <c r="P643" i="1"/>
  <c r="Q643" i="1"/>
  <c r="K206" i="1"/>
  <c r="O275" i="1"/>
  <c r="B275" i="1"/>
  <c r="R266" i="1"/>
  <c r="P1257" i="1"/>
  <c r="Q1257" i="1"/>
  <c r="R1360" i="1"/>
  <c r="M1352" i="1"/>
  <c r="A1352" i="1"/>
  <c r="L331" i="1"/>
  <c r="P600" i="1"/>
  <c r="B600" i="1"/>
  <c r="P614" i="1"/>
  <c r="K620" i="1"/>
  <c r="M620" i="1"/>
  <c r="P626" i="1"/>
  <c r="R632" i="1"/>
  <c r="A632" i="1"/>
  <c r="J646" i="1"/>
  <c r="K652" i="1"/>
  <c r="B652" i="1"/>
  <c r="M599" i="1"/>
  <c r="P1265" i="1"/>
  <c r="J1265" i="1"/>
  <c r="O1307" i="1"/>
  <c r="O197" i="1"/>
  <c r="A197" i="1"/>
  <c r="J198" i="1"/>
  <c r="K60" i="1"/>
  <c r="M52" i="1"/>
  <c r="B52" i="1"/>
  <c r="J44" i="1"/>
  <c r="O36" i="1"/>
  <c r="Q28" i="1"/>
  <c r="N28" i="1"/>
  <c r="J20" i="1"/>
  <c r="K596" i="1"/>
  <c r="P322" i="1"/>
  <c r="B322" i="1"/>
  <c r="B229" i="1"/>
  <c r="Q1376" i="1"/>
  <c r="R1368" i="1"/>
  <c r="J1508" i="1"/>
  <c r="P1452" i="1"/>
  <c r="K243" i="1"/>
  <c r="N1506" i="1"/>
  <c r="R1415" i="1"/>
  <c r="J1292" i="1"/>
  <c r="A1292" i="1"/>
  <c r="Q232" i="1"/>
  <c r="R643" i="1"/>
  <c r="Q194" i="1"/>
  <c r="J31" i="1"/>
  <c r="Q15" i="1"/>
  <c r="A15" i="1"/>
  <c r="O436" i="1"/>
  <c r="N328" i="1"/>
  <c r="M412" i="1"/>
  <c r="Q1461" i="1"/>
  <c r="K319" i="1"/>
  <c r="A319" i="1"/>
  <c r="P1284" i="1"/>
  <c r="Q1444" i="1"/>
  <c r="A1444" i="1"/>
  <c r="J649" i="1"/>
  <c r="O47" i="1"/>
  <c r="R327" i="1"/>
  <c r="K219" i="1"/>
  <c r="B219" i="1"/>
  <c r="J1294" i="1"/>
  <c r="J153" i="1"/>
  <c r="Q153" i="1"/>
  <c r="N275" i="1"/>
  <c r="O1257" i="1"/>
  <c r="N600" i="1"/>
  <c r="L620" i="1"/>
  <c r="L652" i="1"/>
  <c r="O1265" i="1"/>
  <c r="P198" i="1"/>
  <c r="L52" i="1"/>
  <c r="R28" i="1"/>
  <c r="N153" i="1"/>
  <c r="O243" i="1"/>
  <c r="M1506" i="1"/>
  <c r="J1415" i="1"/>
  <c r="Q1292" i="1"/>
  <c r="J232" i="1"/>
  <c r="B232" i="1"/>
  <c r="J643" i="1"/>
  <c r="O194" i="1"/>
  <c r="P31" i="1"/>
  <c r="R15" i="1"/>
  <c r="N436" i="1"/>
  <c r="A436" i="1"/>
  <c r="M328" i="1"/>
  <c r="L412" i="1"/>
  <c r="O1461" i="1"/>
  <c r="R319" i="1"/>
  <c r="O1284" i="1"/>
  <c r="O1444" i="1"/>
  <c r="B649" i="1"/>
  <c r="N47" i="1"/>
  <c r="R155" i="1"/>
  <c r="J327" i="1"/>
  <c r="R219" i="1"/>
  <c r="A219" i="1"/>
  <c r="Q1294" i="1"/>
  <c r="Q1345" i="1"/>
  <c r="L1350" i="1"/>
  <c r="Q1342" i="1"/>
  <c r="A1342" i="1"/>
  <c r="B1348" i="1"/>
  <c r="P1344" i="1"/>
  <c r="O1344" i="1"/>
  <c r="Q1344" i="1"/>
  <c r="M166" i="1"/>
  <c r="M171" i="1"/>
  <c r="R169" i="1"/>
  <c r="L164" i="1"/>
  <c r="N164" i="1"/>
  <c r="R172" i="1"/>
  <c r="K172" i="1"/>
  <c r="A355" i="1"/>
  <c r="M547" i="1"/>
  <c r="O548" i="1"/>
  <c r="M564" i="1"/>
  <c r="Q588" i="1"/>
  <c r="Q1340" i="1"/>
  <c r="A1340" i="1"/>
  <c r="J1340" i="1"/>
  <c r="R1343" i="1"/>
  <c r="K1343" i="1"/>
  <c r="K165" i="1"/>
  <c r="M165" i="1"/>
  <c r="Q165" i="1"/>
  <c r="A173" i="1"/>
  <c r="P173" i="1"/>
  <c r="B173" i="1"/>
  <c r="R173" i="1"/>
  <c r="B354" i="1"/>
  <c r="A346" i="1"/>
  <c r="R548" i="1"/>
  <c r="A1350" i="1"/>
  <c r="O1350" i="1"/>
  <c r="B1350" i="1"/>
  <c r="P1350" i="1"/>
  <c r="K1342" i="1"/>
  <c r="L1342" i="1"/>
  <c r="A166" i="1"/>
  <c r="R166" i="1"/>
  <c r="K166" i="1"/>
  <c r="J166" i="1"/>
  <c r="L588" i="1"/>
  <c r="M588" i="1"/>
  <c r="J588" i="1"/>
  <c r="B588" i="1"/>
  <c r="O588" i="1"/>
  <c r="P588" i="1"/>
  <c r="R588" i="1"/>
  <c r="K588" i="1"/>
  <c r="A580" i="1"/>
  <c r="O580" i="1"/>
  <c r="P580" i="1"/>
  <c r="Q580" i="1"/>
  <c r="R580" i="1"/>
  <c r="K580" i="1"/>
  <c r="M580" i="1"/>
  <c r="B580" i="1"/>
  <c r="N580" i="1"/>
  <c r="K572" i="1"/>
  <c r="L572" i="1"/>
  <c r="A572" i="1"/>
  <c r="N572" i="1"/>
  <c r="P572" i="1"/>
  <c r="O572" i="1"/>
  <c r="J572" i="1"/>
  <c r="R572" i="1"/>
  <c r="Q564" i="1"/>
  <c r="J564" i="1"/>
  <c r="K564" i="1"/>
  <c r="L564" i="1"/>
  <c r="A564" i="1"/>
  <c r="N564" i="1"/>
  <c r="P564" i="1"/>
  <c r="O564" i="1"/>
  <c r="B556" i="1"/>
  <c r="M556" i="1"/>
  <c r="A556" i="1"/>
  <c r="N556" i="1"/>
  <c r="Q556" i="1"/>
  <c r="J556" i="1"/>
  <c r="K556" i="1"/>
  <c r="L556" i="1"/>
  <c r="P1343" i="1"/>
  <c r="A1343" i="1"/>
  <c r="B1340" i="1"/>
  <c r="A1344" i="1"/>
  <c r="J1350" i="1"/>
  <c r="N1342" i="1"/>
  <c r="K1349" i="1"/>
  <c r="R1349" i="1"/>
  <c r="L1349" i="1"/>
  <c r="B1341" i="1"/>
  <c r="J1341" i="1"/>
  <c r="K1341" i="1"/>
  <c r="R1341" i="1"/>
  <c r="Q172" i="1"/>
  <c r="A172" i="1"/>
  <c r="B164" i="1"/>
  <c r="B166" i="1"/>
  <c r="L165" i="1"/>
  <c r="M572" i="1"/>
  <c r="M1342" i="1"/>
  <c r="Q1348" i="1"/>
  <c r="A1348" i="1"/>
  <c r="J1348" i="1"/>
  <c r="B548" i="1"/>
  <c r="M548" i="1"/>
  <c r="A548" i="1"/>
  <c r="N548" i="1"/>
  <c r="Q548" i="1"/>
  <c r="K548" i="1"/>
  <c r="L548" i="1"/>
  <c r="Q572" i="1"/>
  <c r="Q1350" i="1"/>
  <c r="R1342" i="1"/>
  <c r="Q166" i="1"/>
  <c r="K169" i="1"/>
  <c r="A169" i="1"/>
  <c r="L169" i="1"/>
  <c r="R540" i="1"/>
  <c r="K540" i="1"/>
  <c r="B540" i="1"/>
  <c r="M540" i="1"/>
  <c r="Q540" i="1"/>
  <c r="J540" i="1"/>
  <c r="Q547" i="1"/>
  <c r="P547" i="1"/>
  <c r="J547" i="1"/>
  <c r="K547" i="1"/>
  <c r="A547" i="1"/>
  <c r="N547" i="1"/>
  <c r="B547" i="1"/>
  <c r="O547" i="1"/>
  <c r="O556" i="1"/>
  <c r="B572" i="1"/>
  <c r="Q585" i="1"/>
  <c r="A585" i="1"/>
  <c r="J585" i="1"/>
  <c r="K585" i="1"/>
  <c r="R585" i="1"/>
  <c r="M585" i="1"/>
  <c r="O585" i="1"/>
  <c r="P585" i="1"/>
  <c r="M577" i="1"/>
  <c r="N577" i="1"/>
  <c r="P577" i="1"/>
  <c r="A577" i="1"/>
  <c r="Q577" i="1"/>
  <c r="K577" i="1"/>
  <c r="R577" i="1"/>
  <c r="L577" i="1"/>
  <c r="B569" i="1"/>
  <c r="J569" i="1"/>
  <c r="K569" i="1"/>
  <c r="R569" i="1"/>
  <c r="M569" i="1"/>
  <c r="N569" i="1"/>
  <c r="P569" i="1"/>
  <c r="A569" i="1"/>
  <c r="Q569" i="1"/>
  <c r="O561" i="1"/>
  <c r="P561" i="1"/>
  <c r="B561" i="1"/>
  <c r="J561" i="1"/>
  <c r="K561" i="1"/>
  <c r="R561" i="1"/>
  <c r="M561" i="1"/>
  <c r="N561" i="1"/>
  <c r="N1350" i="1"/>
  <c r="J1342" i="1"/>
  <c r="O166" i="1"/>
  <c r="A349" i="1"/>
  <c r="B349" i="1"/>
  <c r="R556" i="1"/>
  <c r="L580" i="1"/>
  <c r="M1350" i="1"/>
  <c r="B1342" i="1"/>
  <c r="J1345" i="1"/>
  <c r="R1345" i="1"/>
  <c r="N166" i="1"/>
  <c r="J171" i="1"/>
  <c r="L171" i="1"/>
  <c r="N340" i="1"/>
  <c r="O340" i="1"/>
  <c r="B340" i="1"/>
  <c r="K340" i="1"/>
  <c r="M340" i="1"/>
  <c r="L340" i="1"/>
  <c r="B348" i="1"/>
  <c r="A348" i="1"/>
  <c r="A540" i="1"/>
  <c r="A553" i="1"/>
  <c r="Q553" i="1"/>
  <c r="B553" i="1"/>
  <c r="J553" i="1"/>
  <c r="L553" i="1"/>
  <c r="O553" i="1"/>
  <c r="P553" i="1"/>
  <c r="N545" i="1"/>
  <c r="O545" i="1"/>
  <c r="A545" i="1"/>
  <c r="Q545" i="1"/>
  <c r="L545" i="1"/>
  <c r="M545" i="1"/>
  <c r="A561" i="1"/>
  <c r="B585" i="1"/>
  <c r="P556" i="1"/>
  <c r="J580" i="1"/>
  <c r="R546" i="1"/>
  <c r="M554" i="1"/>
  <c r="L571" i="1"/>
  <c r="K555" i="1"/>
  <c r="K587" i="1"/>
  <c r="A587" i="1"/>
  <c r="R562" i="1"/>
  <c r="M570" i="1"/>
  <c r="P578" i="1"/>
  <c r="B578" i="1"/>
  <c r="L586" i="1"/>
  <c r="L563" i="1"/>
  <c r="J579" i="1"/>
  <c r="B579" i="1"/>
  <c r="Q546" i="1"/>
  <c r="J546" i="1"/>
  <c r="L554" i="1"/>
  <c r="K571" i="1"/>
  <c r="R555" i="1"/>
  <c r="J587" i="1"/>
  <c r="Q562" i="1"/>
  <c r="J562" i="1"/>
  <c r="L570" i="1"/>
  <c r="O578" i="1"/>
  <c r="A578" i="1"/>
  <c r="R586" i="1"/>
  <c r="K563" i="1"/>
  <c r="R579" i="1"/>
  <c r="A579" i="1"/>
  <c r="A1226" i="1"/>
  <c r="Q1226" i="1"/>
  <c r="K1202" i="1"/>
  <c r="R1202" i="1"/>
  <c r="B1186" i="1"/>
  <c r="R1186" i="1"/>
  <c r="A1162" i="1"/>
  <c r="P1162" i="1"/>
  <c r="Q1154" i="1"/>
  <c r="M1154" i="1"/>
  <c r="A1122" i="1"/>
  <c r="L1122" i="1"/>
  <c r="O555" i="1"/>
  <c r="B555" i="1"/>
  <c r="M587" i="1"/>
  <c r="P563" i="1"/>
  <c r="Q563" i="1"/>
  <c r="M579" i="1"/>
  <c r="P170" i="1"/>
  <c r="A170" i="1"/>
  <c r="L546" i="1"/>
  <c r="O554" i="1"/>
  <c r="A554" i="1"/>
  <c r="Q541" i="1"/>
  <c r="N571" i="1"/>
  <c r="A571" i="1"/>
  <c r="M555" i="1"/>
  <c r="R587" i="1"/>
  <c r="Q587" i="1"/>
  <c r="L562" i="1"/>
  <c r="O570" i="1"/>
  <c r="A570" i="1"/>
  <c r="R578" i="1"/>
  <c r="N586" i="1"/>
  <c r="N563" i="1"/>
  <c r="A563" i="1"/>
  <c r="K579" i="1"/>
  <c r="L167" i="1"/>
  <c r="N170" i="1"/>
  <c r="L542" i="1"/>
  <c r="K552" i="1"/>
  <c r="R544" i="1"/>
  <c r="N565" i="1"/>
  <c r="M581" i="1"/>
  <c r="L574" i="1"/>
  <c r="K560" i="1"/>
  <c r="J576" i="1"/>
  <c r="P587" i="1"/>
  <c r="Q578" i="1"/>
  <c r="P579" i="1"/>
  <c r="A791" i="1"/>
  <c r="K791" i="1"/>
  <c r="N791" i="1"/>
  <c r="L791" i="1"/>
  <c r="Q791" i="1"/>
  <c r="N777" i="1"/>
  <c r="L777" i="1"/>
  <c r="P777" i="1"/>
  <c r="R777" i="1"/>
  <c r="R771" i="1"/>
  <c r="B771" i="1"/>
  <c r="M771" i="1"/>
  <c r="P771" i="1"/>
  <c r="P765" i="1"/>
  <c r="J765" i="1"/>
  <c r="B765" i="1"/>
  <c r="M765" i="1"/>
  <c r="B759" i="1"/>
  <c r="M759" i="1"/>
  <c r="O759" i="1"/>
  <c r="J759" i="1"/>
  <c r="O745" i="1"/>
  <c r="Q745" i="1"/>
  <c r="A745" i="1"/>
  <c r="K745" i="1"/>
  <c r="A739" i="1"/>
  <c r="K739" i="1"/>
  <c r="N739" i="1"/>
  <c r="L739" i="1"/>
  <c r="Q739" i="1"/>
  <c r="Q733" i="1"/>
  <c r="R733" i="1"/>
  <c r="N733" i="1"/>
  <c r="L733" i="1"/>
  <c r="N727" i="1"/>
  <c r="L727" i="1"/>
  <c r="P727" i="1"/>
  <c r="R727" i="1"/>
  <c r="R713" i="1"/>
  <c r="Q713" i="1"/>
  <c r="B713" i="1"/>
  <c r="O713" i="1"/>
  <c r="J707" i="1"/>
  <c r="M707" i="1"/>
  <c r="A701" i="1"/>
  <c r="Q701" i="1"/>
  <c r="J701" i="1"/>
  <c r="K695" i="1"/>
  <c r="A695" i="1"/>
  <c r="M695" i="1"/>
  <c r="O681" i="1"/>
  <c r="P681" i="1"/>
  <c r="Q681" i="1"/>
  <c r="R675" i="1"/>
  <c r="O675" i="1"/>
  <c r="B669" i="1"/>
  <c r="N669" i="1"/>
  <c r="R669" i="1"/>
  <c r="L663" i="1"/>
  <c r="B663" i="1"/>
  <c r="Q663" i="1"/>
  <c r="A1252" i="1"/>
  <c r="K1252" i="1"/>
  <c r="L1252" i="1"/>
  <c r="O1252" i="1"/>
  <c r="R1252" i="1"/>
  <c r="N1434" i="1"/>
  <c r="J1434" i="1"/>
  <c r="A1434" i="1"/>
  <c r="R1434" i="1"/>
  <c r="B1434" i="1"/>
  <c r="M1434" i="1"/>
  <c r="K1426" i="1"/>
  <c r="P1426" i="1"/>
  <c r="Q1426" i="1"/>
  <c r="R1426" i="1"/>
  <c r="L1426" i="1"/>
  <c r="B1500" i="1"/>
  <c r="M1500" i="1"/>
  <c r="N1500" i="1"/>
  <c r="P1500" i="1"/>
  <c r="R1500" i="1"/>
  <c r="A1492" i="1"/>
  <c r="O1492" i="1"/>
  <c r="M1492" i="1"/>
  <c r="N1492" i="1"/>
  <c r="P1492" i="1"/>
  <c r="R1492" i="1"/>
  <c r="A538" i="1"/>
  <c r="O538" i="1"/>
  <c r="P538" i="1"/>
  <c r="B538" i="1"/>
  <c r="Q538" i="1"/>
  <c r="J538" i="1"/>
  <c r="L538" i="1"/>
  <c r="L530" i="1"/>
  <c r="N530" i="1"/>
  <c r="O530" i="1"/>
  <c r="A530" i="1"/>
  <c r="P530" i="1"/>
  <c r="R530" i="1"/>
  <c r="J522" i="1"/>
  <c r="Q522" i="1"/>
  <c r="L522" i="1"/>
  <c r="M522" i="1"/>
  <c r="N522" i="1"/>
  <c r="B522" i="1"/>
  <c r="A663" i="1"/>
  <c r="A669" i="1"/>
  <c r="B675" i="1"/>
  <c r="B681" i="1"/>
  <c r="P695" i="1"/>
  <c r="P701" i="1"/>
  <c r="P707" i="1"/>
  <c r="P713" i="1"/>
  <c r="M733" i="1"/>
  <c r="R739" i="1"/>
  <c r="J745" i="1"/>
  <c r="N759" i="1"/>
  <c r="A765" i="1"/>
  <c r="M777" i="1"/>
  <c r="J791" i="1"/>
  <c r="P1434" i="1"/>
  <c r="B1492" i="1"/>
  <c r="A1426" i="1"/>
  <c r="R1433" i="1"/>
  <c r="Q1433" i="1"/>
  <c r="K1433" i="1"/>
  <c r="M1433" i="1"/>
  <c r="R1425" i="1"/>
  <c r="K1425" i="1"/>
  <c r="B1425" i="1"/>
  <c r="N1425" i="1"/>
  <c r="N1499" i="1"/>
  <c r="P1499" i="1"/>
  <c r="A1499" i="1"/>
  <c r="Q1499" i="1"/>
  <c r="B1499" i="1"/>
  <c r="L1499" i="1"/>
  <c r="L1491" i="1"/>
  <c r="P1491" i="1"/>
  <c r="Q1491" i="1"/>
  <c r="A1491" i="1"/>
  <c r="K1491" i="1"/>
  <c r="P522" i="1"/>
  <c r="J530" i="1"/>
  <c r="P537" i="1"/>
  <c r="L537" i="1"/>
  <c r="M537" i="1"/>
  <c r="N537" i="1"/>
  <c r="A537" i="1"/>
  <c r="J537" i="1"/>
  <c r="M529" i="1"/>
  <c r="A529" i="1"/>
  <c r="R529" i="1"/>
  <c r="K529" i="1"/>
  <c r="L529" i="1"/>
  <c r="P529" i="1"/>
  <c r="B521" i="1"/>
  <c r="J521" i="1"/>
  <c r="Q521" i="1"/>
  <c r="A521" i="1"/>
  <c r="R521" i="1"/>
  <c r="K521" i="1"/>
  <c r="N521" i="1"/>
  <c r="R1151" i="1"/>
  <c r="L1199" i="1"/>
  <c r="B1199" i="1"/>
  <c r="L1118" i="1"/>
  <c r="O1126" i="1"/>
  <c r="K1126" i="1"/>
  <c r="K1134" i="1"/>
  <c r="N1142" i="1"/>
  <c r="B1142" i="1"/>
  <c r="O1150" i="1"/>
  <c r="J1158" i="1"/>
  <c r="N1166" i="1"/>
  <c r="A1166" i="1"/>
  <c r="P1174" i="1"/>
  <c r="J1182" i="1"/>
  <c r="N1190" i="1"/>
  <c r="M1190" i="1"/>
  <c r="J1198" i="1"/>
  <c r="L1206" i="1"/>
  <c r="B1206" i="1"/>
  <c r="P1214" i="1"/>
  <c r="R1222" i="1"/>
  <c r="M1230" i="1"/>
  <c r="B1230" i="1"/>
  <c r="Q1238" i="1"/>
  <c r="K1246" i="1"/>
  <c r="L1119" i="1"/>
  <c r="Q1143" i="1"/>
  <c r="P1175" i="1"/>
  <c r="L1175" i="1"/>
  <c r="R1191" i="1"/>
  <c r="K1207" i="1"/>
  <c r="A1207" i="1"/>
  <c r="O1231" i="1"/>
  <c r="Q1159" i="1"/>
  <c r="M1239" i="1"/>
  <c r="N1239" i="1"/>
  <c r="N663" i="1"/>
  <c r="Q669" i="1"/>
  <c r="M675" i="1"/>
  <c r="A675" i="1"/>
  <c r="A681" i="1"/>
  <c r="B695" i="1"/>
  <c r="B701" i="1"/>
  <c r="B707" i="1"/>
  <c r="A713" i="1"/>
  <c r="M727" i="1"/>
  <c r="K733" i="1"/>
  <c r="J739" i="1"/>
  <c r="P745" i="1"/>
  <c r="A759" i="1"/>
  <c r="L771" i="1"/>
  <c r="K777" i="1"/>
  <c r="P791" i="1"/>
  <c r="Q1252" i="1"/>
  <c r="L1434" i="1"/>
  <c r="O1499" i="1"/>
  <c r="P1433" i="1"/>
  <c r="L1500" i="1"/>
  <c r="N529" i="1"/>
  <c r="O522" i="1"/>
  <c r="B530" i="1"/>
  <c r="Q534" i="1"/>
  <c r="O663" i="1"/>
  <c r="O669" i="1"/>
  <c r="Q675" i="1"/>
  <c r="N681" i="1"/>
  <c r="Q695" i="1"/>
  <c r="M701" i="1"/>
  <c r="L707" i="1"/>
  <c r="A707" i="1"/>
  <c r="K727" i="1"/>
  <c r="J733" i="1"/>
  <c r="P739" i="1"/>
  <c r="N745" i="1"/>
  <c r="L765" i="1"/>
  <c r="K771" i="1"/>
  <c r="J777" i="1"/>
  <c r="O791" i="1"/>
  <c r="M1252" i="1"/>
  <c r="K1434" i="1"/>
  <c r="M1499" i="1"/>
  <c r="N1433" i="1"/>
  <c r="K1500" i="1"/>
  <c r="P521" i="1"/>
  <c r="B529" i="1"/>
  <c r="K522" i="1"/>
  <c r="N538" i="1"/>
  <c r="Q535" i="1"/>
  <c r="O535" i="1"/>
  <c r="P535" i="1"/>
  <c r="J535" i="1"/>
  <c r="A535" i="1"/>
  <c r="L535" i="1"/>
  <c r="N527" i="1"/>
  <c r="M527" i="1"/>
  <c r="O527" i="1"/>
  <c r="P527" i="1"/>
  <c r="R527" i="1"/>
  <c r="B519" i="1"/>
  <c r="R519" i="1"/>
  <c r="A519" i="1"/>
  <c r="L519" i="1"/>
  <c r="M519" i="1"/>
  <c r="N519" i="1"/>
  <c r="Q519" i="1"/>
  <c r="N1119" i="1"/>
  <c r="J1119" i="1"/>
  <c r="J1143" i="1"/>
  <c r="K1175" i="1"/>
  <c r="A1175" i="1"/>
  <c r="O1191" i="1"/>
  <c r="J1207" i="1"/>
  <c r="L1231" i="1"/>
  <c r="B1231" i="1"/>
  <c r="J1159" i="1"/>
  <c r="K1239" i="1"/>
  <c r="A1239" i="1"/>
  <c r="M663" i="1"/>
  <c r="M669" i="1"/>
  <c r="N675" i="1"/>
  <c r="M681" i="1"/>
  <c r="N695" i="1"/>
  <c r="N701" i="1"/>
  <c r="Q707" i="1"/>
  <c r="N713" i="1"/>
  <c r="J727" i="1"/>
  <c r="P733" i="1"/>
  <c r="O739" i="1"/>
  <c r="B745" i="1"/>
  <c r="L759" i="1"/>
  <c r="K765" i="1"/>
  <c r="J771" i="1"/>
  <c r="Q777" i="1"/>
  <c r="B791" i="1"/>
  <c r="J1252" i="1"/>
  <c r="K1499" i="1"/>
  <c r="L1433" i="1"/>
  <c r="Q1500" i="1"/>
  <c r="R522" i="1"/>
  <c r="M538" i="1"/>
  <c r="A534" i="1"/>
  <c r="K534" i="1"/>
  <c r="L534" i="1"/>
  <c r="N534" i="1"/>
  <c r="O534" i="1"/>
  <c r="P534" i="1"/>
  <c r="R534" i="1"/>
  <c r="Q526" i="1"/>
  <c r="R526" i="1"/>
  <c r="B526" i="1"/>
  <c r="N526" i="1"/>
  <c r="O526" i="1"/>
  <c r="K526" i="1"/>
  <c r="N518" i="1"/>
  <c r="M518" i="1"/>
  <c r="Q518" i="1"/>
  <c r="A518" i="1"/>
  <c r="B518" i="1"/>
  <c r="O518" i="1"/>
  <c r="R518" i="1"/>
  <c r="O1425" i="1"/>
  <c r="N1151" i="1"/>
  <c r="J1199" i="1"/>
  <c r="Q1118" i="1"/>
  <c r="P1126" i="1"/>
  <c r="Q1134" i="1"/>
  <c r="M1134" i="1"/>
  <c r="K1142" i="1"/>
  <c r="L1150" i="1"/>
  <c r="B1150" i="1"/>
  <c r="O1158" i="1"/>
  <c r="R1166" i="1"/>
  <c r="Q1174" i="1"/>
  <c r="A1174" i="1"/>
  <c r="P1182" i="1"/>
  <c r="J1190" i="1"/>
  <c r="N1198" i="1"/>
  <c r="O1198" i="1"/>
  <c r="J1206" i="1"/>
  <c r="L1214" i="1"/>
  <c r="A1214" i="1"/>
  <c r="P1222" i="1"/>
  <c r="R1230" i="1"/>
  <c r="M1238" i="1"/>
  <c r="B1238" i="1"/>
  <c r="Q1246" i="1"/>
  <c r="Q1119" i="1"/>
  <c r="B1119" i="1"/>
  <c r="O1143" i="1"/>
  <c r="Q1175" i="1"/>
  <c r="P1191" i="1"/>
  <c r="L1191" i="1"/>
  <c r="Q1207" i="1"/>
  <c r="K1231" i="1"/>
  <c r="A1231" i="1"/>
  <c r="O1159" i="1"/>
  <c r="R1239" i="1"/>
  <c r="K663" i="1"/>
  <c r="L669" i="1"/>
  <c r="L675" i="1"/>
  <c r="L681" i="1"/>
  <c r="O695" i="1"/>
  <c r="O701" i="1"/>
  <c r="O707" i="1"/>
  <c r="M713" i="1"/>
  <c r="Q727" i="1"/>
  <c r="O733" i="1"/>
  <c r="B739" i="1"/>
  <c r="K759" i="1"/>
  <c r="R765" i="1"/>
  <c r="Q771" i="1"/>
  <c r="O777" i="1"/>
  <c r="P1252" i="1"/>
  <c r="R1499" i="1"/>
  <c r="B1433" i="1"/>
  <c r="A1500" i="1"/>
  <c r="B1437" i="1"/>
  <c r="O1437" i="1"/>
  <c r="K1437" i="1"/>
  <c r="M1437" i="1"/>
  <c r="P1437" i="1"/>
  <c r="N1429" i="1"/>
  <c r="K1429" i="1"/>
  <c r="M1429" i="1"/>
  <c r="P1429" i="1"/>
  <c r="K1503" i="1"/>
  <c r="Q1503" i="1"/>
  <c r="L1503" i="1"/>
  <c r="N1503" i="1"/>
  <c r="R1495" i="1"/>
  <c r="Q1495" i="1"/>
  <c r="L1495" i="1"/>
  <c r="B1495" i="1"/>
  <c r="Q1487" i="1"/>
  <c r="J1487" i="1"/>
  <c r="K1487" i="1"/>
  <c r="B1487" i="1"/>
  <c r="M521" i="1"/>
  <c r="Q537" i="1"/>
  <c r="A522" i="1"/>
  <c r="K538" i="1"/>
  <c r="K527" i="1"/>
  <c r="M535" i="1"/>
  <c r="J526" i="1"/>
  <c r="Q1151" i="1"/>
  <c r="L1151" i="1"/>
  <c r="Q1199" i="1"/>
  <c r="M1118" i="1"/>
  <c r="Q1126" i="1"/>
  <c r="N1134" i="1"/>
  <c r="A1134" i="1"/>
  <c r="P1142" i="1"/>
  <c r="J1150" i="1"/>
  <c r="R1158" i="1"/>
  <c r="M1158" i="1"/>
  <c r="K1166" i="1"/>
  <c r="N1174" i="1"/>
  <c r="B1174" i="1"/>
  <c r="O1182" i="1"/>
  <c r="R1190" i="1"/>
  <c r="M1198" i="1"/>
  <c r="A1198" i="1"/>
  <c r="Q1206" i="1"/>
  <c r="K1214" i="1"/>
  <c r="N1222" i="1"/>
  <c r="O1222" i="1"/>
  <c r="J1230" i="1"/>
  <c r="L1238" i="1"/>
  <c r="A1238" i="1"/>
  <c r="P1246" i="1"/>
  <c r="O1119" i="1"/>
  <c r="A1119" i="1"/>
  <c r="N1143" i="1"/>
  <c r="R1175" i="1"/>
  <c r="N1191" i="1"/>
  <c r="B1191" i="1"/>
  <c r="P1207" i="1"/>
  <c r="R1231" i="1"/>
  <c r="N1159" i="1"/>
  <c r="J1239" i="1"/>
  <c r="R663" i="1"/>
  <c r="K669" i="1"/>
  <c r="K675" i="1"/>
  <c r="K681" i="1"/>
  <c r="L695" i="1"/>
  <c r="L701" i="1"/>
  <c r="N707" i="1"/>
  <c r="L713" i="1"/>
  <c r="O727" i="1"/>
  <c r="B733" i="1"/>
  <c r="L745" i="1"/>
  <c r="R759" i="1"/>
  <c r="Q765" i="1"/>
  <c r="O771" i="1"/>
  <c r="B777" i="1"/>
  <c r="P785" i="1"/>
  <c r="Q785" i="1"/>
  <c r="A785" i="1"/>
  <c r="J785" i="1"/>
  <c r="M785" i="1"/>
  <c r="M779" i="1"/>
  <c r="O779" i="1"/>
  <c r="Q779" i="1"/>
  <c r="B779" i="1"/>
  <c r="R779" i="1"/>
  <c r="A773" i="1"/>
  <c r="K773" i="1"/>
  <c r="M773" i="1"/>
  <c r="O773" i="1"/>
  <c r="J773" i="1"/>
  <c r="O767" i="1"/>
  <c r="B767" i="1"/>
  <c r="R767" i="1"/>
  <c r="M767" i="1"/>
  <c r="Q767" i="1"/>
  <c r="Q753" i="1"/>
  <c r="P753" i="1"/>
  <c r="A753" i="1"/>
  <c r="J753" i="1"/>
  <c r="M753" i="1"/>
  <c r="N747" i="1"/>
  <c r="O747" i="1"/>
  <c r="Q747" i="1"/>
  <c r="B747" i="1"/>
  <c r="R747" i="1"/>
  <c r="B741" i="1"/>
  <c r="R741" i="1"/>
  <c r="M741" i="1"/>
  <c r="O741" i="1"/>
  <c r="K741" i="1"/>
  <c r="P735" i="1"/>
  <c r="B735" i="1"/>
  <c r="R735" i="1"/>
  <c r="M735" i="1"/>
  <c r="Q735" i="1"/>
  <c r="A721" i="1"/>
  <c r="K721" i="1"/>
  <c r="P721" i="1"/>
  <c r="J721" i="1"/>
  <c r="M721" i="1"/>
  <c r="L715" i="1"/>
  <c r="Q715" i="1"/>
  <c r="O715" i="1"/>
  <c r="B715" i="1"/>
  <c r="J715" i="1"/>
  <c r="N709" i="1"/>
  <c r="P709" i="1"/>
  <c r="J709" i="1"/>
  <c r="M709" i="1"/>
  <c r="A703" i="1"/>
  <c r="O703" i="1"/>
  <c r="N703" i="1"/>
  <c r="K703" i="1"/>
  <c r="J703" i="1"/>
  <c r="N689" i="1"/>
  <c r="O689" i="1"/>
  <c r="Q689" i="1"/>
  <c r="M689" i="1"/>
  <c r="M683" i="1"/>
  <c r="B683" i="1"/>
  <c r="L683" i="1"/>
  <c r="Q683" i="1"/>
  <c r="Q677" i="1"/>
  <c r="R677" i="1"/>
  <c r="B677" i="1"/>
  <c r="O677" i="1"/>
  <c r="B671" i="1"/>
  <c r="L671" i="1"/>
  <c r="P671" i="1"/>
  <c r="R671" i="1"/>
  <c r="P657" i="1"/>
  <c r="J657" i="1"/>
  <c r="A657" i="1"/>
  <c r="M657" i="1"/>
  <c r="N1252" i="1"/>
  <c r="N1491" i="1"/>
  <c r="Q1425" i="1"/>
  <c r="L1492" i="1"/>
  <c r="N1426" i="1"/>
  <c r="N1436" i="1"/>
  <c r="P1436" i="1"/>
  <c r="B1436" i="1"/>
  <c r="K1436" i="1"/>
  <c r="R1428" i="1"/>
  <c r="N1428" i="1"/>
  <c r="P1428" i="1"/>
  <c r="B1428" i="1"/>
  <c r="K1428" i="1"/>
  <c r="A1502" i="1"/>
  <c r="N1502" i="1"/>
  <c r="P1502" i="1"/>
  <c r="R1502" i="1"/>
  <c r="M1502" i="1"/>
  <c r="L1494" i="1"/>
  <c r="N1494" i="1"/>
  <c r="A1494" i="1"/>
  <c r="B1494" i="1"/>
  <c r="R1494" i="1"/>
  <c r="L521" i="1"/>
  <c r="O537" i="1"/>
  <c r="Q530" i="1"/>
  <c r="R538" i="1"/>
  <c r="J527" i="1"/>
  <c r="B535" i="1"/>
  <c r="P526" i="1"/>
  <c r="M1127" i="1"/>
  <c r="L1215" i="1"/>
  <c r="P1135" i="1"/>
  <c r="L1116" i="1"/>
  <c r="K1140" i="1"/>
  <c r="N1156" i="1"/>
  <c r="N1180" i="1"/>
  <c r="P1204" i="1"/>
  <c r="N1220" i="1"/>
  <c r="O1244" i="1"/>
  <c r="M1157" i="1"/>
  <c r="N1221" i="1"/>
  <c r="O1205" i="1"/>
  <c r="P1151" i="1"/>
  <c r="O1184" i="1"/>
  <c r="R1118" i="1"/>
  <c r="L1134" i="1"/>
  <c r="Q1158" i="1"/>
  <c r="Q1182" i="1"/>
  <c r="L1198" i="1"/>
  <c r="M1222" i="1"/>
  <c r="N1246" i="1"/>
  <c r="P1143" i="1"/>
  <c r="M1191" i="1"/>
  <c r="P1112" i="1"/>
  <c r="P1159" i="1"/>
  <c r="J1152" i="1"/>
  <c r="J663" i="1"/>
  <c r="J669" i="1"/>
  <c r="J675" i="1"/>
  <c r="R681" i="1"/>
  <c r="R695" i="1"/>
  <c r="K701" i="1"/>
  <c r="K707" i="1"/>
  <c r="K713" i="1"/>
  <c r="B727" i="1"/>
  <c r="A733" i="1"/>
  <c r="M745" i="1"/>
  <c r="Q759" i="1"/>
  <c r="O765" i="1"/>
  <c r="N771" i="1"/>
  <c r="A777" i="1"/>
  <c r="M791" i="1"/>
  <c r="K657" i="1"/>
  <c r="Q671" i="1"/>
  <c r="N677" i="1"/>
  <c r="A683" i="1"/>
  <c r="M703" i="1"/>
  <c r="K709" i="1"/>
  <c r="N715" i="1"/>
  <c r="O735" i="1"/>
  <c r="L741" i="1"/>
  <c r="R753" i="1"/>
  <c r="L767" i="1"/>
  <c r="J779" i="1"/>
  <c r="O785" i="1"/>
  <c r="B1252" i="1"/>
  <c r="M1491" i="1"/>
  <c r="P1425" i="1"/>
  <c r="K1492" i="1"/>
  <c r="M1426" i="1"/>
  <c r="J529" i="1"/>
  <c r="K537" i="1"/>
  <c r="M530" i="1"/>
  <c r="Q527" i="1"/>
  <c r="L518" i="1"/>
  <c r="A526" i="1"/>
  <c r="A775" i="1"/>
  <c r="O775" i="1"/>
  <c r="R1489" i="1"/>
  <c r="R1497" i="1"/>
  <c r="L1423" i="1"/>
  <c r="K1431" i="1"/>
  <c r="P1432" i="1"/>
  <c r="M532" i="1"/>
  <c r="N517" i="1"/>
  <c r="A517" i="1"/>
  <c r="Q533" i="1"/>
  <c r="K516" i="1"/>
  <c r="R524" i="1"/>
  <c r="N1489" i="1"/>
  <c r="N1497" i="1"/>
  <c r="Q1423" i="1"/>
  <c r="N1431" i="1"/>
  <c r="A1490" i="1"/>
  <c r="J1490" i="1"/>
  <c r="R532" i="1"/>
  <c r="O525" i="1"/>
  <c r="N525" i="1"/>
  <c r="J1427" i="1"/>
  <c r="B524" i="1"/>
  <c r="N524" i="1"/>
  <c r="L524" i="1"/>
  <c r="L516" i="1"/>
  <c r="Q516" i="1"/>
  <c r="L1489" i="1"/>
  <c r="A1497" i="1"/>
  <c r="B1423" i="1"/>
  <c r="K1432" i="1"/>
  <c r="P532" i="1"/>
  <c r="O516" i="1"/>
  <c r="A516" i="1"/>
  <c r="O524" i="1"/>
  <c r="B19" i="10" a="1"/>
  <c r="B19" i="10" s="1"/>
  <c r="A1103" i="1"/>
  <c r="B1103" i="1"/>
  <c r="A1095" i="1"/>
  <c r="B1095" i="1"/>
  <c r="A1087" i="1"/>
  <c r="B1087" i="1"/>
  <c r="A1079" i="1"/>
  <c r="B1079" i="1"/>
  <c r="A1071" i="1"/>
  <c r="B1071" i="1"/>
  <c r="A1063" i="1"/>
  <c r="B1063" i="1"/>
  <c r="A1055" i="1"/>
  <c r="B1055" i="1"/>
  <c r="A1047" i="1"/>
  <c r="B1047" i="1"/>
  <c r="A1039" i="1"/>
  <c r="B1039" i="1"/>
  <c r="A1031" i="1"/>
  <c r="B1031" i="1"/>
  <c r="A1023" i="1"/>
  <c r="B1023" i="1"/>
  <c r="A1015" i="1"/>
  <c r="B1015" i="1"/>
  <c r="A1007" i="1"/>
  <c r="B1007" i="1"/>
  <c r="A999" i="1"/>
  <c r="B999" i="1"/>
  <c r="O1491" i="1"/>
  <c r="B1104" i="1"/>
  <c r="B1096" i="1"/>
  <c r="B1088" i="1"/>
  <c r="B1080" i="1"/>
  <c r="B1072" i="1"/>
  <c r="B1064" i="1"/>
  <c r="B1058" i="1"/>
  <c r="B1050" i="1"/>
  <c r="B1042" i="1"/>
  <c r="B1034" i="1"/>
  <c r="B1026" i="1"/>
  <c r="B1018" i="1"/>
  <c r="B1010" i="1"/>
  <c r="B1002" i="1"/>
  <c r="A1437" i="1"/>
  <c r="O1502" i="1"/>
  <c r="O1489" i="1"/>
  <c r="J1497" i="1"/>
  <c r="O1423" i="1"/>
  <c r="J1431" i="1"/>
  <c r="J1498" i="1"/>
  <c r="O1424" i="1"/>
  <c r="O1494" i="1"/>
  <c r="O1428" i="1"/>
  <c r="O1433" i="1"/>
  <c r="J1500" i="1"/>
  <c r="O1426" i="1"/>
  <c r="J1501" i="1"/>
  <c r="O1487" i="1"/>
  <c r="J1495" i="1"/>
  <c r="J1429" i="1"/>
  <c r="A1422" i="1"/>
  <c r="O1434" i="1"/>
  <c r="A1428" i="1"/>
  <c r="O1496" i="1"/>
  <c r="O1430" i="1"/>
  <c r="J1438" i="1"/>
  <c r="A1423" i="1"/>
  <c r="J1436" i="1"/>
  <c r="O1490" i="1"/>
  <c r="J1491" i="1"/>
  <c r="J1425" i="1"/>
  <c r="A1425" i="1"/>
  <c r="O1500" i="1"/>
  <c r="O1501" i="1"/>
  <c r="O1429" i="1"/>
  <c r="O1497" i="1"/>
  <c r="O1431" i="1"/>
  <c r="O1498" i="1"/>
  <c r="A1432" i="1"/>
  <c r="O1495" i="1"/>
  <c r="J1503" i="1"/>
  <c r="J1437" i="1"/>
  <c r="J1488" i="1"/>
  <c r="J1422" i="1"/>
  <c r="A1430" i="1"/>
  <c r="A1424" i="1"/>
  <c r="O1436" i="1"/>
  <c r="J1432" i="1"/>
  <c r="J1435" i="1"/>
  <c r="A1429" i="1"/>
  <c r="O1438" i="1"/>
  <c r="J1502" i="1"/>
  <c r="J1489" i="1"/>
  <c r="J1423" i="1"/>
  <c r="A1431" i="1"/>
  <c r="J1424" i="1"/>
  <c r="J1494" i="1"/>
  <c r="A1436" i="1"/>
  <c r="A1435" i="1"/>
  <c r="J1499" i="1"/>
  <c r="J1433" i="1"/>
  <c r="J1492" i="1"/>
  <c r="J1426"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tc={56F8F4A5-2A33-44DC-A4C5-DCC1887ABCF2}</author>
    <author>tc={DFCE93E8-A56C-4ED0-908E-191E61CEA7C8}</author>
    <author>tc={1DADB1F2-6C29-48BC-9EBA-F76FA8048408}</author>
    <author>tc={115A33E6-01ED-4C99-A26C-BB7437B6D91A}</author>
    <author>tc={77A0226B-5D88-41C3-BB10-85098563ACEA}</author>
    <author>tc={E1F777DC-9BF7-44FA-A0A2-888081E743D2}</author>
    <author>tc={800AA8CB-9B0D-4AE0-ADA5-F1F9A23AE559}</author>
    <author>tc={6C2C8026-C3AB-4747-AAA5-3C69FBA085C1}</author>
    <author>tc={739CC62E-E042-437E-B40C-7CFFFECD9A67}</author>
    <author>tc={734961DA-7117-4784-9187-EF5169016861}</author>
    <author>tc={83B200E5-B235-4C28-981F-E17C3CC8DE50}</author>
    <author>tc={97C4A7CC-6AB6-4772-A355-80C484117413}</author>
    <author>tc={B4DAB857-8022-4BA1-947F-B803E9D5A37F}</author>
    <author>tc={B16D2517-C7DF-4BF6-8A78-73ED57107CB6}</author>
    <author>tc={C4DA1A8F-25B0-4E44-8659-B4072DFB2EB6}</author>
    <author>tc={FAEB2263-CFFB-426A-9A4A-2A79E8DCF9DD}</author>
    <author>tc={E5AD8E77-1C0C-46C9-9D72-E10AA794C005}</author>
    <author>tc={9C642381-603C-4E7D-9C1B-671083BA9C1C}</author>
    <author>tc={9BFBB2DD-0513-4C23-84FD-03EBAD14B6CF}</author>
    <author>tc={636CB21F-6F40-4AAA-8CD5-EC4FA7560E44}</author>
    <author>tc={E4A9CE25-9C8C-4166-8872-1E2718C5DC22}</author>
    <author>tc={B2FB4342-4371-4456-B65B-B1ABBDE87960}</author>
    <author>tc={A68765DC-C2B6-4B17-A861-0E26CC76E47A}</author>
    <author>tc={284D201D-9E3D-48B9-A663-04C51F916906}</author>
    <author>tc={0722EA1C-D8F0-4D49-BF4E-689F5933EA4F}</author>
    <author>tc={9B87AC54-CE5F-41A9-A460-44B9F6BF781E}</author>
    <author>tc={43081DA1-ED14-46F0-9278-60FEB916A24F}</author>
    <author>tc={6F40AF14-8837-4735-9928-949D2F3EF0B1}</author>
    <author>tc={5B031C48-B31E-4BC2-A0D9-D4BAB0EB3704}</author>
    <author>tc={848D52B7-593E-466A-B388-DD512FC895B7}</author>
    <author>tc={97D3B3E5-759F-45D3-A2ED-B0C340BAD113}</author>
  </authors>
  <commentList>
    <comment ref="D3" authorId="0" shapeId="0" xr:uid="{56F8F4A5-2A33-44DC-A4C5-DCC1887ABCF2}">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7" authorId="1" shapeId="0" xr:uid="{DFCE93E8-A56C-4ED0-908E-191E61CEA7C8}">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2" shapeId="0" xr:uid="{1DADB1F2-6C29-48BC-9EBA-F76FA8048408}">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5" authorId="3" shapeId="0" xr:uid="{115A33E6-01ED-4C99-A26C-BB7437B6D9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4" shapeId="0" xr:uid="{77A0226B-5D88-41C3-BB10-85098563AC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3" authorId="5" shapeId="0" xr:uid="{E1F777DC-9BF7-44FA-A0A2-888081E743D2}">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79" authorId="6" shapeId="0" xr:uid="{800AA8CB-9B0D-4AE0-ADA5-F1F9A23AE559}">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81" authorId="7" shapeId="0" xr:uid="{6C2C8026-C3AB-4747-AAA5-3C69FBA085C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8" shapeId="0" xr:uid="{739CC62E-E042-437E-B40C-7CFFFECD9A6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9" shapeId="0" xr:uid="{734961DA-7117-4784-9187-EF516901686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83" authorId="10" shapeId="0" xr:uid="{83B200E5-B235-4C28-981F-E17C3CC8DE5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87" authorId="11" shapeId="0" xr:uid="{97C4A7CC-6AB6-4772-A355-80C484117413}">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94" authorId="12" shapeId="0" xr:uid="{B4DAB857-8022-4BA1-947F-B803E9D5A37F}">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99" authorId="13" shapeId="0" xr:uid="{B16D2517-C7DF-4BF6-8A78-73ED57107C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4" shapeId="0" xr:uid="{C4DA1A8F-25B0-4E44-8659-B4072DFB2E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5" shapeId="0" xr:uid="{FAEB2263-CFFB-426A-9A4A-2A79E8DCF9D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3" authorId="16" shapeId="0" xr:uid="{E5AD8E77-1C0C-46C9-9D72-E10AA794C005}">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4" authorId="17" shapeId="0" xr:uid="{9C642381-603C-4E7D-9C1B-671083BA9C1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5" authorId="18" shapeId="0" xr:uid="{9BFBB2DD-0513-4C23-84FD-03EBAD14B6C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6" authorId="19" shapeId="0" xr:uid="{636CB21F-6F40-4AAA-8CD5-EC4FA7560E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8" authorId="20" shapeId="0" xr:uid="{E4A9CE25-9C8C-4166-8872-1E2718C5DC2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9" authorId="21" shapeId="0" xr:uid="{B2FB4342-4371-4456-B65B-B1ABBDE8796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0" authorId="22" shapeId="0" xr:uid="{A68765DC-C2B6-4B17-A861-0E26CC76E47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1" authorId="23" shapeId="0" xr:uid="{284D201D-9E3D-48B9-A663-04C51F91690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11" authorId="24" shapeId="0" xr:uid="{0722EA1C-D8F0-4D49-BF4E-689F5933EA4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5" shapeId="0" xr:uid="{9B87AC54-CE5F-41A9-A460-44B9F6BF78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12" authorId="26" shapeId="0" xr:uid="{43081DA1-ED14-46F0-9278-60FEB916A24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7" shapeId="0" xr:uid="{6F40AF14-8837-4735-9928-949D2F3EF0B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13" authorId="28" shapeId="0" xr:uid="{5B031C48-B31E-4BC2-A0D9-D4BAB0EB370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4" authorId="29" shapeId="0" xr:uid="{848D52B7-593E-466A-B388-DD512FC895B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14" authorId="30" shapeId="0" xr:uid="{97D3B3E5-759F-45D3-A2ED-B0C340BAD113}">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tc={76840DFC-15C8-47EE-A995-A6AB54C823BD}</author>
  </authors>
  <commentList>
    <comment ref="D1" authorId="0" shapeId="0" xr:uid="{76840DFC-15C8-47EE-A995-A6AB54C823BD}">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<sst xmlns="http://schemas.openxmlformats.org/spreadsheetml/2006/main" count="35255" uniqueCount="4358">
  <si>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</si>
  <si>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</si>
  <si>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</si>
  <si>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</si>
  <si>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</si>
  <si>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</si>
  <si>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</si>
  <si>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</si>
  <si>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</si>
  <si>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</si>
  <si>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</si>
  <si>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</si>
  <si>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</si>
  <si>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</si>
  <si>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</si>
  <si>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</si>
  <si>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</si>
  <si>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</si>
  <si>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</si>
  <si>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</si>
  <si>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</si>
  <si>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</si>
  <si>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</si>
  <si>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</si>
  <si>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</si>
  <si>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</si>
  <si>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</si>
  <si>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</si>
  <si>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</si>
  <si>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</si>
  <si>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</si>
  <si>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</si>
  <si>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</si>
  <si>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</si>
  <si>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</si>
  <si>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</si>
  <si>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</si>
  <si>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</si>
  <si>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</si>
  <si>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</si>
  <si>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</si>
  <si>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</si>
  <si>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</si>
  <si>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</si>
  <si>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</si>
  <si>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</si>
  <si>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</si>
  <si>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</si>
  <si>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</si>
  <si>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</si>
  <si>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</si>
  <si>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</si>
  <si>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</si>
  <si>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</si>
  <si>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</si>
  <si>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</si>
  <si>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</si>
  <si>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</si>
  <si>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</si>
  <si>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</si>
  <si>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</si>
  <si>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</si>
  <si>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</si>
  <si>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</si>
  <si>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</si>
  <si>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</si>
  <si>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</si>
  <si>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</si>
  <si>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</si>
  <si>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</si>
  <si>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</si>
  <si>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</si>
  <si>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</si>
  <si>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</si>
  <si>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</si>
  <si>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</si>
  <si>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</si>
  <si>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</si>
  <si>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</si>
  <si>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</si>
  <si>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</si>
  <si>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</si>
  <si>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</si>
  <si>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</si>
  <si>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</si>
  <si>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</si>
  <si>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</si>
  <si>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</si>
  <si>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</si>
  <si>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</si>
  <si>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</si>
  <si>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</si>
  <si>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</si>
  <si>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</si>
  <si>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</si>
  <si>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</si>
  <si>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</si>
  <si>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</si>
  <si>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</si>
  <si>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</si>
  <si>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</si>
  <si>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</si>
  <si>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</si>
  <si>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</si>
  <si>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</si>
  <si>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</si>
  <si>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</si>
  <si>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</si>
  <si>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</si>
  <si>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</si>
  <si>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</si>
  <si>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</si>
  <si>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 increase in miles/gal</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</si>
  <si>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</si>
  <si>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</si>
  <si>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</si>
  <si>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</si>
  <si>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</si>
  <si>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</si>
  <si>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</si>
  <si>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</si>
  <si>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</si>
  <si>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</si>
  <si>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</si>
  <si>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</si>
  <si>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</si>
  <si>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</si>
  <si>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</si>
  <si>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</si>
  <si>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</si>
  <si>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</si>
  <si>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</si>
  <si>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</si>
  <si>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</si>
  <si>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</si>
  <si>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</si>
  <si>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</si>
  <si>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Business as Usual</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</si>
  <si>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</si>
  <si>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</si>
  <si>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</si>
  <si>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</si>
  <si>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</si>
  <si>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</si>
  <si>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</si>
  <si>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</si>
  <si>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</si>
  <si>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</si>
  <si>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</si>
  <si>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</si>
  <si>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</si>
  <si>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</si>
  <si>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</si>
  <si>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</si>
  <si>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</si>
  <si>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</si>
  <si>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</si>
  <si>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</si>
  <si>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</si>
  <si>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</si>
  <si>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</si>
  <si>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</si>
  <si>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</si>
  <si>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</si>
  <si>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</si>
  <si>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</si>
  <si>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</si>
  <si>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</si>
  <si>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</si>
  <si>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</si>
  <si>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</si>
  <si>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</si>
  <si>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</si>
  <si>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</si>
  <si>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</si>
  <si>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</si>
  <si>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</si>
  <si>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</si>
  <si>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</si>
  <si>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</si>
  <si>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</si>
  <si>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</si>
  <si>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</si>
  <si>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</si>
  <si>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</si>
  <si>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</si>
  <si>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</si>
  <si>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</si>
  <si>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</si>
  <si>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</si>
  <si>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</si>
  <si>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</si>
  <si>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</si>
  <si>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</si>
  <si>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</si>
  <si>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</si>
  <si>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</si>
  <si>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</si>
  <si>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</si>
  <si>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</si>
  <si>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</si>
  <si>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</si>
  <si>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</si>
  <si>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</si>
  <si>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</si>
  <si>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</si>
  <si>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</si>
  <si>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</si>
  <si>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</si>
  <si>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</si>
  <si>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</si>
  <si>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</si>
  <si>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</si>
  <si>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</si>
  <si>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</si>
  <si>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</si>
  <si>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</si>
  <si>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</si>
  <si>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</si>
  <si>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</si>
  <si>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</si>
  <si>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</si>
  <si>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</si>
  <si>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</si>
  <si>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</si>
  <si>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</si>
  <si>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</si>
  <si>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</si>
  <si>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</si>
  <si>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</si>
  <si>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</si>
  <si>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</si>
  <si>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</si>
  <si>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</si>
  <si>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</si>
  <si>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</si>
  <si>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</si>
  <si>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</si>
  <si>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</si>
  <si>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</si>
  <si>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</si>
  <si>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</si>
  <si>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</si>
  <si>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</si>
  <si>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</si>
  <si>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</si>
  <si>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</si>
  <si>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</si>
  <si>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</si>
  <si>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</si>
  <si>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</si>
  <si>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</si>
  <si>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</si>
  <si>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</si>
  <si>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</si>
  <si>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</si>
  <si>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</si>
  <si>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</si>
  <si>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</si>
  <si>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</si>
  <si>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</si>
  <si>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</si>
  <si>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</si>
  <si>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</si>
  <si>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</si>
  <si>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</si>
  <si>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</si>
  <si>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</si>
  <si>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</si>
  <si>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</si>
  <si>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</si>
  <si>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</si>
  <si>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</si>
  <si>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</si>
  <si>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</si>
  <si>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</si>
  <si>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</si>
  <si>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</si>
  <si>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</si>
  <si>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</si>
  <si>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</si>
  <si>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</si>
  <si>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</si>
  <si>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</si>
  <si>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</si>
  <si>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</si>
  <si>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</si>
  <si>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</si>
  <si>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</si>
  <si>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</si>
  <si>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</si>
  <si>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</si>
  <si>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</si>
  <si>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</si>
  <si>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</si>
  <si>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</si>
  <si>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</si>
  <si>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</si>
  <si>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</si>
  <si>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</si>
  <si>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</si>
  <si>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</si>
  <si>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</si>
  <si>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</si>
  <si>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</si>
  <si>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</si>
  <si>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</si>
  <si>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</si>
  <si>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</si>
  <si>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</si>
  <si>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</si>
  <si>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</si>
  <si>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</si>
  <si>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</si>
  <si>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</si>
  <si>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</si>
  <si>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</si>
  <si>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</si>
  <si>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</si>
  <si>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</si>
  <si>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</si>
  <si>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</si>
  <si>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</si>
  <si>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</si>
  <si>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</si>
  <si>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</si>
  <si>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</si>
  <si>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</si>
  <si>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</si>
  <si>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</si>
  <si>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</si>
  <si>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</si>
  <si>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</si>
  <si>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</si>
  <si>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</si>
  <si>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</si>
  <si>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</si>
  <si>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</si>
  <si>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</si>
  <si>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</si>
  <si>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</si>
  <si>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</si>
  <si>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</si>
  <si>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</si>
  <si>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</si>
  <si>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</si>
  <si>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</si>
  <si>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</si>
  <si>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</si>
  <si>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</si>
  <si>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</si>
  <si>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</si>
  <si>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</si>
  <si>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</si>
  <si>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</si>
  <si>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</si>
  <si>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</si>
  <si>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</si>
  <si>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</si>
  <si>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</si>
  <si>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</si>
  <si>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</si>
  <si>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</si>
  <si>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</si>
  <si>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</si>
  <si>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</si>
  <si>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</si>
  <si>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</si>
  <si>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</si>
  <si>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</si>
  <si>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</si>
  <si>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</si>
  <si>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</si>
  <si>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</si>
  <si>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</si>
  <si>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</si>
  <si>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</si>
  <si>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</si>
  <si>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</si>
  <si>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</si>
  <si>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</si>
  <si>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</si>
  <si>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</si>
  <si>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</si>
  <si>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</si>
  <si>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</si>
  <si>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</si>
  <si>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</si>
  <si>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</si>
  <si>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</si>
  <si>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</si>
  <si>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</si>
  <si>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</si>
  <si>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</si>
  <si>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</si>
  <si>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</si>
  <si>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</si>
  <si>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</si>
  <si>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</si>
  <si>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</si>
  <si>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</si>
  <si>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</si>
  <si>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</si>
  <si>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</si>
  <si>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</si>
  <si>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</si>
  <si>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</si>
  <si>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</si>
  <si>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</si>
  <si>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</si>
  <si>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</si>
  <si>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</si>
  <si>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</si>
  <si>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</si>
  <si>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</si>
  <si>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</si>
  <si>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</si>
  <si>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</si>
  <si>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</si>
  <si>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</si>
  <si>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</si>
  <si>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</si>
  <si>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</si>
  <si>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</si>
  <si>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</si>
  <si>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</si>
  <si>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</si>
  <si>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</si>
  <si>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</si>
  <si>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</si>
  <si>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</si>
  <si>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</si>
  <si>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</si>
  <si>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</si>
  <si>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</si>
  <si>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</si>
  <si>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</si>
  <si>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</si>
  <si>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</si>
  <si>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</si>
  <si>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</si>
  <si>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</si>
  <si>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</si>
  <si>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</si>
  <si>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</si>
  <si>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</si>
  <si>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</si>
  <si>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</si>
  <si>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</si>
  <si>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</si>
  <si>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</si>
  <si>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</si>
  <si>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</si>
  <si>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</si>
  <si>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</si>
  <si>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</si>
  <si>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</si>
  <si>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</si>
  <si>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</si>
  <si>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</si>
  <si>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</si>
  <si>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</si>
  <si>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</si>
  <si>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</si>
  <si>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</si>
  <si>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</si>
  <si>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</si>
  <si>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</si>
  <si>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</si>
  <si>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</si>
  <si>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</si>
  <si>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</si>
  <si>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</si>
  <si>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</si>
  <si>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</si>
  <si>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</si>
  <si>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</si>
  <si>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</si>
  <si>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</si>
  <si>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</si>
  <si>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</si>
  <si>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</si>
  <si>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</si>
  <si>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</si>
  <si>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</si>
  <si>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</si>
  <si>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</si>
  <si>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</si>
  <si>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</si>
  <si>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</si>
  <si>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</si>
  <si>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</si>
  <si>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</si>
  <si>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</si>
  <si>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</si>
  <si>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</si>
  <si>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</si>
  <si>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</si>
  <si>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</si>
  <si>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</si>
  <si>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</si>
  <si>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</si>
  <si>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</si>
  <si>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</si>
  <si>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</si>
  <si>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</si>
  <si>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</si>
  <si>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</si>
  <si>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</si>
  <si>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</si>
  <si>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</si>
  <si>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</si>
  <si>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</si>
  <si>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</si>
  <si>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</si>
  <si>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</si>
  <si>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</si>
  <si>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</si>
  <si>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</si>
  <si>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</si>
  <si>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</si>
  <si>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</si>
  <si>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</si>
  <si>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</si>
  <si>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</si>
  <si>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</si>
  <si>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</si>
  <si>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</si>
  <si>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</si>
  <si>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</si>
  <si>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</si>
  <si>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</si>
  <si>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</si>
  <si>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</si>
  <si>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</si>
  <si>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</si>
  <si>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</si>
  <si>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</si>
  <si>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</si>
  <si>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</si>
  <si>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</si>
  <si>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</si>
  <si>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</si>
  <si>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</si>
  <si>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</si>
  <si>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</si>
  <si>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</si>
  <si>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</si>
  <si>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</si>
  <si>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</si>
  <si>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</si>
  <si>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</si>
  <si>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</si>
  <si>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</si>
  <si>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</si>
  <si>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</si>
  <si>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</si>
  <si>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</si>
  <si>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</si>
  <si>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</si>
  <si>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</si>
  <si>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</si>
  <si>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</si>
  <si>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</si>
  <si>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</si>
  <si>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</si>
  <si>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</si>
  <si>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</si>
  <si>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</si>
  <si>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</si>
  <si>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</si>
  <si>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</si>
  <si>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</si>
  <si>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</si>
  <si>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</si>
  <si>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</si>
  <si>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</si>
  <si>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</si>
  <si>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</si>
  <si>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</si>
  <si>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</si>
  <si>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</si>
  <si>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</si>
  <si>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</si>
  <si>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</si>
  <si>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</si>
  <si>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</si>
  <si>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</si>
  <si>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</si>
  <si>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</si>
  <si>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</si>
  <si>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</si>
  <si>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</si>
  <si>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</si>
  <si>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</si>
  <si>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</si>
  <si>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</si>
  <si>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</si>
  <si>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</si>
  <si>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</si>
  <si>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</si>
  <si>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</si>
  <si>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</si>
  <si>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</si>
  <si>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</si>
  <si>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</si>
  <si>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</si>
  <si>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</si>
  <si>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</si>
  <si>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</si>
  <si>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</si>
  <si>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</si>
  <si>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</si>
  <si>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</si>
  <si>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</si>
  <si>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</si>
  <si>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</si>
  <si>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</si>
  <si>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</si>
  <si>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</si>
  <si>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</si>
  <si>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</si>
  <si>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</si>
  <si>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</si>
  <si>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</si>
  <si>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</si>
  <si>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</si>
  <si>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</si>
  <si>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</si>
  <si>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</si>
  <si>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</si>
  <si>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</si>
  <si>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</si>
  <si>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</si>
  <si>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</si>
  <si>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</si>
  <si>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</si>
  <si>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</si>
  <si>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</si>
  <si>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</si>
  <si>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</si>
  <si>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</si>
  <si>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</si>
  <si>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</si>
  <si>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</si>
  <si>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</si>
  <si>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</si>
  <si>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</si>
  <si>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</si>
  <si>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</si>
  <si>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</si>
  <si>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</si>
  <si>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</si>
  <si>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</si>
  <si>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</si>
  <si>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</si>
  <si>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</si>
  <si>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</si>
  <si>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</si>
  <si>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</si>
  <si>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</si>
  <si>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</si>
  <si>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</si>
  <si>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</si>
  <si>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</si>
  <si>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</si>
  <si>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</si>
  <si>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</si>
  <si>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</si>
  <si>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</si>
  <si>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</si>
  <si>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</si>
  <si>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</si>
  <si>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</si>
  <si>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</si>
  <si>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</si>
  <si>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</si>
  <si>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</si>
  <si>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</si>
  <si>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</si>
  <si>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</si>
  <si>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</si>
  <si>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</si>
  <si>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</si>
  <si>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</si>
  <si>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</si>
  <si>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</si>
  <si>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</si>
  <si>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</si>
  <si>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</si>
  <si>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</si>
  <si>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</si>
  <si>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</si>
  <si>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</si>
  <si>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</si>
  <si>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</si>
  <si>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</si>
  <si>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</si>
  <si>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</si>
  <si>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</si>
  <si>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</si>
  <si>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</si>
  <si>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</si>
  <si>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</si>
  <si>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</si>
  <si>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</si>
  <si>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</si>
  <si>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</si>
  <si>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</si>
  <si>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</si>
  <si>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</si>
  <si>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</si>
  <si>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</si>
  <si>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</si>
  <si>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</si>
  <si>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</si>
  <si>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</si>
  <si>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</si>
  <si>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</si>
  <si>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</si>
  <si>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</si>
  <si>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</si>
  <si>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</si>
  <si>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</si>
  <si>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</si>
  <si>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</si>
  <si>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</si>
  <si>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</si>
  <si>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</si>
  <si>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</si>
  <si>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</si>
  <si>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</si>
  <si>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</si>
  <si>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</si>
  <si>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</si>
  <si>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</si>
  <si>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</si>
  <si>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</si>
  <si>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</si>
  <si>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</si>
  <si>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</si>
  <si>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</si>
  <si>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</si>
  <si>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</si>
  <si>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</si>
  <si>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</si>
  <si>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</si>
  <si>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</si>
  <si>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</si>
  <si>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</si>
  <si>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</si>
  <si>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</si>
  <si>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</si>
  <si>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</si>
  <si>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</si>
  <si>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</si>
  <si>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</si>
  <si>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</si>
  <si>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</si>
  <si>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</si>
  <si>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</si>
  <si>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</si>
  <si>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</si>
  <si>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</si>
  <si>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</si>
  <si>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</si>
  <si>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</si>
  <si>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</si>
  <si>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</si>
  <si>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</si>
  <si>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</si>
  <si>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</si>
  <si>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</si>
  <si>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</si>
  <si>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</si>
  <si>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</si>
  <si>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</si>
  <si>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</si>
  <si>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</si>
  <si>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</si>
  <si>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</si>
  <si>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</si>
  <si>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</si>
  <si>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</si>
  <si>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</si>
  <si>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</si>
  <si>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</si>
  <si>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</si>
  <si>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</si>
  <si>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</si>
  <si>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</si>
  <si>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</si>
  <si>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</si>
  <si>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</si>
  <si>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</si>
  <si>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</si>
  <si>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</si>
  <si>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</si>
  <si>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</si>
  <si>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</si>
  <si>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</si>
  <si>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</si>
  <si>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</si>
  <si>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</si>
  <si>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</si>
  <si>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</si>
  <si>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</si>
  <si>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</si>
  <si>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</si>
  <si>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</si>
  <si>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</si>
  <si>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</si>
  <si>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</si>
  <si>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</si>
  <si>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</si>
  <si>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</si>
  <si>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</si>
  <si>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</si>
  <si>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</si>
  <si>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</si>
  <si>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</si>
  <si>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</si>
  <si>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</si>
  <si>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</si>
  <si>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</si>
  <si>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</si>
  <si>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</si>
  <si>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</si>
  <si>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</si>
  <si>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</si>
  <si>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</si>
  <si>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</si>
  <si>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</si>
  <si>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</si>
  <si>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</si>
  <si>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</si>
  <si>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</si>
  <si>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</si>
  <si>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</si>
  <si>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</si>
  <si>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</si>
  <si>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</si>
  <si>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</si>
  <si>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</si>
  <si>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</si>
  <si>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</si>
  <si>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</si>
  <si>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</si>
  <si>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</si>
  <si>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</si>
  <si>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</si>
  <si>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</si>
  <si>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</si>
  <si>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</si>
  <si>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</si>
  <si>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</si>
  <si>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</si>
  <si>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</si>
  <si>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</si>
  <si>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</si>
  <si>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</si>
  <si>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</si>
  <si>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</si>
  <si>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</si>
  <si>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</si>
  <si>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</si>
  <si>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</si>
  <si>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</si>
  <si>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</si>
  <si>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</si>
  <si>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</si>
  <si>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</si>
  <si>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</si>
  <si>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</si>
  <si>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</si>
  <si>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</si>
  <si>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</si>
  <si>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</si>
  <si>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</si>
  <si>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</si>
  <si>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</si>
  <si>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</si>
  <si>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</si>
  <si>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</si>
  <si>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</si>
  <si>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</si>
  <si>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</si>
  <si>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</si>
  <si>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</si>
  <si>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</si>
  <si>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</si>
  <si>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</si>
  <si>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</si>
  <si>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</si>
  <si>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</si>
  <si>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</si>
  <si>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</si>
  <si>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</si>
  <si>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</si>
  <si>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</si>
  <si>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</si>
  <si>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</si>
  <si>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</si>
  <si>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</si>
  <si>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</si>
  <si>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</si>
  <si>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</si>
  <si>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</si>
  <si>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</si>
  <si>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</si>
  <si>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</si>
  <si>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</si>
  <si>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</si>
  <si>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</si>
  <si>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</si>
  <si>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</si>
  <si>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</si>
  <si>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</si>
  <si>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</si>
  <si>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</si>
  <si>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</si>
  <si>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</si>
  <si>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</si>
  <si>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</si>
  <si>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</si>
  <si>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</si>
  <si>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</si>
  <si>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</si>
  <si>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</si>
  <si>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</si>
  <si>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</si>
  <si>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</si>
  <si>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</si>
  <si>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</si>
  <si>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</si>
  <si>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</si>
  <si>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</si>
  <si>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</si>
  <si>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</si>
  <si>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</si>
  <si>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</si>
  <si>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</si>
  <si>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</si>
  <si>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</si>
  <si>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</si>
  <si>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</si>
  <si>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</si>
  <si>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</si>
  <si>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</si>
  <si>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</si>
  <si>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</si>
  <si>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</si>
  <si>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</si>
  <si>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</si>
  <si>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</si>
  <si>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</si>
  <si>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</si>
  <si>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</si>
  <si>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</si>
  <si>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</si>
  <si>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</si>
  <si>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</si>
  <si>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</si>
  <si>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</si>
  <si>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</si>
  <si>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</si>
  <si>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</si>
  <si>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</si>
  <si>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</si>
  <si>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</si>
  <si>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</si>
  <si>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</si>
  <si>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</si>
  <si>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</si>
  <si>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</si>
  <si>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</si>
  <si>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</si>
  <si>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</si>
  <si>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</si>
  <si>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</si>
  <si>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</si>
  <si>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</si>
  <si>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</si>
  <si>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</si>
  <si>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</si>
  <si>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</si>
  <si>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</si>
  <si>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</si>
  <si>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</si>
  <si>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</si>
  <si>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</si>
  <si>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</si>
  <si>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</si>
  <si>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</si>
  <si>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</si>
  <si>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</si>
  <si>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</si>
  <si>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</si>
  <si>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</si>
  <si>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</si>
  <si>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</si>
  <si>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</si>
  <si>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</si>
  <si>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</si>
  <si>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</si>
  <si>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</si>
  <si>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</si>
  <si>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</si>
  <si>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</si>
  <si>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</si>
  <si>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</si>
  <si>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</si>
  <si>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</si>
  <si>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</si>
  <si>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</si>
  <si>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</si>
  <si>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</si>
  <si>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</si>
  <si>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</si>
  <si>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</si>
  <si>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</si>
  <si>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</si>
  <si>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</si>
  <si>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</si>
  <si>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</si>
  <si>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</si>
  <si>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</si>
  <si>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</si>
  <si>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</si>
  <si>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</si>
  <si>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</si>
  <si>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</si>
  <si>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</si>
  <si>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</si>
  <si>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</si>
  <si>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</si>
  <si>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</si>
  <si>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</si>
  <si>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</si>
  <si>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</si>
  <si>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</si>
  <si>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</si>
  <si>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</si>
  <si>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</si>
  <si>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</si>
  <si>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</si>
  <si>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</si>
  <si>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</si>
  <si>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</si>
  <si>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</si>
  <si>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</si>
  <si>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</si>
  <si>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</si>
  <si>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</si>
  <si>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</si>
  <si>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</si>
  <si>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</si>
  <si>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</si>
  <si>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</si>
  <si>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</si>
  <si>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</si>
  <si>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</si>
  <si>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</si>
  <si>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</si>
  <si>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</si>
  <si>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</si>
  <si>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</si>
  <si>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</si>
  <si>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</si>
  <si>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</si>
  <si>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</si>
  <si>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</si>
  <si>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</si>
  <si>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</si>
  <si>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</si>
  <si>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</si>
  <si>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</si>
  <si>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</si>
  <si>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</si>
  <si>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</si>
  <si>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</si>
  <si>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</si>
  <si>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</si>
  <si>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</si>
  <si>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</si>
  <si>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</si>
  <si>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</si>
  <si>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</si>
  <si>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</si>
  <si>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</si>
  <si>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</si>
  <si>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</si>
  <si>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</si>
  <si>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</si>
  <si>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</si>
  <si>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</si>
  <si>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</si>
  <si>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</si>
  <si>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</si>
  <si>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</si>
  <si>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</si>
  <si>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</si>
  <si>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</si>
  <si>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</si>
  <si>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</si>
  <si>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</si>
  <si>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</si>
  <si>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</si>
  <si>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</si>
  <si>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</si>
  <si>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</si>
  <si>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</si>
  <si>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</si>
  <si>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</si>
  <si>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</si>
  <si>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</si>
  <si>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</si>
  <si>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</si>
  <si>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</si>
  <si>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</si>
  <si>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</si>
  <si>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</si>
  <si>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</si>
  <si>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</si>
  <si>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</si>
  <si>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</si>
  <si>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</si>
  <si>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</si>
  <si>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</si>
  <si>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</si>
  <si>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</si>
  <si>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</si>
  <si>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</si>
  <si>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</si>
  <si>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</si>
  <si>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</si>
  <si>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</si>
  <si>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</si>
  <si>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</si>
  <si>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</si>
  <si>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</si>
  <si>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</si>
  <si>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</si>
  <si>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</si>
  <si>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</si>
  <si>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</si>
  <si>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</si>
  <si>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</si>
  <si>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</si>
  <si>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</si>
  <si>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</si>
  <si>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</si>
  <si>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</si>
  <si>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</si>
  <si>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</si>
  <si>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</si>
  <si>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</si>
  <si>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</si>
  <si>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</si>
  <si>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</si>
  <si>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</si>
  <si>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</si>
  <si>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</si>
  <si>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</si>
  <si>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</si>
  <si>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</si>
  <si>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</si>
  <si>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</si>
  <si>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</si>
  <si>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</si>
  <si>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</si>
  <si>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</si>
  <si>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</si>
  <si>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</si>
  <si>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</si>
  <si>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</si>
  <si>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</si>
  <si>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</si>
  <si>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</si>
  <si>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</si>
  <si>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</si>
  <si>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</si>
  <si>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</si>
  <si>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</si>
  <si>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</si>
  <si>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</si>
  <si>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</si>
  <si>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</si>
  <si>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</si>
  <si>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</si>
  <si>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</si>
  <si>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</si>
  <si>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</si>
  <si>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</si>
  <si>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</si>
  <si>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</si>
  <si>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</si>
  <si>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</si>
  <si>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</si>
  <si>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</si>
  <si>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</si>
  <si>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</si>
  <si>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</si>
  <si>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</si>
  <si>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</si>
  <si>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</si>
  <si>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</si>
  <si>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</si>
  <si>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</si>
  <si>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</si>
  <si>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</si>
  <si>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</si>
  <si>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</si>
  <si>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</si>
  <si>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</si>
  <si>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</si>
  <si>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</si>
  <si>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</si>
  <si>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</si>
  <si>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</si>
  <si>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</si>
  <si>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</si>
  <si>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</si>
  <si>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</si>
  <si>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</si>
  <si>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</si>
  <si>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</si>
  <si>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</si>
  <si>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</si>
  <si>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</si>
  <si>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</si>
  <si>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</si>
  <si>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</si>
  <si>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</si>
  <si>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</si>
  <si>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</si>
  <si>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</si>
  <si>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</si>
  <si>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</si>
  <si>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</si>
  <si>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</si>
  <si>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</si>
  <si>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</si>
  <si>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</si>
  <si>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</si>
  <si>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</si>
  <si>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</si>
  <si>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</si>
  <si>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</si>
  <si>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</si>
  <si>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</si>
  <si>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</si>
  <si>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</si>
  <si>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</si>
  <si>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</si>
  <si>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</si>
  <si>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</si>
  <si>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</si>
  <si>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</si>
  <si>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</si>
  <si>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</si>
  <si>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</si>
  <si>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</si>
  <si>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</si>
  <si>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</si>
  <si>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</si>
  <si>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</si>
  <si>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</si>
  <si>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</si>
  <si>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</si>
  <si>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</si>
  <si>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</si>
  <si>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</si>
  <si>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</si>
  <si>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</si>
  <si>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</si>
  <si>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</si>
  <si>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</si>
  <si>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</si>
  <si>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</si>
  <si>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</si>
  <si>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</si>
  <si>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</si>
  <si>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</si>
  <si>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</si>
  <si>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</si>
  <si>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</si>
  <si>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</si>
  <si>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</si>
  <si>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</si>
  <si>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</si>
  <si>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</si>
  <si>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</si>
  <si>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</si>
  <si>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</si>
  <si>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</si>
  <si>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</si>
  <si>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</si>
  <si>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</si>
  <si>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</si>
  <si>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</si>
  <si>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</si>
  <si>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</si>
  <si>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</si>
  <si>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</si>
  <si>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</si>
  <si>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</si>
  <si>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</si>
  <si>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</si>
  <si>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</si>
  <si>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</si>
  <si>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</si>
  <si>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</si>
  <si>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</si>
  <si>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</si>
  <si>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</si>
  <si>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</si>
  <si>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</si>
  <si>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</si>
  <si>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</si>
  <si>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</si>
  <si>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</si>
  <si>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</si>
  <si>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</si>
  <si>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</si>
  <si>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</si>
  <si>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</si>
  <si>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</si>
  <si>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</si>
  <si>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</si>
  <si>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</si>
  <si>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</si>
  <si>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</si>
  <si>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</si>
  <si>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</si>
  <si>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</si>
  <si>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</si>
  <si>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</si>
  <si>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</si>
  <si>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</si>
  <si>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</si>
  <si>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</si>
  <si>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</si>
  <si>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</si>
  <si>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</si>
  <si>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</si>
  <si>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</si>
  <si>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</si>
  <si>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</si>
  <si>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</si>
  <si>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</si>
  <si>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</si>
  <si>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</si>
  <si>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</si>
  <si>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</si>
  <si>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</si>
  <si>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</si>
  <si>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</si>
  <si>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</si>
  <si>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</si>
  <si>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</si>
  <si>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</si>
  <si>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</si>
  <si>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</si>
  <si>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</si>
  <si>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</si>
  <si>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</si>
  <si>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</si>
  <si>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</si>
  <si>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</si>
  <si>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</si>
  <si>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</si>
  <si>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</si>
  <si>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</si>
  <si>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</si>
  <si>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</si>
  <si>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</si>
  <si>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</si>
  <si>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</si>
  <si>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</si>
  <si>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</si>
  <si>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</si>
  <si>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</si>
  <si>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</si>
  <si>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</si>
  <si>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</si>
  <si>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</si>
  <si>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</si>
  <si>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</si>
  <si>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</si>
  <si>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</si>
  <si>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</si>
  <si>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</si>
  <si>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</si>
  <si>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</si>
  <si>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</si>
  <si>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</si>
  <si>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</si>
  <si>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</si>
  <si>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</si>
  <si>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</si>
  <si>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</si>
  <si>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</si>
  <si>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</si>
  <si>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</si>
  <si>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</si>
  <si>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</si>
  <si>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</si>
  <si>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</si>
  <si>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</si>
  <si>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</si>
  <si>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</si>
  <si>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</si>
  <si>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</si>
  <si>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</si>
  <si>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</si>
  <si>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</si>
  <si>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</si>
  <si>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</si>
  <si>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</si>
  <si>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</si>
  <si>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</si>
  <si>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</si>
  <si>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</si>
  <si>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</si>
  <si>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</si>
  <si>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</si>
  <si>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</si>
  <si>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</si>
  <si>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</si>
  <si>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</si>
  <si>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</si>
  <si>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</si>
  <si>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</si>
  <si>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</si>
  <si>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</si>
  <si>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</si>
  <si>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</si>
  <si>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</si>
  <si>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</si>
  <si>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</si>
  <si>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</si>
  <si>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</si>
  <si>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</si>
  <si>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</si>
  <si>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</si>
  <si>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</si>
  <si>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</si>
  <si>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</si>
  <si>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</si>
  <si>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</si>
  <si>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</si>
  <si>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</si>
  <si>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</si>
  <si>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</si>
  <si>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</si>
  <si>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</si>
  <si>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</si>
  <si>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</si>
  <si>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</si>
  <si>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</si>
  <si>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</si>
  <si>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</si>
  <si>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</si>
  <si>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</si>
  <si>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</si>
  <si>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</si>
  <si>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</si>
  <si>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</si>
  <si>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</si>
  <si>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</si>
  <si>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</si>
  <si>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</si>
  <si>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</si>
  <si>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</si>
  <si>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</si>
  <si>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</si>
  <si>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</si>
  <si>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</si>
  <si>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</si>
  <si>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</si>
  <si>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</si>
  <si>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</si>
  <si>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</si>
  <si>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</si>
  <si>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</si>
  <si>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</si>
  <si>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</si>
  <si>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</si>
  <si>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</si>
  <si>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</si>
  <si>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</si>
  <si>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</si>
  <si>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</si>
  <si>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</si>
  <si>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</si>
  <si>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</si>
  <si>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</si>
  <si>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</si>
  <si>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</si>
  <si>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</si>
  <si>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</si>
  <si>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</si>
  <si>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</si>
  <si>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</si>
  <si>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</si>
  <si>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</si>
  <si>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</si>
  <si>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</si>
  <si>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</si>
  <si>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</si>
  <si>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</si>
  <si>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</si>
  <si>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</si>
  <si>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</si>
  <si>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</si>
  <si>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</si>
  <si>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</si>
  <si>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</si>
  <si>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</si>
  <si>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</si>
  <si>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</si>
  <si>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</si>
  <si>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</si>
  <si>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</si>
  <si>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</si>
  <si>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</si>
  <si>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</si>
  <si>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</si>
  <si>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</si>
  <si>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</si>
  <si>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</si>
  <si>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</si>
  <si>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</si>
  <si>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</si>
  <si>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</si>
  <si>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</si>
  <si>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</si>
  <si>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</si>
  <si>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</si>
  <si>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</si>
  <si>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</si>
  <si>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</si>
  <si>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</si>
  <si>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</si>
  <si>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</si>
  <si>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</si>
  <si>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</si>
  <si>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</si>
  <si>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</si>
  <si>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</si>
  <si>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</si>
  <si>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</si>
  <si>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</si>
  <si>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</si>
  <si>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</si>
  <si>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</si>
  <si>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</si>
  <si>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</si>
  <si>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</si>
  <si>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</si>
  <si>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</si>
  <si>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</si>
  <si>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</si>
  <si>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</si>
  <si>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</si>
  <si>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</si>
  <si>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</si>
  <si>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</si>
  <si>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</si>
  <si>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</si>
  <si>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</si>
  <si>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</si>
  <si>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</si>
  <si>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</si>
  <si>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</si>
  <si>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</si>
  <si>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</si>
  <si>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</si>
  <si>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</si>
  <si>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</si>
  <si>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</si>
  <si>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</si>
  <si>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</si>
  <si>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</si>
  <si>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</si>
  <si>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</si>
  <si>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</si>
  <si>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</si>
  <si>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</si>
  <si>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</si>
  <si>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</si>
  <si>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</si>
  <si>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</si>
  <si>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</si>
  <si>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</si>
  <si>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</si>
  <si>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</si>
  <si>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</si>
  <si>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</si>
  <si>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</si>
  <si>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</si>
  <si>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</si>
  <si>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</si>
  <si>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</si>
  <si>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</si>
  <si>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</si>
  <si>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</si>
  <si>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</si>
  <si>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</si>
  <si>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</si>
  <si>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</si>
  <si>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</si>
  <si>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</si>
  <si>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</si>
  <si>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</si>
  <si>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</si>
  <si>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</si>
  <si>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</si>
  <si>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</si>
  <si>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</si>
  <si>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</si>
  <si>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</si>
  <si>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</si>
  <si>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</si>
  <si>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</si>
  <si>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</si>
  <si>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</si>
  <si>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</si>
  <si>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</si>
  <si>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</si>
  <si>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</si>
  <si>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</si>
  <si>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</si>
  <si>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</si>
  <si>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</si>
  <si>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</si>
  <si>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</si>
  <si>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</si>
  <si>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</si>
  <si>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</si>
  <si>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</si>
  <si>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</si>
  <si>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</si>
  <si>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</si>
  <si>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</si>
  <si>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</si>
  <si>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</si>
  <si>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</si>
  <si>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</si>
  <si>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</si>
  <si>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</si>
  <si>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</si>
  <si>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</si>
  <si>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</si>
  <si>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</si>
  <si>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</si>
  <si>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</si>
  <si>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</si>
  <si>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</si>
  <si>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</si>
  <si>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</si>
  <si>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</si>
  <si>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</si>
  <si>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</si>
  <si>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</si>
  <si>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</si>
  <si>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</si>
  <si>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</si>
  <si>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</si>
  <si>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</si>
  <si>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</si>
  <si>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</si>
  <si>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</si>
  <si>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</si>
  <si>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</si>
  <si>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</si>
  <si>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</si>
  <si>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</si>
  <si>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</si>
  <si>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</si>
  <si>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</si>
  <si>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</si>
  <si>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</si>
  <si>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</si>
  <si>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</si>
  <si>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</si>
  <si>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</si>
  <si>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</si>
  <si>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</si>
  <si>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</si>
  <si>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</si>
  <si>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</si>
  <si>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</si>
  <si>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</si>
  <si>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</si>
  <si>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</si>
  <si>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</si>
  <si>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</si>
  <si>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</si>
  <si>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</si>
  <si>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</si>
  <si>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</si>
  <si>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</si>
  <si>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</si>
  <si>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</si>
  <si>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</si>
  <si>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</si>
  <si>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</si>
  <si>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</si>
  <si>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</si>
  <si>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</si>
  <si>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</si>
  <si>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</si>
  <si>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</si>
  <si>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</si>
  <si>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</si>
  <si>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</si>
  <si>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</si>
  <si>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</si>
  <si>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</si>
  <si>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</si>
  <si>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</si>
  <si>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</si>
  <si>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</si>
  <si>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</si>
  <si>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</si>
  <si>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</si>
  <si>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</si>
  <si>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</si>
  <si>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</si>
  <si>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</si>
  <si>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</si>
  <si>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</si>
  <si>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</si>
  <si>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</si>
  <si>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</si>
  <si>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</si>
  <si>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</si>
  <si>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</si>
  <si>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</si>
  <si>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</si>
  <si>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</si>
  <si>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</si>
  <si>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</si>
  <si>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</si>
  <si>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</si>
  <si>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</si>
  <si>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</si>
  <si>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</si>
  <si>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</si>
  <si>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</si>
  <si>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</si>
  <si>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</si>
  <si>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</si>
  <si>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</si>
  <si>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</si>
  <si>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</si>
  <si>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</si>
  <si>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</si>
  <si>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</si>
  <si>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</si>
  <si>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</si>
  <si>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</si>
  <si>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</si>
  <si>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</si>
  <si>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</si>
  <si>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</si>
  <si>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</si>
  <si>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</si>
  <si>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</si>
  <si>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</si>
  <si>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</si>
  <si>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</si>
  <si>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</si>
  <si>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</si>
  <si>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</si>
  <si>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</si>
  <si>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</si>
  <si>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</si>
  <si>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</si>
  <si>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</si>
  <si>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</si>
  <si>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</si>
  <si>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</si>
  <si>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</si>
  <si>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</si>
  <si>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</si>
  <si>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</si>
  <si>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</si>
  <si>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</si>
  <si>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</si>
  <si>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</si>
  <si>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</si>
  <si>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</si>
  <si>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</si>
  <si>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</si>
  <si>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</si>
  <si>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</si>
  <si>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</si>
  <si>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</si>
  <si>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</si>
  <si>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</si>
  <si>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</si>
  <si>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</si>
  <si>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</si>
  <si>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</si>
  <si>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</si>
  <si>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</si>
  <si>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</si>
  <si>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</si>
  <si>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</si>
  <si>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</si>
  <si>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</si>
  <si>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</si>
  <si>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</si>
  <si>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</si>
  <si>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</si>
  <si>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</si>
  <si>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</si>
  <si>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</si>
  <si>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</si>
  <si>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</si>
  <si>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</si>
  <si>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</si>
  <si>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</si>
  <si>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</si>
  <si>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</si>
  <si>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</si>
  <si>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</si>
  <si>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</si>
  <si>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</si>
  <si>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</si>
  <si>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</si>
  <si>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</si>
  <si>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</si>
  <si>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</si>
  <si>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</si>
  <si>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</si>
  <si>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</si>
  <si>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</si>
  <si>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</si>
  <si>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</si>
  <si>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</si>
  <si>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</si>
  <si>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</si>
  <si>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</si>
  <si>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</si>
  <si>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</si>
  <si>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</si>
  <si>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</si>
  <si>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</si>
  <si>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</si>
  <si>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</si>
  <si>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</si>
  <si>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</si>
  <si>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</si>
  <si>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</si>
  <si>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</si>
  <si>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</si>
  <si>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</si>
  <si>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</si>
  <si>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</si>
  <si>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</si>
  <si>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</si>
  <si>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</si>
  <si>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</si>
  <si>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</si>
  <si>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</si>
  <si>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</si>
  <si>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</si>
  <si>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</si>
  <si>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</si>
  <si>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</si>
  <si>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</si>
  <si>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</si>
  <si>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</si>
  <si>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</si>
  <si>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</si>
  <si>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</si>
  <si>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</si>
  <si>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</si>
  <si>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</si>
  <si>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</si>
  <si>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</si>
  <si>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</si>
  <si>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</si>
  <si>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</si>
  <si>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</si>
  <si>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</si>
  <si>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</si>
  <si>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</si>
  <si>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</si>
  <si>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</si>
  <si>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</si>
  <si>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</si>
  <si>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</si>
  <si>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</si>
  <si>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</si>
  <si>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</si>
  <si>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</si>
  <si>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</si>
  <si>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</si>
  <si>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</si>
  <si>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</si>
  <si>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</si>
  <si>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</si>
  <si>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</si>
  <si>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</si>
  <si>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</si>
  <si>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</si>
  <si>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</si>
  <si>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</si>
  <si>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</si>
  <si>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</si>
  <si>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</si>
  <si>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</si>
  <si>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</si>
  <si>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</si>
  <si>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</si>
  <si>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</si>
  <si>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</si>
  <si>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</si>
  <si>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</si>
  <si>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</si>
  <si>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</si>
  <si>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</si>
  <si>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</si>
  <si>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</si>
  <si>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</si>
  <si>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</si>
  <si>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</si>
  <si>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</si>
  <si>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</si>
  <si>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</si>
  <si>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</si>
  <si>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</si>
  <si>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</si>
  <si>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</si>
  <si>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</si>
  <si>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</si>
  <si>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</si>
  <si>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</si>
  <si>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</si>
  <si>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</si>
  <si>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</si>
  <si>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</si>
  <si>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</si>
  <si>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</si>
  <si>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</si>
  <si>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</si>
  <si>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</si>
  <si>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</si>
  <si>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</si>
  <si>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</si>
  <si>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</si>
  <si>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</si>
  <si>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</si>
  <si>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</si>
  <si>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</si>
  <si>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</si>
  <si>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</si>
  <si>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</si>
  <si>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</si>
  <si>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</si>
  <si>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</si>
  <si>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</si>
  <si>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</si>
  <si>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</si>
  <si>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</si>
  <si>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</si>
  <si>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</si>
  <si>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</si>
  <si>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</si>
  <si>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</si>
  <si>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</si>
  <si>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</si>
  <si>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</si>
  <si>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</si>
  <si>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</si>
  <si>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</si>
  <si>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</si>
  <si>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</si>
  <si>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</si>
  <si>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</si>
  <si>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</si>
  <si>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</si>
  <si>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</si>
  <si>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</si>
  <si>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</si>
  <si>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</si>
  <si>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</si>
  <si>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</si>
  <si>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</si>
  <si>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</si>
  <si>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</si>
  <si>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</si>
  <si>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</si>
  <si>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</si>
  <si>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</si>
  <si>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</si>
  <si>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</si>
  <si>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</si>
  <si>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</si>
  <si>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</si>
  <si>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</si>
  <si>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</si>
  <si>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</si>
  <si>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</si>
  <si>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</si>
  <si>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</si>
  <si>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</si>
  <si>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</si>
  <si>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</si>
  <si>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</si>
  <si>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</si>
  <si>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</si>
  <si>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</si>
  <si>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</si>
  <si>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</si>
  <si>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</si>
  <si>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</si>
  <si>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</si>
  <si>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</si>
  <si>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</si>
  <si>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</si>
  <si>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</si>
  <si>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</si>
  <si>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</si>
  <si>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</si>
  <si>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</si>
  <si>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</si>
  <si>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</si>
  <si>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</si>
  <si>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</si>
  <si>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</si>
  <si>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</si>
  <si>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</si>
  <si>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</si>
  <si>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</si>
  <si>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</si>
  <si>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</si>
  <si>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</si>
  <si>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</si>
  <si>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</si>
  <si>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</si>
  <si>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</si>
  <si>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</si>
  <si>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</si>
  <si>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</si>
  <si>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</si>
  <si>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</si>
  <si>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</si>
  <si>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</si>
  <si>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</si>
  <si>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</si>
  <si>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</si>
  <si>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</si>
  <si>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</si>
  <si>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</si>
  <si>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</si>
  <si>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</si>
  <si>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</si>
  <si>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</si>
  <si>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</si>
  <si>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</si>
  <si>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</si>
  <si>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</si>
  <si>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</si>
  <si>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</si>
  <si>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</si>
  <si>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</si>
  <si>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</si>
  <si>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</si>
  <si>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</si>
  <si>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</si>
  <si>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</si>
  <si>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</si>
  <si>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</si>
  <si>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</si>
  <si>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</si>
  <si>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</si>
  <si>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</si>
  <si>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</si>
  <si>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</si>
  <si>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</si>
  <si>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</si>
  <si>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</si>
  <si>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</si>
  <si>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</si>
  <si>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</si>
  <si>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</si>
  <si>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</si>
  <si>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</si>
  <si>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</si>
  <si>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</si>
  <si>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</si>
  <si>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</si>
  <si>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</si>
  <si>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</si>
  <si>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</si>
  <si>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</si>
  <si>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</si>
  <si>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</si>
  <si>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</si>
  <si>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</si>
  <si>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</si>
  <si>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</si>
  <si>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</si>
  <si>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</si>
  <si>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</si>
  <si>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</si>
  <si>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</si>
  <si>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</si>
  <si>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</si>
  <si>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</si>
  <si>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</si>
  <si>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</si>
  <si>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</si>
  <si>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</si>
  <si>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</si>
  <si>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</si>
  <si>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</si>
  <si>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</si>
  <si>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</si>
  <si>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</si>
  <si>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</si>
  <si>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</si>
  <si>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</si>
  <si>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</si>
  <si>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</si>
  <si>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</si>
  <si>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</si>
  <si>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</si>
  <si>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</si>
  <si>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</si>
  <si>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</si>
  <si>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</si>
  <si>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</si>
  <si>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</si>
  <si>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</si>
  <si>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</si>
  <si>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</si>
  <si>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</si>
  <si>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</si>
  <si>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</si>
  <si>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</si>
  <si>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</si>
  <si>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</si>
  <si>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</si>
  <si>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</si>
  <si>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</si>
  <si>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</si>
  <si>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</si>
  <si>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</si>
  <si>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</si>
  <si>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</si>
  <si>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</si>
  <si>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</si>
  <si>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</si>
  <si>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</si>
  <si>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</si>
  <si>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</si>
  <si>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</si>
  <si>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</si>
  <si>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</si>
  <si>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</si>
  <si>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</si>
  <si>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</si>
  <si>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</si>
  <si>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</si>
  <si>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</si>
  <si>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</si>
  <si>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</si>
  <si>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</si>
  <si>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</si>
  <si>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</si>
  <si>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</si>
  <si>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</si>
  <si>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</si>
  <si>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</si>
  <si>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</si>
  <si>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</si>
  <si>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</si>
  <si>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</si>
  <si>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</si>
  <si>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</si>
  <si>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</si>
  <si>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</si>
  <si>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</si>
  <si>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</si>
  <si>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</si>
  <si>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</si>
  <si>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</si>
  <si>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</si>
  <si>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</si>
  <si>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</si>
  <si>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</si>
  <si>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</si>
  <si>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</si>
  <si>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</si>
  <si>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</si>
  <si>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</si>
  <si>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</si>
  <si>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</si>
  <si>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</si>
  <si>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</si>
  <si>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</si>
  <si>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</si>
  <si>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</si>
  <si>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</si>
  <si>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</si>
  <si>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</si>
  <si>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</si>
  <si>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</si>
  <si>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</si>
  <si>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</si>
  <si>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</si>
  <si>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</si>
  <si>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</si>
  <si>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</si>
  <si>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</si>
  <si>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</si>
  <si>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</si>
  <si>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</si>
  <si>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</si>
  <si>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</si>
  <si>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</si>
  <si>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</si>
  <si>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</si>
  <si>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</si>
  <si>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</si>
  <si>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</si>
  <si>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</si>
  <si>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</si>
  <si>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</si>
  <si>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</si>
  <si>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</si>
  <si>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</si>
  <si>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</si>
  <si>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</si>
  <si>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</si>
  <si>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</si>
  <si>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</si>
  <si>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</si>
  <si>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</si>
  <si>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</si>
  <si>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</si>
  <si>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</si>
  <si>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</si>
  <si>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</si>
  <si>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</si>
  <si>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</si>
  <si>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</si>
  <si>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</si>
  <si>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</si>
  <si>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</si>
  <si>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</si>
  <si>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</si>
  <si>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</si>
  <si>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</si>
  <si>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</si>
  <si>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</si>
  <si>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</si>
  <si>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</si>
  <si>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</si>
  <si>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</si>
  <si>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</si>
  <si>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</si>
  <si>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</si>
  <si>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</si>
  <si>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</si>
  <si>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</si>
  <si>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</si>
  <si>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</si>
  <si>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</si>
  <si>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</si>
  <si>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</si>
  <si>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</si>
  <si>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</si>
  <si>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</si>
  <si>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</si>
  <si>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</si>
  <si>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</si>
  <si>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</si>
  <si>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</si>
  <si>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</si>
  <si>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</si>
  <si>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</si>
  <si>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</si>
  <si>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</si>
  <si>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</si>
  <si>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</si>
  <si>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</si>
  <si>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</si>
  <si>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</si>
  <si>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</si>
  <si>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</si>
  <si>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</si>
  <si>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</si>
  <si>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</si>
  <si>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</si>
  <si>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</si>
  <si>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</si>
  <si>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</si>
  <si>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</si>
  <si>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</si>
  <si>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</si>
  <si>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</si>
  <si>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</si>
  <si>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</si>
  <si>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</si>
  <si>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</si>
  <si>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</si>
  <si>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</si>
  <si>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</si>
  <si>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</si>
  <si>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</si>
  <si>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</si>
  <si>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</si>
  <si>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</si>
  <si>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</si>
  <si>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</si>
  <si>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</si>
  <si>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</si>
  <si>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</si>
  <si>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</si>
  <si>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</si>
  <si>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</si>
  <si>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</si>
  <si>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</si>
  <si>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</si>
  <si>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</si>
  <si>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</si>
  <si>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</si>
  <si>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</si>
  <si>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</si>
  <si>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</si>
  <si>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</si>
  <si>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</si>
  <si>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</si>
  <si>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</si>
  <si>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</si>
  <si>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</si>
  <si>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</si>
  <si>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</si>
  <si>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</si>
  <si>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</si>
  <si>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</si>
  <si>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</si>
  <si>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</si>
  <si>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</si>
  <si>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</si>
  <si>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</si>
  <si>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</si>
  <si>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</si>
  <si>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</si>
  <si>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</si>
  <si>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</si>
  <si>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</si>
  <si>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</si>
  <si>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</si>
  <si>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</si>
  <si>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</si>
  <si>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</si>
  <si>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</si>
  <si>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</si>
  <si>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</si>
  <si>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</si>
  <si>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</si>
  <si>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</si>
  <si>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</si>
  <si>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</si>
  <si>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</si>
  <si>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</si>
  <si>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</si>
  <si>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</si>
  <si>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</si>
  <si>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</si>
  <si>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</si>
  <si>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</si>
  <si>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</si>
  <si>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</si>
  <si>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</si>
  <si>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</si>
  <si>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</si>
  <si>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</si>
  <si>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</si>
  <si>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</si>
  <si>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</si>
  <si>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</si>
  <si>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</si>
  <si>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</si>
  <si>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</si>
  <si>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</si>
  <si>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</si>
  <si>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</si>
  <si>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</si>
  <si>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</si>
  <si>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</si>
  <si>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</si>
  <si>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</si>
  <si>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</si>
  <si>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</si>
  <si>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</si>
  <si>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</si>
  <si>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</si>
  <si>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</si>
  <si>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</si>
  <si>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</si>
  <si>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</si>
  <si>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</si>
  <si>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</si>
  <si>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</si>
  <si>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</si>
  <si>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</si>
  <si>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</si>
  <si>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</si>
  <si>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</si>
  <si>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</si>
  <si>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</si>
  <si>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</si>
  <si>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</si>
  <si>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</si>
  <si>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</si>
  <si>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</si>
  <si>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</si>
  <si>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</si>
  <si>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</si>
  <si>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</si>
  <si>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</si>
  <si>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</si>
  <si>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</si>
  <si>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</si>
  <si>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</si>
  <si>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</si>
  <si>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</si>
  <si>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</si>
  <si>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</si>
  <si>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</si>
  <si>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</si>
  <si>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</si>
  <si>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</si>
  <si>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</si>
  <si>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</si>
  <si>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</si>
  <si>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</si>
  <si>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</si>
  <si>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</si>
  <si>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</si>
  <si>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</si>
  <si>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</si>
  <si>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</si>
  <si>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</si>
  <si>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</si>
  <si>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</si>
  <si>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</si>
  <si>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</si>
  <si>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</si>
  <si>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</si>
  <si>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</si>
  <si>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</si>
  <si>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</si>
  <si>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</si>
  <si>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</si>
  <si>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</si>
  <si>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</si>
  <si>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</si>
  <si>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</si>
  <si>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</si>
  <si>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</si>
  <si>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</si>
  <si>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</si>
  <si>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</si>
  <si>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</si>
  <si>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</si>
  <si>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</si>
  <si>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Shift Hydrogen Production to Electrolysis</t>
  </si>
  <si>
    <t>Fraction of Hydrogen Production Pathways Shifted</t>
  </si>
  <si>
    <t>District Heat CHP</t>
  </si>
  <si>
    <t>Use CHP for District Heat</t>
  </si>
  <si>
    <t>Hydrogen Electrolysis</t>
  </si>
  <si>
    <t>hydgn shift production pathways</t>
  </si>
  <si>
    <t>% of hydrogen production</t>
  </si>
  <si>
    <t>**Description:** This policy causes a percentage of merchant hydrogen (i.e. hydrogen produced for sale, not hydrogen produced and consumed on-site within a facility) to be produced via electrolysis rather than via other production pathways. // **Guidance for setting values:** Today, in the United States, roughly 95% of hydrogen is produced via steam reforming of natural gas and 5% is produced via electrolysis.  These shares are not projected to change in the BAU case.</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</si>
  <si>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</si>
  <si>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</si>
  <si>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</si>
  <si>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</si>
  <si>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</si>
  <si>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</si>
  <si>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</si>
  <si>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</si>
  <si>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</si>
  <si>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</si>
  <si>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</si>
  <si>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</si>
  <si>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620e7a, f593e0, 04ffaf, c01b00, 969696, 087bf1</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</si>
  <si>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</si>
  <si>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</si>
  <si>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</si>
  <si>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</si>
  <si>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</si>
  <si>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</si>
  <si>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</si>
  <si>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</si>
  <si>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</si>
  <si>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</si>
  <si>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</si>
  <si>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</si>
  <si>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</si>
  <si>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</si>
  <si>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</si>
  <si>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</si>
  <si>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</si>
  <si>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</si>
  <si>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</si>
  <si>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</si>
  <si>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</si>
  <si>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</si>
  <si>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</si>
  <si>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</si>
  <si>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</si>
  <si>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</si>
  <si>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</si>
  <si>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</si>
  <si>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</si>
  <si>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</si>
  <si>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</si>
  <si>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</si>
  <si>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</si>
  <si>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</si>
  <si>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</si>
  <si>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</si>
  <si>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</si>
  <si>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</si>
  <si>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</si>
  <si>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</si>
  <si>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</si>
  <si>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</si>
  <si>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</si>
  <si>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</si>
  <si>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</si>
  <si>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</si>
  <si>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</si>
  <si>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</si>
  <si>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</si>
  <si>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</si>
  <si>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</si>
  <si>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</si>
  <si>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</si>
  <si>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</si>
  <si>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</si>
  <si>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</si>
  <si>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</si>
  <si>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</si>
  <si>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</si>
  <si>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</si>
  <si>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</si>
  <si>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</si>
  <si>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</si>
  <si>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</si>
  <si>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</si>
  <si>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</si>
  <si>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</si>
  <si>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</si>
  <si>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</si>
  <si>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</si>
  <si>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</si>
  <si>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</si>
  <si>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</si>
  <si>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</si>
  <si>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</si>
  <si>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</si>
  <si>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</si>
  <si>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</si>
  <si>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</si>
  <si>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</si>
  <si>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</si>
  <si>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</si>
  <si>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</si>
  <si>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</si>
  <si>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</si>
  <si>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</si>
  <si>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</si>
  <si>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</si>
  <si>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</si>
  <si>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</si>
  <si>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</si>
  <si>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</si>
  <si>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</si>
  <si>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</si>
  <si>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</si>
  <si>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</si>
  <si>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</si>
  <si>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</si>
  <si>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</si>
  <si>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</si>
  <si>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</si>
  <si>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</si>
  <si>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</si>
  <si>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</si>
  <si>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</si>
  <si>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</si>
  <si>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</si>
  <si>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</si>
  <si>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</si>
  <si>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</si>
  <si>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</si>
  <si>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</si>
  <si>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</si>
  <si>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</si>
  <si>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</si>
  <si>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</si>
  <si>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</si>
  <si>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</si>
  <si>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</si>
  <si>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</si>
  <si>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</si>
  <si>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</si>
  <si>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</si>
  <si>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</si>
  <si>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</si>
  <si>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</si>
  <si>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</si>
  <si>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</si>
  <si>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</si>
  <si>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</si>
  <si>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</si>
  <si>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</si>
  <si>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</si>
  <si>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</si>
  <si>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</si>
  <si>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</si>
  <si>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</si>
  <si>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</si>
  <si>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</si>
  <si>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</si>
  <si>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</si>
  <si>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</si>
  <si>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</si>
  <si>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</si>
  <si>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</si>
  <si>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</si>
  <si>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</si>
  <si>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</si>
  <si>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</si>
  <si>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</si>
  <si>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</si>
  <si>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</si>
  <si>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</si>
  <si>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</si>
  <si>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</si>
  <si>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</si>
  <si>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</si>
  <si>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</si>
  <si>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</si>
  <si>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</si>
  <si>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</si>
  <si>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</si>
  <si>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</si>
  <si>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</si>
  <si>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</si>
  <si>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</si>
  <si>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</si>
  <si>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</si>
  <si>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</si>
  <si>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</si>
  <si>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</si>
  <si>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</si>
  <si>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</si>
  <si>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</si>
  <si>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</si>
  <si>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</si>
  <si>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</si>
  <si>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</si>
  <si>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</si>
  <si>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</si>
  <si>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</si>
  <si>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</si>
  <si>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</si>
  <si>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</si>
  <si>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</si>
  <si>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</si>
  <si>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</si>
  <si>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</si>
  <si>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</si>
  <si>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</si>
  <si>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</si>
  <si>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</si>
  <si>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</si>
  <si>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</si>
  <si>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</si>
  <si>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</si>
  <si>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</si>
  <si>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</si>
  <si>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</si>
  <si>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</si>
  <si>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</si>
  <si>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</si>
  <si>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</si>
  <si>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</si>
  <si>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</si>
  <si>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</si>
  <si>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</si>
  <si>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</si>
  <si>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</si>
  <si>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</si>
  <si>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</si>
  <si>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</si>
  <si>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</si>
  <si>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</si>
  <si>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</si>
  <si>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</si>
  <si>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</si>
  <si>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</si>
  <si>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</si>
  <si>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</si>
  <si>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</si>
  <si>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</si>
  <si>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</si>
  <si>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</si>
  <si>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</si>
  <si>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</si>
  <si>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</si>
  <si>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</si>
  <si>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</si>
  <si>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</si>
  <si>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</si>
  <si>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</si>
  <si>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</si>
  <si>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</si>
  <si>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</si>
  <si>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</si>
  <si>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</si>
  <si>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</si>
  <si>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</si>
  <si>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</si>
  <si>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</si>
  <si>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</si>
  <si>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Produce District Heat with Hydrogen</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</si>
  <si>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</si>
  <si>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</si>
  <si>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</si>
  <si>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</si>
  <si>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</si>
  <si>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</si>
  <si>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</si>
  <si>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</si>
  <si>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</si>
  <si>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</si>
  <si>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</si>
  <si>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</si>
  <si>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</si>
  <si>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</si>
  <si>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</si>
  <si>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</si>
  <si>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</si>
  <si>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</si>
  <si>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</si>
  <si>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</si>
  <si>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</si>
  <si>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</si>
  <si>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</si>
  <si>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</si>
  <si>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</si>
  <si>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</si>
  <si>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</si>
  <si>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</si>
  <si>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</si>
  <si>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</si>
  <si>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</si>
  <si>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</si>
  <si>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</si>
  <si>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</si>
  <si>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</si>
  <si>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</si>
  <si>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</si>
  <si>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</si>
  <si>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</si>
  <si>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</si>
  <si>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</si>
  <si>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</si>
  <si>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</si>
  <si>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</si>
  <si>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</si>
  <si>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</si>
  <si>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</si>
  <si>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</si>
  <si>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</si>
  <si>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</si>
  <si>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</si>
  <si>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</si>
  <si>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</si>
  <si>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</si>
  <si>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</si>
  <si>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</si>
  <si>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</si>
  <si>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</si>
  <si>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</si>
  <si>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</si>
  <si>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</si>
  <si>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</si>
  <si>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</si>
  <si>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</si>
  <si>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</si>
  <si>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</si>
  <si>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</si>
  <si>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</si>
  <si>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</si>
  <si>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</si>
  <si>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</si>
  <si>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</si>
  <si>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</si>
  <si>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</si>
  <si>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</si>
  <si>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</si>
  <si>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</si>
  <si>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</si>
  <si>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</si>
  <si>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</si>
  <si>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</si>
  <si>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</si>
  <si>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</si>
  <si>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</si>
  <si>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</si>
  <si>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</si>
  <si>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Output District Heat and Hydrogen Electricity Use; Output Waste Management Electricity Use; Output Agriculture Electricity Use; Output Transportation Sector Electricity Use; Output Industry Sector Electricity Use; Output Buildings Sector Electricity Use</t>
  </si>
  <si>
    <t>District Heat &amp; Hydrogen, Water &amp; Waste, Agriculture, Transportation, Industry, Buildings</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</si>
  <si>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</si>
  <si>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</si>
  <si>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</si>
  <si>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</si>
  <si>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</si>
  <si>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</si>
  <si>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</si>
  <si>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</si>
  <si>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</si>
  <si>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</si>
  <si>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</si>
  <si>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</si>
  <si>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</si>
  <si>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</si>
  <si>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</si>
  <si>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</si>
  <si>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</si>
  <si>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</si>
  <si>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</si>
  <si>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</si>
  <si>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</si>
  <si>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</si>
  <si>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</si>
  <si>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</si>
  <si>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</si>
  <si>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</si>
  <si>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</si>
  <si>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</si>
  <si>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</si>
  <si>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</si>
  <si>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</si>
  <si>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</si>
  <si>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</si>
  <si>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</si>
  <si>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</si>
  <si>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</si>
  <si>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</si>
  <si>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</si>
  <si>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</si>
  <si>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</si>
  <si>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</si>
  <si>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</si>
  <si>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</si>
  <si>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</si>
  <si>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</si>
  <si>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</si>
  <si>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</si>
  <si>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</si>
  <si>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</si>
  <si>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</si>
  <si>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</si>
  <si>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</si>
  <si>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</si>
  <si>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</si>
  <si>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</si>
  <si>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</si>
  <si>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</si>
  <si>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</si>
  <si>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</si>
  <si>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</si>
  <si>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</si>
  <si>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</si>
  <si>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</si>
  <si>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</si>
  <si>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</si>
  <si>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</si>
  <si>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</si>
  <si>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</si>
  <si>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</si>
  <si>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</si>
  <si>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</si>
  <si>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</si>
  <si>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</si>
  <si>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</si>
  <si>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</si>
  <si>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</si>
  <si>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</si>
  <si>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</si>
  <si>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</si>
  <si>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</si>
  <si>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</si>
  <si>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</si>
  <si>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</si>
  <si>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</si>
  <si>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</si>
  <si>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</si>
  <si>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</si>
  <si>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</si>
  <si>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</si>
  <si>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</si>
  <si>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</si>
  <si>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</si>
  <si>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</si>
  <si>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</si>
  <si>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</si>
  <si>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</si>
  <si>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</si>
  <si>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</si>
  <si>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</si>
  <si>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</si>
  <si>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</si>
  <si>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</si>
  <si>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</si>
  <si>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</si>
  <si>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</si>
  <si>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</si>
  <si>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</si>
  <si>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</si>
  <si>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</si>
  <si>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</si>
  <si>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</si>
  <si>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</si>
  <si>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</si>
  <si>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</si>
  <si>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</si>
  <si>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</si>
  <si>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</si>
  <si>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</si>
  <si>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</si>
  <si>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</si>
  <si>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</si>
  <si>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</si>
  <si>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</si>
  <si>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</si>
  <si>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</si>
  <si>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</si>
  <si>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</si>
  <si>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</si>
  <si>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</si>
  <si>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</si>
  <si>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</si>
  <si>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</si>
  <si>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</si>
  <si>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</si>
  <si>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</si>
  <si>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</si>
  <si>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</si>
  <si>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</si>
  <si>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</si>
  <si>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</si>
  <si>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</si>
  <si>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</si>
  <si>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</si>
  <si>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</si>
  <si>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</si>
  <si>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</si>
  <si>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</si>
  <si>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</si>
  <si>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</si>
  <si>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</si>
  <si>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</si>
  <si>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</si>
  <si>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</si>
  <si>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</si>
  <si>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</si>
  <si>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</si>
  <si>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</si>
  <si>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</si>
  <si>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</si>
  <si>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</si>
  <si>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</si>
  <si>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</si>
  <si>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</si>
  <si>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</si>
  <si>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</si>
  <si>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</si>
  <si>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</si>
  <si>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</si>
  <si>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</si>
  <si>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</si>
  <si>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</si>
  <si>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</si>
  <si>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</si>
  <si>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</si>
  <si>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</si>
  <si>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</si>
  <si>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</si>
  <si>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</si>
  <si>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</si>
  <si>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</si>
  <si>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</si>
  <si>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</si>
  <si>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</si>
  <si>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</si>
  <si>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</si>
  <si>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</si>
  <si>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</si>
  <si>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</si>
  <si>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</si>
  <si>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</si>
  <si>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</si>
  <si>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</si>
  <si>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</si>
  <si>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</si>
  <si>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</si>
  <si>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</si>
  <si>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</si>
  <si>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</si>
  <si>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</si>
  <si>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</si>
  <si>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</si>
  <si>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</si>
  <si>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</si>
  <si>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</si>
  <si>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</si>
  <si>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</si>
  <si>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</si>
  <si>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</si>
  <si>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</si>
  <si>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</si>
  <si>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</si>
  <si>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</si>
  <si>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</si>
  <si>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</si>
  <si>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</si>
  <si>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</si>
  <si>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</si>
  <si>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</si>
  <si>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</si>
  <si>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</si>
  <si>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</si>
  <si>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</si>
  <si>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</si>
  <si>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</si>
  <si>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</si>
  <si>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</si>
  <si>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</si>
  <si>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</si>
  <si>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</si>
  <si>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</si>
  <si>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</si>
  <si>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</si>
  <si>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</si>
  <si>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</si>
  <si>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</si>
  <si>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</si>
  <si>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</si>
  <si>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</si>
  <si>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</si>
  <si>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</si>
  <si>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</si>
  <si>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</si>
  <si>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</si>
  <si>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</si>
  <si>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</si>
  <si>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</si>
  <si>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</si>
  <si>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</si>
  <si>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</si>
  <si>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</si>
  <si>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</si>
  <si>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</si>
  <si>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</si>
  <si>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</si>
  <si>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</si>
  <si>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</si>
  <si>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</si>
  <si>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</si>
  <si>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</si>
  <si>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</si>
  <si>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</si>
  <si>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</si>
  <si>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</si>
  <si>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</si>
  <si>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</si>
  <si>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</si>
  <si>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</si>
  <si>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</si>
  <si>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</si>
  <si>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</si>
  <si>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</si>
  <si>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</si>
  <si>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</si>
  <si>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</si>
  <si>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</si>
  <si>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</si>
  <si>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</si>
  <si>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</si>
  <si>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</si>
  <si>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</si>
  <si>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</si>
  <si>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</si>
  <si>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</si>
  <si>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</si>
  <si>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</si>
  <si>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</si>
  <si>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</si>
  <si>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</si>
  <si>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</si>
  <si>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</si>
  <si>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</si>
  <si>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</si>
  <si>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</si>
  <si>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</si>
  <si>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</si>
  <si>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</si>
  <si>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</si>
  <si>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</si>
  <si>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</si>
  <si>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</si>
  <si>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</si>
  <si>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</si>
  <si>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</si>
  <si>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</si>
  <si>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</si>
  <si>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</si>
  <si>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</si>
  <si>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</si>
  <si>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</si>
  <si>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</si>
  <si>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</si>
  <si>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</si>
  <si>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</si>
  <si>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</si>
  <si>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</si>
  <si>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</si>
  <si>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</si>
  <si>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</si>
  <si>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</si>
  <si>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</si>
  <si>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</si>
  <si>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</si>
  <si>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</si>
  <si>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</si>
  <si>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</si>
  <si>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</si>
  <si>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</si>
  <si>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</si>
  <si>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</si>
  <si>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</si>
  <si>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</si>
  <si>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</si>
  <si>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</si>
  <si>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</si>
  <si>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</si>
  <si>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</si>
  <si>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</si>
  <si>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</si>
  <si>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</si>
  <si>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</si>
  <si>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</si>
  <si>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</si>
  <si>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</si>
  <si>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</si>
  <si>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</si>
  <si>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</si>
  <si>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</si>
  <si>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</si>
  <si>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</si>
  <si>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</si>
  <si>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</si>
  <si>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</si>
  <si>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</si>
  <si>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</si>
  <si>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</si>
  <si>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</si>
  <si>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</si>
  <si>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</si>
  <si>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</si>
  <si>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</si>
  <si>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</si>
  <si>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</si>
  <si>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</si>
  <si>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</si>
  <si>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</si>
  <si>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</si>
  <si>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</si>
  <si>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</si>
  <si>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</si>
  <si>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</si>
  <si>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</si>
  <si>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</si>
  <si>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</si>
  <si>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</si>
  <si>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</si>
  <si>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</si>
  <si>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</si>
  <si>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</si>
  <si>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</si>
  <si>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</si>
  <si>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</si>
  <si>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</si>
  <si>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</si>
  <si>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</si>
  <si>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</si>
  <si>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</si>
  <si>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</si>
  <si>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</si>
  <si>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</si>
  <si>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</si>
  <si>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</si>
  <si>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</si>
  <si>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</si>
  <si>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</si>
  <si>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</si>
  <si>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</si>
  <si>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</si>
  <si>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</si>
  <si>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</si>
  <si>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</si>
  <si>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</si>
  <si>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</si>
  <si>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</si>
  <si>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</si>
  <si>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</si>
  <si>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</si>
  <si>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</si>
  <si>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</si>
  <si>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</si>
  <si>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</si>
  <si>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</si>
  <si>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</si>
  <si>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</si>
  <si>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</si>
  <si>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</si>
  <si>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</si>
  <si>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</si>
  <si>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</si>
  <si>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</si>
  <si>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</si>
  <si>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</si>
  <si>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</si>
  <si>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</si>
  <si>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</si>
  <si>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</si>
  <si>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</si>
  <si>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</si>
  <si>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</si>
  <si>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</si>
  <si>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</si>
  <si>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</si>
  <si>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</si>
  <si>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</si>
  <si>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</si>
  <si>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</si>
  <si>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</si>
  <si>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</si>
  <si>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</si>
  <si>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</si>
  <si>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</si>
  <si>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</si>
  <si>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</si>
  <si>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</si>
  <si>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</si>
  <si>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</si>
  <si>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</si>
  <si>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</si>
  <si>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</si>
  <si>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</si>
  <si>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</si>
  <si>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</si>
  <si>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</si>
  <si>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</si>
  <si>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</si>
  <si>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</si>
  <si>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</si>
  <si>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</si>
  <si>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</si>
  <si>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</si>
  <si>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</si>
  <si>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</si>
  <si>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</si>
  <si>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</si>
  <si>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</si>
  <si>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</si>
  <si>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</si>
  <si>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</si>
  <si>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</si>
  <si>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</si>
  <si>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</si>
  <si>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</si>
  <si>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</si>
  <si>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</si>
  <si>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</si>
  <si>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</si>
  <si>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</si>
  <si>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</si>
  <si>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</si>
  <si>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</si>
  <si>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</si>
  <si>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</si>
  <si>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</si>
  <si>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</si>
  <si>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</si>
  <si>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</si>
  <si>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</si>
  <si>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</si>
  <si>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</si>
  <si>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</si>
  <si>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</si>
  <si>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</si>
  <si>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</si>
  <si>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</si>
  <si>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</si>
  <si>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</si>
  <si>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</si>
  <si>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</si>
  <si>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</si>
  <si>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Share of Generation from Clean Sources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</si>
  <si>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</si>
  <si>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</si>
  <si>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</si>
  <si>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</si>
  <si>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</si>
  <si>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</si>
  <si>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</si>
  <si>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</si>
  <si>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</si>
  <si>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</si>
  <si>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</si>
  <si>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</si>
  <si>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</si>
  <si>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</si>
  <si>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</si>
  <si>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</si>
  <si>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</si>
  <si>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</si>
  <si>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</si>
  <si>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</si>
  <si>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</si>
  <si>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</si>
  <si>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</si>
  <si>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</si>
  <si>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</si>
  <si>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</si>
  <si>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</si>
  <si>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</si>
  <si>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</si>
  <si>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</si>
  <si>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</si>
  <si>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</si>
  <si>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</si>
  <si>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</si>
  <si>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</si>
  <si>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</si>
  <si>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</si>
  <si>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</si>
  <si>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</si>
  <si>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</si>
  <si>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</si>
  <si>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</si>
  <si>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</si>
  <si>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</si>
  <si>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</si>
  <si>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</si>
  <si>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</si>
  <si>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</si>
  <si>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</si>
  <si>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</si>
  <si>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</si>
  <si>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</si>
  <si>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</si>
  <si>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</si>
  <si>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</si>
  <si>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</si>
  <si>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</si>
  <si>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</si>
  <si>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</si>
  <si>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</si>
  <si>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</si>
  <si>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</si>
  <si>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</si>
  <si>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</si>
  <si>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</si>
  <si>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</si>
  <si>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</si>
  <si>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</si>
  <si>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</si>
  <si>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</si>
  <si>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</si>
  <si>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</si>
  <si>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</si>
  <si>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</si>
  <si>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</si>
  <si>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</si>
  <si>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</si>
  <si>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</si>
  <si>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</si>
  <si>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</si>
  <si>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</si>
  <si>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</si>
  <si>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</si>
  <si>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</si>
  <si>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</si>
  <si>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</si>
  <si>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</si>
  <si>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</si>
  <si>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</si>
  <si>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</si>
  <si>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</si>
  <si>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</si>
  <si>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</si>
  <si>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</si>
  <si>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</si>
  <si>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</si>
  <si>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</si>
  <si>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</si>
  <si>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</si>
  <si>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</si>
  <si>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</si>
  <si>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</si>
  <si>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</si>
  <si>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Minimum Required ZEV Sales Percentage</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</si>
  <si>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</si>
  <si>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</si>
  <si>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</si>
  <si>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</si>
  <si>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</si>
  <si>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</si>
  <si>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</si>
  <si>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</si>
  <si>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</si>
  <si>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</si>
  <si>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</si>
  <si>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</si>
  <si>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</si>
  <si>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</si>
  <si>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</si>
  <si>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</si>
  <si>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</si>
  <si>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</si>
  <si>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</si>
  <si>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</si>
  <si>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</si>
  <si>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</si>
  <si>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</si>
  <si>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</si>
  <si>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</si>
  <si>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</si>
  <si>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</si>
  <si>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</si>
  <si>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</si>
  <si>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</si>
  <si>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</si>
  <si>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</si>
  <si>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</si>
  <si>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 increase</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</si>
  <si>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</si>
  <si>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</si>
  <si>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</si>
  <si>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</si>
  <si>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</si>
  <si>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</si>
  <si>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</si>
  <si>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</si>
  <si>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</si>
  <si>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</si>
  <si>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</si>
  <si>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</si>
  <si>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</si>
  <si>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</si>
  <si>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</si>
  <si>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</si>
  <si>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</si>
  <si>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</si>
  <si>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</si>
  <si>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</si>
  <si>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</si>
  <si>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</si>
  <si>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</si>
  <si>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</si>
  <si>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</si>
  <si>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</si>
  <si>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</si>
  <si>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</si>
  <si>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</si>
  <si>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</si>
  <si>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</si>
  <si>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</si>
  <si>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</si>
  <si>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</si>
  <si>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</si>
  <si>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</si>
  <si>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</si>
  <si>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</si>
  <si>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</si>
  <si>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</si>
  <si>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</si>
  <si>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</si>
  <si>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</si>
  <si>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</si>
  <si>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</si>
  <si>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</si>
  <si>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</si>
  <si>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</si>
  <si>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</si>
  <si>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</si>
  <si>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</si>
  <si>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</si>
  <si>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</si>
  <si>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</si>
  <si>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</si>
  <si>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</si>
  <si>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</si>
  <si>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</si>
  <si>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</si>
  <si>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</si>
  <si>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</si>
  <si>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</si>
  <si>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</si>
  <si>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</si>
  <si>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</si>
  <si>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</si>
  <si>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</si>
  <si>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</si>
  <si>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</si>
  <si>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</si>
  <si>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</si>
  <si>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</si>
  <si>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</si>
  <si>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</si>
  <si>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</si>
  <si>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</si>
  <si>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</si>
  <si>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</si>
  <si>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</si>
  <si>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</si>
  <si>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</si>
  <si>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</si>
  <si>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</si>
  <si>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</si>
  <si>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</si>
  <si>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</si>
  <si>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</si>
  <si>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</si>
  <si>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</si>
  <si>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</si>
  <si>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</si>
  <si>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</si>
  <si>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</si>
  <si>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</si>
  <si>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</si>
  <si>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</si>
  <si>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</si>
  <si>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</si>
  <si>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</si>
  <si>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</si>
  <si>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</si>
  <si>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</si>
  <si>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</si>
  <si>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</si>
  <si>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</si>
  <si>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</si>
  <si>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</si>
  <si>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</si>
  <si>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</si>
  <si>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</si>
  <si>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</si>
  <si>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</si>
  <si>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</si>
  <si>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</si>
  <si>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</si>
  <si>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</si>
  <si>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</si>
  <si>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</si>
  <si>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</si>
  <si>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</si>
  <si>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</si>
  <si>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</si>
  <si>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</si>
  <si>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</si>
  <si>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</si>
  <si>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</si>
  <si>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</si>
  <si>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</si>
  <si>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</si>
  <si>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</si>
  <si>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</si>
  <si>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</si>
  <si>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</si>
  <si>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</si>
  <si>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</si>
  <si>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</si>
  <si>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</si>
  <si>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</si>
  <si>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</si>
  <si>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</si>
  <si>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</si>
  <si>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</si>
  <si>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</si>
  <si>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</si>
  <si>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</si>
  <si>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</si>
  <si>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</si>
  <si>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</si>
  <si>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</si>
  <si>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</si>
  <si>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</si>
  <si>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</si>
  <si>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</si>
  <si>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</si>
  <si>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</si>
  <si>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Vehicle Battery Subsidy</t>
  </si>
  <si>
    <t>GRA for Vehicle Battery Subsidy</t>
  </si>
  <si>
    <t>GRA trans battery subsidy</t>
  </si>
  <si>
    <t>CCS Subsidy</t>
  </si>
  <si>
    <t>GRA for CCS Subsidies</t>
  </si>
  <si>
    <t>GRA CCS subsidy</t>
  </si>
  <si>
    <t>Subsidy for Vehicle Battery Production</t>
  </si>
  <si>
    <t>Additional Subsidy for Vehicle Battery Production</t>
  </si>
  <si>
    <t>Vehicle Battery Production Subsidy</t>
  </si>
  <si>
    <t>trans battery subsidy</t>
  </si>
  <si>
    <t>**Description:** This policy specifies a dollar per kilowatt-hour subsidy for production of vehicle batteries, additional to any BAU subsidies. The subsidy will only be applied to the fraction of vehicle batteries produced domestically. // **Guidance for setting values:** The Inflation Reduction Act includes a $35/kWh tax credit for battery cells and a $10/kWh tax credit for assembly for onroad vehicles, which are included in the BAU case.</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</si>
  <si>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</si>
  <si>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</si>
  <si>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</si>
  <si>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</si>
  <si>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</si>
  <si>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</si>
  <si>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</si>
  <si>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**Description:** This policy provides a subsidy in units of dollar per megawatt-hour electricity supplied to the grid, additional to any BAU subsidies.   // **Guidance for setting values:** The BAU case has grid batteries claiming the Subsidy for Grid Battery Capacity, not a subsidy per unit output.</t>
  </si>
  <si>
    <t>% of capital costs</t>
  </si>
  <si>
    <t>$ / MWh</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</si>
  <si>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</si>
  <si>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</si>
  <si>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</si>
  <si>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</si>
  <si>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</si>
  <si>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</si>
  <si>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</si>
  <si>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</si>
  <si>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</si>
  <si>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</si>
  <si>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</si>
  <si>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</si>
  <si>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</si>
  <si>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</si>
  <si>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</si>
  <si>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</si>
  <si>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</si>
  <si>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</si>
  <si>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</si>
  <si>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</si>
  <si>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af64ff, 620e7a, 65fffb, 00b050, ff6400, f1bb18, ffff00, c2dffd, 087bf1, 004185, e5ffcc, ff9999, ccff33, 04ffaf, bfb088, ff00ff, 000000, f593e0, ff0000, 9b1cb0, c01b00, 6e8000, 004d10, 009999, 969696</t>
  </si>
  <si>
    <t>af64ff, 620e7a, 65fffb, 00b050, ff6400, f1bb18,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</si>
  <si>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</si>
  <si>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</si>
  <si>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</si>
  <si>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</si>
  <si>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</si>
  <si>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</si>
  <si>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</si>
  <si>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</si>
  <si>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</si>
  <si>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</si>
  <si>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</si>
  <si>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</si>
  <si>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</si>
  <si>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</si>
  <si>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</si>
  <si>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</si>
  <si>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</si>
  <si>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</si>
  <si>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</si>
  <si>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xml:space="preserve">Clean Electricity Standard Alternative Compliance Payment </t>
  </si>
  <si>
    <t>RACP RPS Alternative Compliance Payment</t>
  </si>
  <si>
    <t>**Description:** This setting caps the CES credit price. If the CES credit price hits this $/MWh amount in a given year, the model will not deploy any additional CES qualifying resources in an attempt to meet the CES.</t>
  </si>
  <si>
    <t>% of new vehicles sold</t>
  </si>
  <si>
    <t>**Description:** This policy represents increasing the deployment of EV charging stations, including DC Fast and Level 2 charging stations.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</si>
  <si>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</si>
  <si>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g CO2e / 2023 dollar</t>
  </si>
  <si>
    <t>g CO2 / 2023 dollar</t>
  </si>
  <si>
    <t>2023 dollars / metric ton CO2e abated, Annual average abatement (million metric tons CO2e)</t>
  </si>
  <si>
    <t>billion 2023 dollars / year</t>
  </si>
  <si>
    <t>billion 2023 dollars</t>
  </si>
  <si>
    <t>2023 dollars / employee-year</t>
  </si>
  <si>
    <t>kilowatt-hour / 2023 dollar</t>
  </si>
  <si>
    <t>2023 dollars / megawatt-hour (MWh)</t>
  </si>
  <si>
    <t>thousand BTU / 2023 dollar</t>
  </si>
  <si>
    <t>2023 dollars / short ton</t>
  </si>
  <si>
    <t>2023 dollars / thousand cubic feet</t>
  </si>
  <si>
    <t>2023 dollars / gallon</t>
  </si>
  <si>
    <t>2023 dollars / barrel of oil</t>
  </si>
  <si>
    <t>2023 dollars / kg</t>
  </si>
  <si>
    <t>2023 dollars / kilowatt-hour (kWh)</t>
  </si>
  <si>
    <t>million 2023 dollars / megawatt (MW)</t>
  </si>
  <si>
    <t>cost of eqpt. to produce 1 kg H2/yr (2023 dollars)</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</si>
  <si>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</si>
  <si>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</si>
  <si>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</si>
  <si>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</si>
  <si>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ad6600; c01b00; 000000; ff6400; c2dffd; 00b050; 087bf1</t>
  </si>
  <si>
    <t>**Description:** This policy subsidizes a percentage of grid battery capacity costs, additional to any BAU capacity construction subsidies.  // **Guidance for setting values:** We assume IRA tax credits of 41.6%, based on assumptions on which share of new projects qualify for various bonus credits.</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</si>
  <si>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</si>
  <si>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</si>
  <si>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</si>
  <si>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</si>
  <si>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</si>
  <si>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</si>
  <si>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</si>
  <si>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</si>
  <si>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</si>
  <si>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</si>
  <si>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</si>
  <si>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</si>
  <si>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</si>
  <si>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</si>
  <si>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</si>
  <si>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</si>
  <si>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</si>
  <si>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</si>
  <si>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</si>
  <si>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</si>
  <si>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</si>
  <si>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 xml:space="preserve">**Description:** The business-as-usual case includes all planned CCUS retrofits (as modeled by the EPA for its latest GHG standards for power plants). This policy uses an alternative set of data for CCUS retrofits. </t>
  </si>
  <si>
    <t>**Description:**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</si>
  <si>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</si>
  <si>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</si>
  <si>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</si>
  <si>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</si>
  <si>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</si>
  <si>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</si>
  <si>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</si>
  <si>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</si>
  <si>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620e7a, 65fffb, 00b050, ff6400, f1bb18, ffff00, c2dffd, 087bf1, 004185, e5ffcc, ff9999, ccff33, 04ffaf, bfb088, ff00ff, 000000, f593e0, ff0000, 9b1cb0, c01b00, 6e8000, 004d10, 009999, 969696, b49f00</t>
  </si>
  <si>
    <t>Output Hydrogen Produced by Pathway[electrolysis]; Output Hydrogen Produced by Pathway[natural gas reforming]; Output Hydrogen Produced by Pathway[coal gasification]; Output Hydrogen Produced by Pathway[biomass gasification]; Output Hydrogen Produced by Pathway[thermochemical water splitting]; Output Hydrogen Produced by Pathway[electrolysis with guaranteed clean electricity]; Output Hydrogen Produced by Pathway[natural gas reforming with CCS]</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</si>
  <si>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</si>
  <si>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Electrolysis with Avg Grid Electricity, Steam Methane Reforming, Coal Gasification, Biomass Gasification, Thermochemical Water Splitting, Electrolysis with New Clean Electricity (Green H2), Steam Methane Reforming w/CCS (Blue H2)</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</si>
  <si>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</si>
  <si>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</si>
  <si>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</si>
  <si>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</si>
  <si>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</si>
  <si>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</si>
  <si>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</si>
  <si>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</si>
  <si>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</si>
  <si>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</si>
  <si>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</si>
  <si>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</si>
  <si>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</si>
  <si>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</si>
  <si>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</si>
  <si>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</si>
  <si>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abrv</t>
  </si>
  <si>
    <t>state</t>
  </si>
  <si>
    <t>AK</t>
  </si>
  <si>
    <t>Alaska</t>
  </si>
  <si>
    <t>AL</t>
  </si>
  <si>
    <t>Alabama</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</si>
  <si>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</si>
  <si>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</si>
  <si>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</si>
  <si>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</si>
  <si>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</si>
  <si>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</si>
  <si>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</si>
  <si>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</si>
  <si>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</si>
  <si>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</si>
  <si>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</si>
  <si>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</si>
  <si>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</si>
  <si>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</si>
  <si>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</si>
  <si>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</si>
  <si>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</si>
  <si>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</si>
  <si>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</si>
  <si>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</si>
  <si>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</si>
  <si>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</si>
  <si>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</si>
  <si>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</si>
  <si>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</si>
  <si>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</si>
  <si>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</si>
  <si>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</si>
  <si>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</si>
  <si>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</si>
  <si>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</si>
  <si>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</si>
  <si>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</si>
  <si>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</si>
  <si>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</si>
  <si>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</si>
  <si>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</si>
  <si>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</si>
  <si>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</si>
  <si>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</si>
  <si>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</si>
  <si>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</si>
  <si>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</si>
  <si>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</si>
  <si>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</si>
  <si>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</si>
  <si>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</si>
  <si>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</si>
  <si>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</si>
  <si>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</si>
  <si>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</si>
  <si>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</si>
  <si>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</si>
  <si>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</si>
  <si>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</si>
  <si>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</si>
  <si>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</si>
  <si>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</si>
  <si>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</si>
  <si>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</si>
  <si>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</si>
  <si>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</si>
  <si>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</si>
  <si>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</si>
  <si>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</si>
  <si>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</si>
  <si>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</si>
  <si>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</si>
  <si>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</si>
  <si>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</si>
  <si>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</si>
  <si>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</si>
  <si>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</si>
  <si>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</si>
  <si>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</si>
  <si>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</si>
  <si>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</si>
  <si>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</si>
  <si>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</si>
  <si>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</si>
  <si>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</si>
  <si>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</si>
  <si>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</si>
  <si>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</si>
  <si>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</si>
  <si>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</si>
  <si>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</si>
  <si>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</si>
  <si>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</si>
  <si>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</si>
  <si>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</si>
  <si>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</si>
  <si>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</si>
  <si>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</si>
  <si>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</si>
  <si>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</si>
  <si>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</si>
  <si>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</si>
  <si>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=J4=K38</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</si>
  <si>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three years after funds expire in 2032.</t>
  </si>
  <si>
    <t>**Description:** This policy increases CO2 sequestration by forests through improved forest management practices.  // **Guidance for setting values:** If this policy is fully implemented, 60% of the 94 million acres of forest not currently under best management practices will instead be managed with best practices by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</si>
  <si>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three years after funds expire in 2032.</t>
  </si>
  <si>
    <t>**Description:** By default, carbon taxes apply to only domestically produced goods. If toggled off, this policy enables carbon tax border adjustments, meaning the carbon tax will apply to both domestically produced and imported goods.</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</si>
  <si>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</si>
  <si>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</si>
  <si>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</si>
  <si>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</si>
  <si>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</si>
  <si>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</si>
  <si>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</si>
  <si>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</si>
  <si>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</si>
  <si>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</si>
  <si>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</si>
  <si>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</si>
  <si>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</si>
  <si>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</si>
  <si>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</si>
  <si>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</si>
  <si>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</si>
  <si>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</si>
  <si>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</si>
  <si>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increases the sequestration of CO2 by planting forests.  Planted forests are assumed to be managed with best practices and are not used for timber harvesting. // **Guidance for setting values:**</t>
  </si>
  <si>
    <t>**Description:** This policy prevents new capacity of the selected type(s) from being built or deployed.  // **Guidance for setting values:**</t>
  </si>
  <si>
    <t>**Description:**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
  </si>
  <si>
    <t>**Description:**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t>
  </si>
  <si>
    <t xml:space="preserve">**Description:** This policy causes the specified quantity of otherwise non-retiring capacity of the selected type(s) to be retired each year. // **Guidance for setting values:** // </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</si>
  <si>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</si>
  <si>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</si>
  <si>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</si>
  <si>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</si>
  <si>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</si>
  <si>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</si>
  <si>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</si>
  <si>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</si>
  <si>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PLANAbPiaSY</t>
  </si>
  <si>
    <t>EIAE- BIE</t>
  </si>
  <si>
    <t>EIAE- BEE</t>
  </si>
  <si>
    <t>DRC-PADRC</t>
  </si>
  <si>
    <t>DRC-BDRC</t>
  </si>
  <si>
    <t>BCRbq - 2024-2050</t>
  </si>
  <si>
    <t>SYC</t>
  </si>
  <si>
    <t>BRPSPTY</t>
  </si>
  <si>
    <t>BESP</t>
  </si>
  <si>
    <t xml:space="preserve">Charger plugs/ 100k </t>
  </si>
  <si>
    <t>BFPIaE-exports</t>
  </si>
  <si>
    <t>BFPIaE-production</t>
  </si>
  <si>
    <t>Exports Percentage</t>
  </si>
  <si>
    <t>BCEU</t>
  </si>
  <si>
    <t>Does this state follow:</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</si>
  <si>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</si>
  <si>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</si>
  <si>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</si>
  <si>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</si>
  <si>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</si>
  <si>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</si>
  <si>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</si>
  <si>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</si>
  <si>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</si>
  <si>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</si>
  <si>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</si>
  <si>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</si>
  <si>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</si>
  <si>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</si>
  <si>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</si>
  <si>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</si>
  <si>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</si>
  <si>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</si>
  <si>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</si>
  <si>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</si>
  <si>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</si>
  <si>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</si>
  <si>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</si>
  <si>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</si>
  <si>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</si>
  <si>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</si>
  <si>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</si>
  <si>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</si>
  <si>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</si>
  <si>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</si>
  <si>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</si>
  <si>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</si>
  <si>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</si>
  <si>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</si>
  <si>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</si>
  <si>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</si>
  <si>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</si>
  <si>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</si>
  <si>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</si>
  <si>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</si>
  <si>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</si>
  <si>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</si>
  <si>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</si>
  <si>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</si>
  <si>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</si>
  <si>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</si>
  <si>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</si>
  <si>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</si>
  <si>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</si>
  <si>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</si>
  <si>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</si>
  <si>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</si>
  <si>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</si>
  <si>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</si>
  <si>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</si>
  <si>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</si>
  <si>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</si>
  <si>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</si>
  <si>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</si>
  <si>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</si>
  <si>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</si>
  <si>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</si>
  <si>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</si>
  <si>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</si>
  <si>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</si>
  <si>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</si>
  <si>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</si>
  <si>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</si>
  <si>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</si>
  <si>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</si>
  <si>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</si>
  <si>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</si>
  <si>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</si>
  <si>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</si>
  <si>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</si>
  <si>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</si>
  <si>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</si>
  <si>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</si>
  <si>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</si>
  <si>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</si>
  <si>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</si>
  <si>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</si>
  <si>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</si>
  <si>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</si>
  <si>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</si>
  <si>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</si>
  <si>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</si>
  <si>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</si>
  <si>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</si>
  <si>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</si>
  <si>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</si>
  <si>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</si>
  <si>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</si>
  <si>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</si>
  <si>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</si>
  <si>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</si>
  <si>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</si>
  <si>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</si>
  <si>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</si>
  <si>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</si>
  <si>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</si>
  <si>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</si>
  <si>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</si>
  <si>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</si>
  <si>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</si>
  <si>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</si>
  <si>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</si>
  <si>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</si>
  <si>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</si>
  <si>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</si>
  <si>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</si>
  <si>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</si>
  <si>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</si>
  <si>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</si>
  <si>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</si>
  <si>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</si>
  <si>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</si>
  <si>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</si>
  <si>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</si>
  <si>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</si>
  <si>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</si>
  <si>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</si>
  <si>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</si>
  <si>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</si>
  <si>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</si>
  <si>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</si>
  <si>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</si>
  <si>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</si>
  <si>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The Montana Climate Solutions Council, created by the Governor, recommended a target in 2020 to achieve economy-wide GHG neutrality between 2045–2050.</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</si>
  <si>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</si>
  <si>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</si>
  <si>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</si>
  <si>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</si>
  <si>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</si>
  <si>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</si>
  <si>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</si>
  <si>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</si>
  <si>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</si>
  <si>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</si>
  <si>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</si>
  <si>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</si>
  <si>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</si>
  <si>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</si>
  <si>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</si>
  <si>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</si>
  <si>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</si>
  <si>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</si>
  <si>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</si>
  <si>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</si>
  <si>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</si>
  <si>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</si>
  <si>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</si>
  <si>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</si>
  <si>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</si>
  <si>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</si>
  <si>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</si>
  <si>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</si>
  <si>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</si>
  <si>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</si>
  <si>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</si>
  <si>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</si>
  <si>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Virginia enacted a statutory target in 2020 to achieve net-zero GHG emissions across all sectors by 2045.</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</si>
  <si>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</si>
  <si>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</si>
  <si>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</si>
  <si>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</si>
  <si>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</si>
  <si>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</si>
  <si>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</si>
  <si>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</si>
  <si>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</si>
  <si>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</si>
  <si>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</si>
  <si>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</si>
  <si>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</si>
  <si>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</si>
  <si>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</si>
  <si>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</si>
  <si>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</si>
  <si>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</si>
  <si>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</si>
  <si>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</si>
  <si>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</si>
  <si>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</si>
  <si>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</si>
  <si>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</si>
  <si>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</si>
  <si>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</si>
  <si>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</si>
  <si>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</si>
  <si>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</si>
  <si>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</si>
  <si>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</si>
  <si>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</si>
  <si>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</si>
  <si>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</si>
  <si>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</si>
  <si>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</si>
  <si>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</si>
  <si>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</si>
  <si>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</si>
  <si>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</si>
  <si>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</si>
  <si>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</si>
  <si>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</si>
  <si>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</si>
  <si>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</si>
  <si>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</si>
  <si>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</si>
  <si>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</si>
  <si>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</si>
  <si>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</si>
  <si>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</si>
  <si>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</si>
  <si>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</si>
  <si>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</si>
  <si>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</si>
  <si>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</si>
  <si>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</si>
  <si>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</si>
  <si>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</si>
  <si>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</si>
  <si>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</si>
  <si>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</si>
  <si>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</si>
  <si>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</si>
  <si>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</si>
  <si>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</si>
  <si>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</si>
  <si>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</si>
  <si>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</si>
  <si>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</si>
  <si>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</si>
  <si>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</si>
  <si>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</si>
  <si>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</si>
  <si>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</si>
  <si>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</si>
  <si>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</si>
  <si>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</si>
  <si>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</si>
  <si>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</si>
  <si>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</si>
  <si>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</si>
  <si>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</si>
  <si>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</si>
  <si>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</si>
  <si>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</si>
  <si>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</si>
  <si>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</si>
  <si>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</si>
  <si>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</si>
  <si>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</si>
  <si>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</si>
  <si>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</si>
  <si>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</si>
  <si>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</si>
  <si>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</si>
  <si>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</si>
  <si>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</si>
  <si>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</si>
  <si>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</si>
  <si>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</si>
  <si>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</si>
  <si>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</si>
  <si>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</si>
  <si>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</si>
  <si>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</si>
  <si>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</si>
  <si>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</si>
  <si>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</si>
  <si>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</si>
  <si>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</si>
  <si>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</si>
  <si>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</si>
  <si>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</si>
  <si>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</si>
  <si>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</si>
  <si>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</si>
  <si>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</si>
  <si>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</si>
  <si>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</si>
  <si>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</si>
  <si>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</si>
  <si>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</si>
  <si>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</si>
  <si>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</si>
  <si>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</si>
  <si>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</si>
  <si>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</si>
  <si>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</si>
  <si>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</si>
  <si>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</si>
  <si>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</si>
  <si>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</si>
  <si>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</si>
  <si>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</si>
  <si>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</si>
  <si>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</si>
  <si>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</si>
  <si>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</si>
  <si>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</si>
  <si>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</si>
  <si>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</si>
  <si>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</si>
  <si>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</si>
  <si>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</si>
  <si>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</si>
  <si>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</si>
  <si>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</si>
  <si>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</si>
  <si>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</si>
  <si>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</si>
  <si>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</si>
  <si>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</si>
  <si>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</si>
  <si>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</si>
  <si>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</si>
  <si>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</si>
  <si>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</si>
  <si>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</si>
  <si>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</si>
  <si>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</si>
  <si>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</si>
  <si>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</si>
  <si>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</si>
  <si>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</si>
  <si>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</si>
  <si>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</si>
  <si>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</si>
  <si>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</si>
  <si>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</si>
  <si>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</si>
  <si>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</si>
  <si>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</si>
  <si>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</si>
  <si>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</si>
  <si>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</si>
  <si>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</si>
  <si>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</si>
  <si>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</si>
  <si>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</si>
  <si>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</si>
  <si>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</si>
  <si>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</si>
  <si>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</si>
  <si>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</si>
  <si>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</si>
  <si>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</si>
  <si>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</si>
  <si>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</si>
  <si>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</si>
  <si>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</si>
  <si>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</si>
  <si>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</si>
  <si>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</si>
  <si>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</si>
  <si>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</si>
  <si>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</si>
  <si>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</si>
  <si>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</si>
  <si>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</si>
  <si>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</si>
  <si>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</si>
  <si>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</si>
  <si>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</si>
  <si>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</si>
  <si>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</si>
  <si>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</si>
  <si>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</si>
  <si>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</si>
  <si>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</si>
  <si>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</si>
  <si>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</si>
  <si>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</si>
  <si>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</si>
  <si>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</si>
  <si>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</si>
  <si>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</si>
  <si>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</si>
  <si>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</si>
  <si>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</si>
  <si>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</si>
  <si>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</si>
  <si>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</si>
  <si>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</si>
  <si>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</si>
  <si>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</si>
  <si>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</si>
  <si>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</si>
  <si>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</si>
  <si>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</si>
  <si>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</si>
  <si>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</si>
  <si>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</si>
  <si>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</si>
  <si>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</si>
  <si>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</si>
  <si>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</si>
  <si>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</si>
  <si>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</si>
  <si>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</si>
  <si>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</si>
  <si>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</si>
  <si>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</si>
  <si>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</si>
  <si>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</si>
  <si>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</si>
  <si>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</si>
  <si>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</si>
  <si>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</si>
  <si>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</si>
  <si>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</si>
  <si>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</si>
  <si>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</si>
  <si>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</si>
  <si>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</si>
  <si>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</si>
  <si>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</si>
  <si>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</si>
  <si>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</si>
  <si>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</si>
  <si>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</si>
  <si>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</si>
  <si>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</si>
  <si>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</si>
  <si>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no</t>
  </si>
  <si>
    <t>yes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</si>
  <si>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</si>
  <si>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</si>
  <si>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</si>
  <si>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</si>
  <si>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</si>
  <si>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</si>
  <si>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</si>
  <si>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</si>
  <si>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</si>
  <si>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 **Guidance for setting values:** </t>
  </si>
  <si>
    <t>**Description:** This policy expands the definitions for qualifying carbon-free sources to include: nuclear, hydro, wind, solar, biomass, geothermal, municipal solid waste, carbon capture and storage, and hydrogen.//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</si>
</sst>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0.000"/>
    <numFmt numFmtId="178" formatCode="\-"/>
  </numFmts>
  <fonts count="124"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11"/>
      <color theme="1"/>
      <name val="Calibri"/>
      <family val="2"/>
    </font>
    <font>
      <sz val="11"/>
      <color rgb="FF000000"/>
      <name val="Aptos"/>
      <family val="2"/>
    </font>
    <font>
      <b/>
      <sz val="11"/>
      <color theme="1"/>
      <name val="Calibri"/>
      <family val="2"/>
    </font>
    <font>
      <sz val="11"/>
      <color rgb="FF000000"/>
      <name val="Calibri"/>
      <family val="2"/>
    </font>
  </fonts>
  <fills count="104">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theme="6" tint="0.59999389629810485"/>
        <bgColor indexed="64"/>
      </patternFill>
    </fill>
    <fill>
      <patternFill patternType="solid">
        <fgColor theme="6"/>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11">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bottom style="medium">
        <color indexed="64"/>
      </bottom>
      <diagonal/>
    </border>
  </borders>
  <cellStyleXfs count="3481">
    <xf numFmtId="0" fontId="0" fillId="0" borderId="0"/>
    <xf numFmtId="9" fontId="12" fillId="0" borderId="0" applyFont="0" applyFill="0" applyBorder="0" applyAlignment="0" applyProtection="0"/>
    <xf numFmtId="0" fontId="13" fillId="0" borderId="0" applyNumberFormat="0" applyFill="0" applyBorder="0" applyAlignment="0" applyProtection="0"/>
    <xf numFmtId="0" fontId="17" fillId="0" borderId="0"/>
    <xf numFmtId="0" fontId="18" fillId="0" borderId="2" applyNumberFormat="0" applyProtection="0">
      <alignment wrapText="1"/>
    </xf>
    <xf numFmtId="0" fontId="17" fillId="0" borderId="3" applyNumberFormat="0" applyFont="0" applyProtection="0">
      <alignment wrapText="1"/>
    </xf>
    <xf numFmtId="43" fontId="12" fillId="0" borderId="0" applyFont="0" applyFill="0" applyBorder="0" applyAlignment="0" applyProtection="0"/>
    <xf numFmtId="0" fontId="25" fillId="0" borderId="0" applyNumberFormat="0" applyFill="0" applyBorder="0" applyAlignment="0" applyProtection="0"/>
    <xf numFmtId="0" fontId="26" fillId="0" borderId="0" applyNumberFormat="0">
      <alignment horizontal="right"/>
    </xf>
    <xf numFmtId="0" fontId="28" fillId="0" borderId="0" applyNumberFormat="0" applyFill="0" applyBorder="0" applyProtection="0">
      <alignment horizontal="left" vertical="center"/>
    </xf>
    <xf numFmtId="0" fontId="31" fillId="0" borderId="0" applyNumberFormat="0" applyFont="0" applyFill="0" applyBorder="0" applyProtection="0">
      <alignment horizontal="left" vertical="center" indent="2"/>
    </xf>
    <xf numFmtId="0" fontId="31" fillId="0" borderId="0" applyNumberFormat="0" applyFont="0" applyFill="0" applyBorder="0" applyProtection="0">
      <alignment horizontal="left" vertical="center" indent="5"/>
    </xf>
    <xf numFmtId="0" fontId="30" fillId="9" borderId="0" applyBorder="0">
      <alignment horizontal="right" vertical="center"/>
    </xf>
    <xf numFmtId="0" fontId="30" fillId="0" borderId="0"/>
    <xf numFmtId="0" fontId="31" fillId="16" borderId="0" applyNumberFormat="0" applyFont="0" applyBorder="0" applyAlignment="0" applyProtection="0"/>
    <xf numFmtId="0" fontId="27" fillId="0" borderId="0"/>
    <xf numFmtId="0" fontId="35" fillId="9" borderId="29">
      <alignment horizontal="right" vertical="center"/>
    </xf>
    <xf numFmtId="0" fontId="31" fillId="0" borderId="26"/>
    <xf numFmtId="0" fontId="30" fillId="0" borderId="51">
      <alignment horizontal="left" vertical="center" wrapText="1" indent="2"/>
    </xf>
    <xf numFmtId="0" fontId="58" fillId="0" borderId="0"/>
    <xf numFmtId="0" fontId="8" fillId="0" borderId="0"/>
    <xf numFmtId="0" fontId="63" fillId="7" borderId="56" applyNumberFormat="0" applyAlignment="0" applyProtection="0"/>
    <xf numFmtId="0" fontId="8" fillId="48" borderId="0" applyNumberFormat="0" applyBorder="0" applyAlignment="0" applyProtection="0"/>
    <xf numFmtId="0" fontId="26" fillId="14" borderId="91">
      <alignment horizontal="right" vertical="center"/>
    </xf>
    <xf numFmtId="0" fontId="31" fillId="0" borderId="0"/>
    <xf numFmtId="0" fontId="30" fillId="9" borderId="0" applyBorder="0">
      <alignment horizontal="right" vertical="center"/>
    </xf>
    <xf numFmtId="0" fontId="30" fillId="9" borderId="59">
      <alignment horizontal="right" vertical="center"/>
    </xf>
    <xf numFmtId="0" fontId="26" fillId="14" borderId="90">
      <alignment horizontal="right" vertical="center"/>
    </xf>
    <xf numFmtId="0" fontId="30" fillId="0" borderId="93">
      <alignment horizontal="left" vertical="center" wrapText="1" indent="2"/>
    </xf>
    <xf numFmtId="0" fontId="30" fillId="0" borderId="0" applyBorder="0">
      <alignment horizontal="right" vertical="center"/>
    </xf>
    <xf numFmtId="0" fontId="26" fillId="14" borderId="91">
      <alignment horizontal="right" vertical="center"/>
    </xf>
    <xf numFmtId="0" fontId="80" fillId="86" borderId="87" applyNumberFormat="0" applyAlignment="0" applyProtection="0"/>
    <xf numFmtId="4" fontId="26" fillId="14" borderId="92">
      <alignment horizontal="right" vertical="center"/>
    </xf>
    <xf numFmtId="0" fontId="30" fillId="0" borderId="29" applyNumberFormat="0" applyFill="0" applyAlignment="0" applyProtection="0"/>
    <xf numFmtId="0" fontId="26" fillId="0" borderId="65">
      <alignment horizontal="left" vertical="top" wrapText="1"/>
    </xf>
    <xf numFmtId="0" fontId="26" fillId="14" borderId="29">
      <alignment horizontal="right" vertical="center"/>
    </xf>
    <xf numFmtId="0" fontId="26" fillId="14" borderId="29">
      <alignment horizontal="right" vertical="center"/>
    </xf>
    <xf numFmtId="0" fontId="30" fillId="0" borderId="98">
      <alignment horizontal="right" vertical="center"/>
    </xf>
    <xf numFmtId="0" fontId="26" fillId="14" borderId="62">
      <alignment horizontal="right" vertical="center"/>
    </xf>
    <xf numFmtId="0" fontId="30" fillId="0" borderId="29">
      <alignment horizontal="right" vertical="center"/>
    </xf>
    <xf numFmtId="0" fontId="99" fillId="0" borderId="88" applyNumberFormat="0" applyFill="0" applyAlignment="0" applyProtection="0"/>
    <xf numFmtId="0" fontId="70" fillId="9" borderId="29">
      <alignment horizontal="right" vertical="center"/>
    </xf>
    <xf numFmtId="0" fontId="30" fillId="16" borderId="29"/>
    <xf numFmtId="0" fontId="31" fillId="89" borderId="89" applyNumberFormat="0" applyFont="0" applyAlignment="0" applyProtection="0"/>
    <xf numFmtId="0" fontId="26" fillId="14" borderId="90">
      <alignment horizontal="right" vertical="center"/>
    </xf>
    <xf numFmtId="0" fontId="26" fillId="9" borderId="29">
      <alignment horizontal="right" vertical="center"/>
    </xf>
    <xf numFmtId="0" fontId="26" fillId="9" borderId="60">
      <alignment horizontal="right" vertical="center"/>
    </xf>
    <xf numFmtId="0" fontId="30" fillId="0" borderId="60">
      <alignment horizontal="right" vertical="center"/>
    </xf>
    <xf numFmtId="4" fontId="31" fillId="0" borderId="0"/>
    <xf numFmtId="0" fontId="26" fillId="14" borderId="63">
      <alignment horizontal="right" vertical="center"/>
    </xf>
    <xf numFmtId="0" fontId="26" fillId="14" borderId="60">
      <alignment horizontal="right" vertical="center"/>
    </xf>
    <xf numFmtId="0" fontId="26" fillId="14" borderId="61">
      <alignment horizontal="right" vertical="center"/>
    </xf>
    <xf numFmtId="4" fontId="26" fillId="14" borderId="62">
      <alignment horizontal="right" vertical="center"/>
    </xf>
    <xf numFmtId="0" fontId="30" fillId="0" borderId="0"/>
    <xf numFmtId="0" fontId="30" fillId="67" borderId="29">
      <alignment horizontal="right" vertical="center"/>
    </xf>
    <xf numFmtId="0" fontId="30" fillId="67" borderId="0" applyBorder="0">
      <alignment horizontal="right" vertical="center"/>
    </xf>
    <xf numFmtId="0" fontId="31" fillId="0" borderId="0"/>
    <xf numFmtId="0" fontId="31" fillId="66" borderId="29"/>
    <xf numFmtId="4" fontId="31" fillId="0" borderId="0"/>
    <xf numFmtId="4" fontId="30" fillId="0" borderId="29" applyFill="0" applyBorder="0" applyProtection="0">
      <alignment horizontal="right" vertical="center"/>
    </xf>
    <xf numFmtId="0" fontId="73" fillId="0" borderId="0" applyNumberFormat="0" applyFill="0" applyBorder="0" applyAlignment="0" applyProtection="0"/>
    <xf numFmtId="4" fontId="31" fillId="0" borderId="0"/>
    <xf numFmtId="4" fontId="31" fillId="0" borderId="0"/>
    <xf numFmtId="0" fontId="8" fillId="0" borderId="0"/>
    <xf numFmtId="4" fontId="70" fillId="9" borderId="90">
      <alignment horizontal="right" vertical="center"/>
    </xf>
    <xf numFmtId="0" fontId="30" fillId="16" borderId="29"/>
    <xf numFmtId="0" fontId="26" fillId="14" borderId="62">
      <alignment horizontal="right" vertical="center"/>
    </xf>
    <xf numFmtId="0" fontId="30" fillId="0" borderId="98" applyNumberFormat="0" applyFill="0" applyAlignment="0" applyProtection="0"/>
    <xf numFmtId="4" fontId="30" fillId="16" borderId="90"/>
    <xf numFmtId="0" fontId="92" fillId="73" borderId="87" applyNumberFormat="0" applyAlignment="0" applyProtection="0"/>
    <xf numFmtId="0" fontId="99" fillId="0" borderId="88" applyNumberFormat="0" applyFill="0" applyAlignment="0" applyProtection="0"/>
    <xf numFmtId="0" fontId="70" fillId="9" borderId="90">
      <alignment horizontal="right" vertical="center"/>
    </xf>
    <xf numFmtId="0" fontId="64" fillId="46" borderId="57" applyNumberFormat="0" applyAlignment="0" applyProtection="0"/>
    <xf numFmtId="0" fontId="65" fillId="46" borderId="56" applyNumberFormat="0" applyAlignment="0" applyProtection="0"/>
    <xf numFmtId="0" fontId="84" fillId="0" borderId="88" applyNumberFormat="0" applyFill="0" applyAlignment="0" applyProtection="0"/>
    <xf numFmtId="0" fontId="74" fillId="89" borderId="89" applyNumberFormat="0" applyFont="0" applyAlignment="0" applyProtection="0"/>
    <xf numFmtId="0" fontId="66" fillId="0" borderId="0" applyNumberFormat="0" applyFill="0" applyBorder="0" applyAlignment="0" applyProtection="0"/>
    <xf numFmtId="0" fontId="8" fillId="50" borderId="0" applyNumberFormat="0" applyBorder="0" applyAlignment="0" applyProtection="0"/>
    <xf numFmtId="0" fontId="67" fillId="0" borderId="0" applyNumberFormat="0" applyFill="0" applyBorder="0" applyAlignment="0" applyProtection="0"/>
    <xf numFmtId="0" fontId="9"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68" fillId="49" borderId="0" applyNumberFormat="0" applyBorder="0" applyAlignment="0" applyProtection="0"/>
    <xf numFmtId="0" fontId="80" fillId="86" borderId="95" applyNumberFormat="0" applyAlignment="0" applyProtection="0"/>
    <xf numFmtId="0" fontId="8" fillId="50" borderId="0" applyNumberFormat="0" applyBorder="0" applyAlignment="0" applyProtection="0"/>
    <xf numFmtId="0" fontId="8" fillId="51" borderId="0" applyNumberFormat="0" applyBorder="0" applyAlignment="0" applyProtection="0"/>
    <xf numFmtId="0" fontId="68" fillId="52" borderId="0" applyNumberFormat="0" applyBorder="0" applyAlignment="0" applyProtection="0"/>
    <xf numFmtId="49" fontId="28" fillId="0" borderId="90"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68" fillId="55" borderId="0" applyNumberFormat="0" applyBorder="0" applyAlignment="0" applyProtection="0"/>
    <xf numFmtId="0" fontId="99" fillId="0" borderId="88"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68" fillId="58" borderId="0" applyNumberFormat="0" applyBorder="0" applyAlignment="0" applyProtection="0"/>
    <xf numFmtId="0" fontId="92" fillId="73" borderId="87"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68" fillId="61" borderId="0" applyNumberFormat="0" applyBorder="0" applyAlignment="0" applyProtection="0"/>
    <xf numFmtId="49" fontId="30" fillId="0" borderId="90"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68" fillId="64" borderId="0" applyNumberFormat="0" applyBorder="0" applyAlignment="0" applyProtection="0"/>
    <xf numFmtId="0" fontId="30" fillId="0" borderId="29" applyNumberFormat="0" applyFill="0" applyAlignment="0" applyProtection="0"/>
    <xf numFmtId="0" fontId="26" fillId="14" borderId="29">
      <alignment horizontal="right" vertical="center"/>
    </xf>
    <xf numFmtId="0" fontId="26" fillId="14" borderId="29">
      <alignment horizontal="right" vertical="center"/>
    </xf>
    <xf numFmtId="0" fontId="30" fillId="0" borderId="51">
      <alignment horizontal="left" vertical="center" wrapText="1" indent="2"/>
    </xf>
    <xf numFmtId="0" fontId="26" fillId="14" borderId="62">
      <alignment horizontal="right" vertical="center"/>
    </xf>
    <xf numFmtId="0" fontId="30" fillId="0" borderId="29">
      <alignment horizontal="right" vertical="center"/>
    </xf>
    <xf numFmtId="0" fontId="70" fillId="9" borderId="29">
      <alignment horizontal="right" vertical="center"/>
    </xf>
    <xf numFmtId="0" fontId="30" fillId="16" borderId="29"/>
    <xf numFmtId="0" fontId="26" fillId="9" borderId="29">
      <alignment horizontal="right" vertical="center"/>
    </xf>
    <xf numFmtId="0" fontId="26" fillId="14" borderId="61">
      <alignment horizontal="right" vertical="center"/>
    </xf>
    <xf numFmtId="0" fontId="72" fillId="0" borderId="0" applyNumberFormat="0" applyFill="0" applyBorder="0" applyAlignment="0" applyProtection="0"/>
    <xf numFmtId="0" fontId="74" fillId="68" borderId="0" applyNumberFormat="0" applyBorder="0" applyAlignment="0" applyProtection="0"/>
    <xf numFmtId="0" fontId="74" fillId="69" borderId="0" applyNumberFormat="0" applyBorder="0" applyAlignment="0" applyProtection="0"/>
    <xf numFmtId="0" fontId="74" fillId="70" borderId="0" applyNumberFormat="0" applyBorder="0" applyAlignment="0" applyProtection="0"/>
    <xf numFmtId="0" fontId="74" fillId="71" borderId="0" applyNumberFormat="0" applyBorder="0" applyAlignment="0" applyProtection="0"/>
    <xf numFmtId="0" fontId="74" fillId="72" borderId="0" applyNumberFormat="0" applyBorder="0" applyAlignment="0" applyProtection="0"/>
    <xf numFmtId="0" fontId="74" fillId="73" borderId="0" applyNumberFormat="0" applyBorder="0" applyAlignment="0" applyProtection="0"/>
    <xf numFmtId="0" fontId="31" fillId="0" borderId="0" applyNumberFormat="0" applyFont="0" applyFill="0" applyBorder="0" applyProtection="0">
      <alignment horizontal="left" vertical="center" indent="2"/>
    </xf>
    <xf numFmtId="0" fontId="31" fillId="0" borderId="0" applyNumberFormat="0" applyFont="0" applyFill="0" applyBorder="0" applyProtection="0">
      <alignment horizontal="left" vertical="center" indent="2"/>
    </xf>
    <xf numFmtId="49" fontId="30" fillId="0" borderId="29" applyNumberFormat="0" applyFont="0" applyFill="0" applyBorder="0" applyProtection="0">
      <alignment horizontal="left" vertical="center" indent="2"/>
    </xf>
    <xf numFmtId="0" fontId="74" fillId="74" borderId="0" applyNumberFormat="0" applyBorder="0" applyAlignment="0" applyProtection="0"/>
    <xf numFmtId="0" fontId="74" fillId="75" borderId="0" applyNumberFormat="0" applyBorder="0" applyAlignment="0" applyProtection="0"/>
    <xf numFmtId="0" fontId="74" fillId="76" borderId="0" applyNumberFormat="0" applyBorder="0" applyAlignment="0" applyProtection="0"/>
    <xf numFmtId="0" fontId="74" fillId="71" borderId="0" applyNumberFormat="0" applyBorder="0" applyAlignment="0" applyProtection="0"/>
    <xf numFmtId="0" fontId="74" fillId="74" borderId="0" applyNumberFormat="0" applyBorder="0" applyAlignment="0" applyProtection="0"/>
    <xf numFmtId="0" fontId="74" fillId="77" borderId="0" applyNumberFormat="0" applyBorder="0" applyAlignment="0" applyProtection="0"/>
    <xf numFmtId="0" fontId="31" fillId="0" borderId="0" applyNumberFormat="0" applyFont="0" applyFill="0" applyBorder="0" applyProtection="0">
      <alignment horizontal="left" vertical="center" indent="5"/>
    </xf>
    <xf numFmtId="0" fontId="31" fillId="0" borderId="0" applyNumberFormat="0" applyFont="0" applyFill="0" applyBorder="0" applyProtection="0">
      <alignment horizontal="left" vertical="center" indent="5"/>
    </xf>
    <xf numFmtId="49" fontId="30" fillId="0" borderId="61" applyNumberFormat="0" applyFont="0" applyFill="0" applyBorder="0" applyProtection="0">
      <alignment horizontal="left" vertical="center" indent="5"/>
    </xf>
    <xf numFmtId="0" fontId="76" fillId="78"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1" borderId="0" applyNumberFormat="0" applyBorder="0" applyAlignment="0" applyProtection="0"/>
    <xf numFmtId="0" fontId="76" fillId="82" borderId="0" applyNumberFormat="0" applyBorder="0" applyAlignment="0" applyProtection="0"/>
    <xf numFmtId="0" fontId="76" fillId="83" borderId="0" applyNumberFormat="0" applyBorder="0" applyAlignment="0" applyProtection="0"/>
    <xf numFmtId="0" fontId="76" fillId="84"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5" borderId="0" applyNumberFormat="0" applyBorder="0" applyAlignment="0" applyProtection="0"/>
    <xf numFmtId="0" fontId="28" fillId="67" borderId="0" applyBorder="0" applyAlignment="0"/>
    <xf numFmtId="4" fontId="28" fillId="67" borderId="0" applyBorder="0" applyAlignment="0"/>
    <xf numFmtId="4" fontId="30" fillId="67" borderId="0" applyBorder="0">
      <alignment horizontal="right" vertical="center"/>
    </xf>
    <xf numFmtId="4" fontId="30" fillId="9" borderId="0" applyBorder="0">
      <alignment horizontal="right" vertical="center"/>
    </xf>
    <xf numFmtId="4" fontId="30" fillId="9" borderId="0" applyBorder="0">
      <alignment horizontal="right" vertical="center"/>
    </xf>
    <xf numFmtId="4" fontId="26" fillId="9" borderId="29">
      <alignment horizontal="right" vertical="center"/>
    </xf>
    <xf numFmtId="4" fontId="70" fillId="9" borderId="29">
      <alignment horizontal="right" vertical="center"/>
    </xf>
    <xf numFmtId="4" fontId="26" fillId="14" borderId="29">
      <alignment horizontal="right" vertical="center"/>
    </xf>
    <xf numFmtId="4" fontId="26" fillId="14" borderId="29">
      <alignment horizontal="right" vertical="center"/>
    </xf>
    <xf numFmtId="4" fontId="26" fillId="14" borderId="61">
      <alignment horizontal="right" vertical="center"/>
    </xf>
    <xf numFmtId="4" fontId="26" fillId="14" borderId="62">
      <alignment horizontal="right" vertical="center"/>
    </xf>
    <xf numFmtId="0" fontId="75" fillId="82" borderId="0" applyNumberFormat="0" applyBorder="0" applyAlignment="0" applyProtection="0"/>
    <xf numFmtId="0" fontId="75" fillId="83" borderId="0" applyNumberFormat="0" applyBorder="0" applyAlignment="0" applyProtection="0"/>
    <xf numFmtId="0" fontId="75" fillId="84" borderId="0" applyNumberFormat="0" applyBorder="0" applyAlignment="0" applyProtection="0"/>
    <xf numFmtId="0" fontId="75" fillId="79" borderId="0" applyNumberFormat="0" applyBorder="0" applyAlignment="0" applyProtection="0"/>
    <xf numFmtId="0" fontId="75" fillId="80" borderId="0" applyNumberFormat="0" applyBorder="0" applyAlignment="0" applyProtection="0"/>
    <xf numFmtId="0" fontId="75" fillId="85" borderId="0" applyNumberFormat="0" applyBorder="0" applyAlignment="0" applyProtection="0"/>
    <xf numFmtId="0" fontId="78" fillId="69" borderId="0" applyNumberFormat="0" applyBorder="0" applyAlignment="0" applyProtection="0"/>
    <xf numFmtId="4" fontId="28" fillId="0" borderId="39" applyFill="0" applyBorder="0" applyProtection="0">
      <alignment horizontal="right" vertical="center"/>
    </xf>
    <xf numFmtId="0" fontId="80" fillId="86" borderId="67" applyNumberFormat="0" applyAlignment="0" applyProtection="0"/>
    <xf numFmtId="0" fontId="81" fillId="87" borderId="68" applyNumberFormat="0" applyAlignment="0" applyProtection="0"/>
    <xf numFmtId="173" fontId="71" fillId="0" borderId="0" applyFont="0" applyFill="0" applyBorder="0" applyAlignment="0" applyProtection="0"/>
    <xf numFmtId="174" fontId="82" fillId="0" borderId="0" applyFont="0" applyFill="0" applyBorder="0" applyAlignment="0" applyProtection="0"/>
    <xf numFmtId="173" fontId="71" fillId="0" borderId="0" applyFont="0" applyFill="0" applyBorder="0" applyAlignment="0" applyProtection="0"/>
    <xf numFmtId="0" fontId="30" fillId="14" borderId="51">
      <alignment horizontal="left" vertical="center" wrapText="1" indent="2"/>
    </xf>
    <xf numFmtId="0" fontId="30" fillId="9" borderId="61">
      <alignment horizontal="left" vertical="center"/>
    </xf>
    <xf numFmtId="0" fontId="86" fillId="0" borderId="0" applyNumberFormat="0" applyFill="0" applyBorder="0" applyAlignment="0" applyProtection="0"/>
    <xf numFmtId="0" fontId="87" fillId="70" borderId="0" applyNumberFormat="0" applyBorder="0" applyAlignment="0" applyProtection="0"/>
    <xf numFmtId="0" fontId="88" fillId="70" borderId="0" applyNumberFormat="0" applyBorder="0" applyAlignment="0" applyProtection="0"/>
    <xf numFmtId="0" fontId="89" fillId="0" borderId="70" applyNumberFormat="0" applyFill="0" applyAlignment="0" applyProtection="0"/>
    <xf numFmtId="0" fontId="90" fillId="0" borderId="71" applyNumberFormat="0" applyFill="0" applyAlignment="0" applyProtection="0"/>
    <xf numFmtId="0" fontId="91" fillId="0" borderId="72" applyNumberFormat="0" applyFill="0" applyAlignment="0" applyProtection="0"/>
    <xf numFmtId="0" fontId="91" fillId="0" borderId="0" applyNumberFormat="0" applyFill="0" applyBorder="0" applyAlignment="0" applyProtection="0"/>
    <xf numFmtId="0" fontId="92" fillId="73" borderId="67" applyNumberFormat="0" applyAlignment="0" applyProtection="0"/>
    <xf numFmtId="4" fontId="30" fillId="0" borderId="0" applyBorder="0">
      <alignment horizontal="right" vertical="center"/>
    </xf>
    <xf numFmtId="0" fontId="30" fillId="0" borderId="64">
      <alignment horizontal="right" vertical="center"/>
    </xf>
    <xf numFmtId="4" fontId="30" fillId="0" borderId="29">
      <alignment horizontal="right" vertical="center"/>
    </xf>
    <xf numFmtId="1" fontId="69" fillId="9" borderId="0" applyBorder="0">
      <alignment horizontal="right" vertical="center"/>
    </xf>
    <xf numFmtId="0" fontId="93" fillId="0" borderId="73" applyNumberFormat="0" applyFill="0" applyAlignment="0" applyProtection="0"/>
    <xf numFmtId="0" fontId="94" fillId="88" borderId="0" applyNumberFormat="0" applyBorder="0" applyAlignment="0" applyProtection="0"/>
    <xf numFmtId="0" fontId="31" fillId="0" borderId="0"/>
    <xf numFmtId="0" fontId="31" fillId="0" borderId="0"/>
    <xf numFmtId="0" fontId="31" fillId="0" borderId="0"/>
    <xf numFmtId="0" fontId="31" fillId="0" borderId="0"/>
    <xf numFmtId="0" fontId="82" fillId="0" borderId="0"/>
    <xf numFmtId="4" fontId="95" fillId="0" borderId="0"/>
    <xf numFmtId="0" fontId="31" fillId="0" borderId="0"/>
    <xf numFmtId="0" fontId="31" fillId="0" borderId="0"/>
    <xf numFmtId="0" fontId="31" fillId="0" borderId="0"/>
    <xf numFmtId="0" fontId="31" fillId="0" borderId="0"/>
    <xf numFmtId="0" fontId="8" fillId="0" borderId="0"/>
    <xf numFmtId="4" fontId="30" fillId="0" borderId="0" applyFill="0" applyBorder="0" applyProtection="0">
      <alignment horizontal="right" vertical="center"/>
    </xf>
    <xf numFmtId="4" fontId="30" fillId="0" borderId="0" applyFill="0" applyBorder="0" applyProtection="0">
      <alignment horizontal="right" vertical="center"/>
    </xf>
    <xf numFmtId="4" fontId="30" fillId="0" borderId="29" applyFill="0" applyBorder="0" applyProtection="0">
      <alignment horizontal="right" vertical="center"/>
    </xf>
    <xf numFmtId="0" fontId="28" fillId="0" borderId="0" applyNumberFormat="0" applyFill="0" applyBorder="0" applyProtection="0">
      <alignment horizontal="left" vertical="center"/>
    </xf>
    <xf numFmtId="49" fontId="28" fillId="0" borderId="29" applyNumberFormat="0" applyFill="0" applyBorder="0" applyProtection="0">
      <alignment horizontal="left" vertical="center"/>
    </xf>
    <xf numFmtId="0" fontId="31" fillId="16" borderId="0" applyNumberFormat="0" applyFont="0" applyBorder="0" applyAlignment="0" applyProtection="0"/>
    <xf numFmtId="4" fontId="31" fillId="16" borderId="0" applyNumberFormat="0" applyFont="0" applyBorder="0" applyAlignment="0" applyProtection="0"/>
    <xf numFmtId="4" fontId="31" fillId="16" borderId="0" applyNumberFormat="0" applyFont="0" applyBorder="0" applyAlignment="0" applyProtection="0"/>
    <xf numFmtId="0" fontId="31" fillId="16" borderId="0" applyNumberFormat="0" applyFont="0" applyBorder="0" applyAlignment="0" applyProtection="0"/>
    <xf numFmtId="0" fontId="31" fillId="16" borderId="0" applyNumberFormat="0" applyFont="0" applyBorder="0" applyAlignment="0" applyProtection="0"/>
    <xf numFmtId="0" fontId="82" fillId="65" borderId="0" applyNumberFormat="0" applyFont="0" applyBorder="0" applyAlignment="0" applyProtection="0"/>
    <xf numFmtId="0" fontId="74" fillId="89" borderId="74" applyNumberFormat="0" applyFont="0" applyAlignment="0" applyProtection="0"/>
    <xf numFmtId="0" fontId="31" fillId="89" borderId="74" applyNumberFormat="0" applyFont="0" applyAlignment="0" applyProtection="0"/>
    <xf numFmtId="0" fontId="96" fillId="86" borderId="66" applyNumberFormat="0" applyAlignment="0" applyProtection="0"/>
    <xf numFmtId="175" fontId="30" fillId="90" borderId="29" applyNumberFormat="0" applyFont="0" applyBorder="0" applyAlignment="0" applyProtection="0">
      <alignment horizontal="right" vertical="center"/>
    </xf>
    <xf numFmtId="9" fontId="82" fillId="0" borderId="0" applyFont="0" applyFill="0" applyBorder="0" applyAlignment="0" applyProtection="0"/>
    <xf numFmtId="0" fontId="97" fillId="69" borderId="0" applyNumberFormat="0" applyBorder="0" applyAlignment="0" applyProtection="0"/>
    <xf numFmtId="4" fontId="30" fillId="16" borderId="29"/>
    <xf numFmtId="0" fontId="30" fillId="16" borderId="60"/>
    <xf numFmtId="0" fontId="98" fillId="0" borderId="0" applyNumberFormat="0" applyFill="0" applyBorder="0" applyAlignment="0" applyProtection="0"/>
    <xf numFmtId="0" fontId="99" fillId="0" borderId="69" applyNumberFormat="0" applyFill="0" applyAlignment="0" applyProtection="0"/>
    <xf numFmtId="0" fontId="100" fillId="0" borderId="0" applyNumberFormat="0" applyFill="0" applyBorder="0" applyAlignment="0" applyProtection="0"/>
    <xf numFmtId="0" fontId="101" fillId="0" borderId="70" applyNumberFormat="0" applyFill="0" applyAlignment="0" applyProtection="0"/>
    <xf numFmtId="0" fontId="102" fillId="0" borderId="71" applyNumberFormat="0" applyFill="0" applyAlignment="0" applyProtection="0"/>
    <xf numFmtId="0" fontId="103" fillId="0" borderId="72" applyNumberFormat="0" applyFill="0" applyAlignment="0" applyProtection="0"/>
    <xf numFmtId="0" fontId="103" fillId="0" borderId="0" applyNumberFormat="0" applyFill="0" applyBorder="0" applyAlignment="0" applyProtection="0"/>
    <xf numFmtId="0" fontId="104" fillId="0" borderId="73" applyNumberFormat="0" applyFill="0" applyAlignment="0" applyProtection="0"/>
    <xf numFmtId="0" fontId="106" fillId="0" borderId="0" applyNumberFormat="0" applyFill="0" applyBorder="0" applyAlignment="0" applyProtection="0"/>
    <xf numFmtId="0" fontId="107" fillId="87" borderId="68" applyNumberFormat="0" applyAlignment="0" applyProtection="0"/>
    <xf numFmtId="0" fontId="73" fillId="0" borderId="0" applyNumberFormat="0" applyFill="0" applyBorder="0" applyAlignment="0" applyProtection="0"/>
    <xf numFmtId="0" fontId="108" fillId="0" borderId="0" applyNumberFormat="0" applyFill="0" applyBorder="0" applyAlignment="0" applyProtection="0"/>
    <xf numFmtId="0" fontId="31" fillId="0" borderId="0" applyNumberFormat="0" applyFont="0" applyFill="0" applyBorder="0" applyProtection="0">
      <alignment horizontal="left" vertical="center"/>
    </xf>
    <xf numFmtId="0" fontId="30" fillId="9" borderId="0" applyBorder="0">
      <alignment horizontal="right" vertical="center"/>
    </xf>
    <xf numFmtId="0" fontId="30" fillId="9" borderId="0" applyBorder="0">
      <alignment horizontal="right" vertical="center"/>
    </xf>
    <xf numFmtId="0" fontId="30" fillId="0" borderId="0" applyBorder="0">
      <alignment horizontal="right" vertical="center"/>
    </xf>
    <xf numFmtId="4" fontId="31" fillId="0" borderId="0"/>
    <xf numFmtId="0" fontId="109" fillId="0" borderId="0"/>
    <xf numFmtId="0" fontId="31" fillId="16" borderId="0" applyNumberFormat="0" applyFont="0" applyBorder="0" applyAlignment="0" applyProtection="0"/>
    <xf numFmtId="0" fontId="73" fillId="0" borderId="0" applyNumberFormat="0" applyFill="0" applyBorder="0" applyAlignment="0" applyProtection="0"/>
    <xf numFmtId="0" fontId="74" fillId="68" borderId="0" applyNumberFormat="0" applyBorder="0" applyAlignment="0" applyProtection="0"/>
    <xf numFmtId="0" fontId="74" fillId="69" borderId="0" applyNumberFormat="0" applyBorder="0" applyAlignment="0" applyProtection="0"/>
    <xf numFmtId="0" fontId="74" fillId="70" borderId="0" applyNumberFormat="0" applyBorder="0" applyAlignment="0" applyProtection="0"/>
    <xf numFmtId="0" fontId="74" fillId="71" borderId="0" applyNumberFormat="0" applyBorder="0" applyAlignment="0" applyProtection="0"/>
    <xf numFmtId="0" fontId="74" fillId="72" borderId="0" applyNumberFormat="0" applyBorder="0" applyAlignment="0" applyProtection="0"/>
    <xf numFmtId="0" fontId="74" fillId="73" borderId="0" applyNumberFormat="0" applyBorder="0" applyAlignment="0" applyProtection="0"/>
    <xf numFmtId="0" fontId="74" fillId="74" borderId="0" applyNumberFormat="0" applyBorder="0" applyAlignment="0" applyProtection="0"/>
    <xf numFmtId="0" fontId="74" fillId="75" borderId="0" applyNumberFormat="0" applyBorder="0" applyAlignment="0" applyProtection="0"/>
    <xf numFmtId="0" fontId="74" fillId="76" borderId="0" applyNumberFormat="0" applyBorder="0" applyAlignment="0" applyProtection="0"/>
    <xf numFmtId="0" fontId="74" fillId="71" borderId="0" applyNumberFormat="0" applyBorder="0" applyAlignment="0" applyProtection="0"/>
    <xf numFmtId="0" fontId="74" fillId="74" borderId="0" applyNumberFormat="0" applyBorder="0" applyAlignment="0" applyProtection="0"/>
    <xf numFmtId="0" fontId="74" fillId="77" borderId="0" applyNumberFormat="0" applyBorder="0" applyAlignment="0" applyProtection="0"/>
    <xf numFmtId="0" fontId="76" fillId="78"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1" borderId="0" applyNumberFormat="0" applyBorder="0" applyAlignment="0" applyProtection="0"/>
    <xf numFmtId="0" fontId="76" fillId="82" borderId="0" applyNumberFormat="0" applyBorder="0" applyAlignment="0" applyProtection="0"/>
    <xf numFmtId="0" fontId="76" fillId="83" borderId="0" applyNumberFormat="0" applyBorder="0" applyAlignment="0" applyProtection="0"/>
    <xf numFmtId="0" fontId="76" fillId="84"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5" borderId="0" applyNumberFormat="0" applyBorder="0" applyAlignment="0" applyProtection="0"/>
    <xf numFmtId="0" fontId="78" fillId="69" borderId="0" applyNumberFormat="0" applyBorder="0" applyAlignment="0" applyProtection="0"/>
    <xf numFmtId="0" fontId="80" fillId="86" borderId="67" applyNumberFormat="0" applyAlignment="0" applyProtection="0"/>
    <xf numFmtId="0" fontId="81" fillId="87" borderId="68" applyNumberFormat="0" applyAlignment="0" applyProtection="0"/>
    <xf numFmtId="0" fontId="86" fillId="0" borderId="0" applyNumberFormat="0" applyFill="0" applyBorder="0" applyAlignment="0" applyProtection="0"/>
    <xf numFmtId="0" fontId="87" fillId="70" borderId="0" applyNumberFormat="0" applyBorder="0" applyAlignment="0" applyProtection="0"/>
    <xf numFmtId="0" fontId="89" fillId="0" borderId="70" applyNumberFormat="0" applyFill="0" applyAlignment="0" applyProtection="0"/>
    <xf numFmtId="0" fontId="90" fillId="0" borderId="71" applyNumberFormat="0" applyFill="0" applyAlignment="0" applyProtection="0"/>
    <xf numFmtId="0" fontId="91" fillId="0" borderId="72" applyNumberFormat="0" applyFill="0" applyAlignment="0" applyProtection="0"/>
    <xf numFmtId="0" fontId="91" fillId="0" borderId="0" applyNumberFormat="0" applyFill="0" applyBorder="0" applyAlignment="0" applyProtection="0"/>
    <xf numFmtId="0" fontId="92" fillId="73" borderId="67" applyNumberFormat="0" applyAlignment="0" applyProtection="0"/>
    <xf numFmtId="0" fontId="93" fillId="0" borderId="73" applyNumberFormat="0" applyFill="0" applyAlignment="0" applyProtection="0"/>
    <xf numFmtId="0" fontId="94" fillId="88" borderId="0" applyNumberFormat="0" applyBorder="0" applyAlignment="0" applyProtection="0"/>
    <xf numFmtId="0" fontId="31" fillId="0" borderId="0"/>
    <xf numFmtId="0" fontId="74" fillId="89" borderId="74" applyNumberFormat="0" applyFont="0" applyAlignment="0" applyProtection="0"/>
    <xf numFmtId="0" fontId="96" fillId="86" borderId="66" applyNumberFormat="0" applyAlignment="0" applyProtection="0"/>
    <xf numFmtId="0" fontId="98" fillId="0" borderId="0" applyNumberFormat="0" applyFill="0" applyBorder="0" applyAlignment="0" applyProtection="0"/>
    <xf numFmtId="0" fontId="99" fillId="0" borderId="69" applyNumberFormat="0" applyFill="0" applyAlignment="0" applyProtection="0"/>
    <xf numFmtId="0" fontId="106" fillId="0" borderId="0" applyNumberFormat="0" applyFill="0" applyBorder="0" applyAlignment="0" applyProtection="0"/>
    <xf numFmtId="0" fontId="110" fillId="0" borderId="0">
      <alignment horizontal="left" vertical="center" indent="1"/>
    </xf>
    <xf numFmtId="0" fontId="74" fillId="68" borderId="0" applyNumberFormat="0" applyBorder="0" applyAlignment="0" applyProtection="0"/>
    <xf numFmtId="0" fontId="74" fillId="69" borderId="0" applyNumberFormat="0" applyBorder="0" applyAlignment="0" applyProtection="0"/>
    <xf numFmtId="0" fontId="74" fillId="70" borderId="0" applyNumberFormat="0" applyBorder="0" applyAlignment="0" applyProtection="0"/>
    <xf numFmtId="0" fontId="74" fillId="71" borderId="0" applyNumberFormat="0" applyBorder="0" applyAlignment="0" applyProtection="0"/>
    <xf numFmtId="0" fontId="74" fillId="72" borderId="0" applyNumberFormat="0" applyBorder="0" applyAlignment="0" applyProtection="0"/>
    <xf numFmtId="0" fontId="74" fillId="73" borderId="0" applyNumberFormat="0" applyBorder="0" applyAlignment="0" applyProtection="0"/>
    <xf numFmtId="0" fontId="74" fillId="74" borderId="0" applyNumberFormat="0" applyBorder="0" applyAlignment="0" applyProtection="0"/>
    <xf numFmtId="0" fontId="74" fillId="75" borderId="0" applyNumberFormat="0" applyBorder="0" applyAlignment="0" applyProtection="0"/>
    <xf numFmtId="0" fontId="74" fillId="76" borderId="0" applyNumberFormat="0" applyBorder="0" applyAlignment="0" applyProtection="0"/>
    <xf numFmtId="0" fontId="74" fillId="71" borderId="0" applyNumberFormat="0" applyBorder="0" applyAlignment="0" applyProtection="0"/>
    <xf numFmtId="0" fontId="74" fillId="74" borderId="0" applyNumberFormat="0" applyBorder="0" applyAlignment="0" applyProtection="0"/>
    <xf numFmtId="0" fontId="74" fillId="77" borderId="0" applyNumberFormat="0" applyBorder="0" applyAlignment="0" applyProtection="0"/>
    <xf numFmtId="0" fontId="76" fillId="78"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1" borderId="0" applyNumberFormat="0" applyBorder="0" applyAlignment="0" applyProtection="0"/>
    <xf numFmtId="0" fontId="26" fillId="9" borderId="75">
      <alignment horizontal="right" vertical="center"/>
    </xf>
    <xf numFmtId="4" fontId="26" fillId="9" borderId="75">
      <alignment horizontal="right" vertical="center"/>
    </xf>
    <xf numFmtId="0" fontId="70" fillId="9" borderId="75">
      <alignment horizontal="right" vertical="center"/>
    </xf>
    <xf numFmtId="4" fontId="70" fillId="9" borderId="75">
      <alignment horizontal="right" vertical="center"/>
    </xf>
    <xf numFmtId="0" fontId="26" fillId="14" borderId="75">
      <alignment horizontal="right" vertical="center"/>
    </xf>
    <xf numFmtId="4" fontId="26" fillId="14" borderId="75">
      <alignment horizontal="right" vertical="center"/>
    </xf>
    <xf numFmtId="0" fontId="26" fillId="14" borderId="75">
      <alignment horizontal="right" vertical="center"/>
    </xf>
    <xf numFmtId="4" fontId="26" fillId="14" borderId="75">
      <alignment horizontal="right" vertical="center"/>
    </xf>
    <xf numFmtId="0" fontId="26" fillId="14" borderId="76">
      <alignment horizontal="right" vertical="center"/>
    </xf>
    <xf numFmtId="4" fontId="26" fillId="14" borderId="76">
      <alignment horizontal="right" vertical="center"/>
    </xf>
    <xf numFmtId="0" fontId="26" fillId="14" borderId="77">
      <alignment horizontal="right" vertical="center"/>
    </xf>
    <xf numFmtId="4" fontId="26" fillId="14" borderId="77">
      <alignment horizontal="right" vertical="center"/>
    </xf>
    <xf numFmtId="0" fontId="80" fillId="86" borderId="67" applyNumberFormat="0" applyAlignment="0" applyProtection="0"/>
    <xf numFmtId="0" fontId="30" fillId="14" borderId="78">
      <alignment horizontal="left" vertical="center" wrapText="1" indent="2"/>
    </xf>
    <xf numFmtId="0" fontId="30" fillId="0" borderId="78">
      <alignment horizontal="left" vertical="center" wrapText="1" indent="2"/>
    </xf>
    <xf numFmtId="0" fontId="30" fillId="9" borderId="76">
      <alignment horizontal="left" vertical="center"/>
    </xf>
    <xf numFmtId="0" fontId="86" fillId="0" borderId="0" applyNumberFormat="0" applyFill="0" applyBorder="0" applyAlignment="0" applyProtection="0"/>
    <xf numFmtId="0" fontId="92" fillId="73" borderId="67" applyNumberFormat="0" applyAlignment="0" applyProtection="0"/>
    <xf numFmtId="0" fontId="30" fillId="0" borderId="75">
      <alignment horizontal="right" vertical="center"/>
    </xf>
    <xf numFmtId="4" fontId="30" fillId="0" borderId="75">
      <alignment horizontal="right" vertical="center"/>
    </xf>
    <xf numFmtId="0" fontId="8" fillId="0" borderId="0"/>
    <xf numFmtId="0" fontId="30" fillId="0" borderId="75" applyNumberFormat="0" applyFill="0" applyAlignment="0" applyProtection="0"/>
    <xf numFmtId="0" fontId="96" fillId="86" borderId="66" applyNumberFormat="0" applyAlignment="0" applyProtection="0"/>
    <xf numFmtId="175" fontId="30" fillId="90" borderId="75" applyNumberFormat="0" applyFont="0" applyBorder="0" applyAlignment="0" applyProtection="0">
      <alignment horizontal="right" vertical="center"/>
    </xf>
    <xf numFmtId="0" fontId="30" fillId="16" borderId="75"/>
    <xf numFmtId="4" fontId="30" fillId="16" borderId="75"/>
    <xf numFmtId="0" fontId="99" fillId="0" borderId="69" applyNumberFormat="0" applyFill="0" applyAlignment="0" applyProtection="0"/>
    <xf numFmtId="0" fontId="106" fillId="0" borderId="0" applyNumberForma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63" fillId="7" borderId="56" applyNumberFormat="0" applyAlignment="0" applyProtection="0"/>
    <xf numFmtId="0" fontId="30" fillId="9" borderId="0" applyBorder="0">
      <alignment horizontal="right" vertical="center"/>
    </xf>
    <xf numFmtId="0" fontId="30" fillId="9" borderId="0" applyBorder="0">
      <alignment horizontal="right" vertical="center"/>
    </xf>
    <xf numFmtId="0" fontId="30" fillId="0" borderId="0" applyBorder="0">
      <alignment horizontal="right" vertical="center"/>
    </xf>
    <xf numFmtId="0" fontId="31" fillId="0" borderId="0"/>
    <xf numFmtId="49" fontId="30" fillId="0" borderId="75" applyNumberFormat="0" applyFont="0" applyFill="0" applyBorder="0" applyProtection="0">
      <alignment horizontal="left" vertical="center" indent="2"/>
    </xf>
    <xf numFmtId="49" fontId="30" fillId="0" borderId="76" applyNumberFormat="0" applyFont="0" applyFill="0" applyBorder="0" applyProtection="0">
      <alignment horizontal="left" vertical="center" indent="5"/>
    </xf>
    <xf numFmtId="0" fontId="75" fillId="82" borderId="0" applyNumberFormat="0" applyBorder="0" applyAlignment="0" applyProtection="0"/>
    <xf numFmtId="0" fontId="75" fillId="83" borderId="0" applyNumberFormat="0" applyBorder="0" applyAlignment="0" applyProtection="0"/>
    <xf numFmtId="0" fontId="75" fillId="84" borderId="0" applyNumberFormat="0" applyBorder="0" applyAlignment="0" applyProtection="0"/>
    <xf numFmtId="0" fontId="75" fillId="79" borderId="0" applyNumberFormat="0" applyBorder="0" applyAlignment="0" applyProtection="0"/>
    <xf numFmtId="0" fontId="75" fillId="80" borderId="0" applyNumberFormat="0" applyBorder="0" applyAlignment="0" applyProtection="0"/>
    <xf numFmtId="0" fontId="75" fillId="85" borderId="0" applyNumberFormat="0" applyBorder="0" applyAlignment="0" applyProtection="0"/>
    <xf numFmtId="0" fontId="88" fillId="70" borderId="0" applyNumberFormat="0" applyBorder="0" applyAlignment="0" applyProtection="0"/>
    <xf numFmtId="4" fontId="31" fillId="0" borderId="0"/>
    <xf numFmtId="0" fontId="31" fillId="0" borderId="0"/>
    <xf numFmtId="0" fontId="8" fillId="0" borderId="0"/>
    <xf numFmtId="4" fontId="30" fillId="0" borderId="75" applyFill="0" applyBorder="0" applyProtection="0">
      <alignment horizontal="right" vertical="center"/>
    </xf>
    <xf numFmtId="49" fontId="28" fillId="0" borderId="75" applyNumberFormat="0" applyFill="0" applyBorder="0" applyProtection="0">
      <alignment horizontal="left" vertical="center"/>
    </xf>
    <xf numFmtId="0" fontId="31" fillId="16" borderId="0" applyNumberFormat="0" applyFont="0" applyBorder="0" applyAlignment="0" applyProtection="0"/>
    <xf numFmtId="0" fontId="97" fillId="69" borderId="0" applyNumberFormat="0" applyBorder="0" applyAlignment="0" applyProtection="0"/>
    <xf numFmtId="0" fontId="101" fillId="0" borderId="70" applyNumberFormat="0" applyFill="0" applyAlignment="0" applyProtection="0"/>
    <xf numFmtId="0" fontId="102" fillId="0" borderId="71" applyNumberFormat="0" applyFill="0" applyAlignment="0" applyProtection="0"/>
    <xf numFmtId="0" fontId="103" fillId="0" borderId="72" applyNumberFormat="0" applyFill="0" applyAlignment="0" applyProtection="0"/>
    <xf numFmtId="0" fontId="103" fillId="0" borderId="0" applyNumberFormat="0" applyFill="0" applyBorder="0" applyAlignment="0" applyProtection="0"/>
    <xf numFmtId="0" fontId="104" fillId="0" borderId="73" applyNumberFormat="0" applyFill="0" applyAlignment="0" applyProtection="0"/>
    <xf numFmtId="0" fontId="107" fillId="87" borderId="68" applyNumberFormat="0" applyAlignment="0" applyProtection="0"/>
    <xf numFmtId="0" fontId="73" fillId="0" borderId="0" applyNumberFormat="0" applyFill="0" applyBorder="0" applyAlignment="0" applyProtection="0"/>
    <xf numFmtId="0" fontId="8" fillId="0" borderId="0"/>
    <xf numFmtId="0" fontId="63" fillId="7" borderId="56" applyNumberFormat="0" applyAlignment="0" applyProtection="0"/>
    <xf numFmtId="0" fontId="71" fillId="68" borderId="0" applyNumberFormat="0" applyBorder="0" applyAlignment="0" applyProtection="0"/>
    <xf numFmtId="0" fontId="71" fillId="69" borderId="0" applyNumberFormat="0" applyBorder="0" applyAlignment="0" applyProtection="0"/>
    <xf numFmtId="0" fontId="71" fillId="70" borderId="0" applyNumberFormat="0" applyBorder="0" applyAlignment="0" applyProtection="0"/>
    <xf numFmtId="0" fontId="71" fillId="71" borderId="0" applyNumberFormat="0" applyBorder="0" applyAlignment="0" applyProtection="0"/>
    <xf numFmtId="0" fontId="71" fillId="72" borderId="0" applyNumberFormat="0" applyBorder="0" applyAlignment="0" applyProtection="0"/>
    <xf numFmtId="0" fontId="71" fillId="73" borderId="0" applyNumberFormat="0" applyBorder="0" applyAlignment="0" applyProtection="0"/>
    <xf numFmtId="0" fontId="71" fillId="74" borderId="0" applyNumberFormat="0" applyBorder="0" applyAlignment="0" applyProtection="0"/>
    <xf numFmtId="0" fontId="71" fillId="75" borderId="0" applyNumberFormat="0" applyBorder="0" applyAlignment="0" applyProtection="0"/>
    <xf numFmtId="0" fontId="71" fillId="76" borderId="0" applyNumberFormat="0" applyBorder="0" applyAlignment="0" applyProtection="0"/>
    <xf numFmtId="0" fontId="71" fillId="71" borderId="0" applyNumberFormat="0" applyBorder="0" applyAlignment="0" applyProtection="0"/>
    <xf numFmtId="0" fontId="71" fillId="74" borderId="0" applyNumberFormat="0" applyBorder="0" applyAlignment="0" applyProtection="0"/>
    <xf numFmtId="0" fontId="71" fillId="77" borderId="0" applyNumberFormat="0" applyBorder="0" applyAlignment="0" applyProtection="0"/>
    <xf numFmtId="0" fontId="75" fillId="78"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9" borderId="0" applyNumberFormat="0" applyBorder="0" applyAlignment="0" applyProtection="0"/>
    <xf numFmtId="0" fontId="75" fillId="80" borderId="0" applyNumberFormat="0" applyBorder="0" applyAlignment="0" applyProtection="0"/>
    <xf numFmtId="0" fontId="75" fillId="81" borderId="0" applyNumberFormat="0" applyBorder="0" applyAlignment="0" applyProtection="0"/>
    <xf numFmtId="0" fontId="77" fillId="86" borderId="66" applyNumberFormat="0" applyAlignment="0" applyProtection="0"/>
    <xf numFmtId="0" fontId="79" fillId="86" borderId="67" applyNumberFormat="0" applyAlignment="0" applyProtection="0"/>
    <xf numFmtId="0" fontId="84" fillId="0" borderId="69" applyNumberFormat="0" applyFill="0" applyAlignment="0" applyProtection="0"/>
    <xf numFmtId="0" fontId="85" fillId="0" borderId="0" applyNumberFormat="0" applyFill="0" applyBorder="0" applyAlignment="0" applyProtection="0"/>
    <xf numFmtId="0" fontId="8" fillId="0" borderId="0"/>
    <xf numFmtId="0" fontId="105" fillId="0" borderId="0" applyNumberFormat="0" applyFill="0" applyBorder="0" applyAlignment="0" applyProtection="0"/>
    <xf numFmtId="0" fontId="8" fillId="0" borderId="0"/>
    <xf numFmtId="0" fontId="8" fillId="0" borderId="0"/>
    <xf numFmtId="0" fontId="8" fillId="0" borderId="0"/>
    <xf numFmtId="49" fontId="30" fillId="0" borderId="29" applyNumberFormat="0" applyFont="0" applyFill="0" applyBorder="0" applyProtection="0">
      <alignment horizontal="left" vertical="center" indent="2"/>
    </xf>
    <xf numFmtId="49" fontId="30" fillId="0" borderId="61" applyNumberFormat="0" applyFont="0" applyFill="0" applyBorder="0" applyProtection="0">
      <alignment horizontal="left" vertical="center" indent="5"/>
    </xf>
    <xf numFmtId="0" fontId="26" fillId="9" borderId="29">
      <alignment horizontal="right" vertical="center"/>
    </xf>
    <xf numFmtId="4" fontId="26" fillId="9" borderId="29">
      <alignment horizontal="right" vertical="center"/>
    </xf>
    <xf numFmtId="0" fontId="70" fillId="9" borderId="29">
      <alignment horizontal="right" vertical="center"/>
    </xf>
    <xf numFmtId="4" fontId="70" fillId="9" borderId="29">
      <alignment horizontal="right" vertical="center"/>
    </xf>
    <xf numFmtId="0" fontId="26" fillId="14" borderId="29">
      <alignment horizontal="right" vertical="center"/>
    </xf>
    <xf numFmtId="4" fontId="26" fillId="14" borderId="29">
      <alignment horizontal="right" vertical="center"/>
    </xf>
    <xf numFmtId="0" fontId="26" fillId="14" borderId="29">
      <alignment horizontal="right" vertical="center"/>
    </xf>
    <xf numFmtId="4" fontId="26" fillId="14" borderId="29">
      <alignment horizontal="right" vertical="center"/>
    </xf>
    <xf numFmtId="0" fontId="26" fillId="14" borderId="61">
      <alignment horizontal="right" vertical="center"/>
    </xf>
    <xf numFmtId="4" fontId="26" fillId="14" borderId="61">
      <alignment horizontal="right" vertical="center"/>
    </xf>
    <xf numFmtId="0" fontId="26" fillId="14" borderId="62">
      <alignment horizontal="right" vertical="center"/>
    </xf>
    <xf numFmtId="4" fontId="26" fillId="14" borderId="62">
      <alignment horizontal="right" vertical="center"/>
    </xf>
    <xf numFmtId="174" fontId="111" fillId="0" borderId="0" applyFont="0" applyFill="0" applyBorder="0" applyAlignment="0" applyProtection="0"/>
    <xf numFmtId="0" fontId="30" fillId="14" borderId="51">
      <alignment horizontal="left" vertical="center" wrapText="1" indent="2"/>
    </xf>
    <xf numFmtId="0" fontId="30" fillId="0" borderId="51">
      <alignment horizontal="left" vertical="center" wrapText="1" indent="2"/>
    </xf>
    <xf numFmtId="0" fontId="30" fillId="9" borderId="61">
      <alignment horizontal="left" vertical="center"/>
    </xf>
    <xf numFmtId="0" fontId="83" fillId="73" borderId="67" applyNumberFormat="0" applyAlignment="0" applyProtection="0"/>
    <xf numFmtId="0" fontId="30" fillId="0" borderId="29">
      <alignment horizontal="right" vertical="center"/>
    </xf>
    <xf numFmtId="4" fontId="30" fillId="0" borderId="29">
      <alignment horizontal="right" vertical="center"/>
    </xf>
    <xf numFmtId="0" fontId="111" fillId="0" borderId="0"/>
    <xf numFmtId="0" fontId="109" fillId="0" borderId="0"/>
    <xf numFmtId="0" fontId="109" fillId="0" borderId="0"/>
    <xf numFmtId="0" fontId="8" fillId="0" borderId="0"/>
    <xf numFmtId="0" fontId="8" fillId="0" borderId="0"/>
    <xf numFmtId="0" fontId="8" fillId="0" borderId="0"/>
    <xf numFmtId="0" fontId="8" fillId="0" borderId="0"/>
    <xf numFmtId="0" fontId="109" fillId="0" borderId="0"/>
    <xf numFmtId="0" fontId="31" fillId="0" borderId="0"/>
    <xf numFmtId="4" fontId="30" fillId="0" borderId="29" applyFill="0" applyBorder="0" applyProtection="0">
      <alignment horizontal="right" vertical="center"/>
    </xf>
    <xf numFmtId="49" fontId="28" fillId="0" borderId="29" applyNumberFormat="0" applyFill="0" applyBorder="0" applyProtection="0">
      <alignment horizontal="left" vertical="center"/>
    </xf>
    <xf numFmtId="0" fontId="30" fillId="0" borderId="29" applyNumberFormat="0" applyFill="0" applyAlignment="0" applyProtection="0"/>
    <xf numFmtId="0" fontId="111" fillId="65" borderId="0" applyNumberFormat="0" applyFont="0" applyBorder="0" applyAlignment="0" applyProtection="0"/>
    <xf numFmtId="175" fontId="30" fillId="90" borderId="29" applyNumberFormat="0" applyFont="0" applyBorder="0" applyAlignment="0" applyProtection="0">
      <alignment horizontal="right" vertical="center"/>
    </xf>
    <xf numFmtId="9" fontId="111" fillId="0" borderId="0" applyFont="0" applyFill="0" applyBorder="0" applyAlignment="0" applyProtection="0"/>
    <xf numFmtId="0" fontId="30" fillId="16" borderId="29"/>
    <xf numFmtId="4" fontId="30" fillId="16" borderId="29"/>
    <xf numFmtId="0" fontId="30" fillId="14" borderId="78">
      <alignment horizontal="left" vertical="center" wrapText="1" indent="2"/>
    </xf>
    <xf numFmtId="0" fontId="30" fillId="0" borderId="78">
      <alignment horizontal="left" vertical="center" wrapText="1" indent="2"/>
    </xf>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0" fillId="14" borderId="51">
      <alignment horizontal="left" vertical="center" wrapText="1" indent="2"/>
    </xf>
    <xf numFmtId="0" fontId="30" fillId="0" borderId="51">
      <alignment horizontal="left" vertical="center" wrapText="1" indent="2"/>
    </xf>
    <xf numFmtId="0" fontId="31" fillId="0" borderId="0"/>
    <xf numFmtId="4" fontId="26" fillId="14" borderId="75">
      <alignment horizontal="right" vertical="center"/>
    </xf>
    <xf numFmtId="0" fontId="30" fillId="16" borderId="75"/>
    <xf numFmtId="0" fontId="79" fillId="86" borderId="67" applyNumberFormat="0" applyAlignment="0" applyProtection="0"/>
    <xf numFmtId="0" fontId="26" fillId="9" borderId="75">
      <alignment horizontal="right" vertical="center"/>
    </xf>
    <xf numFmtId="0" fontId="30" fillId="0" borderId="75">
      <alignment horizontal="right" vertical="center"/>
    </xf>
    <xf numFmtId="0" fontId="99" fillId="0" borderId="69" applyNumberFormat="0" applyFill="0" applyAlignment="0" applyProtection="0"/>
    <xf numFmtId="0" fontId="30" fillId="9" borderId="76">
      <alignment horizontal="left" vertical="center"/>
    </xf>
    <xf numFmtId="0" fontId="92" fillId="73" borderId="67" applyNumberFormat="0" applyAlignment="0" applyProtection="0"/>
    <xf numFmtId="175" fontId="30" fillId="90" borderId="75" applyNumberFormat="0" applyFont="0" applyBorder="0" applyAlignment="0" applyProtection="0">
      <alignment horizontal="right" vertical="center"/>
    </xf>
    <xf numFmtId="0" fontId="74" fillId="89" borderId="74" applyNumberFormat="0" applyFont="0" applyAlignment="0" applyProtection="0"/>
    <xf numFmtId="0" fontId="30" fillId="0" borderId="78">
      <alignment horizontal="left" vertical="center" wrapText="1" indent="2"/>
    </xf>
    <xf numFmtId="4" fontId="30" fillId="16" borderId="75"/>
    <xf numFmtId="49" fontId="28" fillId="0" borderId="75" applyNumberFormat="0" applyFill="0" applyBorder="0" applyProtection="0">
      <alignment horizontal="left" vertical="center"/>
    </xf>
    <xf numFmtId="0" fontId="30" fillId="0" borderId="75">
      <alignment horizontal="right" vertical="center"/>
    </xf>
    <xf numFmtId="4" fontId="26" fillId="14" borderId="77">
      <alignment horizontal="right" vertical="center"/>
    </xf>
    <xf numFmtId="4" fontId="26" fillId="14" borderId="75">
      <alignment horizontal="right" vertical="center"/>
    </xf>
    <xf numFmtId="4" fontId="26" fillId="14" borderId="75">
      <alignment horizontal="right" vertical="center"/>
    </xf>
    <xf numFmtId="0" fontId="70" fillId="9" borderId="75">
      <alignment horizontal="right" vertical="center"/>
    </xf>
    <xf numFmtId="0" fontId="26" fillId="9" borderId="75">
      <alignment horizontal="right" vertical="center"/>
    </xf>
    <xf numFmtId="49" fontId="30" fillId="0" borderId="75" applyNumberFormat="0" applyFont="0" applyFill="0" applyBorder="0" applyProtection="0">
      <alignment horizontal="left" vertical="center" indent="2"/>
    </xf>
    <xf numFmtId="0" fontId="92" fillId="73" borderId="67" applyNumberFormat="0" applyAlignment="0" applyProtection="0"/>
    <xf numFmtId="0" fontId="77" fillId="86" borderId="66" applyNumberFormat="0" applyAlignment="0" applyProtection="0"/>
    <xf numFmtId="49" fontId="30" fillId="0" borderId="75" applyNumberFormat="0" applyFont="0" applyFill="0" applyBorder="0" applyProtection="0">
      <alignment horizontal="left" vertical="center" indent="2"/>
    </xf>
    <xf numFmtId="0" fontId="83" fillId="73" borderId="67" applyNumberFormat="0" applyAlignment="0" applyProtection="0"/>
    <xf numFmtId="4" fontId="30" fillId="0" borderId="75" applyFill="0" applyBorder="0" applyProtection="0">
      <alignment horizontal="right" vertical="center"/>
    </xf>
    <xf numFmtId="0" fontId="80" fillId="86" borderId="67" applyNumberFormat="0" applyAlignment="0" applyProtection="0"/>
    <xf numFmtId="0" fontId="99" fillId="0" borderId="69" applyNumberFormat="0" applyFill="0" applyAlignment="0" applyProtection="0"/>
    <xf numFmtId="0" fontId="96" fillId="86" borderId="66" applyNumberFormat="0" applyAlignment="0" applyProtection="0"/>
    <xf numFmtId="0" fontId="30" fillId="0" borderId="75" applyNumberFormat="0" applyFill="0" applyAlignment="0" applyProtection="0"/>
    <xf numFmtId="4" fontId="30" fillId="0" borderId="75">
      <alignment horizontal="right" vertical="center"/>
    </xf>
    <xf numFmtId="0" fontId="30" fillId="0" borderId="75">
      <alignment horizontal="right" vertical="center"/>
    </xf>
    <xf numFmtId="0" fontId="92" fillId="73" borderId="67" applyNumberFormat="0" applyAlignment="0" applyProtection="0"/>
    <xf numFmtId="0" fontId="77" fillId="86" borderId="66" applyNumberFormat="0" applyAlignment="0" applyProtection="0"/>
    <xf numFmtId="0" fontId="79" fillId="86" borderId="67" applyNumberFormat="0" applyAlignment="0" applyProtection="0"/>
    <xf numFmtId="0" fontId="30" fillId="14" borderId="78">
      <alignment horizontal="left" vertical="center" wrapText="1" indent="2"/>
    </xf>
    <xf numFmtId="0" fontId="80" fillId="86" borderId="67" applyNumberFormat="0" applyAlignment="0" applyProtection="0"/>
    <xf numFmtId="0" fontId="80" fillId="86" borderId="67" applyNumberFormat="0" applyAlignment="0" applyProtection="0"/>
    <xf numFmtId="4" fontId="26" fillId="14" borderId="76">
      <alignment horizontal="right" vertical="center"/>
    </xf>
    <xf numFmtId="0" fontId="26" fillId="14" borderId="76">
      <alignment horizontal="right" vertical="center"/>
    </xf>
    <xf numFmtId="0" fontId="26" fillId="14" borderId="75">
      <alignment horizontal="right" vertical="center"/>
    </xf>
    <xf numFmtId="4" fontId="70" fillId="9" borderId="75">
      <alignment horizontal="right" vertical="center"/>
    </xf>
    <xf numFmtId="0" fontId="83" fillId="73" borderId="67" applyNumberFormat="0" applyAlignment="0" applyProtection="0"/>
    <xf numFmtId="0" fontId="84" fillId="0" borderId="69" applyNumberFormat="0" applyFill="0" applyAlignment="0" applyProtection="0"/>
    <xf numFmtId="0" fontId="99" fillId="0" borderId="69" applyNumberFormat="0" applyFill="0" applyAlignment="0" applyProtection="0"/>
    <xf numFmtId="0" fontId="74" fillId="89" borderId="74" applyNumberFormat="0" applyFont="0" applyAlignment="0" applyProtection="0"/>
    <xf numFmtId="0" fontId="92" fillId="73" borderId="67" applyNumberFormat="0" applyAlignment="0" applyProtection="0"/>
    <xf numFmtId="49" fontId="28" fillId="0" borderId="75" applyNumberFormat="0" applyFill="0" applyBorder="0" applyProtection="0">
      <alignment horizontal="left" vertical="center"/>
    </xf>
    <xf numFmtId="0" fontId="30" fillId="14" borderId="78">
      <alignment horizontal="left" vertical="center" wrapText="1" indent="2"/>
    </xf>
    <xf numFmtId="0" fontId="80" fillId="86" borderId="67" applyNumberFormat="0" applyAlignment="0" applyProtection="0"/>
    <xf numFmtId="0" fontId="30" fillId="0" borderId="78">
      <alignment horizontal="left" vertical="center" wrapText="1" indent="2"/>
    </xf>
    <xf numFmtId="0" fontId="74" fillId="89" borderId="74" applyNumberFormat="0" applyFont="0" applyAlignment="0" applyProtection="0"/>
    <xf numFmtId="0" fontId="31" fillId="89" borderId="74" applyNumberFormat="0" applyFont="0" applyAlignment="0" applyProtection="0"/>
    <xf numFmtId="0" fontId="96" fillId="86" borderId="66" applyNumberFormat="0" applyAlignment="0" applyProtection="0"/>
    <xf numFmtId="0" fontId="99" fillId="0" borderId="69" applyNumberFormat="0" applyFill="0" applyAlignment="0" applyProtection="0"/>
    <xf numFmtId="4" fontId="30" fillId="16" borderId="75"/>
    <xf numFmtId="0" fontId="26" fillId="14" borderId="75">
      <alignment horizontal="right" vertical="center"/>
    </xf>
    <xf numFmtId="0" fontId="99" fillId="0" borderId="69" applyNumberFormat="0" applyFill="0" applyAlignment="0" applyProtection="0"/>
    <xf numFmtId="4" fontId="26" fillId="14" borderId="77">
      <alignment horizontal="right" vertical="center"/>
    </xf>
    <xf numFmtId="0" fontId="79" fillId="86" borderId="67" applyNumberFormat="0" applyAlignment="0" applyProtection="0"/>
    <xf numFmtId="0" fontId="26" fillId="14" borderId="76">
      <alignment horizontal="right" vertical="center"/>
    </xf>
    <xf numFmtId="0" fontId="80" fillId="86" borderId="67" applyNumberFormat="0" applyAlignment="0" applyProtection="0"/>
    <xf numFmtId="0" fontId="84" fillId="0" borderId="69" applyNumberFormat="0" applyFill="0" applyAlignment="0" applyProtection="0"/>
    <xf numFmtId="0" fontId="74" fillId="89" borderId="74" applyNumberFormat="0" applyFont="0" applyAlignment="0" applyProtection="0"/>
    <xf numFmtId="4" fontId="26" fillId="14" borderId="76">
      <alignment horizontal="right" vertical="center"/>
    </xf>
    <xf numFmtId="0" fontId="30" fillId="14" borderId="78">
      <alignment horizontal="left" vertical="center" wrapText="1" indent="2"/>
    </xf>
    <xf numFmtId="0" fontId="30" fillId="16" borderId="75"/>
    <xf numFmtId="175" fontId="30" fillId="90" borderId="75" applyNumberFormat="0" applyFont="0" applyBorder="0" applyAlignment="0" applyProtection="0">
      <alignment horizontal="right" vertical="center"/>
    </xf>
    <xf numFmtId="0" fontId="30" fillId="0" borderId="75" applyNumberFormat="0" applyFill="0" applyAlignment="0" applyProtection="0"/>
    <xf numFmtId="4" fontId="30" fillId="0" borderId="75" applyFill="0" applyBorder="0" applyProtection="0">
      <alignment horizontal="right" vertical="center"/>
    </xf>
    <xf numFmtId="4" fontId="26" fillId="9" borderId="75">
      <alignment horizontal="right" vertical="center"/>
    </xf>
    <xf numFmtId="0" fontId="84" fillId="0" borderId="69" applyNumberFormat="0" applyFill="0" applyAlignment="0" applyProtection="0"/>
    <xf numFmtId="49" fontId="28" fillId="0" borderId="75" applyNumberFormat="0" applyFill="0" applyBorder="0" applyProtection="0">
      <alignment horizontal="left" vertical="center"/>
    </xf>
    <xf numFmtId="49" fontId="30" fillId="0" borderId="76" applyNumberFormat="0" applyFont="0" applyFill="0" applyBorder="0" applyProtection="0">
      <alignment horizontal="left" vertical="center" indent="5"/>
    </xf>
    <xf numFmtId="0" fontId="30" fillId="9" borderId="76">
      <alignment horizontal="left" vertical="center"/>
    </xf>
    <xf numFmtId="0" fontId="80" fillId="86" borderId="67" applyNumberFormat="0" applyAlignment="0" applyProtection="0"/>
    <xf numFmtId="4" fontId="26" fillId="14" borderId="77">
      <alignment horizontal="right" vertical="center"/>
    </xf>
    <xf numFmtId="0" fontId="92" fillId="73" borderId="67" applyNumberFormat="0" applyAlignment="0" applyProtection="0"/>
    <xf numFmtId="0" fontId="92" fillId="73" borderId="67" applyNumberFormat="0" applyAlignment="0" applyProtection="0"/>
    <xf numFmtId="0" fontId="74" fillId="89" borderId="74" applyNumberFormat="0" applyFont="0" applyAlignment="0" applyProtection="0"/>
    <xf numFmtId="0" fontId="96" fillId="86" borderId="66" applyNumberFormat="0" applyAlignment="0" applyProtection="0"/>
    <xf numFmtId="0" fontId="99" fillId="0" borderId="69" applyNumberFormat="0" applyFill="0" applyAlignment="0" applyProtection="0"/>
    <xf numFmtId="0" fontId="26" fillId="14" borderId="75">
      <alignment horizontal="right" vertical="center"/>
    </xf>
    <xf numFmtId="0" fontId="31" fillId="89" borderId="74" applyNumberFormat="0" applyFont="0" applyAlignment="0" applyProtection="0"/>
    <xf numFmtId="4" fontId="30" fillId="0" borderId="75">
      <alignment horizontal="right" vertical="center"/>
    </xf>
    <xf numFmtId="0" fontId="99" fillId="0" borderId="69" applyNumberFormat="0" applyFill="0" applyAlignment="0" applyProtection="0"/>
    <xf numFmtId="0" fontId="26" fillId="14" borderId="75">
      <alignment horizontal="right" vertical="center"/>
    </xf>
    <xf numFmtId="0" fontId="26" fillId="14" borderId="75">
      <alignment horizontal="right" vertical="center"/>
    </xf>
    <xf numFmtId="4" fontId="70" fillId="9" borderId="75">
      <alignment horizontal="right" vertical="center"/>
    </xf>
    <xf numFmtId="0" fontId="26" fillId="9" borderId="75">
      <alignment horizontal="right" vertical="center"/>
    </xf>
    <xf numFmtId="4" fontId="26" fillId="9" borderId="75">
      <alignment horizontal="right" vertical="center"/>
    </xf>
    <xf numFmtId="0" fontId="70" fillId="9" borderId="75">
      <alignment horizontal="right" vertical="center"/>
    </xf>
    <xf numFmtId="4" fontId="70" fillId="9" borderId="75">
      <alignment horizontal="right" vertical="center"/>
    </xf>
    <xf numFmtId="0" fontId="26" fillId="14" borderId="75">
      <alignment horizontal="right" vertical="center"/>
    </xf>
    <xf numFmtId="4" fontId="26" fillId="14" borderId="75">
      <alignment horizontal="right" vertical="center"/>
    </xf>
    <xf numFmtId="0" fontId="26" fillId="14" borderId="75">
      <alignment horizontal="right" vertical="center"/>
    </xf>
    <xf numFmtId="4" fontId="26" fillId="14" borderId="75">
      <alignment horizontal="right" vertical="center"/>
    </xf>
    <xf numFmtId="0" fontId="26" fillId="14" borderId="76">
      <alignment horizontal="right" vertical="center"/>
    </xf>
    <xf numFmtId="4" fontId="26" fillId="14" borderId="76">
      <alignment horizontal="right" vertical="center"/>
    </xf>
    <xf numFmtId="0" fontId="26" fillId="14" borderId="77">
      <alignment horizontal="right" vertical="center"/>
    </xf>
    <xf numFmtId="4" fontId="26" fillId="14" borderId="77">
      <alignment horizontal="right" vertical="center"/>
    </xf>
    <xf numFmtId="0" fontId="80" fillId="86" borderId="67" applyNumberFormat="0" applyAlignment="0" applyProtection="0"/>
    <xf numFmtId="0" fontId="30" fillId="14" borderId="78">
      <alignment horizontal="left" vertical="center" wrapText="1" indent="2"/>
    </xf>
    <xf numFmtId="0" fontId="30" fillId="0" borderId="78">
      <alignment horizontal="left" vertical="center" wrapText="1" indent="2"/>
    </xf>
    <xf numFmtId="0" fontId="30" fillId="9" borderId="76">
      <alignment horizontal="left" vertical="center"/>
    </xf>
    <xf numFmtId="0" fontId="92" fillId="73" borderId="67" applyNumberFormat="0" applyAlignment="0" applyProtection="0"/>
    <xf numFmtId="0" fontId="30" fillId="0" borderId="75">
      <alignment horizontal="right" vertical="center"/>
    </xf>
    <xf numFmtId="4" fontId="30" fillId="0" borderId="75">
      <alignment horizontal="right" vertical="center"/>
    </xf>
    <xf numFmtId="0" fontId="30" fillId="0" borderId="75" applyNumberFormat="0" applyFill="0" applyAlignment="0" applyProtection="0"/>
    <xf numFmtId="0" fontId="96" fillId="86" borderId="66" applyNumberFormat="0" applyAlignment="0" applyProtection="0"/>
    <xf numFmtId="175" fontId="30" fillId="90" borderId="75" applyNumberFormat="0" applyFont="0" applyBorder="0" applyAlignment="0" applyProtection="0">
      <alignment horizontal="right" vertical="center"/>
    </xf>
    <xf numFmtId="0" fontId="30" fillId="16" borderId="75"/>
    <xf numFmtId="4" fontId="30" fillId="16" borderId="75"/>
    <xf numFmtId="0" fontId="99" fillId="0" borderId="69" applyNumberFormat="0" applyFill="0" applyAlignment="0" applyProtection="0"/>
    <xf numFmtId="0" fontId="31" fillId="89" borderId="74" applyNumberFormat="0" applyFont="0" applyAlignment="0" applyProtection="0"/>
    <xf numFmtId="0" fontId="74" fillId="89" borderId="74" applyNumberFormat="0" applyFont="0" applyAlignment="0" applyProtection="0"/>
    <xf numFmtId="0" fontId="30" fillId="0" borderId="75" applyNumberFormat="0" applyFill="0" applyAlignment="0" applyProtection="0"/>
    <xf numFmtId="0" fontId="84" fillId="0" borderId="69" applyNumberFormat="0" applyFill="0" applyAlignment="0" applyProtection="0"/>
    <xf numFmtId="0" fontId="99" fillId="0" borderId="69" applyNumberFormat="0" applyFill="0" applyAlignment="0" applyProtection="0"/>
    <xf numFmtId="0" fontId="83" fillId="73" borderId="67" applyNumberFormat="0" applyAlignment="0" applyProtection="0"/>
    <xf numFmtId="0" fontId="80" fillId="86" borderId="67" applyNumberFormat="0" applyAlignment="0" applyProtection="0"/>
    <xf numFmtId="4" fontId="70" fillId="9" borderId="75">
      <alignment horizontal="right" vertical="center"/>
    </xf>
    <xf numFmtId="0" fontId="26" fillId="9" borderId="75">
      <alignment horizontal="right" vertical="center"/>
    </xf>
    <xf numFmtId="175" fontId="30" fillId="90" borderId="75" applyNumberFormat="0" applyFont="0" applyBorder="0" applyAlignment="0" applyProtection="0">
      <alignment horizontal="right" vertical="center"/>
    </xf>
    <xf numFmtId="0" fontId="84" fillId="0" borderId="69" applyNumberFormat="0" applyFill="0" applyAlignment="0" applyProtection="0"/>
    <xf numFmtId="49" fontId="30" fillId="0" borderId="75" applyNumberFormat="0" applyFont="0" applyFill="0" applyBorder="0" applyProtection="0">
      <alignment horizontal="left" vertical="center" indent="2"/>
    </xf>
    <xf numFmtId="49" fontId="30" fillId="0" borderId="76" applyNumberFormat="0" applyFont="0" applyFill="0" applyBorder="0" applyProtection="0">
      <alignment horizontal="left" vertical="center" indent="5"/>
    </xf>
    <xf numFmtId="49" fontId="30" fillId="0" borderId="75" applyNumberFormat="0" applyFont="0" applyFill="0" applyBorder="0" applyProtection="0">
      <alignment horizontal="left" vertical="center" indent="2"/>
    </xf>
    <xf numFmtId="4" fontId="30" fillId="0" borderId="75" applyFill="0" applyBorder="0" applyProtection="0">
      <alignment horizontal="right" vertical="center"/>
    </xf>
    <xf numFmtId="49" fontId="28" fillId="0" borderId="75" applyNumberFormat="0" applyFill="0" applyBorder="0" applyProtection="0">
      <alignment horizontal="left" vertical="center"/>
    </xf>
    <xf numFmtId="0" fontId="30" fillId="0" borderId="78">
      <alignment horizontal="left" vertical="center" wrapText="1" indent="2"/>
    </xf>
    <xf numFmtId="0" fontId="96" fillId="86" borderId="66" applyNumberFormat="0" applyAlignment="0" applyProtection="0"/>
    <xf numFmtId="0" fontId="26" fillId="14" borderId="77">
      <alignment horizontal="right" vertical="center"/>
    </xf>
    <xf numFmtId="0" fontId="83" fillId="73" borderId="67" applyNumberFormat="0" applyAlignment="0" applyProtection="0"/>
    <xf numFmtId="0" fontId="26" fillId="14" borderId="77">
      <alignment horizontal="right" vertical="center"/>
    </xf>
    <xf numFmtId="4" fontId="26" fillId="14" borderId="75">
      <alignment horizontal="right" vertical="center"/>
    </xf>
    <xf numFmtId="0" fontId="26" fillId="14" borderId="75">
      <alignment horizontal="right" vertical="center"/>
    </xf>
    <xf numFmtId="0" fontId="77" fillId="86" borderId="66" applyNumberFormat="0" applyAlignment="0" applyProtection="0"/>
    <xf numFmtId="0" fontId="79" fillId="86" borderId="67" applyNumberFormat="0" applyAlignment="0" applyProtection="0"/>
    <xf numFmtId="0" fontId="84" fillId="0" borderId="69" applyNumberFormat="0" applyFill="0" applyAlignment="0" applyProtection="0"/>
    <xf numFmtId="0" fontId="30" fillId="16" borderId="75"/>
    <xf numFmtId="4" fontId="30" fillId="16" borderId="75"/>
    <xf numFmtId="4" fontId="26" fillId="14" borderId="75">
      <alignment horizontal="right" vertical="center"/>
    </xf>
    <xf numFmtId="0" fontId="70" fillId="9" borderId="75">
      <alignment horizontal="right" vertical="center"/>
    </xf>
    <xf numFmtId="0" fontId="83" fillId="73" borderId="67" applyNumberFormat="0" applyAlignment="0" applyProtection="0"/>
    <xf numFmtId="0" fontId="80" fillId="86" borderId="67" applyNumberFormat="0" applyAlignment="0" applyProtection="0"/>
    <xf numFmtId="4" fontId="30" fillId="0" borderId="75">
      <alignment horizontal="right" vertical="center"/>
    </xf>
    <xf numFmtId="0" fontId="30" fillId="14" borderId="78">
      <alignment horizontal="left" vertical="center" wrapText="1" indent="2"/>
    </xf>
    <xf numFmtId="0" fontId="30" fillId="0" borderId="78">
      <alignment horizontal="left" vertical="center" wrapText="1" indent="2"/>
    </xf>
    <xf numFmtId="0" fontId="96" fillId="86" borderId="66" applyNumberFormat="0" applyAlignment="0" applyProtection="0"/>
    <xf numFmtId="0" fontId="92" fillId="73" borderId="67" applyNumberFormat="0" applyAlignment="0" applyProtection="0"/>
    <xf numFmtId="0" fontId="79" fillId="86" borderId="67" applyNumberFormat="0" applyAlignment="0" applyProtection="0"/>
    <xf numFmtId="0" fontId="77" fillId="86" borderId="66" applyNumberFormat="0" applyAlignment="0" applyProtection="0"/>
    <xf numFmtId="0" fontId="26" fillId="14" borderId="77">
      <alignment horizontal="right" vertical="center"/>
    </xf>
    <xf numFmtId="0" fontId="70" fillId="9" borderId="75">
      <alignment horizontal="right" vertical="center"/>
    </xf>
    <xf numFmtId="4" fontId="26" fillId="9" borderId="75">
      <alignment horizontal="right" vertical="center"/>
    </xf>
    <xf numFmtId="4" fontId="26" fillId="14" borderId="75">
      <alignment horizontal="right" vertical="center"/>
    </xf>
    <xf numFmtId="49" fontId="30" fillId="0" borderId="76" applyNumberFormat="0" applyFont="0" applyFill="0" applyBorder="0" applyProtection="0">
      <alignment horizontal="left" vertical="center" indent="5"/>
    </xf>
    <xf numFmtId="4" fontId="30" fillId="0" borderId="75" applyFill="0" applyBorder="0" applyProtection="0">
      <alignment horizontal="right" vertical="center"/>
    </xf>
    <xf numFmtId="4" fontId="26" fillId="9" borderId="75">
      <alignment horizontal="right" vertical="center"/>
    </xf>
    <xf numFmtId="0" fontId="31" fillId="0" borderId="0"/>
    <xf numFmtId="0" fontId="92" fillId="73" borderId="67" applyNumberFormat="0" applyAlignment="0" applyProtection="0"/>
    <xf numFmtId="0" fontId="83" fillId="73" borderId="67" applyNumberFormat="0" applyAlignment="0" applyProtection="0"/>
    <xf numFmtId="0" fontId="79" fillId="86" borderId="67" applyNumberFormat="0" applyAlignment="0" applyProtection="0"/>
    <xf numFmtId="0" fontId="30" fillId="14" borderId="78">
      <alignment horizontal="left" vertical="center" wrapText="1" indent="2"/>
    </xf>
    <xf numFmtId="0" fontId="30" fillId="0" borderId="78">
      <alignment horizontal="left" vertical="center" wrapText="1" indent="2"/>
    </xf>
    <xf numFmtId="0" fontId="30" fillId="14" borderId="78">
      <alignment horizontal="left" vertical="center" wrapText="1" indent="2"/>
    </xf>
    <xf numFmtId="0" fontId="30" fillId="0" borderId="78">
      <alignment horizontal="left" vertical="center" wrapText="1" indent="2"/>
    </xf>
    <xf numFmtId="0" fontId="77" fillId="86" borderId="66" applyNumberFormat="0" applyAlignment="0" applyProtection="0"/>
    <xf numFmtId="0" fontId="79" fillId="86" borderId="67" applyNumberFormat="0" applyAlignment="0" applyProtection="0"/>
    <xf numFmtId="0" fontId="80" fillId="86" borderId="67" applyNumberFormat="0" applyAlignment="0" applyProtection="0"/>
    <xf numFmtId="0" fontId="83" fillId="73" borderId="67" applyNumberFormat="0" applyAlignment="0" applyProtection="0"/>
    <xf numFmtId="0" fontId="84" fillId="0" borderId="69" applyNumberFormat="0" applyFill="0" applyAlignment="0" applyProtection="0"/>
    <xf numFmtId="0" fontId="92" fillId="73" borderId="67" applyNumberFormat="0" applyAlignment="0" applyProtection="0"/>
    <xf numFmtId="0" fontId="74" fillId="89" borderId="74" applyNumberFormat="0" applyFont="0" applyAlignment="0" applyProtection="0"/>
    <xf numFmtId="0" fontId="31" fillId="89" borderId="74" applyNumberFormat="0" applyFont="0" applyAlignment="0" applyProtection="0"/>
    <xf numFmtId="0" fontId="96" fillId="86" borderId="66" applyNumberFormat="0" applyAlignment="0" applyProtection="0"/>
    <xf numFmtId="0" fontId="99" fillId="0" borderId="69" applyNumberFormat="0" applyFill="0" applyAlignment="0" applyProtection="0"/>
    <xf numFmtId="0" fontId="80" fillId="86" borderId="67" applyNumberFormat="0" applyAlignment="0" applyProtection="0"/>
    <xf numFmtId="0" fontId="92" fillId="73" borderId="67" applyNumberFormat="0" applyAlignment="0" applyProtection="0"/>
    <xf numFmtId="0" fontId="74" fillId="89" borderId="74" applyNumberFormat="0" applyFont="0" applyAlignment="0" applyProtection="0"/>
    <xf numFmtId="0" fontId="96" fillId="86" borderId="66" applyNumberFormat="0" applyAlignment="0" applyProtection="0"/>
    <xf numFmtId="0" fontId="99" fillId="0" borderId="69" applyNumberFormat="0" applyFill="0" applyAlignment="0" applyProtection="0"/>
    <xf numFmtId="0" fontId="26" fillId="14" borderId="61">
      <alignment horizontal="right" vertical="center"/>
    </xf>
    <xf numFmtId="4" fontId="26" fillId="14" borderId="61">
      <alignment horizontal="right" vertical="center"/>
    </xf>
    <xf numFmtId="0" fontId="26" fillId="14" borderId="62">
      <alignment horizontal="right" vertical="center"/>
    </xf>
    <xf numFmtId="4" fontId="26" fillId="14" borderId="62">
      <alignment horizontal="right" vertical="center"/>
    </xf>
    <xf numFmtId="0" fontId="80" fillId="86" borderId="67" applyNumberFormat="0" applyAlignment="0" applyProtection="0"/>
    <xf numFmtId="0" fontId="30" fillId="14" borderId="51">
      <alignment horizontal="left" vertical="center" wrapText="1" indent="2"/>
    </xf>
    <xf numFmtId="0" fontId="30" fillId="0" borderId="51">
      <alignment horizontal="left" vertical="center" wrapText="1" indent="2"/>
    </xf>
    <xf numFmtId="0" fontId="30" fillId="9" borderId="61">
      <alignment horizontal="left" vertical="center"/>
    </xf>
    <xf numFmtId="0" fontId="92" fillId="73" borderId="67" applyNumberFormat="0" applyAlignment="0" applyProtection="0"/>
    <xf numFmtId="0" fontId="96" fillId="86" borderId="66" applyNumberFormat="0" applyAlignment="0" applyProtection="0"/>
    <xf numFmtId="0" fontId="99" fillId="0" borderId="69" applyNumberFormat="0" applyFill="0" applyAlignment="0" applyProtection="0"/>
    <xf numFmtId="49" fontId="30" fillId="0" borderId="61" applyNumberFormat="0" applyFont="0" applyFill="0" applyBorder="0" applyProtection="0">
      <alignment horizontal="left" vertical="center" indent="5"/>
    </xf>
    <xf numFmtId="0" fontId="77" fillId="86" borderId="66" applyNumberFormat="0" applyAlignment="0" applyProtection="0"/>
    <xf numFmtId="0" fontId="79" fillId="86" borderId="67" applyNumberFormat="0" applyAlignment="0" applyProtection="0"/>
    <xf numFmtId="0" fontId="84" fillId="0" borderId="69" applyNumberFormat="0" applyFill="0" applyAlignment="0" applyProtection="0"/>
    <xf numFmtId="49" fontId="30" fillId="0" borderId="75" applyNumberFormat="0" applyFont="0" applyFill="0" applyBorder="0" applyProtection="0">
      <alignment horizontal="left" vertical="center" indent="2"/>
    </xf>
    <xf numFmtId="0" fontId="26" fillId="9" borderId="75">
      <alignment horizontal="right" vertical="center"/>
    </xf>
    <xf numFmtId="4" fontId="26" fillId="9" borderId="75">
      <alignment horizontal="right" vertical="center"/>
    </xf>
    <xf numFmtId="0" fontId="70" fillId="9" borderId="75">
      <alignment horizontal="right" vertical="center"/>
    </xf>
    <xf numFmtId="4" fontId="70" fillId="9" borderId="75">
      <alignment horizontal="right" vertical="center"/>
    </xf>
    <xf numFmtId="0" fontId="26" fillId="14" borderId="75">
      <alignment horizontal="right" vertical="center"/>
    </xf>
    <xf numFmtId="4" fontId="26" fillId="14" borderId="75">
      <alignment horizontal="right" vertical="center"/>
    </xf>
    <xf numFmtId="0" fontId="26" fillId="14" borderId="75">
      <alignment horizontal="right" vertical="center"/>
    </xf>
    <xf numFmtId="4" fontId="26" fillId="14" borderId="75">
      <alignment horizontal="right" vertical="center"/>
    </xf>
    <xf numFmtId="0" fontId="83" fillId="73" borderId="67" applyNumberFormat="0" applyAlignment="0" applyProtection="0"/>
    <xf numFmtId="0" fontId="30" fillId="0" borderId="75">
      <alignment horizontal="right" vertical="center"/>
    </xf>
    <xf numFmtId="4" fontId="30" fillId="0" borderId="75">
      <alignment horizontal="right" vertical="center"/>
    </xf>
    <xf numFmtId="4" fontId="30" fillId="0" borderId="75" applyFill="0" applyBorder="0" applyProtection="0">
      <alignment horizontal="right" vertical="center"/>
    </xf>
    <xf numFmtId="49" fontId="28" fillId="0" borderId="75" applyNumberFormat="0" applyFill="0" applyBorder="0" applyProtection="0">
      <alignment horizontal="left" vertical="center"/>
    </xf>
    <xf numFmtId="0" fontId="30" fillId="0" borderId="75" applyNumberFormat="0" applyFill="0" applyAlignment="0" applyProtection="0"/>
    <xf numFmtId="175" fontId="30" fillId="90" borderId="75" applyNumberFormat="0" applyFont="0" applyBorder="0" applyAlignment="0" applyProtection="0">
      <alignment horizontal="right" vertical="center"/>
    </xf>
    <xf numFmtId="0" fontId="30" fillId="16" borderId="75"/>
    <xf numFmtId="4" fontId="30" fillId="16" borderId="75"/>
    <xf numFmtId="4" fontId="26" fillId="14" borderId="75">
      <alignment horizontal="right" vertical="center"/>
    </xf>
    <xf numFmtId="0" fontId="30" fillId="16" borderId="75"/>
    <xf numFmtId="0" fontId="79" fillId="86" borderId="67" applyNumberFormat="0" applyAlignment="0" applyProtection="0"/>
    <xf numFmtId="0" fontId="26" fillId="9" borderId="75">
      <alignment horizontal="right" vertical="center"/>
    </xf>
    <xf numFmtId="0" fontId="30" fillId="0" borderId="75">
      <alignment horizontal="right" vertical="center"/>
    </xf>
    <xf numFmtId="0" fontId="99" fillId="0" borderId="69" applyNumberFormat="0" applyFill="0" applyAlignment="0" applyProtection="0"/>
    <xf numFmtId="0" fontId="30" fillId="9" borderId="76">
      <alignment horizontal="left" vertical="center"/>
    </xf>
    <xf numFmtId="0" fontId="92" fillId="73" borderId="67" applyNumberFormat="0" applyAlignment="0" applyProtection="0"/>
    <xf numFmtId="175" fontId="30" fillId="90" borderId="75" applyNumberFormat="0" applyFont="0" applyBorder="0" applyAlignment="0" applyProtection="0">
      <alignment horizontal="right" vertical="center"/>
    </xf>
    <xf numFmtId="0" fontId="74" fillId="89" borderId="74" applyNumberFormat="0" applyFont="0" applyAlignment="0" applyProtection="0"/>
    <xf numFmtId="0" fontId="30" fillId="0" borderId="78">
      <alignment horizontal="left" vertical="center" wrapText="1" indent="2"/>
    </xf>
    <xf numFmtId="4" fontId="30" fillId="16" borderId="75"/>
    <xf numFmtId="49" fontId="28" fillId="0" borderId="75" applyNumberFormat="0" applyFill="0" applyBorder="0" applyProtection="0">
      <alignment horizontal="left" vertical="center"/>
    </xf>
    <xf numFmtId="0" fontId="30" fillId="0" borderId="75">
      <alignment horizontal="right" vertical="center"/>
    </xf>
    <xf numFmtId="4" fontId="26" fillId="14" borderId="77">
      <alignment horizontal="right" vertical="center"/>
    </xf>
    <xf numFmtId="4" fontId="26" fillId="14" borderId="75">
      <alignment horizontal="right" vertical="center"/>
    </xf>
    <xf numFmtId="4" fontId="26" fillId="14" borderId="75">
      <alignment horizontal="right" vertical="center"/>
    </xf>
    <xf numFmtId="0" fontId="70" fillId="9" borderId="75">
      <alignment horizontal="right" vertical="center"/>
    </xf>
    <xf numFmtId="0" fontId="26" fillId="9" borderId="75">
      <alignment horizontal="right" vertical="center"/>
    </xf>
    <xf numFmtId="49" fontId="30" fillId="0" borderId="75" applyNumberFormat="0" applyFont="0" applyFill="0" applyBorder="0" applyProtection="0">
      <alignment horizontal="left" vertical="center" indent="2"/>
    </xf>
    <xf numFmtId="0" fontId="92" fillId="73" borderId="67" applyNumberFormat="0" applyAlignment="0" applyProtection="0"/>
    <xf numFmtId="0" fontId="77" fillId="86" borderId="66" applyNumberFormat="0" applyAlignment="0" applyProtection="0"/>
    <xf numFmtId="49" fontId="30" fillId="0" borderId="75" applyNumberFormat="0" applyFont="0" applyFill="0" applyBorder="0" applyProtection="0">
      <alignment horizontal="left" vertical="center" indent="2"/>
    </xf>
    <xf numFmtId="0" fontId="83" fillId="73" borderId="67" applyNumberFormat="0" applyAlignment="0" applyProtection="0"/>
    <xf numFmtId="4" fontId="30" fillId="0" borderId="75" applyFill="0" applyBorder="0" applyProtection="0">
      <alignment horizontal="right" vertical="center"/>
    </xf>
    <xf numFmtId="0" fontId="80" fillId="86" borderId="67" applyNumberFormat="0" applyAlignment="0" applyProtection="0"/>
    <xf numFmtId="0" fontId="99" fillId="0" borderId="69" applyNumberFormat="0" applyFill="0" applyAlignment="0" applyProtection="0"/>
    <xf numFmtId="0" fontId="96" fillId="86" borderId="66" applyNumberFormat="0" applyAlignment="0" applyProtection="0"/>
    <xf numFmtId="0" fontId="30" fillId="0" borderId="75" applyNumberFormat="0" applyFill="0" applyAlignment="0" applyProtection="0"/>
    <xf numFmtId="4" fontId="30" fillId="0" borderId="75">
      <alignment horizontal="right" vertical="center"/>
    </xf>
    <xf numFmtId="0" fontId="30" fillId="0" borderId="75">
      <alignment horizontal="right" vertical="center"/>
    </xf>
    <xf numFmtId="0" fontId="92" fillId="73" borderId="67" applyNumberFormat="0" applyAlignment="0" applyProtection="0"/>
    <xf numFmtId="0" fontId="77" fillId="86" borderId="66" applyNumberFormat="0" applyAlignment="0" applyProtection="0"/>
    <xf numFmtId="0" fontId="79" fillId="86" borderId="67" applyNumberFormat="0" applyAlignment="0" applyProtection="0"/>
    <xf numFmtId="0" fontId="30" fillId="14" borderId="78">
      <alignment horizontal="left" vertical="center" wrapText="1" indent="2"/>
    </xf>
    <xf numFmtId="0" fontId="80" fillId="86" borderId="67" applyNumberFormat="0" applyAlignment="0" applyProtection="0"/>
    <xf numFmtId="0" fontId="80" fillId="86" borderId="67" applyNumberFormat="0" applyAlignment="0" applyProtection="0"/>
    <xf numFmtId="4" fontId="26" fillId="14" borderId="76">
      <alignment horizontal="right" vertical="center"/>
    </xf>
    <xf numFmtId="0" fontId="26" fillId="14" borderId="76">
      <alignment horizontal="right" vertical="center"/>
    </xf>
    <xf numFmtId="0" fontId="26" fillId="14" borderId="75">
      <alignment horizontal="right" vertical="center"/>
    </xf>
    <xf numFmtId="4" fontId="70" fillId="9" borderId="75">
      <alignment horizontal="right" vertical="center"/>
    </xf>
    <xf numFmtId="0" fontId="83" fillId="73" borderId="67" applyNumberFormat="0" applyAlignment="0" applyProtection="0"/>
    <xf numFmtId="0" fontId="84" fillId="0" borderId="69" applyNumberFormat="0" applyFill="0" applyAlignment="0" applyProtection="0"/>
    <xf numFmtId="0" fontId="99" fillId="0" borderId="69" applyNumberFormat="0" applyFill="0" applyAlignment="0" applyProtection="0"/>
    <xf numFmtId="0" fontId="74" fillId="89" borderId="74" applyNumberFormat="0" applyFont="0" applyAlignment="0" applyProtection="0"/>
    <xf numFmtId="0" fontId="92" fillId="73" borderId="67" applyNumberFormat="0" applyAlignment="0" applyProtection="0"/>
    <xf numFmtId="49" fontId="28" fillId="0" borderId="75" applyNumberFormat="0" applyFill="0" applyBorder="0" applyProtection="0">
      <alignment horizontal="left" vertical="center"/>
    </xf>
    <xf numFmtId="0" fontId="30" fillId="14" borderId="78">
      <alignment horizontal="left" vertical="center" wrapText="1" indent="2"/>
    </xf>
    <xf numFmtId="0" fontId="80" fillId="86" borderId="67" applyNumberFormat="0" applyAlignment="0" applyProtection="0"/>
    <xf numFmtId="0" fontId="30" fillId="0" borderId="78">
      <alignment horizontal="left" vertical="center" wrapText="1" indent="2"/>
    </xf>
    <xf numFmtId="0" fontId="74" fillId="89" borderId="74" applyNumberFormat="0" applyFont="0" applyAlignment="0" applyProtection="0"/>
    <xf numFmtId="0" fontId="31" fillId="89" borderId="74" applyNumberFormat="0" applyFont="0" applyAlignment="0" applyProtection="0"/>
    <xf numFmtId="0" fontId="96" fillId="86" borderId="66" applyNumberFormat="0" applyAlignment="0" applyProtection="0"/>
    <xf numFmtId="0" fontId="99" fillId="0" borderId="69" applyNumberFormat="0" applyFill="0" applyAlignment="0" applyProtection="0"/>
    <xf numFmtId="4" fontId="30" fillId="16" borderId="75"/>
    <xf numFmtId="0" fontId="26" fillId="14" borderId="75">
      <alignment horizontal="right" vertical="center"/>
    </xf>
    <xf numFmtId="0" fontId="99" fillId="0" borderId="69" applyNumberFormat="0" applyFill="0" applyAlignment="0" applyProtection="0"/>
    <xf numFmtId="4" fontId="26" fillId="14" borderId="77">
      <alignment horizontal="right" vertical="center"/>
    </xf>
    <xf numFmtId="0" fontId="79" fillId="86" borderId="67" applyNumberFormat="0" applyAlignment="0" applyProtection="0"/>
    <xf numFmtId="0" fontId="26" fillId="14" borderId="76">
      <alignment horizontal="right" vertical="center"/>
    </xf>
    <xf numFmtId="0" fontId="80" fillId="86" borderId="67" applyNumberFormat="0" applyAlignment="0" applyProtection="0"/>
    <xf numFmtId="0" fontId="84" fillId="0" borderId="69" applyNumberFormat="0" applyFill="0" applyAlignment="0" applyProtection="0"/>
    <xf numFmtId="0" fontId="74" fillId="89" borderId="74" applyNumberFormat="0" applyFont="0" applyAlignment="0" applyProtection="0"/>
    <xf numFmtId="4" fontId="26" fillId="14" borderId="76">
      <alignment horizontal="right" vertical="center"/>
    </xf>
    <xf numFmtId="0" fontId="30" fillId="14" borderId="78">
      <alignment horizontal="left" vertical="center" wrapText="1" indent="2"/>
    </xf>
    <xf numFmtId="0" fontId="30" fillId="16" borderId="75"/>
    <xf numFmtId="175" fontId="30" fillId="90" borderId="75" applyNumberFormat="0" applyFont="0" applyBorder="0" applyAlignment="0" applyProtection="0">
      <alignment horizontal="right" vertical="center"/>
    </xf>
    <xf numFmtId="0" fontId="30" fillId="0" borderId="75" applyNumberFormat="0" applyFill="0" applyAlignment="0" applyProtection="0"/>
    <xf numFmtId="4" fontId="30" fillId="0" borderId="75" applyFill="0" applyBorder="0" applyProtection="0">
      <alignment horizontal="right" vertical="center"/>
    </xf>
    <xf numFmtId="4" fontId="26" fillId="9" borderId="75">
      <alignment horizontal="right" vertical="center"/>
    </xf>
    <xf numFmtId="0" fontId="84" fillId="0" borderId="69" applyNumberFormat="0" applyFill="0" applyAlignment="0" applyProtection="0"/>
    <xf numFmtId="49" fontId="28" fillId="0" borderId="75" applyNumberFormat="0" applyFill="0" applyBorder="0" applyProtection="0">
      <alignment horizontal="left" vertical="center"/>
    </xf>
    <xf numFmtId="49" fontId="30" fillId="0" borderId="76" applyNumberFormat="0" applyFont="0" applyFill="0" applyBorder="0" applyProtection="0">
      <alignment horizontal="left" vertical="center" indent="5"/>
    </xf>
    <xf numFmtId="0" fontId="30" fillId="9" borderId="76">
      <alignment horizontal="left" vertical="center"/>
    </xf>
    <xf numFmtId="0" fontId="80" fillId="86" borderId="67" applyNumberFormat="0" applyAlignment="0" applyProtection="0"/>
    <xf numFmtId="4" fontId="26" fillId="14" borderId="77">
      <alignment horizontal="right" vertical="center"/>
    </xf>
    <xf numFmtId="0" fontId="92" fillId="73" borderId="67" applyNumberFormat="0" applyAlignment="0" applyProtection="0"/>
    <xf numFmtId="0" fontId="92" fillId="73" borderId="67" applyNumberFormat="0" applyAlignment="0" applyProtection="0"/>
    <xf numFmtId="0" fontId="74" fillId="89" borderId="74" applyNumberFormat="0" applyFont="0" applyAlignment="0" applyProtection="0"/>
    <xf numFmtId="0" fontId="96" fillId="86" borderId="66" applyNumberFormat="0" applyAlignment="0" applyProtection="0"/>
    <xf numFmtId="0" fontId="99" fillId="0" borderId="69" applyNumberFormat="0" applyFill="0" applyAlignment="0" applyProtection="0"/>
    <xf numFmtId="0" fontId="26" fillId="14" borderId="75">
      <alignment horizontal="right" vertical="center"/>
    </xf>
    <xf numFmtId="0" fontId="31" fillId="89" borderId="74" applyNumberFormat="0" applyFont="0" applyAlignment="0" applyProtection="0"/>
    <xf numFmtId="4" fontId="30" fillId="0" borderId="75">
      <alignment horizontal="right" vertical="center"/>
    </xf>
    <xf numFmtId="0" fontId="99" fillId="0" borderId="69" applyNumberFormat="0" applyFill="0" applyAlignment="0" applyProtection="0"/>
    <xf numFmtId="0" fontId="26" fillId="14" borderId="75">
      <alignment horizontal="right" vertical="center"/>
    </xf>
    <xf numFmtId="0" fontId="26" fillId="14" borderId="75">
      <alignment horizontal="right" vertical="center"/>
    </xf>
    <xf numFmtId="4" fontId="70" fillId="9" borderId="75">
      <alignment horizontal="right" vertical="center"/>
    </xf>
    <xf numFmtId="0" fontId="26" fillId="9" borderId="75">
      <alignment horizontal="right" vertical="center"/>
    </xf>
    <xf numFmtId="4" fontId="26" fillId="9" borderId="75">
      <alignment horizontal="right" vertical="center"/>
    </xf>
    <xf numFmtId="0" fontId="70" fillId="9" borderId="75">
      <alignment horizontal="right" vertical="center"/>
    </xf>
    <xf numFmtId="4" fontId="70" fillId="9" borderId="75">
      <alignment horizontal="right" vertical="center"/>
    </xf>
    <xf numFmtId="0" fontId="26" fillId="14" borderId="75">
      <alignment horizontal="right" vertical="center"/>
    </xf>
    <xf numFmtId="4" fontId="26" fillId="14" borderId="75">
      <alignment horizontal="right" vertical="center"/>
    </xf>
    <xf numFmtId="0" fontId="26" fillId="14" borderId="75">
      <alignment horizontal="right" vertical="center"/>
    </xf>
    <xf numFmtId="4" fontId="26" fillId="14" borderId="75">
      <alignment horizontal="right" vertical="center"/>
    </xf>
    <xf numFmtId="0" fontId="26" fillId="14" borderId="76">
      <alignment horizontal="right" vertical="center"/>
    </xf>
    <xf numFmtId="4" fontId="26" fillId="14" borderId="76">
      <alignment horizontal="right" vertical="center"/>
    </xf>
    <xf numFmtId="0" fontId="26" fillId="14" borderId="77">
      <alignment horizontal="right" vertical="center"/>
    </xf>
    <xf numFmtId="4" fontId="26" fillId="14" borderId="77">
      <alignment horizontal="right" vertical="center"/>
    </xf>
    <xf numFmtId="0" fontId="80" fillId="86" borderId="67" applyNumberFormat="0" applyAlignment="0" applyProtection="0"/>
    <xf numFmtId="0" fontId="30" fillId="14" borderId="78">
      <alignment horizontal="left" vertical="center" wrapText="1" indent="2"/>
    </xf>
    <xf numFmtId="0" fontId="30" fillId="0" borderId="78">
      <alignment horizontal="left" vertical="center" wrapText="1" indent="2"/>
    </xf>
    <xf numFmtId="0" fontId="30" fillId="9" borderId="76">
      <alignment horizontal="left" vertical="center"/>
    </xf>
    <xf numFmtId="0" fontId="92" fillId="73" borderId="67" applyNumberFormat="0" applyAlignment="0" applyProtection="0"/>
    <xf numFmtId="0" fontId="30" fillId="0" borderId="75">
      <alignment horizontal="right" vertical="center"/>
    </xf>
    <xf numFmtId="4" fontId="30" fillId="0" borderId="75">
      <alignment horizontal="right" vertical="center"/>
    </xf>
    <xf numFmtId="0" fontId="30" fillId="0" borderId="75" applyNumberFormat="0" applyFill="0" applyAlignment="0" applyProtection="0"/>
    <xf numFmtId="0" fontId="96" fillId="86" borderId="66" applyNumberFormat="0" applyAlignment="0" applyProtection="0"/>
    <xf numFmtId="175" fontId="30" fillId="90" borderId="75" applyNumberFormat="0" applyFont="0" applyBorder="0" applyAlignment="0" applyProtection="0">
      <alignment horizontal="right" vertical="center"/>
    </xf>
    <xf numFmtId="0" fontId="30" fillId="16" borderId="75"/>
    <xf numFmtId="4" fontId="30" fillId="16" borderId="75"/>
    <xf numFmtId="0" fontId="99" fillId="0" borderId="69" applyNumberFormat="0" applyFill="0" applyAlignment="0" applyProtection="0"/>
    <xf numFmtId="0" fontId="31" fillId="89" borderId="74" applyNumberFormat="0" applyFont="0" applyAlignment="0" applyProtection="0"/>
    <xf numFmtId="0" fontId="74" fillId="89" borderId="74" applyNumberFormat="0" applyFont="0" applyAlignment="0" applyProtection="0"/>
    <xf numFmtId="0" fontId="30" fillId="0" borderId="75" applyNumberFormat="0" applyFill="0" applyAlignment="0" applyProtection="0"/>
    <xf numFmtId="0" fontId="84" fillId="0" borderId="69" applyNumberFormat="0" applyFill="0" applyAlignment="0" applyProtection="0"/>
    <xf numFmtId="0" fontId="99" fillId="0" borderId="69" applyNumberFormat="0" applyFill="0" applyAlignment="0" applyProtection="0"/>
    <xf numFmtId="0" fontId="83" fillId="73" borderId="67" applyNumberFormat="0" applyAlignment="0" applyProtection="0"/>
    <xf numFmtId="0" fontId="80" fillId="86" borderId="67" applyNumberFormat="0" applyAlignment="0" applyProtection="0"/>
    <xf numFmtId="4" fontId="70" fillId="9" borderId="75">
      <alignment horizontal="right" vertical="center"/>
    </xf>
    <xf numFmtId="0" fontId="26" fillId="9" borderId="75">
      <alignment horizontal="right" vertical="center"/>
    </xf>
    <xf numFmtId="175" fontId="30" fillId="90" borderId="75" applyNumberFormat="0" applyFont="0" applyBorder="0" applyAlignment="0" applyProtection="0">
      <alignment horizontal="right" vertical="center"/>
    </xf>
    <xf numFmtId="0" fontId="84" fillId="0" borderId="69" applyNumberFormat="0" applyFill="0" applyAlignment="0" applyProtection="0"/>
    <xf numFmtId="49" fontId="30" fillId="0" borderId="75" applyNumberFormat="0" applyFont="0" applyFill="0" applyBorder="0" applyProtection="0">
      <alignment horizontal="left" vertical="center" indent="2"/>
    </xf>
    <xf numFmtId="49" fontId="30" fillId="0" borderId="76" applyNumberFormat="0" applyFont="0" applyFill="0" applyBorder="0" applyProtection="0">
      <alignment horizontal="left" vertical="center" indent="5"/>
    </xf>
    <xf numFmtId="49" fontId="30" fillId="0" borderId="75" applyNumberFormat="0" applyFont="0" applyFill="0" applyBorder="0" applyProtection="0">
      <alignment horizontal="left" vertical="center" indent="2"/>
    </xf>
    <xf numFmtId="4" fontId="30" fillId="0" borderId="75" applyFill="0" applyBorder="0" applyProtection="0">
      <alignment horizontal="right" vertical="center"/>
    </xf>
    <xf numFmtId="49" fontId="28" fillId="0" borderId="75" applyNumberFormat="0" applyFill="0" applyBorder="0" applyProtection="0">
      <alignment horizontal="left" vertical="center"/>
    </xf>
    <xf numFmtId="0" fontId="30" fillId="0" borderId="78">
      <alignment horizontal="left" vertical="center" wrapText="1" indent="2"/>
    </xf>
    <xf numFmtId="0" fontId="96" fillId="86" borderId="66" applyNumberFormat="0" applyAlignment="0" applyProtection="0"/>
    <xf numFmtId="0" fontId="26" fillId="14" borderId="77">
      <alignment horizontal="right" vertical="center"/>
    </xf>
    <xf numFmtId="0" fontId="83" fillId="73" borderId="67" applyNumberFormat="0" applyAlignment="0" applyProtection="0"/>
    <xf numFmtId="0" fontId="26" fillId="14" borderId="77">
      <alignment horizontal="right" vertical="center"/>
    </xf>
    <xf numFmtId="4" fontId="26" fillId="14" borderId="75">
      <alignment horizontal="right" vertical="center"/>
    </xf>
    <xf numFmtId="0" fontId="26" fillId="14" borderId="75">
      <alignment horizontal="right" vertical="center"/>
    </xf>
    <xf numFmtId="0" fontId="77" fillId="86" borderId="66" applyNumberFormat="0" applyAlignment="0" applyProtection="0"/>
    <xf numFmtId="0" fontId="79" fillId="86" borderId="67" applyNumberFormat="0" applyAlignment="0" applyProtection="0"/>
    <xf numFmtId="0" fontId="84" fillId="0" borderId="69" applyNumberFormat="0" applyFill="0" applyAlignment="0" applyProtection="0"/>
    <xf numFmtId="0" fontId="30" fillId="16" borderId="75"/>
    <xf numFmtId="4" fontId="30" fillId="16" borderId="75"/>
    <xf numFmtId="4" fontId="26" fillId="14" borderId="75">
      <alignment horizontal="right" vertical="center"/>
    </xf>
    <xf numFmtId="0" fontId="70" fillId="9" borderId="75">
      <alignment horizontal="right" vertical="center"/>
    </xf>
    <xf numFmtId="0" fontId="83" fillId="73" borderId="67" applyNumberFormat="0" applyAlignment="0" applyProtection="0"/>
    <xf numFmtId="0" fontId="80" fillId="86" borderId="67" applyNumberFormat="0" applyAlignment="0" applyProtection="0"/>
    <xf numFmtId="4" fontId="30" fillId="0" borderId="75">
      <alignment horizontal="right" vertical="center"/>
    </xf>
    <xf numFmtId="0" fontId="30" fillId="14" borderId="78">
      <alignment horizontal="left" vertical="center" wrapText="1" indent="2"/>
    </xf>
    <xf numFmtId="0" fontId="30" fillId="0" borderId="78">
      <alignment horizontal="left" vertical="center" wrapText="1" indent="2"/>
    </xf>
    <xf numFmtId="0" fontId="96" fillId="86" borderId="66" applyNumberFormat="0" applyAlignment="0" applyProtection="0"/>
    <xf numFmtId="0" fontId="92" fillId="73" borderId="67" applyNumberFormat="0" applyAlignment="0" applyProtection="0"/>
    <xf numFmtId="0" fontId="79" fillId="86" borderId="67" applyNumberFormat="0" applyAlignment="0" applyProtection="0"/>
    <xf numFmtId="0" fontId="77" fillId="86" borderId="66" applyNumberFormat="0" applyAlignment="0" applyProtection="0"/>
    <xf numFmtId="0" fontId="26" fillId="14" borderId="77">
      <alignment horizontal="right" vertical="center"/>
    </xf>
    <xf numFmtId="0" fontId="70" fillId="9" borderId="75">
      <alignment horizontal="right" vertical="center"/>
    </xf>
    <xf numFmtId="4" fontId="26" fillId="9" borderId="75">
      <alignment horizontal="right" vertical="center"/>
    </xf>
    <xf numFmtId="4" fontId="26" fillId="14" borderId="75">
      <alignment horizontal="right" vertical="center"/>
    </xf>
    <xf numFmtId="49" fontId="30" fillId="0" borderId="76" applyNumberFormat="0" applyFont="0" applyFill="0" applyBorder="0" applyProtection="0">
      <alignment horizontal="left" vertical="center" indent="5"/>
    </xf>
    <xf numFmtId="4" fontId="30" fillId="0" borderId="75" applyFill="0" applyBorder="0" applyProtection="0">
      <alignment horizontal="right" vertical="center"/>
    </xf>
    <xf numFmtId="4" fontId="26" fillId="9" borderId="75">
      <alignment horizontal="right" vertical="center"/>
    </xf>
    <xf numFmtId="0" fontId="92" fillId="73" borderId="67" applyNumberFormat="0" applyAlignment="0" applyProtection="0"/>
    <xf numFmtId="0" fontId="83" fillId="73" borderId="67" applyNumberFormat="0" applyAlignment="0" applyProtection="0"/>
    <xf numFmtId="0" fontId="79" fillId="86" borderId="67" applyNumberFormat="0" applyAlignment="0" applyProtection="0"/>
    <xf numFmtId="0" fontId="30" fillId="14" borderId="78">
      <alignment horizontal="left" vertical="center" wrapText="1" indent="2"/>
    </xf>
    <xf numFmtId="0" fontId="30" fillId="0" borderId="78">
      <alignment horizontal="left" vertical="center" wrapText="1" indent="2"/>
    </xf>
    <xf numFmtId="0" fontId="30" fillId="14" borderId="78">
      <alignment horizontal="left" vertical="center" wrapText="1" indent="2"/>
    </xf>
    <xf numFmtId="0" fontId="8" fillId="0" borderId="0"/>
    <xf numFmtId="0" fontId="30" fillId="0" borderId="93">
      <alignment horizontal="left" vertical="center" wrapText="1" indent="2"/>
    </xf>
    <xf numFmtId="0" fontId="74" fillId="89" borderId="89" applyNumberFormat="0" applyFont="0" applyAlignment="0" applyProtection="0"/>
    <xf numFmtId="0" fontId="96" fillId="86" borderId="94" applyNumberFormat="0" applyAlignment="0" applyProtection="0"/>
    <xf numFmtId="0" fontId="92" fillId="73" borderId="87" applyNumberFormat="0" applyAlignment="0" applyProtection="0"/>
    <xf numFmtId="0" fontId="84" fillId="0" borderId="88" applyNumberFormat="0" applyFill="0" applyAlignment="0" applyProtection="0"/>
    <xf numFmtId="4" fontId="30" fillId="0" borderId="98" applyFill="0" applyBorder="0" applyProtection="0">
      <alignment horizontal="right" vertical="center"/>
    </xf>
    <xf numFmtId="49" fontId="30" fillId="0" borderId="90" applyNumberFormat="0" applyFont="0" applyFill="0" applyBorder="0" applyProtection="0">
      <alignment horizontal="left" vertical="center" indent="2"/>
    </xf>
    <xf numFmtId="175" fontId="30" fillId="90" borderId="90" applyNumberFormat="0" applyFont="0" applyBorder="0" applyAlignment="0" applyProtection="0">
      <alignment horizontal="right" vertical="center"/>
    </xf>
    <xf numFmtId="4" fontId="26" fillId="14" borderId="92">
      <alignment horizontal="right" vertical="center"/>
    </xf>
    <xf numFmtId="0" fontId="30" fillId="16" borderId="90"/>
    <xf numFmtId="0" fontId="67" fillId="0" borderId="0" applyNumberFormat="0" applyFill="0" applyBorder="0" applyAlignment="0" applyProtection="0"/>
    <xf numFmtId="0" fontId="83" fillId="73" borderId="87" applyNumberFormat="0" applyAlignment="0" applyProtection="0"/>
    <xf numFmtId="0" fontId="80" fillId="86" borderId="87" applyNumberFormat="0" applyAlignment="0" applyProtection="0"/>
    <xf numFmtId="0" fontId="26" fillId="14" borderId="90">
      <alignment horizontal="right" vertical="center"/>
    </xf>
    <xf numFmtId="0" fontId="26" fillId="14" borderId="90">
      <alignment horizontal="right" vertical="center"/>
    </xf>
    <xf numFmtId="4" fontId="30" fillId="0" borderId="98">
      <alignment horizontal="right" vertical="center"/>
    </xf>
    <xf numFmtId="0" fontId="74" fillId="89" borderId="89" applyNumberFormat="0" applyFont="0" applyAlignment="0" applyProtection="0"/>
    <xf numFmtId="0" fontId="64" fillId="46" borderId="57" applyNumberFormat="0" applyAlignment="0" applyProtection="0"/>
    <xf numFmtId="0" fontId="65" fillId="46" borderId="56" applyNumberFormat="0" applyAlignment="0" applyProtection="0"/>
    <xf numFmtId="49" fontId="30" fillId="0" borderId="91" applyNumberFormat="0" applyFont="0" applyFill="0" applyBorder="0" applyProtection="0">
      <alignment horizontal="left" vertical="center" indent="5"/>
    </xf>
    <xf numFmtId="0" fontId="66" fillId="0" borderId="0" applyNumberFormat="0" applyFill="0" applyBorder="0" applyAlignment="0" applyProtection="0"/>
    <xf numFmtId="0" fontId="26" fillId="14" borderId="90">
      <alignment horizontal="right" vertical="center"/>
    </xf>
    <xf numFmtId="0" fontId="67" fillId="0" borderId="0" applyNumberFormat="0" applyFill="0" applyBorder="0" applyAlignment="0" applyProtection="0"/>
    <xf numFmtId="0" fontId="9"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68"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68"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68" fillId="55" borderId="0" applyNumberFormat="0" applyBorder="0" applyAlignment="0" applyProtection="0"/>
    <xf numFmtId="0" fontId="77" fillId="86" borderId="94"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68" fillId="58" borderId="0" applyNumberFormat="0" applyBorder="0" applyAlignment="0" applyProtection="0"/>
    <xf numFmtId="4" fontId="30" fillId="16" borderId="90"/>
    <xf numFmtId="0" fontId="8" fillId="59" borderId="0" applyNumberFormat="0" applyBorder="0" applyAlignment="0" applyProtection="0"/>
    <xf numFmtId="0" fontId="8" fillId="60" borderId="0" applyNumberFormat="0" applyBorder="0" applyAlignment="0" applyProtection="0"/>
    <xf numFmtId="0" fontId="68"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68" fillId="64" borderId="0" applyNumberFormat="0" applyBorder="0" applyAlignment="0" applyProtection="0"/>
    <xf numFmtId="0" fontId="26" fillId="14" borderId="98">
      <alignment horizontal="right" vertical="center"/>
    </xf>
    <xf numFmtId="49" fontId="30" fillId="0" borderId="91" applyNumberFormat="0" applyFont="0" applyFill="0" applyBorder="0" applyProtection="0">
      <alignment horizontal="left" vertical="center" indent="5"/>
    </xf>
    <xf numFmtId="0" fontId="30" fillId="0" borderId="90" applyNumberFormat="0" applyFill="0" applyAlignment="0" applyProtection="0"/>
    <xf numFmtId="0" fontId="77" fillId="86" borderId="94" applyNumberFormat="0" applyAlignment="0" applyProtection="0"/>
    <xf numFmtId="0" fontId="64" fillId="46" borderId="57" applyNumberFormat="0" applyAlignment="0" applyProtection="0"/>
    <xf numFmtId="0" fontId="92" fillId="73" borderId="87" applyNumberFormat="0" applyAlignment="0" applyProtection="0"/>
    <xf numFmtId="0" fontId="9" fillId="0" borderId="58" applyNumberFormat="0" applyFill="0" applyAlignment="0" applyProtection="0"/>
    <xf numFmtId="0" fontId="64" fillId="46" borderId="57" applyNumberFormat="0" applyAlignment="0" applyProtection="0"/>
    <xf numFmtId="0" fontId="80" fillId="86" borderId="87" applyNumberFormat="0" applyAlignment="0" applyProtection="0"/>
    <xf numFmtId="0" fontId="79" fillId="86" borderId="95" applyNumberFormat="0" applyAlignment="0" applyProtection="0"/>
    <xf numFmtId="49" fontId="30" fillId="0" borderId="99" applyNumberFormat="0" applyFont="0" applyFill="0" applyBorder="0" applyProtection="0">
      <alignment horizontal="left" vertical="center" indent="5"/>
    </xf>
    <xf numFmtId="0" fontId="80" fillId="86" borderId="95" applyNumberFormat="0" applyAlignment="0" applyProtection="0"/>
    <xf numFmtId="4" fontId="26" fillId="14" borderId="92">
      <alignment horizontal="right" vertical="center"/>
    </xf>
    <xf numFmtId="49" fontId="30" fillId="0" borderId="91" applyNumberFormat="0" applyFont="0" applyFill="0" applyBorder="0" applyProtection="0">
      <alignment horizontal="left" vertical="center" indent="5"/>
    </xf>
    <xf numFmtId="0" fontId="8" fillId="60" borderId="0" applyNumberFormat="0" applyBorder="0" applyAlignment="0" applyProtection="0"/>
    <xf numFmtId="49" fontId="30" fillId="0" borderId="91" applyNumberFormat="0" applyFont="0" applyFill="0" applyBorder="0" applyProtection="0">
      <alignment horizontal="left" vertical="center" indent="5"/>
    </xf>
    <xf numFmtId="0" fontId="30" fillId="14" borderId="101">
      <alignment horizontal="left" vertical="center" wrapText="1" indent="2"/>
    </xf>
    <xf numFmtId="0" fontId="74" fillId="89" borderId="97" applyNumberFormat="0" applyFont="0" applyAlignment="0" applyProtection="0"/>
    <xf numFmtId="4" fontId="30" fillId="16" borderId="90"/>
    <xf numFmtId="4" fontId="26" fillId="14" borderId="90">
      <alignment horizontal="right" vertical="center"/>
    </xf>
    <xf numFmtId="4" fontId="26" fillId="14" borderId="90">
      <alignment horizontal="right" vertical="center"/>
    </xf>
    <xf numFmtId="4" fontId="30" fillId="0" borderId="90" applyFill="0" applyBorder="0" applyProtection="0">
      <alignment horizontal="right" vertical="center"/>
    </xf>
    <xf numFmtId="0" fontId="26" fillId="9" borderId="90">
      <alignment horizontal="right" vertical="center"/>
    </xf>
    <xf numFmtId="0" fontId="26" fillId="14" borderId="90">
      <alignment horizontal="right" vertical="center"/>
    </xf>
    <xf numFmtId="0" fontId="68" fillId="58" borderId="0" applyNumberFormat="0" applyBorder="0" applyAlignment="0" applyProtection="0"/>
    <xf numFmtId="0" fontId="30" fillId="9" borderId="91">
      <alignment horizontal="left" vertical="center"/>
    </xf>
    <xf numFmtId="0" fontId="30" fillId="0" borderId="90" applyNumberFormat="0" applyFill="0" applyAlignment="0" applyProtection="0"/>
    <xf numFmtId="0" fontId="83" fillId="73" borderId="87" applyNumberFormat="0" applyAlignment="0" applyProtection="0"/>
    <xf numFmtId="0" fontId="68" fillId="64" borderId="0" applyNumberFormat="0" applyBorder="0" applyAlignment="0" applyProtection="0"/>
    <xf numFmtId="0" fontId="80" fillId="86" borderId="87" applyNumberFormat="0" applyAlignment="0" applyProtection="0"/>
    <xf numFmtId="4" fontId="26" fillId="14" borderId="98">
      <alignment horizontal="right" vertical="center"/>
    </xf>
    <xf numFmtId="0" fontId="99" fillId="0" borderId="88" applyNumberFormat="0" applyFill="0" applyAlignment="0" applyProtection="0"/>
    <xf numFmtId="0" fontId="84" fillId="0" borderId="88" applyNumberFormat="0" applyFill="0" applyAlignment="0" applyProtection="0"/>
    <xf numFmtId="0" fontId="80" fillId="86" borderId="87" applyNumberFormat="0" applyAlignment="0" applyProtection="0"/>
    <xf numFmtId="0" fontId="92" fillId="73" borderId="87" applyNumberFormat="0" applyAlignment="0" applyProtection="0"/>
    <xf numFmtId="0" fontId="80" fillId="86" borderId="80" applyNumberFormat="0" applyAlignment="0" applyProtection="0"/>
    <xf numFmtId="4" fontId="26" fillId="14" borderId="90">
      <alignment horizontal="right" vertical="center"/>
    </xf>
    <xf numFmtId="0" fontId="74" fillId="89" borderId="89" applyNumberFormat="0" applyFont="0" applyAlignment="0" applyProtection="0"/>
    <xf numFmtId="0" fontId="30" fillId="0" borderId="90">
      <alignment horizontal="right" vertical="center"/>
    </xf>
    <xf numFmtId="0" fontId="30" fillId="9" borderId="91">
      <alignment horizontal="left" vertical="center"/>
    </xf>
    <xf numFmtId="0" fontId="30" fillId="14" borderId="93">
      <alignment horizontal="left" vertical="center" wrapText="1" indent="2"/>
    </xf>
    <xf numFmtId="0" fontId="8" fillId="47" borderId="0" applyNumberFormat="0" applyBorder="0" applyAlignment="0" applyProtection="0"/>
    <xf numFmtId="0" fontId="30" fillId="16" borderId="90"/>
    <xf numFmtId="4" fontId="70" fillId="9" borderId="90">
      <alignment horizontal="right" vertical="center"/>
    </xf>
    <xf numFmtId="4" fontId="26" fillId="14" borderId="91">
      <alignment horizontal="right" vertical="center"/>
    </xf>
    <xf numFmtId="4" fontId="26" fillId="14" borderId="92">
      <alignment horizontal="right" vertical="center"/>
    </xf>
    <xf numFmtId="0" fontId="92" fillId="73" borderId="80" applyNumberFormat="0" applyAlignment="0" applyProtection="0"/>
    <xf numFmtId="4" fontId="26" fillId="14" borderId="90">
      <alignment horizontal="right" vertical="center"/>
    </xf>
    <xf numFmtId="0" fontId="8" fillId="57" borderId="0" applyNumberFormat="0" applyBorder="0" applyAlignment="0" applyProtection="0"/>
    <xf numFmtId="0" fontId="30" fillId="0" borderId="93">
      <alignment horizontal="left" vertical="center" wrapText="1" indent="2"/>
    </xf>
    <xf numFmtId="49" fontId="30" fillId="0" borderId="90" applyNumberFormat="0" applyFont="0" applyFill="0" applyBorder="0" applyProtection="0">
      <alignment horizontal="left" vertical="center" indent="2"/>
    </xf>
    <xf numFmtId="0" fontId="26" fillId="9" borderId="90">
      <alignment horizontal="right" vertical="center"/>
    </xf>
    <xf numFmtId="175" fontId="30" fillId="90" borderId="90" applyNumberFormat="0" applyFont="0" applyBorder="0" applyAlignment="0" applyProtection="0">
      <alignment horizontal="right" vertical="center"/>
    </xf>
    <xf numFmtId="0" fontId="80" fillId="86" borderId="87" applyNumberFormat="0" applyAlignment="0" applyProtection="0"/>
    <xf numFmtId="0" fontId="79" fillId="86" borderId="87" applyNumberFormat="0" applyAlignment="0" applyProtection="0"/>
    <xf numFmtId="4" fontId="30" fillId="16" borderId="90"/>
    <xf numFmtId="0" fontId="9" fillId="0" borderId="58" applyNumberFormat="0" applyFill="0" applyAlignment="0" applyProtection="0"/>
    <xf numFmtId="0" fontId="67" fillId="0" borderId="0" applyNumberFormat="0" applyFill="0" applyBorder="0" applyAlignment="0" applyProtection="0"/>
    <xf numFmtId="0" fontId="65" fillId="46" borderId="56" applyNumberFormat="0" applyAlignment="0" applyProtection="0"/>
    <xf numFmtId="0" fontId="64" fillId="46" borderId="57" applyNumberFormat="0" applyAlignment="0" applyProtection="0"/>
    <xf numFmtId="0" fontId="30" fillId="0" borderId="93">
      <alignment horizontal="left" vertical="center" wrapText="1" indent="2"/>
    </xf>
    <xf numFmtId="0" fontId="84" fillId="0" borderId="88" applyNumberFormat="0" applyFill="0" applyAlignment="0" applyProtection="0"/>
    <xf numFmtId="0" fontId="84" fillId="0" borderId="88" applyNumberFormat="0" applyFill="0" applyAlignment="0" applyProtection="0"/>
    <xf numFmtId="0" fontId="74" fillId="89" borderId="82" applyNumberFormat="0" applyFont="0" applyAlignment="0" applyProtection="0"/>
    <xf numFmtId="0" fontId="31" fillId="89" borderId="82" applyNumberFormat="0" applyFont="0" applyAlignment="0" applyProtection="0"/>
    <xf numFmtId="0" fontId="96" fillId="86" borderId="79" applyNumberFormat="0" applyAlignment="0" applyProtection="0"/>
    <xf numFmtId="49" fontId="30" fillId="0" borderId="91" applyNumberFormat="0" applyFont="0" applyFill="0" applyBorder="0" applyProtection="0">
      <alignment horizontal="left" vertical="center" indent="5"/>
    </xf>
    <xf numFmtId="0" fontId="31" fillId="89" borderId="97" applyNumberFormat="0" applyFont="0" applyAlignment="0" applyProtection="0"/>
    <xf numFmtId="4" fontId="26" fillId="9" borderId="90">
      <alignment horizontal="right" vertical="center"/>
    </xf>
    <xf numFmtId="0" fontId="99" fillId="0" borderId="88" applyNumberFormat="0" applyFill="0" applyAlignment="0" applyProtection="0"/>
    <xf numFmtId="0" fontId="30" fillId="0" borderId="93">
      <alignment horizontal="left" vertical="center" wrapText="1" indent="2"/>
    </xf>
    <xf numFmtId="0" fontId="99" fillId="0" borderId="81" applyNumberFormat="0" applyFill="0" applyAlignment="0" applyProtection="0"/>
    <xf numFmtId="0" fontId="30" fillId="14" borderId="93">
      <alignment horizontal="left" vertical="center" wrapText="1" indent="2"/>
    </xf>
    <xf numFmtId="0" fontId="92" fillId="73" borderId="87" applyNumberFormat="0" applyAlignment="0" applyProtection="0"/>
    <xf numFmtId="4" fontId="30" fillId="0" borderId="90">
      <alignment horizontal="right" vertical="center"/>
    </xf>
    <xf numFmtId="0" fontId="31" fillId="89" borderId="89" applyNumberFormat="0" applyFont="0" applyAlignment="0" applyProtection="0"/>
    <xf numFmtId="0" fontId="79" fillId="86" borderId="87" applyNumberFormat="0" applyAlignment="0" applyProtection="0"/>
    <xf numFmtId="0" fontId="30" fillId="16" borderId="90"/>
    <xf numFmtId="0" fontId="8" fillId="47" borderId="0" applyNumberFormat="0" applyBorder="0" applyAlignment="0" applyProtection="0"/>
    <xf numFmtId="0" fontId="30" fillId="14" borderId="93">
      <alignment horizontal="left" vertical="center" wrapText="1" indent="2"/>
    </xf>
    <xf numFmtId="0" fontId="77" fillId="86" borderId="94" applyNumberFormat="0" applyAlignment="0" applyProtection="0"/>
    <xf numFmtId="49" fontId="30" fillId="0" borderId="90" applyNumberFormat="0" applyFont="0" applyFill="0" applyBorder="0" applyProtection="0">
      <alignment horizontal="left" vertical="center" indent="2"/>
    </xf>
    <xf numFmtId="0" fontId="26" fillId="14" borderId="90">
      <alignment horizontal="right" vertical="center"/>
    </xf>
    <xf numFmtId="0" fontId="30" fillId="14" borderId="93">
      <alignment horizontal="left" vertical="center" wrapText="1" indent="2"/>
    </xf>
    <xf numFmtId="4" fontId="26" fillId="14" borderId="92">
      <alignment horizontal="right" vertical="center"/>
    </xf>
    <xf numFmtId="0" fontId="8" fillId="47" borderId="0" applyNumberFormat="0" applyBorder="0" applyAlignment="0" applyProtection="0"/>
    <xf numFmtId="0" fontId="92" fillId="73" borderId="87" applyNumberFormat="0" applyAlignment="0" applyProtection="0"/>
    <xf numFmtId="4" fontId="26" fillId="9" borderId="90">
      <alignment horizontal="right" vertical="center"/>
    </xf>
    <xf numFmtId="0" fontId="83" fillId="73" borderId="87" applyNumberFormat="0" applyAlignment="0" applyProtection="0"/>
    <xf numFmtId="4" fontId="70" fillId="9" borderId="98">
      <alignment horizontal="right" vertical="center"/>
    </xf>
    <xf numFmtId="0" fontId="30" fillId="16" borderId="90"/>
    <xf numFmtId="0" fontId="70" fillId="9" borderId="90">
      <alignment horizontal="right" vertical="center"/>
    </xf>
    <xf numFmtId="0" fontId="26" fillId="14" borderId="90">
      <alignment horizontal="right" vertical="center"/>
    </xf>
    <xf numFmtId="0" fontId="30" fillId="14" borderId="93">
      <alignment horizontal="left" vertical="center" wrapText="1" indent="2"/>
    </xf>
    <xf numFmtId="4" fontId="26" fillId="14" borderId="91">
      <alignment horizontal="right" vertical="center"/>
    </xf>
    <xf numFmtId="0" fontId="99" fillId="0" borderId="88" applyNumberFormat="0" applyFill="0" applyAlignment="0" applyProtection="0"/>
    <xf numFmtId="0" fontId="30" fillId="0" borderId="93">
      <alignment horizontal="left" vertical="center" wrapText="1" indent="2"/>
    </xf>
    <xf numFmtId="4" fontId="30" fillId="0" borderId="90" applyFill="0" applyBorder="0" applyProtection="0">
      <alignment horizontal="right" vertical="center"/>
    </xf>
    <xf numFmtId="0" fontId="80" fillId="86" borderId="80" applyNumberFormat="0" applyAlignment="0" applyProtection="0"/>
    <xf numFmtId="0" fontId="70" fillId="9" borderId="90">
      <alignment horizontal="right" vertical="center"/>
    </xf>
    <xf numFmtId="0" fontId="83" fillId="73" borderId="95" applyNumberFormat="0" applyAlignment="0" applyProtection="0"/>
    <xf numFmtId="4" fontId="26" fillId="14" borderId="90">
      <alignment horizontal="right" vertical="center"/>
    </xf>
    <xf numFmtId="0" fontId="92" fillId="73" borderId="80" applyNumberFormat="0" applyAlignment="0" applyProtection="0"/>
    <xf numFmtId="4" fontId="70" fillId="9" borderId="90">
      <alignment horizontal="right" vertical="center"/>
    </xf>
    <xf numFmtId="0" fontId="30" fillId="9" borderId="91">
      <alignment horizontal="left" vertical="center"/>
    </xf>
    <xf numFmtId="0" fontId="74" fillId="89" borderId="82" applyNumberFormat="0" applyFont="0" applyAlignment="0" applyProtection="0"/>
    <xf numFmtId="0" fontId="96" fillId="86" borderId="79" applyNumberFormat="0" applyAlignment="0" applyProtection="0"/>
    <xf numFmtId="0" fontId="67" fillId="0" borderId="0" applyNumberFormat="0" applyFill="0" applyBorder="0" applyAlignment="0" applyProtection="0"/>
    <xf numFmtId="0" fontId="99" fillId="0" borderId="81" applyNumberFormat="0" applyFill="0" applyAlignment="0" applyProtection="0"/>
    <xf numFmtId="0" fontId="8" fillId="47" borderId="0" applyNumberFormat="0" applyBorder="0" applyAlignment="0" applyProtection="0"/>
    <xf numFmtId="0" fontId="68" fillId="52" borderId="0" applyNumberFormat="0" applyBorder="0" applyAlignment="0" applyProtection="0"/>
    <xf numFmtId="0" fontId="79" fillId="86" borderId="87" applyNumberFormat="0" applyAlignment="0" applyProtection="0"/>
    <xf numFmtId="0" fontId="26" fillId="9" borderId="90">
      <alignment horizontal="right" vertical="center"/>
    </xf>
    <xf numFmtId="0" fontId="92" fillId="73" borderId="87" applyNumberFormat="0" applyAlignment="0" applyProtection="0"/>
    <xf numFmtId="0" fontId="30" fillId="0" borderId="93">
      <alignment horizontal="left" vertical="center" wrapText="1" indent="2"/>
    </xf>
    <xf numFmtId="0" fontId="26" fillId="14" borderId="92">
      <alignment horizontal="right" vertical="center"/>
    </xf>
    <xf numFmtId="0" fontId="74" fillId="89" borderId="89" applyNumberFormat="0" applyFont="0" applyAlignment="0" applyProtection="0"/>
    <xf numFmtId="0" fontId="68" fillId="64" borderId="0" applyNumberFormat="0" applyBorder="0" applyAlignment="0" applyProtection="0"/>
    <xf numFmtId="49" fontId="28" fillId="0" borderId="90" applyNumberFormat="0" applyFill="0" applyBorder="0" applyProtection="0">
      <alignment horizontal="left" vertical="center"/>
    </xf>
    <xf numFmtId="0" fontId="31" fillId="89" borderId="89" applyNumberFormat="0" applyFont="0" applyAlignment="0" applyProtection="0"/>
    <xf numFmtId="0" fontId="68" fillId="61" borderId="0" applyNumberFormat="0" applyBorder="0" applyAlignment="0" applyProtection="0"/>
    <xf numFmtId="0" fontId="26" fillId="9" borderId="83">
      <alignment horizontal="right" vertical="center"/>
    </xf>
    <xf numFmtId="4" fontId="26" fillId="9" borderId="83">
      <alignment horizontal="right" vertical="center"/>
    </xf>
    <xf numFmtId="0" fontId="70" fillId="9" borderId="83">
      <alignment horizontal="right" vertical="center"/>
    </xf>
    <xf numFmtId="4" fontId="70" fillId="9" borderId="83">
      <alignment horizontal="right" vertical="center"/>
    </xf>
    <xf numFmtId="0" fontId="26" fillId="14" borderId="83">
      <alignment horizontal="right" vertical="center"/>
    </xf>
    <xf numFmtId="4" fontId="26" fillId="14" borderId="83">
      <alignment horizontal="right" vertical="center"/>
    </xf>
    <xf numFmtId="0" fontId="26" fillId="14" borderId="83">
      <alignment horizontal="right" vertical="center"/>
    </xf>
    <xf numFmtId="4" fontId="26" fillId="14" borderId="83">
      <alignment horizontal="right" vertical="center"/>
    </xf>
    <xf numFmtId="0" fontId="26" fillId="14" borderId="84">
      <alignment horizontal="right" vertical="center"/>
    </xf>
    <xf numFmtId="4" fontId="26" fillId="14" borderId="84">
      <alignment horizontal="right" vertical="center"/>
    </xf>
    <xf numFmtId="0" fontId="26" fillId="14" borderId="85">
      <alignment horizontal="right" vertical="center"/>
    </xf>
    <xf numFmtId="4" fontId="26" fillId="14" borderId="85">
      <alignment horizontal="right" vertical="center"/>
    </xf>
    <xf numFmtId="0" fontId="80" fillId="86" borderId="80" applyNumberFormat="0" applyAlignment="0" applyProtection="0"/>
    <xf numFmtId="0" fontId="30" fillId="14" borderId="86">
      <alignment horizontal="left" vertical="center" wrapText="1" indent="2"/>
    </xf>
    <xf numFmtId="0" fontId="30" fillId="0" borderId="86">
      <alignment horizontal="left" vertical="center" wrapText="1" indent="2"/>
    </xf>
    <xf numFmtId="0" fontId="30" fillId="9" borderId="84">
      <alignment horizontal="left" vertical="center"/>
    </xf>
    <xf numFmtId="4" fontId="30" fillId="0" borderId="90" applyFill="0" applyBorder="0" applyProtection="0">
      <alignment horizontal="right" vertical="center"/>
    </xf>
    <xf numFmtId="0" fontId="92" fillId="73" borderId="80" applyNumberFormat="0" applyAlignment="0" applyProtection="0"/>
    <xf numFmtId="0" fontId="30" fillId="0" borderId="83">
      <alignment horizontal="right" vertical="center"/>
    </xf>
    <xf numFmtId="4" fontId="30" fillId="0" borderId="83">
      <alignment horizontal="right" vertical="center"/>
    </xf>
    <xf numFmtId="49" fontId="30" fillId="0" borderId="90" applyNumberFormat="0" applyFont="0" applyFill="0" applyBorder="0" applyProtection="0">
      <alignment horizontal="left" vertical="center" indent="2"/>
    </xf>
    <xf numFmtId="0" fontId="30" fillId="0" borderId="83" applyNumberFormat="0" applyFill="0" applyAlignment="0" applyProtection="0"/>
    <xf numFmtId="0" fontId="96" fillId="86" borderId="79" applyNumberFormat="0" applyAlignment="0" applyProtection="0"/>
    <xf numFmtId="175" fontId="30" fillId="90" borderId="83" applyNumberFormat="0" applyFont="0" applyBorder="0" applyAlignment="0" applyProtection="0">
      <alignment horizontal="right" vertical="center"/>
    </xf>
    <xf numFmtId="0" fontId="30" fillId="16" borderId="83"/>
    <xf numFmtId="4" fontId="30" fillId="16" borderId="83"/>
    <xf numFmtId="0" fontId="99" fillId="0" borderId="81" applyNumberFormat="0" applyFill="0" applyAlignment="0" applyProtection="0"/>
    <xf numFmtId="0" fontId="77" fillId="86" borderId="94"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26" fillId="14" borderId="91">
      <alignment horizontal="right" vertical="center"/>
    </xf>
    <xf numFmtId="0" fontId="99" fillId="0" borderId="88" applyNumberFormat="0" applyFill="0" applyAlignment="0" applyProtection="0"/>
    <xf numFmtId="0" fontId="65" fillId="46" borderId="56" applyNumberFormat="0" applyAlignment="0" applyProtection="0"/>
    <xf numFmtId="0" fontId="74" fillId="89" borderId="89" applyNumberFormat="0" applyFont="0" applyAlignment="0" applyProtection="0"/>
    <xf numFmtId="4" fontId="30" fillId="0" borderId="90"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26" fillId="14" borderId="92">
      <alignment horizontal="right" vertical="center"/>
    </xf>
    <xf numFmtId="0" fontId="8" fillId="51" borderId="0" applyNumberFormat="0" applyBorder="0" applyAlignment="0" applyProtection="0"/>
    <xf numFmtId="0" fontId="26" fillId="14" borderId="90">
      <alignment horizontal="right" vertical="center"/>
    </xf>
    <xf numFmtId="0" fontId="96" fillId="86" borderId="94" applyNumberFormat="0" applyAlignment="0" applyProtection="0"/>
    <xf numFmtId="0" fontId="8" fillId="50" borderId="0" applyNumberFormat="0" applyBorder="0" applyAlignment="0" applyProtection="0"/>
    <xf numFmtId="0" fontId="79" fillId="86" borderId="87" applyNumberFormat="0" applyAlignment="0" applyProtection="0"/>
    <xf numFmtId="0" fontId="99" fillId="0" borderId="88" applyNumberFormat="0" applyFill="0" applyAlignment="0" applyProtection="0"/>
    <xf numFmtId="4" fontId="26" fillId="14" borderId="90">
      <alignment horizontal="right" vertical="center"/>
    </xf>
    <xf numFmtId="0" fontId="68" fillId="55" borderId="0" applyNumberFormat="0" applyBorder="0" applyAlignment="0" applyProtection="0"/>
    <xf numFmtId="0" fontId="30" fillId="0" borderId="90" applyNumberFormat="0" applyFill="0" applyAlignment="0" applyProtection="0"/>
    <xf numFmtId="0" fontId="8" fillId="56" borderId="0" applyNumberFormat="0" applyBorder="0" applyAlignment="0" applyProtection="0"/>
    <xf numFmtId="0" fontId="99" fillId="0" borderId="88" applyNumberFormat="0" applyFill="0" applyAlignment="0" applyProtection="0"/>
    <xf numFmtId="4" fontId="30" fillId="0" borderId="90">
      <alignment horizontal="right" vertical="center"/>
    </xf>
    <xf numFmtId="4" fontId="26" fillId="14" borderId="92">
      <alignment horizontal="right" vertical="center"/>
    </xf>
    <xf numFmtId="0" fontId="70" fillId="9" borderId="90">
      <alignment horizontal="right" vertical="center"/>
    </xf>
    <xf numFmtId="0" fontId="31" fillId="89" borderId="89" applyNumberFormat="0" applyFont="0" applyAlignment="0" applyProtection="0"/>
    <xf numFmtId="0" fontId="8" fillId="59" borderId="0" applyNumberFormat="0" applyBorder="0" applyAlignment="0" applyProtection="0"/>
    <xf numFmtId="0" fontId="92" fillId="73" borderId="87" applyNumberFormat="0" applyAlignment="0" applyProtection="0"/>
    <xf numFmtId="4" fontId="70" fillId="9" borderId="90">
      <alignment horizontal="right" vertical="center"/>
    </xf>
    <xf numFmtId="0" fontId="30" fillId="0" borderId="93">
      <alignment horizontal="left" vertical="center" wrapText="1" indent="2"/>
    </xf>
    <xf numFmtId="0" fontId="96" fillId="86" borderId="94" applyNumberFormat="0" applyAlignment="0" applyProtection="0"/>
    <xf numFmtId="0" fontId="74" fillId="89" borderId="89" applyNumberFormat="0" applyFont="0" applyAlignment="0" applyProtection="0"/>
    <xf numFmtId="0" fontId="83" fillId="73" borderId="87" applyNumberFormat="0" applyAlignment="0" applyProtection="0"/>
    <xf numFmtId="49" fontId="28" fillId="0" borderId="90" applyNumberFormat="0" applyFill="0" applyBorder="0" applyProtection="0">
      <alignment horizontal="left" vertical="center"/>
    </xf>
    <xf numFmtId="4" fontId="26" fillId="9" borderId="90">
      <alignment horizontal="right" vertical="center"/>
    </xf>
    <xf numFmtId="0" fontId="99" fillId="0" borderId="88" applyNumberFormat="0" applyFill="0" applyAlignment="0" applyProtection="0"/>
    <xf numFmtId="0" fontId="8" fillId="53" borderId="0" applyNumberFormat="0" applyBorder="0" applyAlignment="0" applyProtection="0"/>
    <xf numFmtId="0" fontId="96" fillId="86" borderId="94" applyNumberFormat="0" applyAlignment="0" applyProtection="0"/>
    <xf numFmtId="0" fontId="92" fillId="73" borderId="87" applyNumberFormat="0" applyAlignment="0" applyProtection="0"/>
    <xf numFmtId="0" fontId="8" fillId="51" borderId="0" applyNumberFormat="0" applyBorder="0" applyAlignment="0" applyProtection="0"/>
    <xf numFmtId="0" fontId="68" fillId="61" borderId="0" applyNumberFormat="0" applyBorder="0" applyAlignment="0" applyProtection="0"/>
    <xf numFmtId="0" fontId="8" fillId="47" borderId="0" applyNumberFormat="0" applyBorder="0" applyAlignment="0" applyProtection="0"/>
    <xf numFmtId="49" fontId="28" fillId="0" borderId="90" applyNumberFormat="0" applyFill="0" applyBorder="0" applyProtection="0">
      <alignment horizontal="left" vertical="center"/>
    </xf>
    <xf numFmtId="0" fontId="99" fillId="0" borderId="88" applyNumberFormat="0" applyFill="0" applyAlignment="0" applyProtection="0"/>
    <xf numFmtId="0" fontId="68" fillId="52" borderId="0" applyNumberFormat="0" applyBorder="0" applyAlignment="0" applyProtection="0"/>
    <xf numFmtId="49" fontId="30" fillId="0" borderId="83" applyNumberFormat="0" applyFont="0" applyFill="0" applyBorder="0" applyProtection="0">
      <alignment horizontal="left" vertical="center" indent="2"/>
    </xf>
    <xf numFmtId="49" fontId="30" fillId="0" borderId="84" applyNumberFormat="0" applyFont="0" applyFill="0" applyBorder="0" applyProtection="0">
      <alignment horizontal="left" vertical="center" indent="5"/>
    </xf>
    <xf numFmtId="0" fontId="92" fillId="73" borderId="87" applyNumberFormat="0" applyAlignment="0" applyProtection="0"/>
    <xf numFmtId="0" fontId="30" fillId="9" borderId="91">
      <alignment horizontal="left" vertical="center"/>
    </xf>
    <xf numFmtId="0" fontId="80" fillId="86" borderId="87" applyNumberFormat="0" applyAlignment="0" applyProtection="0"/>
    <xf numFmtId="0" fontId="99" fillId="0" borderId="88" applyNumberFormat="0" applyFill="0" applyAlignment="0" applyProtection="0"/>
    <xf numFmtId="4" fontId="26" fillId="14" borderId="91">
      <alignment horizontal="right" vertical="center"/>
    </xf>
    <xf numFmtId="0" fontId="31" fillId="89" borderId="89" applyNumberFormat="0" applyFont="0" applyAlignment="0" applyProtection="0"/>
    <xf numFmtId="4" fontId="30" fillId="0" borderId="83" applyFill="0" applyBorder="0" applyProtection="0">
      <alignment horizontal="right" vertical="center"/>
    </xf>
    <xf numFmtId="49" fontId="28" fillId="0" borderId="83" applyNumberFormat="0" applyFill="0" applyBorder="0" applyProtection="0">
      <alignment horizontal="left" vertical="center"/>
    </xf>
    <xf numFmtId="4" fontId="26" fillId="14" borderId="92">
      <alignment horizontal="right" vertical="center"/>
    </xf>
    <xf numFmtId="0" fontId="68" fillId="64" borderId="0" applyNumberFormat="0" applyBorder="0" applyAlignment="0" applyProtection="0"/>
    <xf numFmtId="0" fontId="99" fillId="0" borderId="88" applyNumberFormat="0" applyFill="0" applyAlignment="0" applyProtection="0"/>
    <xf numFmtId="0" fontId="83" fillId="73" borderId="87" applyNumberFormat="0" applyAlignment="0" applyProtection="0"/>
    <xf numFmtId="0" fontId="84" fillId="0" borderId="88" applyNumberFormat="0" applyFill="0" applyAlignment="0" applyProtection="0"/>
    <xf numFmtId="0" fontId="74" fillId="89" borderId="89" applyNumberFormat="0" applyFont="0" applyAlignment="0" applyProtection="0"/>
    <xf numFmtId="0" fontId="99" fillId="0" borderId="88" applyNumberFormat="0" applyFill="0" applyAlignment="0" applyProtection="0"/>
    <xf numFmtId="0" fontId="68" fillId="55" borderId="0" applyNumberFormat="0" applyBorder="0" applyAlignment="0" applyProtection="0"/>
    <xf numFmtId="0" fontId="74" fillId="89" borderId="89" applyNumberFormat="0" applyFont="0" applyAlignment="0" applyProtection="0"/>
    <xf numFmtId="0" fontId="30" fillId="0" borderId="90" applyNumberFormat="0" applyFill="0" applyAlignment="0" applyProtection="0"/>
    <xf numFmtId="49" fontId="30" fillId="0" borderId="91" applyNumberFormat="0" applyFont="0" applyFill="0" applyBorder="0" applyProtection="0">
      <alignment horizontal="left" vertical="center" indent="5"/>
    </xf>
    <xf numFmtId="0" fontId="30" fillId="0" borderId="90" applyNumberFormat="0" applyFill="0" applyAlignment="0" applyProtection="0"/>
    <xf numFmtId="4" fontId="30" fillId="0" borderId="90">
      <alignment horizontal="right" vertical="center"/>
    </xf>
    <xf numFmtId="4" fontId="30" fillId="0" borderId="90">
      <alignment horizontal="right" vertical="center"/>
    </xf>
    <xf numFmtId="0" fontId="26" fillId="14" borderId="90">
      <alignment horizontal="right" vertical="center"/>
    </xf>
    <xf numFmtId="0" fontId="30" fillId="14" borderId="93">
      <alignment horizontal="left" vertical="center" wrapText="1" indent="2"/>
    </xf>
    <xf numFmtId="0" fontId="92" fillId="73" borderId="87" applyNumberFormat="0" applyAlignment="0" applyProtection="0"/>
    <xf numFmtId="0" fontId="30" fillId="0" borderId="90">
      <alignment horizontal="right" vertical="center"/>
    </xf>
    <xf numFmtId="0" fontId="77" fillId="86" borderId="79" applyNumberFormat="0" applyAlignment="0" applyProtection="0"/>
    <xf numFmtId="0" fontId="79" fillId="86" borderId="80" applyNumberFormat="0" applyAlignment="0" applyProtection="0"/>
    <xf numFmtId="0" fontId="84" fillId="0" borderId="81" applyNumberFormat="0" applyFill="0" applyAlignment="0" applyProtection="0"/>
    <xf numFmtId="175" fontId="30" fillId="90" borderId="90" applyNumberFormat="0" applyFont="0" applyBorder="0" applyAlignment="0" applyProtection="0">
      <alignment horizontal="right" vertical="center"/>
    </xf>
    <xf numFmtId="0" fontId="64" fillId="46" borderId="57" applyNumberFormat="0" applyAlignment="0" applyProtection="0"/>
    <xf numFmtId="0" fontId="26" fillId="14" borderId="92">
      <alignment horizontal="right" vertical="center"/>
    </xf>
    <xf numFmtId="0" fontId="80" fillId="86" borderId="87" applyNumberFormat="0" applyAlignment="0" applyProtection="0"/>
    <xf numFmtId="0" fontId="79" fillId="86" borderId="87" applyNumberFormat="0" applyAlignment="0" applyProtection="0"/>
    <xf numFmtId="0" fontId="99" fillId="0" borderId="88" applyNumberFormat="0" applyFill="0" applyAlignment="0" applyProtection="0"/>
    <xf numFmtId="0" fontId="99" fillId="0" borderId="88" applyNumberFormat="0" applyFill="0" applyAlignment="0" applyProtection="0"/>
    <xf numFmtId="0" fontId="31" fillId="89" borderId="89" applyNumberFormat="0" applyFont="0" applyAlignment="0" applyProtection="0"/>
    <xf numFmtId="0" fontId="68" fillId="61" borderId="0" applyNumberFormat="0" applyBorder="0" applyAlignment="0" applyProtection="0"/>
    <xf numFmtId="0" fontId="26" fillId="14" borderId="92">
      <alignment horizontal="right" vertical="center"/>
    </xf>
    <xf numFmtId="0" fontId="8" fillId="59" borderId="0" applyNumberFormat="0" applyBorder="0" applyAlignment="0" applyProtection="0"/>
    <xf numFmtId="0" fontId="26" fillId="14" borderId="91">
      <alignment horizontal="right" vertical="center"/>
    </xf>
    <xf numFmtId="0" fontId="74" fillId="89" borderId="97" applyNumberFormat="0" applyFont="0" applyAlignment="0" applyProtection="0"/>
    <xf numFmtId="4" fontId="26" fillId="9" borderId="90">
      <alignment horizontal="right" vertical="center"/>
    </xf>
    <xf numFmtId="4" fontId="26" fillId="14" borderId="90">
      <alignment horizontal="right" vertical="center"/>
    </xf>
    <xf numFmtId="0" fontId="66" fillId="0" borderId="0" applyNumberFormat="0" applyFill="0" applyBorder="0" applyAlignment="0" applyProtection="0"/>
    <xf numFmtId="4" fontId="26" fillId="14" borderId="90">
      <alignment horizontal="right" vertical="center"/>
    </xf>
    <xf numFmtId="0" fontId="83" fillId="73" borderId="80" applyNumberFormat="0" applyAlignment="0" applyProtection="0"/>
    <xf numFmtId="0" fontId="26" fillId="14" borderId="90">
      <alignment horizontal="right" vertical="center"/>
    </xf>
    <xf numFmtId="4" fontId="26" fillId="14" borderId="90">
      <alignment horizontal="right" vertical="center"/>
    </xf>
    <xf numFmtId="0" fontId="96" fillId="86" borderId="94" applyNumberFormat="0" applyAlignment="0" applyProtection="0"/>
    <xf numFmtId="4" fontId="26" fillId="14" borderId="90">
      <alignment horizontal="right" vertical="center"/>
    </xf>
    <xf numFmtId="0" fontId="30" fillId="0" borderId="90">
      <alignment horizontal="right" vertical="center"/>
    </xf>
    <xf numFmtId="0" fontId="8" fillId="48" borderId="0" applyNumberFormat="0" applyBorder="0" applyAlignment="0" applyProtection="0"/>
    <xf numFmtId="0" fontId="68" fillId="49" borderId="0" applyNumberFormat="0" applyBorder="0" applyAlignment="0" applyProtection="0"/>
    <xf numFmtId="0" fontId="66" fillId="0" borderId="0" applyNumberFormat="0" applyFill="0" applyBorder="0" applyAlignment="0" applyProtection="0"/>
    <xf numFmtId="0" fontId="30" fillId="0" borderId="93">
      <alignment horizontal="left" vertical="center" wrapText="1" indent="2"/>
    </xf>
    <xf numFmtId="0" fontId="30" fillId="16" borderId="90"/>
    <xf numFmtId="4" fontId="30" fillId="0" borderId="90" applyFill="0" applyBorder="0" applyProtection="0">
      <alignment horizontal="right" vertical="center"/>
    </xf>
    <xf numFmtId="0" fontId="80" fillId="86" borderId="87" applyNumberFormat="0" applyAlignment="0" applyProtection="0"/>
    <xf numFmtId="0" fontId="30" fillId="14" borderId="86">
      <alignment horizontal="left" vertical="center" wrapText="1" indent="2"/>
    </xf>
    <xf numFmtId="0" fontId="30" fillId="0" borderId="86">
      <alignment horizontal="left" vertical="center" wrapText="1" indent="2"/>
    </xf>
    <xf numFmtId="0" fontId="84" fillId="0" borderId="88" applyNumberFormat="0" applyFill="0" applyAlignment="0" applyProtection="0"/>
    <xf numFmtId="0" fontId="92" fillId="73" borderId="87" applyNumberFormat="0" applyAlignment="0" applyProtection="0"/>
    <xf numFmtId="0" fontId="30" fillId="0" borderId="90">
      <alignment horizontal="right" vertical="center"/>
    </xf>
    <xf numFmtId="49" fontId="30" fillId="0" borderId="90" applyNumberFormat="0" applyFont="0" applyFill="0" applyBorder="0" applyProtection="0">
      <alignment horizontal="left" vertical="center" indent="2"/>
    </xf>
    <xf numFmtId="0" fontId="79" fillId="86" borderId="87" applyNumberFormat="0" applyAlignment="0" applyProtection="0"/>
    <xf numFmtId="0" fontId="30" fillId="0" borderId="90">
      <alignment horizontal="right" vertical="center"/>
    </xf>
    <xf numFmtId="0" fontId="26" fillId="9" borderId="90">
      <alignment horizontal="right" vertical="center"/>
    </xf>
    <xf numFmtId="4" fontId="26" fillId="14" borderId="99">
      <alignment horizontal="right" vertical="center"/>
    </xf>
    <xf numFmtId="0" fontId="68" fillId="52" borderId="0" applyNumberFormat="0" applyBorder="0" applyAlignment="0" applyProtection="0"/>
    <xf numFmtId="4" fontId="30" fillId="0" borderId="90">
      <alignment horizontal="right" vertical="center"/>
    </xf>
    <xf numFmtId="175" fontId="30" fillId="90" borderId="90" applyNumberFormat="0" applyFont="0" applyBorder="0" applyAlignment="0" applyProtection="0">
      <alignment horizontal="right" vertical="center"/>
    </xf>
    <xf numFmtId="4" fontId="70" fillId="9" borderId="90">
      <alignment horizontal="right" vertical="center"/>
    </xf>
    <xf numFmtId="4" fontId="26" fillId="14" borderId="91">
      <alignment horizontal="right" vertical="center"/>
    </xf>
    <xf numFmtId="4" fontId="26" fillId="9" borderId="90">
      <alignment horizontal="right" vertical="center"/>
    </xf>
    <xf numFmtId="0" fontId="84" fillId="0" borderId="88" applyNumberFormat="0" applyFill="0" applyAlignment="0" applyProtection="0"/>
    <xf numFmtId="0" fontId="92" fillId="73" borderId="87" applyNumberFormat="0" applyAlignment="0" applyProtection="0"/>
    <xf numFmtId="0" fontId="30" fillId="16" borderId="90"/>
    <xf numFmtId="49" fontId="30" fillId="0" borderId="90" applyNumberFormat="0" applyFont="0" applyFill="0" applyBorder="0" applyProtection="0">
      <alignment horizontal="left" vertical="center" indent="2"/>
    </xf>
    <xf numFmtId="4" fontId="70" fillId="9" borderId="90">
      <alignment horizontal="right" vertical="center"/>
    </xf>
    <xf numFmtId="0" fontId="96" fillId="86" borderId="94" applyNumberFormat="0" applyAlignment="0" applyProtection="0"/>
    <xf numFmtId="0" fontId="92" fillId="73" borderId="95" applyNumberFormat="0" applyAlignment="0" applyProtection="0"/>
    <xf numFmtId="0" fontId="8" fillId="62" borderId="0" applyNumberFormat="0" applyBorder="0" applyAlignment="0" applyProtection="0"/>
    <xf numFmtId="49" fontId="28" fillId="0" borderId="90"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0" fillId="9" borderId="90">
      <alignment horizontal="right" vertical="center"/>
    </xf>
    <xf numFmtId="0" fontId="68" fillId="49" borderId="0" applyNumberFormat="0" applyBorder="0" applyAlignment="0" applyProtection="0"/>
    <xf numFmtId="0" fontId="30" fillId="14" borderId="101">
      <alignment horizontal="left" vertical="center" wrapText="1" indent="2"/>
    </xf>
    <xf numFmtId="0" fontId="68"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68" fillId="58" borderId="0" applyNumberFormat="0" applyBorder="0" applyAlignment="0" applyProtection="0"/>
    <xf numFmtId="0" fontId="8" fillId="54" borderId="0" applyNumberFormat="0" applyBorder="0" applyAlignment="0" applyProtection="0"/>
    <xf numFmtId="0" fontId="68" fillId="55" borderId="0" applyNumberFormat="0" applyBorder="0" applyAlignment="0" applyProtection="0"/>
    <xf numFmtId="0" fontId="84" fillId="0" borderId="88" applyNumberFormat="0" applyFill="0" applyAlignment="0" applyProtection="0"/>
    <xf numFmtId="0" fontId="30" fillId="14" borderId="93">
      <alignment horizontal="left" vertical="center" wrapText="1" indent="2"/>
    </xf>
    <xf numFmtId="0" fontId="77" fillId="86" borderId="94" applyNumberFormat="0" applyAlignment="0" applyProtection="0"/>
    <xf numFmtId="4" fontId="26" fillId="14" borderId="83">
      <alignment horizontal="right" vertical="center"/>
    </xf>
    <xf numFmtId="0" fontId="30" fillId="16" borderId="83"/>
    <xf numFmtId="0" fontId="79" fillId="86" borderId="80" applyNumberFormat="0" applyAlignment="0" applyProtection="0"/>
    <xf numFmtId="0" fontId="26" fillId="9" borderId="83">
      <alignment horizontal="right" vertical="center"/>
    </xf>
    <xf numFmtId="0" fontId="30" fillId="0" borderId="83">
      <alignment horizontal="right" vertical="center"/>
    </xf>
    <xf numFmtId="0" fontId="99" fillId="0" borderId="81" applyNumberFormat="0" applyFill="0" applyAlignment="0" applyProtection="0"/>
    <xf numFmtId="0" fontId="30" fillId="9" borderId="84">
      <alignment horizontal="left" vertical="center"/>
    </xf>
    <xf numFmtId="0" fontId="92" fillId="73" borderId="80" applyNumberFormat="0" applyAlignment="0" applyProtection="0"/>
    <xf numFmtId="175" fontId="30" fillId="90" borderId="83" applyNumberFormat="0" applyFont="0" applyBorder="0" applyAlignment="0" applyProtection="0">
      <alignment horizontal="right" vertical="center"/>
    </xf>
    <xf numFmtId="0" fontId="74" fillId="89" borderId="82" applyNumberFormat="0" applyFont="0" applyAlignment="0" applyProtection="0"/>
    <xf numFmtId="0" fontId="30" fillId="0" borderId="86">
      <alignment horizontal="left" vertical="center" wrapText="1" indent="2"/>
    </xf>
    <xf numFmtId="4" fontId="30" fillId="16" borderId="83"/>
    <xf numFmtId="49" fontId="28" fillId="0" borderId="83" applyNumberFormat="0" applyFill="0" applyBorder="0" applyProtection="0">
      <alignment horizontal="left" vertical="center"/>
    </xf>
    <xf numFmtId="0" fontId="30" fillId="0" borderId="83">
      <alignment horizontal="right" vertical="center"/>
    </xf>
    <xf numFmtId="4" fontId="26" fillId="14" borderId="85">
      <alignment horizontal="right" vertical="center"/>
    </xf>
    <xf numFmtId="4" fontId="26" fillId="14" borderId="83">
      <alignment horizontal="right" vertical="center"/>
    </xf>
    <xf numFmtId="4" fontId="26" fillId="14" borderId="83">
      <alignment horizontal="right" vertical="center"/>
    </xf>
    <xf numFmtId="0" fontId="70" fillId="9" borderId="83">
      <alignment horizontal="right" vertical="center"/>
    </xf>
    <xf numFmtId="0" fontId="26" fillId="9" borderId="83">
      <alignment horizontal="right" vertical="center"/>
    </xf>
    <xf numFmtId="49" fontId="30" fillId="0" borderId="83" applyNumberFormat="0" applyFont="0" applyFill="0" applyBorder="0" applyProtection="0">
      <alignment horizontal="left" vertical="center" indent="2"/>
    </xf>
    <xf numFmtId="0" fontId="92" fillId="73" borderId="80" applyNumberFormat="0" applyAlignment="0" applyProtection="0"/>
    <xf numFmtId="0" fontId="77" fillId="86" borderId="79" applyNumberFormat="0" applyAlignment="0" applyProtection="0"/>
    <xf numFmtId="49" fontId="30" fillId="0" borderId="83" applyNumberFormat="0" applyFont="0" applyFill="0" applyBorder="0" applyProtection="0">
      <alignment horizontal="left" vertical="center" indent="2"/>
    </xf>
    <xf numFmtId="0" fontId="83" fillId="73" borderId="80" applyNumberFormat="0" applyAlignment="0" applyProtection="0"/>
    <xf numFmtId="4" fontId="30" fillId="0" borderId="83" applyFill="0" applyBorder="0" applyProtection="0">
      <alignment horizontal="right" vertical="center"/>
    </xf>
    <xf numFmtId="0" fontId="80" fillId="86" borderId="80" applyNumberFormat="0" applyAlignment="0" applyProtection="0"/>
    <xf numFmtId="0" fontId="99" fillId="0" borderId="81" applyNumberFormat="0" applyFill="0" applyAlignment="0" applyProtection="0"/>
    <xf numFmtId="0" fontId="96" fillId="86" borderId="79" applyNumberFormat="0" applyAlignment="0" applyProtection="0"/>
    <xf numFmtId="0" fontId="30" fillId="0" borderId="83" applyNumberFormat="0" applyFill="0" applyAlignment="0" applyProtection="0"/>
    <xf numFmtId="4" fontId="30" fillId="0" borderId="83">
      <alignment horizontal="right" vertical="center"/>
    </xf>
    <xf numFmtId="0" fontId="30" fillId="0" borderId="83">
      <alignment horizontal="right" vertical="center"/>
    </xf>
    <xf numFmtId="0" fontId="92" fillId="73" borderId="80" applyNumberFormat="0" applyAlignment="0" applyProtection="0"/>
    <xf numFmtId="0" fontId="77" fillId="86" borderId="79" applyNumberFormat="0" applyAlignment="0" applyProtection="0"/>
    <xf numFmtId="0" fontId="79" fillId="86" borderId="80" applyNumberFormat="0" applyAlignment="0" applyProtection="0"/>
    <xf numFmtId="0" fontId="30" fillId="14" borderId="86">
      <alignment horizontal="left" vertical="center" wrapText="1" indent="2"/>
    </xf>
    <xf numFmtId="0" fontId="80" fillId="86" borderId="80" applyNumberFormat="0" applyAlignment="0" applyProtection="0"/>
    <xf numFmtId="0" fontId="80" fillId="86" borderId="80" applyNumberFormat="0" applyAlignment="0" applyProtection="0"/>
    <xf numFmtId="4" fontId="26" fillId="14" borderId="84">
      <alignment horizontal="right" vertical="center"/>
    </xf>
    <xf numFmtId="0" fontId="26" fillId="14" borderId="84">
      <alignment horizontal="right" vertical="center"/>
    </xf>
    <xf numFmtId="0" fontId="26" fillId="14" borderId="83">
      <alignment horizontal="right" vertical="center"/>
    </xf>
    <xf numFmtId="4" fontId="70" fillId="9" borderId="83">
      <alignment horizontal="right" vertical="center"/>
    </xf>
    <xf numFmtId="0" fontId="83" fillId="73" borderId="80" applyNumberFormat="0" applyAlignment="0" applyProtection="0"/>
    <xf numFmtId="0" fontId="84" fillId="0" borderId="81" applyNumberFormat="0" applyFill="0" applyAlignment="0" applyProtection="0"/>
    <xf numFmtId="0" fontId="99" fillId="0" borderId="81" applyNumberFormat="0" applyFill="0" applyAlignment="0" applyProtection="0"/>
    <xf numFmtId="0" fontId="74" fillId="89" borderId="82" applyNumberFormat="0" applyFont="0" applyAlignment="0" applyProtection="0"/>
    <xf numFmtId="0" fontId="92" fillId="73" borderId="80" applyNumberFormat="0" applyAlignment="0" applyProtection="0"/>
    <xf numFmtId="49" fontId="28" fillId="0" borderId="83" applyNumberFormat="0" applyFill="0" applyBorder="0" applyProtection="0">
      <alignment horizontal="left" vertical="center"/>
    </xf>
    <xf numFmtId="0" fontId="30" fillId="14" borderId="86">
      <alignment horizontal="left" vertical="center" wrapText="1" indent="2"/>
    </xf>
    <xf numFmtId="0" fontId="80" fillId="86" borderId="80" applyNumberFormat="0" applyAlignment="0" applyProtection="0"/>
    <xf numFmtId="0" fontId="30" fillId="0" borderId="86">
      <alignment horizontal="left" vertical="center" wrapText="1" indent="2"/>
    </xf>
    <xf numFmtId="0" fontId="74" fillId="89" borderId="82" applyNumberFormat="0" applyFont="0" applyAlignment="0" applyProtection="0"/>
    <xf numFmtId="0" fontId="31" fillId="89" borderId="82" applyNumberFormat="0" applyFont="0" applyAlignment="0" applyProtection="0"/>
    <xf numFmtId="0" fontId="96" fillId="86" borderId="79" applyNumberFormat="0" applyAlignment="0" applyProtection="0"/>
    <xf numFmtId="0" fontId="99" fillId="0" borderId="81" applyNumberFormat="0" applyFill="0" applyAlignment="0" applyProtection="0"/>
    <xf numFmtId="4" fontId="30" fillId="16" borderId="83"/>
    <xf numFmtId="0" fontId="26" fillId="14" borderId="83">
      <alignment horizontal="right" vertical="center"/>
    </xf>
    <xf numFmtId="0" fontId="99" fillId="0" borderId="81" applyNumberFormat="0" applyFill="0" applyAlignment="0" applyProtection="0"/>
    <xf numFmtId="4" fontId="26" fillId="14" borderId="85">
      <alignment horizontal="right" vertical="center"/>
    </xf>
    <xf numFmtId="0" fontId="79" fillId="86" borderId="80" applyNumberFormat="0" applyAlignment="0" applyProtection="0"/>
    <xf numFmtId="0" fontId="26" fillId="14" borderId="84">
      <alignment horizontal="right" vertical="center"/>
    </xf>
    <xf numFmtId="0" fontId="80" fillId="86" borderId="80" applyNumberFormat="0" applyAlignment="0" applyProtection="0"/>
    <xf numFmtId="0" fontId="84" fillId="0" borderId="81" applyNumberFormat="0" applyFill="0" applyAlignment="0" applyProtection="0"/>
    <xf numFmtId="0" fontId="74" fillId="89" borderId="82" applyNumberFormat="0" applyFont="0" applyAlignment="0" applyProtection="0"/>
    <xf numFmtId="4" fontId="26" fillId="14" borderId="84">
      <alignment horizontal="right" vertical="center"/>
    </xf>
    <xf numFmtId="0" fontId="30" fillId="14" borderId="86">
      <alignment horizontal="left" vertical="center" wrapText="1" indent="2"/>
    </xf>
    <xf numFmtId="0" fontId="30" fillId="16" borderId="83"/>
    <xf numFmtId="175" fontId="30" fillId="90" borderId="83" applyNumberFormat="0" applyFont="0" applyBorder="0" applyAlignment="0" applyProtection="0">
      <alignment horizontal="right" vertical="center"/>
    </xf>
    <xf numFmtId="0" fontId="30" fillId="0" borderId="83" applyNumberFormat="0" applyFill="0" applyAlignment="0" applyProtection="0"/>
    <xf numFmtId="4" fontId="30" fillId="0" borderId="83" applyFill="0" applyBorder="0" applyProtection="0">
      <alignment horizontal="right" vertical="center"/>
    </xf>
    <xf numFmtId="4" fontId="26" fillId="9" borderId="83">
      <alignment horizontal="right" vertical="center"/>
    </xf>
    <xf numFmtId="0" fontId="84" fillId="0" borderId="81" applyNumberFormat="0" applyFill="0" applyAlignment="0" applyProtection="0"/>
    <xf numFmtId="49" fontId="28" fillId="0" borderId="83" applyNumberFormat="0" applyFill="0" applyBorder="0" applyProtection="0">
      <alignment horizontal="left" vertical="center"/>
    </xf>
    <xf numFmtId="49" fontId="30" fillId="0" borderId="84" applyNumberFormat="0" applyFont="0" applyFill="0" applyBorder="0" applyProtection="0">
      <alignment horizontal="left" vertical="center" indent="5"/>
    </xf>
    <xf numFmtId="0" fontId="30" fillId="9" borderId="84">
      <alignment horizontal="left" vertical="center"/>
    </xf>
    <xf numFmtId="0" fontId="80" fillId="86" borderId="80" applyNumberFormat="0" applyAlignment="0" applyProtection="0"/>
    <xf numFmtId="4" fontId="26" fillId="14" borderId="85">
      <alignment horizontal="right" vertical="center"/>
    </xf>
    <xf numFmtId="0" fontId="92" fillId="73" borderId="80" applyNumberFormat="0" applyAlignment="0" applyProtection="0"/>
    <xf numFmtId="0" fontId="92" fillId="73" borderId="80" applyNumberFormat="0" applyAlignment="0" applyProtection="0"/>
    <xf numFmtId="0" fontId="74" fillId="89" borderId="82" applyNumberFormat="0" applyFont="0" applyAlignment="0" applyProtection="0"/>
    <xf numFmtId="0" fontId="96" fillId="86" borderId="79" applyNumberFormat="0" applyAlignment="0" applyProtection="0"/>
    <xf numFmtId="0" fontId="99" fillId="0" borderId="81" applyNumberFormat="0" applyFill="0" applyAlignment="0" applyProtection="0"/>
    <xf numFmtId="0" fontId="26" fillId="14" borderId="83">
      <alignment horizontal="right" vertical="center"/>
    </xf>
    <xf numFmtId="0" fontId="31" fillId="89" borderId="82" applyNumberFormat="0" applyFont="0" applyAlignment="0" applyProtection="0"/>
    <xf numFmtId="4" fontId="30" fillId="0" borderId="83">
      <alignment horizontal="right" vertical="center"/>
    </xf>
    <xf numFmtId="0" fontId="99" fillId="0" borderId="81" applyNumberFormat="0" applyFill="0" applyAlignment="0" applyProtection="0"/>
    <xf numFmtId="0" fontId="26" fillId="14" borderId="83">
      <alignment horizontal="right" vertical="center"/>
    </xf>
    <xf numFmtId="0" fontId="26" fillId="14" borderId="83">
      <alignment horizontal="right" vertical="center"/>
    </xf>
    <xf numFmtId="4" fontId="70" fillId="9" borderId="83">
      <alignment horizontal="right" vertical="center"/>
    </xf>
    <xf numFmtId="0" fontId="26" fillId="9" borderId="83">
      <alignment horizontal="right" vertical="center"/>
    </xf>
    <xf numFmtId="4" fontId="26" fillId="9" borderId="83">
      <alignment horizontal="right" vertical="center"/>
    </xf>
    <xf numFmtId="0" fontId="70" fillId="9" borderId="83">
      <alignment horizontal="right" vertical="center"/>
    </xf>
    <xf numFmtId="4" fontId="70" fillId="9" borderId="83">
      <alignment horizontal="right" vertical="center"/>
    </xf>
    <xf numFmtId="0" fontId="26" fillId="14" borderId="83">
      <alignment horizontal="right" vertical="center"/>
    </xf>
    <xf numFmtId="4" fontId="26" fillId="14" borderId="83">
      <alignment horizontal="right" vertical="center"/>
    </xf>
    <xf numFmtId="0" fontId="26" fillId="14" borderId="83">
      <alignment horizontal="right" vertical="center"/>
    </xf>
    <xf numFmtId="4" fontId="26" fillId="14" borderId="83">
      <alignment horizontal="right" vertical="center"/>
    </xf>
    <xf numFmtId="0" fontId="26" fillId="14" borderId="84">
      <alignment horizontal="right" vertical="center"/>
    </xf>
    <xf numFmtId="4" fontId="26" fillId="14" borderId="84">
      <alignment horizontal="right" vertical="center"/>
    </xf>
    <xf numFmtId="0" fontId="26" fillId="14" borderId="85">
      <alignment horizontal="right" vertical="center"/>
    </xf>
    <xf numFmtId="4" fontId="26" fillId="14" borderId="85">
      <alignment horizontal="right" vertical="center"/>
    </xf>
    <xf numFmtId="0" fontId="80" fillId="86" borderId="80" applyNumberFormat="0" applyAlignment="0" applyProtection="0"/>
    <xf numFmtId="0" fontId="30" fillId="14" borderId="86">
      <alignment horizontal="left" vertical="center" wrapText="1" indent="2"/>
    </xf>
    <xf numFmtId="0" fontId="30" fillId="0" borderId="86">
      <alignment horizontal="left" vertical="center" wrapText="1" indent="2"/>
    </xf>
    <xf numFmtId="0" fontId="30" fillId="9" borderId="84">
      <alignment horizontal="left" vertical="center"/>
    </xf>
    <xf numFmtId="0" fontId="92" fillId="73" borderId="80" applyNumberFormat="0" applyAlignment="0" applyProtection="0"/>
    <xf numFmtId="0" fontId="30" fillId="0" borderId="83">
      <alignment horizontal="right" vertical="center"/>
    </xf>
    <xf numFmtId="4" fontId="30" fillId="0" borderId="83">
      <alignment horizontal="right" vertical="center"/>
    </xf>
    <xf numFmtId="0" fontId="30" fillId="0" borderId="83" applyNumberFormat="0" applyFill="0" applyAlignment="0" applyProtection="0"/>
    <xf numFmtId="0" fontId="96" fillId="86" borderId="79" applyNumberFormat="0" applyAlignment="0" applyProtection="0"/>
    <xf numFmtId="175" fontId="30" fillId="90" borderId="83" applyNumberFormat="0" applyFont="0" applyBorder="0" applyAlignment="0" applyProtection="0">
      <alignment horizontal="right" vertical="center"/>
    </xf>
    <xf numFmtId="0" fontId="30" fillId="16" borderId="83"/>
    <xf numFmtId="4" fontId="30" fillId="16" borderId="83"/>
    <xf numFmtId="0" fontId="99" fillId="0" borderId="81" applyNumberFormat="0" applyFill="0" applyAlignment="0" applyProtection="0"/>
    <xf numFmtId="0" fontId="31" fillId="89" borderId="82" applyNumberFormat="0" applyFont="0" applyAlignment="0" applyProtection="0"/>
    <xf numFmtId="0" fontId="74" fillId="89" borderId="82" applyNumberFormat="0" applyFont="0" applyAlignment="0" applyProtection="0"/>
    <xf numFmtId="0" fontId="30" fillId="0" borderId="83" applyNumberFormat="0" applyFill="0" applyAlignment="0" applyProtection="0"/>
    <xf numFmtId="0" fontId="84" fillId="0" borderId="81" applyNumberFormat="0" applyFill="0" applyAlignment="0" applyProtection="0"/>
    <xf numFmtId="0" fontId="99" fillId="0" borderId="81" applyNumberFormat="0" applyFill="0" applyAlignment="0" applyProtection="0"/>
    <xf numFmtId="0" fontId="83" fillId="73" borderId="80" applyNumberFormat="0" applyAlignment="0" applyProtection="0"/>
    <xf numFmtId="0" fontId="80" fillId="86" borderId="80" applyNumberFormat="0" applyAlignment="0" applyProtection="0"/>
    <xf numFmtId="4" fontId="70" fillId="9" borderId="83">
      <alignment horizontal="right" vertical="center"/>
    </xf>
    <xf numFmtId="0" fontId="26" fillId="9" borderId="83">
      <alignment horizontal="right" vertical="center"/>
    </xf>
    <xf numFmtId="175" fontId="30" fillId="90" borderId="83" applyNumberFormat="0" applyFont="0" applyBorder="0" applyAlignment="0" applyProtection="0">
      <alignment horizontal="right" vertical="center"/>
    </xf>
    <xf numFmtId="0" fontId="84" fillId="0" borderId="81" applyNumberFormat="0" applyFill="0" applyAlignment="0" applyProtection="0"/>
    <xf numFmtId="49" fontId="30" fillId="0" borderId="83" applyNumberFormat="0" applyFont="0" applyFill="0" applyBorder="0" applyProtection="0">
      <alignment horizontal="left" vertical="center" indent="2"/>
    </xf>
    <xf numFmtId="49" fontId="30" fillId="0" borderId="84" applyNumberFormat="0" applyFont="0" applyFill="0" applyBorder="0" applyProtection="0">
      <alignment horizontal="left" vertical="center" indent="5"/>
    </xf>
    <xf numFmtId="49" fontId="30" fillId="0" borderId="83" applyNumberFormat="0" applyFont="0" applyFill="0" applyBorder="0" applyProtection="0">
      <alignment horizontal="left" vertical="center" indent="2"/>
    </xf>
    <xf numFmtId="4" fontId="30" fillId="0" borderId="83" applyFill="0" applyBorder="0" applyProtection="0">
      <alignment horizontal="right" vertical="center"/>
    </xf>
    <xf numFmtId="49" fontId="28" fillId="0" borderId="83" applyNumberFormat="0" applyFill="0" applyBorder="0" applyProtection="0">
      <alignment horizontal="left" vertical="center"/>
    </xf>
    <xf numFmtId="0" fontId="30" fillId="0" borderId="86">
      <alignment horizontal="left" vertical="center" wrapText="1" indent="2"/>
    </xf>
    <xf numFmtId="0" fontId="96" fillId="86" borderId="79" applyNumberFormat="0" applyAlignment="0" applyProtection="0"/>
    <xf numFmtId="0" fontId="26" fillId="14" borderId="85">
      <alignment horizontal="right" vertical="center"/>
    </xf>
    <xf numFmtId="0" fontId="83" fillId="73" borderId="80" applyNumberFormat="0" applyAlignment="0" applyProtection="0"/>
    <xf numFmtId="0" fontId="26" fillId="14" borderId="85">
      <alignment horizontal="right" vertical="center"/>
    </xf>
    <xf numFmtId="4" fontId="26" fillId="14" borderId="83">
      <alignment horizontal="right" vertical="center"/>
    </xf>
    <xf numFmtId="0" fontId="26" fillId="14" borderId="83">
      <alignment horizontal="right" vertical="center"/>
    </xf>
    <xf numFmtId="0" fontId="77" fillId="86" borderId="79" applyNumberFormat="0" applyAlignment="0" applyProtection="0"/>
    <xf numFmtId="0" fontId="79" fillId="86" borderId="80" applyNumberFormat="0" applyAlignment="0" applyProtection="0"/>
    <xf numFmtId="0" fontId="84" fillId="0" borderId="81" applyNumberFormat="0" applyFill="0" applyAlignment="0" applyProtection="0"/>
    <xf numFmtId="0" fontId="30" fillId="16" borderId="83"/>
    <xf numFmtId="4" fontId="30" fillId="16" borderId="83"/>
    <xf numFmtId="4" fontId="26" fillId="14" borderId="83">
      <alignment horizontal="right" vertical="center"/>
    </xf>
    <xf numFmtId="0" fontId="70" fillId="9" borderId="83">
      <alignment horizontal="right" vertical="center"/>
    </xf>
    <xf numFmtId="0" fontId="83" fillId="73" borderId="80" applyNumberFormat="0" applyAlignment="0" applyProtection="0"/>
    <xf numFmtId="0" fontId="80" fillId="86" borderId="80" applyNumberFormat="0" applyAlignment="0" applyProtection="0"/>
    <xf numFmtId="4" fontId="30" fillId="0" borderId="83">
      <alignment horizontal="right" vertical="center"/>
    </xf>
    <xf numFmtId="0" fontId="30" fillId="14" borderId="86">
      <alignment horizontal="left" vertical="center" wrapText="1" indent="2"/>
    </xf>
    <xf numFmtId="0" fontId="30" fillId="0" borderId="86">
      <alignment horizontal="left" vertical="center" wrapText="1" indent="2"/>
    </xf>
    <xf numFmtId="0" fontId="96" fillId="86" borderId="79" applyNumberFormat="0" applyAlignment="0" applyProtection="0"/>
    <xf numFmtId="0" fontId="92" fillId="73" borderId="80" applyNumberFormat="0" applyAlignment="0" applyProtection="0"/>
    <xf numFmtId="0" fontId="79" fillId="86" borderId="80" applyNumberFormat="0" applyAlignment="0" applyProtection="0"/>
    <xf numFmtId="0" fontId="77" fillId="86" borderId="79" applyNumberFormat="0" applyAlignment="0" applyProtection="0"/>
    <xf numFmtId="0" fontId="26" fillId="14" borderId="85">
      <alignment horizontal="right" vertical="center"/>
    </xf>
    <xf numFmtId="0" fontId="70" fillId="9" borderId="83">
      <alignment horizontal="right" vertical="center"/>
    </xf>
    <xf numFmtId="4" fontId="26" fillId="9" borderId="83">
      <alignment horizontal="right" vertical="center"/>
    </xf>
    <xf numFmtId="4" fontId="26" fillId="14" borderId="83">
      <alignment horizontal="right" vertical="center"/>
    </xf>
    <xf numFmtId="49" fontId="30" fillId="0" borderId="84" applyNumberFormat="0" applyFont="0" applyFill="0" applyBorder="0" applyProtection="0">
      <alignment horizontal="left" vertical="center" indent="5"/>
    </xf>
    <xf numFmtId="4" fontId="30" fillId="0" borderId="83" applyFill="0" applyBorder="0" applyProtection="0">
      <alignment horizontal="right" vertical="center"/>
    </xf>
    <xf numFmtId="4" fontId="26" fillId="9" borderId="83">
      <alignment horizontal="right" vertical="center"/>
    </xf>
    <xf numFmtId="0" fontId="92" fillId="73" borderId="87" applyNumberFormat="0" applyAlignment="0" applyProtection="0"/>
    <xf numFmtId="0" fontId="92" fillId="73" borderId="80" applyNumberFormat="0" applyAlignment="0" applyProtection="0"/>
    <xf numFmtId="0" fontId="83" fillId="73" borderId="80" applyNumberFormat="0" applyAlignment="0" applyProtection="0"/>
    <xf numFmtId="0" fontId="79" fillId="86" borderId="80" applyNumberFormat="0" applyAlignment="0" applyProtection="0"/>
    <xf numFmtId="0" fontId="30" fillId="14" borderId="86">
      <alignment horizontal="left" vertical="center" wrapText="1" indent="2"/>
    </xf>
    <xf numFmtId="0" fontId="30" fillId="0" borderId="86">
      <alignment horizontal="left" vertical="center" wrapText="1" indent="2"/>
    </xf>
    <xf numFmtId="0" fontId="30" fillId="14" borderId="86">
      <alignment horizontal="left" vertical="center" wrapText="1" indent="2"/>
    </xf>
    <xf numFmtId="0" fontId="30" fillId="0" borderId="86">
      <alignment horizontal="left" vertical="center" wrapText="1" indent="2"/>
    </xf>
    <xf numFmtId="0" fontId="77" fillId="86" borderId="79" applyNumberFormat="0" applyAlignment="0" applyProtection="0"/>
    <xf numFmtId="0" fontId="79" fillId="86" borderId="80" applyNumberFormat="0" applyAlignment="0" applyProtection="0"/>
    <xf numFmtId="0" fontId="80" fillId="86" borderId="80" applyNumberFormat="0" applyAlignment="0" applyProtection="0"/>
    <xf numFmtId="0" fontId="83" fillId="73" borderId="80" applyNumberFormat="0" applyAlignment="0" applyProtection="0"/>
    <xf numFmtId="0" fontId="84" fillId="0" borderId="81" applyNumberFormat="0" applyFill="0" applyAlignment="0" applyProtection="0"/>
    <xf numFmtId="0" fontId="92" fillId="73" borderId="80" applyNumberFormat="0" applyAlignment="0" applyProtection="0"/>
    <xf numFmtId="0" fontId="74" fillId="89" borderId="82" applyNumberFormat="0" applyFont="0" applyAlignment="0" applyProtection="0"/>
    <xf numFmtId="0" fontId="31" fillId="89" borderId="82" applyNumberFormat="0" applyFont="0" applyAlignment="0" applyProtection="0"/>
    <xf numFmtId="0" fontId="96" fillId="86" borderId="79" applyNumberFormat="0" applyAlignment="0" applyProtection="0"/>
    <xf numFmtId="0" fontId="99" fillId="0" borderId="81" applyNumberFormat="0" applyFill="0" applyAlignment="0" applyProtection="0"/>
    <xf numFmtId="0" fontId="80" fillId="86" borderId="80" applyNumberFormat="0" applyAlignment="0" applyProtection="0"/>
    <xf numFmtId="0" fontId="92" fillId="73" borderId="80" applyNumberFormat="0" applyAlignment="0" applyProtection="0"/>
    <xf numFmtId="0" fontId="74" fillId="89" borderId="82" applyNumberFormat="0" applyFont="0" applyAlignment="0" applyProtection="0"/>
    <xf numFmtId="0" fontId="96" fillId="86" borderId="79" applyNumberFormat="0" applyAlignment="0" applyProtection="0"/>
    <xf numFmtId="0" fontId="99" fillId="0" borderId="81" applyNumberFormat="0" applyFill="0" applyAlignment="0" applyProtection="0"/>
    <xf numFmtId="0" fontId="80" fillId="86" borderId="80" applyNumberFormat="0" applyAlignment="0" applyProtection="0"/>
    <xf numFmtId="0" fontId="92" fillId="73" borderId="80" applyNumberFormat="0" applyAlignment="0" applyProtection="0"/>
    <xf numFmtId="0" fontId="96" fillId="86" borderId="79" applyNumberFormat="0" applyAlignment="0" applyProtection="0"/>
    <xf numFmtId="0" fontId="99" fillId="0" borderId="81" applyNumberFormat="0" applyFill="0" applyAlignment="0" applyProtection="0"/>
    <xf numFmtId="0" fontId="8" fillId="53" borderId="0" applyNumberFormat="0" applyBorder="0" applyAlignment="0" applyProtection="0"/>
    <xf numFmtId="0" fontId="77" fillId="86" borderId="79" applyNumberFormat="0" applyAlignment="0" applyProtection="0"/>
    <xf numFmtId="0" fontId="79" fillId="86" borderId="80" applyNumberFormat="0" applyAlignment="0" applyProtection="0"/>
    <xf numFmtId="0" fontId="84" fillId="0" borderId="81" applyNumberFormat="0" applyFill="0" applyAlignment="0" applyProtection="0"/>
    <xf numFmtId="49" fontId="30" fillId="0" borderId="83" applyNumberFormat="0" applyFont="0" applyFill="0" applyBorder="0" applyProtection="0">
      <alignment horizontal="left" vertical="center" indent="2"/>
    </xf>
    <xf numFmtId="0" fontId="26" fillId="9" borderId="83">
      <alignment horizontal="right" vertical="center"/>
    </xf>
    <xf numFmtId="4" fontId="26" fillId="9" borderId="83">
      <alignment horizontal="right" vertical="center"/>
    </xf>
    <xf numFmtId="0" fontId="70" fillId="9" borderId="83">
      <alignment horizontal="right" vertical="center"/>
    </xf>
    <xf numFmtId="4" fontId="70" fillId="9" borderId="83">
      <alignment horizontal="right" vertical="center"/>
    </xf>
    <xf numFmtId="0" fontId="26" fillId="14" borderId="83">
      <alignment horizontal="right" vertical="center"/>
    </xf>
    <xf numFmtId="4" fontId="26" fillId="14" borderId="83">
      <alignment horizontal="right" vertical="center"/>
    </xf>
    <xf numFmtId="0" fontId="26" fillId="14" borderId="83">
      <alignment horizontal="right" vertical="center"/>
    </xf>
    <xf numFmtId="4" fontId="26" fillId="14" borderId="83">
      <alignment horizontal="right" vertical="center"/>
    </xf>
    <xf numFmtId="0" fontId="83" fillId="73" borderId="80" applyNumberFormat="0" applyAlignment="0" applyProtection="0"/>
    <xf numFmtId="0" fontId="30" fillId="0" borderId="83">
      <alignment horizontal="right" vertical="center"/>
    </xf>
    <xf numFmtId="4" fontId="30" fillId="0" borderId="83">
      <alignment horizontal="right" vertical="center"/>
    </xf>
    <xf numFmtId="4" fontId="30" fillId="0" borderId="83" applyFill="0" applyBorder="0" applyProtection="0">
      <alignment horizontal="right" vertical="center"/>
    </xf>
    <xf numFmtId="49" fontId="28" fillId="0" borderId="83" applyNumberFormat="0" applyFill="0" applyBorder="0" applyProtection="0">
      <alignment horizontal="left" vertical="center"/>
    </xf>
    <xf numFmtId="0" fontId="30" fillId="0" borderId="83" applyNumberFormat="0" applyFill="0" applyAlignment="0" applyProtection="0"/>
    <xf numFmtId="175" fontId="30" fillId="90" borderId="83" applyNumberFormat="0" applyFont="0" applyBorder="0" applyAlignment="0" applyProtection="0">
      <alignment horizontal="right" vertical="center"/>
    </xf>
    <xf numFmtId="0" fontId="30" fillId="16" borderId="83"/>
    <xf numFmtId="4" fontId="30" fillId="16" borderId="83"/>
    <xf numFmtId="4" fontId="26" fillId="14" borderId="83">
      <alignment horizontal="right" vertical="center"/>
    </xf>
    <xf numFmtId="0" fontId="30" fillId="16" borderId="83"/>
    <xf numFmtId="0" fontId="79" fillId="86" borderId="80" applyNumberFormat="0" applyAlignment="0" applyProtection="0"/>
    <xf numFmtId="0" fontId="26" fillId="9" borderId="83">
      <alignment horizontal="right" vertical="center"/>
    </xf>
    <xf numFmtId="0" fontId="30" fillId="0" borderId="83">
      <alignment horizontal="right" vertical="center"/>
    </xf>
    <xf numFmtId="0" fontId="99" fillId="0" borderId="81" applyNumberFormat="0" applyFill="0" applyAlignment="0" applyProtection="0"/>
    <xf numFmtId="0" fontId="30" fillId="9" borderId="84">
      <alignment horizontal="left" vertical="center"/>
    </xf>
    <xf numFmtId="0" fontId="92" fillId="73" borderId="80" applyNumberFormat="0" applyAlignment="0" applyProtection="0"/>
    <xf numFmtId="175" fontId="30" fillId="90" borderId="83" applyNumberFormat="0" applyFont="0" applyBorder="0" applyAlignment="0" applyProtection="0">
      <alignment horizontal="right" vertical="center"/>
    </xf>
    <xf numFmtId="0" fontId="74" fillId="89" borderId="82" applyNumberFormat="0" applyFont="0" applyAlignment="0" applyProtection="0"/>
    <xf numFmtId="0" fontId="30" fillId="0" borderId="86">
      <alignment horizontal="left" vertical="center" wrapText="1" indent="2"/>
    </xf>
    <xf numFmtId="4" fontId="30" fillId="16" borderId="83"/>
    <xf numFmtId="49" fontId="28" fillId="0" borderId="83" applyNumberFormat="0" applyFill="0" applyBorder="0" applyProtection="0">
      <alignment horizontal="left" vertical="center"/>
    </xf>
    <xf numFmtId="0" fontId="30" fillId="0" borderId="83">
      <alignment horizontal="right" vertical="center"/>
    </xf>
    <xf numFmtId="4" fontId="26" fillId="14" borderId="85">
      <alignment horizontal="right" vertical="center"/>
    </xf>
    <xf numFmtId="4" fontId="26" fillId="14" borderId="83">
      <alignment horizontal="right" vertical="center"/>
    </xf>
    <xf numFmtId="4" fontId="26" fillId="14" borderId="83">
      <alignment horizontal="right" vertical="center"/>
    </xf>
    <xf numFmtId="0" fontId="70" fillId="9" borderId="83">
      <alignment horizontal="right" vertical="center"/>
    </xf>
    <xf numFmtId="0" fontId="26" fillId="9" borderId="83">
      <alignment horizontal="right" vertical="center"/>
    </xf>
    <xf numFmtId="49" fontId="30" fillId="0" borderId="83" applyNumberFormat="0" applyFont="0" applyFill="0" applyBorder="0" applyProtection="0">
      <alignment horizontal="left" vertical="center" indent="2"/>
    </xf>
    <xf numFmtId="0" fontId="92" fillId="73" borderId="80" applyNumberFormat="0" applyAlignment="0" applyProtection="0"/>
    <xf numFmtId="0" fontId="77" fillId="86" borderId="79" applyNumberFormat="0" applyAlignment="0" applyProtection="0"/>
    <xf numFmtId="49" fontId="30" fillId="0" borderId="83" applyNumberFormat="0" applyFont="0" applyFill="0" applyBorder="0" applyProtection="0">
      <alignment horizontal="left" vertical="center" indent="2"/>
    </xf>
    <xf numFmtId="0" fontId="83" fillId="73" borderId="80" applyNumberFormat="0" applyAlignment="0" applyProtection="0"/>
    <xf numFmtId="4" fontId="30" fillId="0" borderId="83" applyFill="0" applyBorder="0" applyProtection="0">
      <alignment horizontal="right" vertical="center"/>
    </xf>
    <xf numFmtId="0" fontId="80" fillId="86" borderId="80" applyNumberFormat="0" applyAlignment="0" applyProtection="0"/>
    <xf numFmtId="0" fontId="99" fillId="0" borderId="81" applyNumberFormat="0" applyFill="0" applyAlignment="0" applyProtection="0"/>
    <xf numFmtId="0" fontId="96" fillId="86" borderId="79" applyNumberFormat="0" applyAlignment="0" applyProtection="0"/>
    <xf numFmtId="0" fontId="30" fillId="0" borderId="83" applyNumberFormat="0" applyFill="0" applyAlignment="0" applyProtection="0"/>
    <xf numFmtId="4" fontId="30" fillId="0" borderId="83">
      <alignment horizontal="right" vertical="center"/>
    </xf>
    <xf numFmtId="0" fontId="30" fillId="0" borderId="83">
      <alignment horizontal="right" vertical="center"/>
    </xf>
    <xf numFmtId="0" fontId="92" fillId="73" borderId="80" applyNumberFormat="0" applyAlignment="0" applyProtection="0"/>
    <xf numFmtId="0" fontId="77" fillId="86" borderId="79" applyNumberFormat="0" applyAlignment="0" applyProtection="0"/>
    <xf numFmtId="0" fontId="79" fillId="86" borderId="80" applyNumberFormat="0" applyAlignment="0" applyProtection="0"/>
    <xf numFmtId="0" fontId="30" fillId="14" borderId="86">
      <alignment horizontal="left" vertical="center" wrapText="1" indent="2"/>
    </xf>
    <xf numFmtId="0" fontId="80" fillId="86" borderId="80" applyNumberFormat="0" applyAlignment="0" applyProtection="0"/>
    <xf numFmtId="0" fontId="80" fillId="86" borderId="80" applyNumberFormat="0" applyAlignment="0" applyProtection="0"/>
    <xf numFmtId="4" fontId="26" fillId="14" borderId="84">
      <alignment horizontal="right" vertical="center"/>
    </xf>
    <xf numFmtId="0" fontId="26" fillId="14" borderId="84">
      <alignment horizontal="right" vertical="center"/>
    </xf>
    <xf numFmtId="0" fontId="26" fillId="14" borderId="83">
      <alignment horizontal="right" vertical="center"/>
    </xf>
    <xf numFmtId="4" fontId="70" fillId="9" borderId="83">
      <alignment horizontal="right" vertical="center"/>
    </xf>
    <xf numFmtId="0" fontId="83" fillId="73" borderId="80" applyNumberFormat="0" applyAlignment="0" applyProtection="0"/>
    <xf numFmtId="0" fontId="84" fillId="0" borderId="81" applyNumberFormat="0" applyFill="0" applyAlignment="0" applyProtection="0"/>
    <xf numFmtId="0" fontId="99" fillId="0" borderId="81" applyNumberFormat="0" applyFill="0" applyAlignment="0" applyProtection="0"/>
    <xf numFmtId="0" fontId="74" fillId="89" borderId="82" applyNumberFormat="0" applyFont="0" applyAlignment="0" applyProtection="0"/>
    <xf numFmtId="0" fontId="92" fillId="73" borderId="80" applyNumberFormat="0" applyAlignment="0" applyProtection="0"/>
    <xf numFmtId="49" fontId="28" fillId="0" borderId="83" applyNumberFormat="0" applyFill="0" applyBorder="0" applyProtection="0">
      <alignment horizontal="left" vertical="center"/>
    </xf>
    <xf numFmtId="0" fontId="30" fillId="14" borderId="86">
      <alignment horizontal="left" vertical="center" wrapText="1" indent="2"/>
    </xf>
    <xf numFmtId="0" fontId="80" fillId="86" borderId="80" applyNumberFormat="0" applyAlignment="0" applyProtection="0"/>
    <xf numFmtId="0" fontId="30" fillId="0" borderId="86">
      <alignment horizontal="left" vertical="center" wrapText="1" indent="2"/>
    </xf>
    <xf numFmtId="0" fontId="74" fillId="89" borderId="82" applyNumberFormat="0" applyFont="0" applyAlignment="0" applyProtection="0"/>
    <xf numFmtId="0" fontId="31" fillId="89" borderId="82" applyNumberFormat="0" applyFont="0" applyAlignment="0" applyProtection="0"/>
    <xf numFmtId="0" fontId="96" fillId="86" borderId="79" applyNumberFormat="0" applyAlignment="0" applyProtection="0"/>
    <xf numFmtId="0" fontId="99" fillId="0" borderId="81" applyNumberFormat="0" applyFill="0" applyAlignment="0" applyProtection="0"/>
    <xf numFmtId="4" fontId="30" fillId="16" borderId="83"/>
    <xf numFmtId="0" fontId="26" fillId="14" borderId="83">
      <alignment horizontal="right" vertical="center"/>
    </xf>
    <xf numFmtId="0" fontId="99" fillId="0" borderId="81" applyNumberFormat="0" applyFill="0" applyAlignment="0" applyProtection="0"/>
    <xf numFmtId="4" fontId="26" fillId="14" borderId="85">
      <alignment horizontal="right" vertical="center"/>
    </xf>
    <xf numFmtId="0" fontId="79" fillId="86" borderId="80" applyNumberFormat="0" applyAlignment="0" applyProtection="0"/>
    <xf numFmtId="0" fontId="26" fillId="14" borderId="84">
      <alignment horizontal="right" vertical="center"/>
    </xf>
    <xf numFmtId="0" fontId="80" fillId="86" borderId="80" applyNumberFormat="0" applyAlignment="0" applyProtection="0"/>
    <xf numFmtId="0" fontId="84" fillId="0" borderId="81" applyNumberFormat="0" applyFill="0" applyAlignment="0" applyProtection="0"/>
    <xf numFmtId="0" fontId="74" fillId="89" borderId="82" applyNumberFormat="0" applyFont="0" applyAlignment="0" applyProtection="0"/>
    <xf numFmtId="4" fontId="26" fillId="14" borderId="84">
      <alignment horizontal="right" vertical="center"/>
    </xf>
    <xf numFmtId="0" fontId="30" fillId="14" borderId="86">
      <alignment horizontal="left" vertical="center" wrapText="1" indent="2"/>
    </xf>
    <xf numFmtId="0" fontId="30" fillId="16" borderId="83"/>
    <xf numFmtId="175" fontId="30" fillId="90" borderId="83" applyNumberFormat="0" applyFont="0" applyBorder="0" applyAlignment="0" applyProtection="0">
      <alignment horizontal="right" vertical="center"/>
    </xf>
    <xf numFmtId="0" fontId="30" fillId="0" borderId="83" applyNumberFormat="0" applyFill="0" applyAlignment="0" applyProtection="0"/>
    <xf numFmtId="4" fontId="30" fillId="0" borderId="83" applyFill="0" applyBorder="0" applyProtection="0">
      <alignment horizontal="right" vertical="center"/>
    </xf>
    <xf numFmtId="4" fontId="26" fillId="9" borderId="83">
      <alignment horizontal="right" vertical="center"/>
    </xf>
    <xf numFmtId="0" fontId="84" fillId="0" borderId="81" applyNumberFormat="0" applyFill="0" applyAlignment="0" applyProtection="0"/>
    <xf numFmtId="49" fontId="28" fillId="0" borderId="83" applyNumberFormat="0" applyFill="0" applyBorder="0" applyProtection="0">
      <alignment horizontal="left" vertical="center"/>
    </xf>
    <xf numFmtId="49" fontId="30" fillId="0" borderId="84" applyNumberFormat="0" applyFont="0" applyFill="0" applyBorder="0" applyProtection="0">
      <alignment horizontal="left" vertical="center" indent="5"/>
    </xf>
    <xf numFmtId="0" fontId="30" fillId="9" borderId="84">
      <alignment horizontal="left" vertical="center"/>
    </xf>
    <xf numFmtId="0" fontId="80" fillId="86" borderId="80" applyNumberFormat="0" applyAlignment="0" applyProtection="0"/>
    <xf numFmtId="4" fontId="26" fillId="14" borderId="85">
      <alignment horizontal="right" vertical="center"/>
    </xf>
    <xf numFmtId="0" fontId="92" fillId="73" borderId="80" applyNumberFormat="0" applyAlignment="0" applyProtection="0"/>
    <xf numFmtId="0" fontId="92" fillId="73" borderId="80" applyNumberFormat="0" applyAlignment="0" applyProtection="0"/>
    <xf numFmtId="0" fontId="74" fillId="89" borderId="82" applyNumberFormat="0" applyFont="0" applyAlignment="0" applyProtection="0"/>
    <xf numFmtId="0" fontId="96" fillId="86" borderId="79" applyNumberFormat="0" applyAlignment="0" applyProtection="0"/>
    <xf numFmtId="0" fontId="99" fillId="0" borderId="81" applyNumberFormat="0" applyFill="0" applyAlignment="0" applyProtection="0"/>
    <xf numFmtId="0" fontId="26" fillId="14" borderId="83">
      <alignment horizontal="right" vertical="center"/>
    </xf>
    <xf numFmtId="0" fontId="31" fillId="89" borderId="82" applyNumberFormat="0" applyFont="0" applyAlignment="0" applyProtection="0"/>
    <xf numFmtId="4" fontId="30" fillId="0" borderId="83">
      <alignment horizontal="right" vertical="center"/>
    </xf>
    <xf numFmtId="0" fontId="99" fillId="0" borderId="81" applyNumberFormat="0" applyFill="0" applyAlignment="0" applyProtection="0"/>
    <xf numFmtId="0" fontId="26" fillId="14" borderId="83">
      <alignment horizontal="right" vertical="center"/>
    </xf>
    <xf numFmtId="0" fontId="26" fillId="14" borderId="83">
      <alignment horizontal="right" vertical="center"/>
    </xf>
    <xf numFmtId="4" fontId="70" fillId="9" borderId="83">
      <alignment horizontal="right" vertical="center"/>
    </xf>
    <xf numFmtId="0" fontId="26" fillId="9" borderId="83">
      <alignment horizontal="right" vertical="center"/>
    </xf>
    <xf numFmtId="4" fontId="26" fillId="9" borderId="83">
      <alignment horizontal="right" vertical="center"/>
    </xf>
    <xf numFmtId="0" fontId="70" fillId="9" borderId="83">
      <alignment horizontal="right" vertical="center"/>
    </xf>
    <xf numFmtId="4" fontId="70" fillId="9" borderId="83">
      <alignment horizontal="right" vertical="center"/>
    </xf>
    <xf numFmtId="0" fontId="26" fillId="14" borderId="83">
      <alignment horizontal="right" vertical="center"/>
    </xf>
    <xf numFmtId="4" fontId="26" fillId="14" borderId="83">
      <alignment horizontal="right" vertical="center"/>
    </xf>
    <xf numFmtId="0" fontId="26" fillId="14" borderId="83">
      <alignment horizontal="right" vertical="center"/>
    </xf>
    <xf numFmtId="4" fontId="26" fillId="14" borderId="83">
      <alignment horizontal="right" vertical="center"/>
    </xf>
    <xf numFmtId="0" fontId="26" fillId="14" borderId="84">
      <alignment horizontal="right" vertical="center"/>
    </xf>
    <xf numFmtId="4" fontId="26" fillId="14" borderId="84">
      <alignment horizontal="right" vertical="center"/>
    </xf>
    <xf numFmtId="0" fontId="26" fillId="14" borderId="85">
      <alignment horizontal="right" vertical="center"/>
    </xf>
    <xf numFmtId="4" fontId="26" fillId="14" borderId="85">
      <alignment horizontal="right" vertical="center"/>
    </xf>
    <xf numFmtId="0" fontId="80" fillId="86" borderId="80" applyNumberFormat="0" applyAlignment="0" applyProtection="0"/>
    <xf numFmtId="0" fontId="30" fillId="14" borderId="86">
      <alignment horizontal="left" vertical="center" wrapText="1" indent="2"/>
    </xf>
    <xf numFmtId="0" fontId="30" fillId="0" borderId="86">
      <alignment horizontal="left" vertical="center" wrapText="1" indent="2"/>
    </xf>
    <xf numFmtId="0" fontId="30" fillId="9" borderId="84">
      <alignment horizontal="left" vertical="center"/>
    </xf>
    <xf numFmtId="0" fontId="92" fillId="73" borderId="80" applyNumberFormat="0" applyAlignment="0" applyProtection="0"/>
    <xf numFmtId="0" fontId="30" fillId="0" borderId="83">
      <alignment horizontal="right" vertical="center"/>
    </xf>
    <xf numFmtId="4" fontId="30" fillId="0" borderId="83">
      <alignment horizontal="right" vertical="center"/>
    </xf>
    <xf numFmtId="0" fontId="30" fillId="0" borderId="83" applyNumberFormat="0" applyFill="0" applyAlignment="0" applyProtection="0"/>
    <xf numFmtId="0" fontId="96" fillId="86" borderId="79" applyNumberFormat="0" applyAlignment="0" applyProtection="0"/>
    <xf numFmtId="175" fontId="30" fillId="90" borderId="83" applyNumberFormat="0" applyFont="0" applyBorder="0" applyAlignment="0" applyProtection="0">
      <alignment horizontal="right" vertical="center"/>
    </xf>
    <xf numFmtId="0" fontId="30" fillId="16" borderId="83"/>
    <xf numFmtId="4" fontId="30" fillId="16" borderId="83"/>
    <xf numFmtId="0" fontId="99" fillId="0" borderId="81" applyNumberFormat="0" applyFill="0" applyAlignment="0" applyProtection="0"/>
    <xf numFmtId="0" fontId="31" fillId="89" borderId="82" applyNumberFormat="0" applyFont="0" applyAlignment="0" applyProtection="0"/>
    <xf numFmtId="0" fontId="74" fillId="89" borderId="82" applyNumberFormat="0" applyFont="0" applyAlignment="0" applyProtection="0"/>
    <xf numFmtId="0" fontId="30" fillId="0" borderId="83" applyNumberFormat="0" applyFill="0" applyAlignment="0" applyProtection="0"/>
    <xf numFmtId="0" fontId="84" fillId="0" borderId="81" applyNumberFormat="0" applyFill="0" applyAlignment="0" applyProtection="0"/>
    <xf numFmtId="0" fontId="99" fillId="0" borderId="81" applyNumberFormat="0" applyFill="0" applyAlignment="0" applyProtection="0"/>
    <xf numFmtId="0" fontId="83" fillId="73" borderId="80" applyNumberFormat="0" applyAlignment="0" applyProtection="0"/>
    <xf numFmtId="0" fontId="80" fillId="86" borderId="80" applyNumberFormat="0" applyAlignment="0" applyProtection="0"/>
    <xf numFmtId="4" fontId="70" fillId="9" borderId="83">
      <alignment horizontal="right" vertical="center"/>
    </xf>
    <xf numFmtId="0" fontId="26" fillId="9" borderId="83">
      <alignment horizontal="right" vertical="center"/>
    </xf>
    <xf numFmtId="175" fontId="30" fillId="90" borderId="83" applyNumberFormat="0" applyFont="0" applyBorder="0" applyAlignment="0" applyProtection="0">
      <alignment horizontal="right" vertical="center"/>
    </xf>
    <xf numFmtId="0" fontId="84" fillId="0" borderId="81" applyNumberFormat="0" applyFill="0" applyAlignment="0" applyProtection="0"/>
    <xf numFmtId="49" fontId="30" fillId="0" borderId="83" applyNumberFormat="0" applyFont="0" applyFill="0" applyBorder="0" applyProtection="0">
      <alignment horizontal="left" vertical="center" indent="2"/>
    </xf>
    <xf numFmtId="49" fontId="30" fillId="0" borderId="84" applyNumberFormat="0" applyFont="0" applyFill="0" applyBorder="0" applyProtection="0">
      <alignment horizontal="left" vertical="center" indent="5"/>
    </xf>
    <xf numFmtId="49" fontId="30" fillId="0" borderId="83" applyNumberFormat="0" applyFont="0" applyFill="0" applyBorder="0" applyProtection="0">
      <alignment horizontal="left" vertical="center" indent="2"/>
    </xf>
    <xf numFmtId="4" fontId="30" fillId="0" borderId="83" applyFill="0" applyBorder="0" applyProtection="0">
      <alignment horizontal="right" vertical="center"/>
    </xf>
    <xf numFmtId="49" fontId="28" fillId="0" borderId="83" applyNumberFormat="0" applyFill="0" applyBorder="0" applyProtection="0">
      <alignment horizontal="left" vertical="center"/>
    </xf>
    <xf numFmtId="0" fontId="30" fillId="0" borderId="86">
      <alignment horizontal="left" vertical="center" wrapText="1" indent="2"/>
    </xf>
    <xf numFmtId="0" fontId="96" fillId="86" borderId="79" applyNumberFormat="0" applyAlignment="0" applyProtection="0"/>
    <xf numFmtId="0" fontId="26" fillId="14" borderId="85">
      <alignment horizontal="right" vertical="center"/>
    </xf>
    <xf numFmtId="0" fontId="83" fillId="73" borderId="80" applyNumberFormat="0" applyAlignment="0" applyProtection="0"/>
    <xf numFmtId="0" fontId="26" fillId="14" borderId="85">
      <alignment horizontal="right" vertical="center"/>
    </xf>
    <xf numFmtId="4" fontId="26" fillId="14" borderId="83">
      <alignment horizontal="right" vertical="center"/>
    </xf>
    <xf numFmtId="0" fontId="26" fillId="14" borderId="83">
      <alignment horizontal="right" vertical="center"/>
    </xf>
    <xf numFmtId="0" fontId="77" fillId="86" borderId="79" applyNumberFormat="0" applyAlignment="0" applyProtection="0"/>
    <xf numFmtId="0" fontId="79" fillId="86" borderId="80" applyNumberFormat="0" applyAlignment="0" applyProtection="0"/>
    <xf numFmtId="0" fontId="84" fillId="0" borderId="81" applyNumberFormat="0" applyFill="0" applyAlignment="0" applyProtection="0"/>
    <xf numFmtId="0" fontId="30" fillId="16" borderId="83"/>
    <xf numFmtId="4" fontId="30" fillId="16" borderId="83"/>
    <xf numFmtId="4" fontId="26" fillId="14" borderId="83">
      <alignment horizontal="right" vertical="center"/>
    </xf>
    <xf numFmtId="0" fontId="70" fillId="9" borderId="83">
      <alignment horizontal="right" vertical="center"/>
    </xf>
    <xf numFmtId="0" fontId="83" fillId="73" borderId="80" applyNumberFormat="0" applyAlignment="0" applyProtection="0"/>
    <xf numFmtId="0" fontId="80" fillId="86" borderId="80" applyNumberFormat="0" applyAlignment="0" applyProtection="0"/>
    <xf numFmtId="4" fontId="30" fillId="0" borderId="83">
      <alignment horizontal="right" vertical="center"/>
    </xf>
    <xf numFmtId="0" fontId="30" fillId="14" borderId="86">
      <alignment horizontal="left" vertical="center" wrapText="1" indent="2"/>
    </xf>
    <xf numFmtId="0" fontId="30" fillId="0" borderId="86">
      <alignment horizontal="left" vertical="center" wrapText="1" indent="2"/>
    </xf>
    <xf numFmtId="0" fontId="96" fillId="86" borderId="79" applyNumberFormat="0" applyAlignment="0" applyProtection="0"/>
    <xf numFmtId="0" fontId="92" fillId="73" borderId="80" applyNumberFormat="0" applyAlignment="0" applyProtection="0"/>
    <xf numFmtId="0" fontId="79" fillId="86" borderId="80" applyNumberFormat="0" applyAlignment="0" applyProtection="0"/>
    <xf numFmtId="0" fontId="77" fillId="86" borderId="79" applyNumberFormat="0" applyAlignment="0" applyProtection="0"/>
    <xf numFmtId="0" fontId="26" fillId="14" borderId="85">
      <alignment horizontal="right" vertical="center"/>
    </xf>
    <xf numFmtId="0" fontId="70" fillId="9" borderId="83">
      <alignment horizontal="right" vertical="center"/>
    </xf>
    <xf numFmtId="4" fontId="26" fillId="9" borderId="83">
      <alignment horizontal="right" vertical="center"/>
    </xf>
    <xf numFmtId="4" fontId="26" fillId="14" borderId="83">
      <alignment horizontal="right" vertical="center"/>
    </xf>
    <xf numFmtId="49" fontId="30" fillId="0" borderId="84" applyNumberFormat="0" applyFont="0" applyFill="0" applyBorder="0" applyProtection="0">
      <alignment horizontal="left" vertical="center" indent="5"/>
    </xf>
    <xf numFmtId="4" fontId="30" fillId="0" borderId="83" applyFill="0" applyBorder="0" applyProtection="0">
      <alignment horizontal="right" vertical="center"/>
    </xf>
    <xf numFmtId="4" fontId="26" fillId="9" borderId="83">
      <alignment horizontal="right" vertical="center"/>
    </xf>
    <xf numFmtId="0" fontId="92" fillId="73" borderId="80" applyNumberFormat="0" applyAlignment="0" applyProtection="0"/>
    <xf numFmtId="0" fontId="83" fillId="73" borderId="80" applyNumberFormat="0" applyAlignment="0" applyProtection="0"/>
    <xf numFmtId="0" fontId="79" fillId="86" borderId="80" applyNumberFormat="0" applyAlignment="0" applyProtection="0"/>
    <xf numFmtId="0" fontId="30" fillId="14" borderId="86">
      <alignment horizontal="left" vertical="center" wrapText="1" indent="2"/>
    </xf>
    <xf numFmtId="0" fontId="30" fillId="0" borderId="86">
      <alignment horizontal="left" vertical="center" wrapText="1" indent="2"/>
    </xf>
    <xf numFmtId="0" fontId="30" fillId="14" borderId="86">
      <alignment horizontal="left" vertical="center" wrapText="1" indent="2"/>
    </xf>
    <xf numFmtId="0" fontId="77" fillId="86" borderId="94" applyNumberFormat="0" applyAlignment="0" applyProtection="0"/>
    <xf numFmtId="0" fontId="96" fillId="86" borderId="94" applyNumberFormat="0" applyAlignment="0" applyProtection="0"/>
    <xf numFmtId="0" fontId="26" fillId="14" borderId="92">
      <alignment horizontal="right" vertical="center"/>
    </xf>
    <xf numFmtId="0" fontId="79" fillId="86" borderId="87" applyNumberFormat="0" applyAlignment="0" applyProtection="0"/>
    <xf numFmtId="4" fontId="26" fillId="14" borderId="90">
      <alignment horizontal="right" vertical="center"/>
    </xf>
    <xf numFmtId="4" fontId="30" fillId="16" borderId="90"/>
    <xf numFmtId="4" fontId="30" fillId="16" borderId="90"/>
    <xf numFmtId="0" fontId="26" fillId="14" borderId="90">
      <alignment horizontal="right" vertical="center"/>
    </xf>
    <xf numFmtId="0" fontId="26" fillId="14" borderId="90">
      <alignment horizontal="right" vertical="center"/>
    </xf>
    <xf numFmtId="0" fontId="30" fillId="16" borderId="90"/>
    <xf numFmtId="0" fontId="26" fillId="14" borderId="92">
      <alignment horizontal="right" vertical="center"/>
    </xf>
    <xf numFmtId="0" fontId="26" fillId="14" borderId="92">
      <alignment horizontal="right" vertical="center"/>
    </xf>
    <xf numFmtId="0" fontId="79" fillId="86" borderId="87" applyNumberFormat="0" applyAlignment="0" applyProtection="0"/>
    <xf numFmtId="0" fontId="26" fillId="14" borderId="91">
      <alignment horizontal="right" vertical="center"/>
    </xf>
    <xf numFmtId="0" fontId="30" fillId="0" borderId="90">
      <alignment horizontal="right" vertical="center"/>
    </xf>
    <xf numFmtId="4" fontId="30" fillId="0" borderId="90">
      <alignment horizontal="right" vertical="center"/>
    </xf>
    <xf numFmtId="0" fontId="99" fillId="0" borderId="88" applyNumberFormat="0" applyFill="0" applyAlignment="0" applyProtection="0"/>
    <xf numFmtId="0" fontId="80" fillId="86" borderId="87" applyNumberFormat="0" applyAlignment="0" applyProtection="0"/>
    <xf numFmtId="0" fontId="99" fillId="0" borderId="88" applyNumberFormat="0" applyFill="0" applyAlignment="0" applyProtection="0"/>
    <xf numFmtId="0" fontId="80" fillId="86" borderId="87" applyNumberFormat="0" applyAlignment="0" applyProtection="0"/>
    <xf numFmtId="49" fontId="28" fillId="0" borderId="90" applyNumberFormat="0" applyFill="0" applyBorder="0" applyProtection="0">
      <alignment horizontal="left" vertical="center"/>
    </xf>
    <xf numFmtId="0" fontId="74" fillId="89" borderId="89" applyNumberFormat="0" applyFont="0" applyAlignment="0" applyProtection="0"/>
    <xf numFmtId="0" fontId="26" fillId="9" borderId="90">
      <alignment horizontal="right" vertical="center"/>
    </xf>
    <xf numFmtId="0" fontId="26" fillId="14" borderId="90">
      <alignment horizontal="right" vertical="center"/>
    </xf>
    <xf numFmtId="0" fontId="80" fillId="86" borderId="87" applyNumberFormat="0" applyAlignment="0" applyProtection="0"/>
    <xf numFmtId="0" fontId="84" fillId="0" borderId="88" applyNumberFormat="0" applyFill="0" applyAlignment="0" applyProtection="0"/>
    <xf numFmtId="4" fontId="30" fillId="0" borderId="90" applyFill="0" applyBorder="0" applyProtection="0">
      <alignment horizontal="right" vertical="center"/>
    </xf>
    <xf numFmtId="0" fontId="92" fillId="73" borderId="95" applyNumberFormat="0" applyAlignment="0" applyProtection="0"/>
    <xf numFmtId="0" fontId="9" fillId="0" borderId="58" applyNumberFormat="0" applyFill="0" applyAlignment="0" applyProtection="0"/>
    <xf numFmtId="0" fontId="30" fillId="14" borderId="93">
      <alignment horizontal="left" vertical="center" wrapText="1" indent="2"/>
    </xf>
    <xf numFmtId="0" fontId="9" fillId="0" borderId="58" applyNumberFormat="0" applyFill="0" applyAlignment="0" applyProtection="0"/>
    <xf numFmtId="0" fontId="8" fillId="59" borderId="0" applyNumberFormat="0" applyBorder="0" applyAlignment="0" applyProtection="0"/>
    <xf numFmtId="49" fontId="30" fillId="0" borderId="98" applyNumberFormat="0" applyFont="0" applyFill="0" applyBorder="0" applyProtection="0">
      <alignment horizontal="left" vertical="center" indent="2"/>
    </xf>
    <xf numFmtId="0" fontId="68" fillId="64" borderId="0" applyNumberFormat="0" applyBorder="0" applyAlignment="0" applyProtection="0"/>
    <xf numFmtId="4" fontId="26" fillId="14" borderId="90">
      <alignment horizontal="right" vertical="center"/>
    </xf>
    <xf numFmtId="0" fontId="92" fillId="73" borderId="87" applyNumberFormat="0" applyAlignment="0" applyProtection="0"/>
    <xf numFmtId="0" fontId="80" fillId="86" borderId="87" applyNumberFormat="0" applyAlignment="0" applyProtection="0"/>
    <xf numFmtId="0" fontId="79" fillId="86" borderId="87" applyNumberFormat="0" applyAlignment="0" applyProtection="0"/>
    <xf numFmtId="0" fontId="30" fillId="9" borderId="91">
      <alignment horizontal="left" vertical="center"/>
    </xf>
    <xf numFmtId="0" fontId="8" fillId="53" borderId="0" applyNumberFormat="0" applyBorder="0" applyAlignment="0" applyProtection="0"/>
    <xf numFmtId="0" fontId="26" fillId="14" borderId="90">
      <alignment horizontal="right" vertical="center"/>
    </xf>
    <xf numFmtId="0" fontId="67" fillId="0" borderId="0" applyNumberFormat="0" applyFill="0" applyBorder="0" applyAlignment="0" applyProtection="0"/>
    <xf numFmtId="175" fontId="30" fillId="90" borderId="98" applyNumberFormat="0" applyFont="0" applyBorder="0" applyAlignment="0" applyProtection="0">
      <alignment horizontal="right" vertical="center"/>
    </xf>
    <xf numFmtId="0" fontId="68" fillId="49" borderId="0" applyNumberFormat="0" applyBorder="0" applyAlignment="0" applyProtection="0"/>
    <xf numFmtId="175" fontId="30" fillId="90" borderId="90" applyNumberFormat="0" applyFont="0" applyBorder="0" applyAlignment="0" applyProtection="0">
      <alignment horizontal="right" vertical="center"/>
    </xf>
    <xf numFmtId="0" fontId="65" fillId="46" borderId="56" applyNumberFormat="0" applyAlignment="0" applyProtection="0"/>
    <xf numFmtId="0" fontId="65" fillId="46" borderId="56" applyNumberFormat="0" applyAlignment="0" applyProtection="0"/>
    <xf numFmtId="0" fontId="30" fillId="0" borderId="93">
      <alignment horizontal="left" vertical="center" wrapText="1" indent="2"/>
    </xf>
    <xf numFmtId="175" fontId="30" fillId="90" borderId="90" applyNumberFormat="0" applyFont="0" applyBorder="0" applyAlignment="0" applyProtection="0">
      <alignment horizontal="right" vertical="center"/>
    </xf>
    <xf numFmtId="4" fontId="30" fillId="0" borderId="90" applyFill="0" applyBorder="0" applyProtection="0">
      <alignment horizontal="right" vertical="center"/>
    </xf>
    <xf numFmtId="0" fontId="67" fillId="0" borderId="0" applyNumberFormat="0" applyFill="0" applyBorder="0" applyAlignment="0" applyProtection="0"/>
    <xf numFmtId="0" fontId="92" fillId="73" borderId="87" applyNumberFormat="0" applyAlignment="0" applyProtection="0"/>
    <xf numFmtId="0" fontId="30" fillId="0" borderId="93">
      <alignment horizontal="left" vertical="center" wrapText="1" indent="2"/>
    </xf>
    <xf numFmtId="0" fontId="30" fillId="16" borderId="90"/>
    <xf numFmtId="0" fontId="99" fillId="0" borderId="96" applyNumberFormat="0" applyFill="0" applyAlignment="0" applyProtection="0"/>
    <xf numFmtId="0" fontId="30" fillId="0" borderId="90">
      <alignment horizontal="right" vertical="center"/>
    </xf>
    <xf numFmtId="0" fontId="30" fillId="16" borderId="90"/>
    <xf numFmtId="0" fontId="74" fillId="89" borderId="89" applyNumberFormat="0" applyFont="0" applyAlignment="0" applyProtection="0"/>
    <xf numFmtId="49" fontId="28" fillId="0" borderId="90" applyNumberFormat="0" applyFill="0" applyBorder="0" applyProtection="0">
      <alignment horizontal="left" vertical="center"/>
    </xf>
    <xf numFmtId="0" fontId="30" fillId="0" borderId="93">
      <alignment horizontal="left" vertical="center" wrapText="1" indent="2"/>
    </xf>
    <xf numFmtId="0" fontId="80" fillId="86" borderId="87" applyNumberFormat="0" applyAlignment="0" applyProtection="0"/>
    <xf numFmtId="49" fontId="30" fillId="0" borderId="90" applyNumberFormat="0" applyFont="0" applyFill="0" applyBorder="0" applyProtection="0">
      <alignment horizontal="left" vertical="center" indent="2"/>
    </xf>
    <xf numFmtId="0" fontId="30" fillId="14" borderId="93">
      <alignment horizontal="left" vertical="center" wrapText="1" indent="2"/>
    </xf>
    <xf numFmtId="0" fontId="96" fillId="86" borderId="94" applyNumberFormat="0" applyAlignment="0" applyProtection="0"/>
    <xf numFmtId="0" fontId="8" fillId="50" borderId="0" applyNumberFormat="0" applyBorder="0" applyAlignment="0" applyProtection="0"/>
    <xf numFmtId="0" fontId="9" fillId="0" borderId="58" applyNumberFormat="0" applyFill="0" applyAlignment="0" applyProtection="0"/>
    <xf numFmtId="0" fontId="70" fillId="9" borderId="90">
      <alignment horizontal="right" vertical="center"/>
    </xf>
    <xf numFmtId="0" fontId="8" fillId="63" borderId="0" applyNumberFormat="0" applyBorder="0" applyAlignment="0" applyProtection="0"/>
    <xf numFmtId="0" fontId="83" fillId="73" borderId="87" applyNumberFormat="0" applyAlignment="0" applyProtection="0"/>
    <xf numFmtId="4" fontId="70" fillId="9" borderId="90">
      <alignment horizontal="right" vertical="center"/>
    </xf>
    <xf numFmtId="0" fontId="83" fillId="73" borderId="87" applyNumberFormat="0" applyAlignment="0" applyProtection="0"/>
    <xf numFmtId="0" fontId="68" fillId="58" borderId="0" applyNumberFormat="0" applyBorder="0" applyAlignment="0" applyProtection="0"/>
    <xf numFmtId="0" fontId="79" fillId="86" borderId="87" applyNumberFormat="0" applyAlignment="0" applyProtection="0"/>
    <xf numFmtId="0" fontId="77" fillId="86" borderId="94" applyNumberFormat="0" applyAlignment="0" applyProtection="0"/>
    <xf numFmtId="0" fontId="8" fillId="54" borderId="0" applyNumberFormat="0" applyBorder="0" applyAlignment="0" applyProtection="0"/>
    <xf numFmtId="0" fontId="30" fillId="16" borderId="90"/>
    <xf numFmtId="0" fontId="26" fillId="14" borderId="90">
      <alignment horizontal="right" vertical="center"/>
    </xf>
    <xf numFmtId="0" fontId="70" fillId="9" borderId="90">
      <alignment horizontal="right" vertical="center"/>
    </xf>
    <xf numFmtId="0" fontId="96" fillId="86" borderId="94" applyNumberFormat="0" applyAlignment="0" applyProtection="0"/>
    <xf numFmtId="0" fontId="84" fillId="0" borderId="96" applyNumberFormat="0" applyFill="0" applyAlignment="0" applyProtection="0"/>
    <xf numFmtId="4" fontId="26" fillId="9" borderId="90">
      <alignment horizontal="right" vertical="center"/>
    </xf>
    <xf numFmtId="0" fontId="8" fillId="63" borderId="0" applyNumberFormat="0" applyBorder="0" applyAlignment="0" applyProtection="0"/>
    <xf numFmtId="0" fontId="84" fillId="0" borderId="88" applyNumberFormat="0" applyFill="0" applyAlignment="0" applyProtection="0"/>
    <xf numFmtId="0" fontId="84" fillId="0" borderId="88" applyNumberFormat="0" applyFill="0" applyAlignment="0" applyProtection="0"/>
    <xf numFmtId="0" fontId="96" fillId="86" borderId="94" applyNumberFormat="0" applyAlignment="0" applyProtection="0"/>
    <xf numFmtId="4" fontId="30" fillId="16" borderId="90"/>
    <xf numFmtId="0" fontId="68" fillId="52" borderId="0" applyNumberFormat="0" applyBorder="0" applyAlignment="0" applyProtection="0"/>
    <xf numFmtId="0" fontId="8" fillId="50" borderId="0" applyNumberFormat="0" applyBorder="0" applyAlignment="0" applyProtection="0"/>
    <xf numFmtId="0" fontId="26" fillId="14" borderId="92">
      <alignment horizontal="right" vertical="center"/>
    </xf>
    <xf numFmtId="0" fontId="66" fillId="0" borderId="0" applyNumberFormat="0" applyFill="0" applyBorder="0" applyAlignment="0" applyProtection="0"/>
    <xf numFmtId="0" fontId="77" fillId="86" borderId="94" applyNumberFormat="0" applyAlignment="0" applyProtection="0"/>
    <xf numFmtId="0" fontId="26" fillId="9" borderId="90">
      <alignment horizontal="right" vertical="center"/>
    </xf>
    <xf numFmtId="4" fontId="30" fillId="0" borderId="90">
      <alignment horizontal="right" vertical="center"/>
    </xf>
    <xf numFmtId="0" fontId="8" fillId="57" borderId="0" applyNumberFormat="0" applyBorder="0" applyAlignment="0" applyProtection="0"/>
    <xf numFmtId="0" fontId="30" fillId="0" borderId="101">
      <alignment horizontal="left" vertical="center" wrapText="1" indent="2"/>
    </xf>
    <xf numFmtId="49" fontId="30" fillId="0" borderId="90" applyNumberFormat="0" applyFont="0" applyFill="0" applyBorder="0" applyProtection="0">
      <alignment horizontal="left" vertical="center" indent="2"/>
    </xf>
    <xf numFmtId="0" fontId="30" fillId="14" borderId="93">
      <alignment horizontal="left" vertical="center" wrapText="1" indent="2"/>
    </xf>
    <xf numFmtId="0" fontId="26" fillId="14" borderId="91">
      <alignment horizontal="right" vertical="center"/>
    </xf>
    <xf numFmtId="4" fontId="30" fillId="16" borderId="90"/>
    <xf numFmtId="0" fontId="74" fillId="89" borderId="89" applyNumberFormat="0" applyFont="0" applyAlignment="0" applyProtection="0"/>
    <xf numFmtId="0" fontId="68" fillId="55" borderId="0" applyNumberFormat="0" applyBorder="0" applyAlignment="0" applyProtection="0"/>
    <xf numFmtId="4" fontId="26" fillId="14" borderId="90">
      <alignment horizontal="right" vertical="center"/>
    </xf>
    <xf numFmtId="0" fontId="68" fillId="49" borderId="0" applyNumberFormat="0" applyBorder="0" applyAlignment="0" applyProtection="0"/>
    <xf numFmtId="0" fontId="92" fillId="73" borderId="87" applyNumberFormat="0" applyAlignment="0" applyProtection="0"/>
    <xf numFmtId="0" fontId="77" fillId="86" borderId="94" applyNumberFormat="0" applyAlignment="0" applyProtection="0"/>
    <xf numFmtId="0" fontId="99" fillId="0" borderId="88" applyNumberFormat="0" applyFill="0" applyAlignment="0" applyProtection="0"/>
    <xf numFmtId="4" fontId="26" fillId="14" borderId="91">
      <alignment horizontal="right" vertical="center"/>
    </xf>
    <xf numFmtId="0" fontId="8" fillId="51" borderId="0" applyNumberFormat="0" applyBorder="0" applyAlignment="0" applyProtection="0"/>
    <xf numFmtId="4" fontId="70" fillId="9" borderId="90">
      <alignment horizontal="right" vertical="center"/>
    </xf>
    <xf numFmtId="0" fontId="26" fillId="14" borderId="90">
      <alignment horizontal="right" vertical="center"/>
    </xf>
    <xf numFmtId="0" fontId="68" fillId="52" borderId="0" applyNumberFormat="0" applyBorder="0" applyAlignment="0" applyProtection="0"/>
    <xf numFmtId="0" fontId="92" fillId="73" borderId="95" applyNumberFormat="0" applyAlignment="0" applyProtection="0"/>
    <xf numFmtId="0" fontId="8" fillId="59" borderId="0" applyNumberFormat="0" applyBorder="0" applyAlignment="0" applyProtection="0"/>
    <xf numFmtId="0" fontId="8" fillId="50" borderId="0" applyNumberFormat="0" applyBorder="0" applyAlignment="0" applyProtection="0"/>
    <xf numFmtId="0" fontId="79" fillId="86" borderId="87" applyNumberFormat="0" applyAlignment="0" applyProtection="0"/>
    <xf numFmtId="0" fontId="68" fillId="58" borderId="0" applyNumberFormat="0" applyBorder="0" applyAlignment="0" applyProtection="0"/>
    <xf numFmtId="0" fontId="26" fillId="9" borderId="90">
      <alignment horizontal="right" vertical="center"/>
    </xf>
    <xf numFmtId="0" fontId="80" fillId="86" borderId="87" applyNumberFormat="0" applyAlignment="0" applyProtection="0"/>
    <xf numFmtId="4" fontId="30" fillId="0" borderId="90" applyFill="0" applyBorder="0" applyProtection="0">
      <alignment horizontal="right" vertical="center"/>
    </xf>
    <xf numFmtId="0" fontId="30" fillId="14" borderId="93">
      <alignment horizontal="left" vertical="center" wrapText="1" indent="2"/>
    </xf>
    <xf numFmtId="4" fontId="30" fillId="16" borderId="90"/>
    <xf numFmtId="0" fontId="64" fillId="46" borderId="57" applyNumberFormat="0" applyAlignment="0" applyProtection="0"/>
    <xf numFmtId="0" fontId="80" fillId="86" borderId="87" applyNumberFormat="0" applyAlignment="0" applyProtection="0"/>
    <xf numFmtId="0" fontId="80" fillId="86" borderId="87" applyNumberFormat="0" applyAlignment="0" applyProtection="0"/>
    <xf numFmtId="0" fontId="8" fillId="48" borderId="0" applyNumberFormat="0" applyBorder="0" applyAlignment="0" applyProtection="0"/>
    <xf numFmtId="0" fontId="83" fillId="73" borderId="87" applyNumberFormat="0" applyAlignment="0" applyProtection="0"/>
    <xf numFmtId="4" fontId="30" fillId="16" borderId="98"/>
    <xf numFmtId="49" fontId="28" fillId="0" borderId="90" applyNumberFormat="0" applyFill="0" applyBorder="0" applyProtection="0">
      <alignment horizontal="left" vertical="center"/>
    </xf>
    <xf numFmtId="0" fontId="99" fillId="0" borderId="96" applyNumberFormat="0" applyFill="0" applyAlignment="0" applyProtection="0"/>
    <xf numFmtId="0" fontId="30" fillId="0" borderId="93">
      <alignment horizontal="left" vertical="center" wrapText="1" indent="2"/>
    </xf>
    <xf numFmtId="0" fontId="30" fillId="14" borderId="93">
      <alignment horizontal="left" vertical="center" wrapText="1" indent="2"/>
    </xf>
    <xf numFmtId="0" fontId="74" fillId="89" borderId="89" applyNumberFormat="0" applyFont="0" applyAlignment="0" applyProtection="0"/>
    <xf numFmtId="0" fontId="26" fillId="14" borderId="90">
      <alignment horizontal="right" vertical="center"/>
    </xf>
    <xf numFmtId="0" fontId="26" fillId="14" borderId="90">
      <alignment horizontal="right" vertical="center"/>
    </xf>
    <xf numFmtId="0" fontId="80" fillId="86" borderId="87" applyNumberFormat="0" applyAlignment="0" applyProtection="0"/>
    <xf numFmtId="0" fontId="68" fillId="55" borderId="0" applyNumberFormat="0" applyBorder="0" applyAlignment="0" applyProtection="0"/>
    <xf numFmtId="175" fontId="30" fillId="90" borderId="90" applyNumberFormat="0" applyFont="0" applyBorder="0" applyAlignment="0" applyProtection="0">
      <alignment horizontal="right" vertical="center"/>
    </xf>
    <xf numFmtId="0" fontId="8" fillId="60" borderId="0" applyNumberFormat="0" applyBorder="0" applyAlignment="0" applyProtection="0"/>
    <xf numFmtId="0" fontId="80" fillId="86" borderId="87" applyNumberFormat="0" applyAlignment="0" applyProtection="0"/>
    <xf numFmtId="0" fontId="96" fillId="86" borderId="94" applyNumberFormat="0" applyAlignment="0" applyProtection="0"/>
    <xf numFmtId="0" fontId="99" fillId="0" borderId="96" applyNumberFormat="0" applyFill="0" applyAlignment="0" applyProtection="0"/>
    <xf numFmtId="0" fontId="99" fillId="0" borderId="88" applyNumberFormat="0" applyFill="0" applyAlignment="0" applyProtection="0"/>
    <xf numFmtId="0" fontId="92" fillId="73" borderId="87" applyNumberFormat="0" applyAlignment="0" applyProtection="0"/>
    <xf numFmtId="0" fontId="26" fillId="9" borderId="90">
      <alignment horizontal="right" vertical="center"/>
    </xf>
    <xf numFmtId="0" fontId="30" fillId="0" borderId="101">
      <alignment horizontal="left" vertical="center" wrapText="1" indent="2"/>
    </xf>
    <xf numFmtId="0" fontId="68" fillId="49" borderId="0" applyNumberFormat="0" applyBorder="0" applyAlignment="0" applyProtection="0"/>
    <xf numFmtId="0" fontId="96" fillId="86" borderId="94" applyNumberFormat="0" applyAlignment="0" applyProtection="0"/>
    <xf numFmtId="0" fontId="8" fillId="54" borderId="0" applyNumberFormat="0" applyBorder="0" applyAlignment="0" applyProtection="0"/>
    <xf numFmtId="4" fontId="70" fillId="9" borderId="90">
      <alignment horizontal="right" vertical="center"/>
    </xf>
    <xf numFmtId="4" fontId="26" fillId="9" borderId="90">
      <alignment horizontal="right" vertical="center"/>
    </xf>
    <xf numFmtId="0" fontId="26" fillId="14" borderId="98">
      <alignment horizontal="right" vertical="center"/>
    </xf>
    <xf numFmtId="0" fontId="30" fillId="0" borderId="90" applyNumberFormat="0" applyFill="0" applyAlignment="0" applyProtection="0"/>
    <xf numFmtId="4" fontId="26" fillId="9" borderId="90">
      <alignment horizontal="right" vertical="center"/>
    </xf>
    <xf numFmtId="0" fontId="9" fillId="0" borderId="58" applyNumberFormat="0" applyFill="0" applyAlignment="0" applyProtection="0"/>
    <xf numFmtId="0" fontId="80" fillId="86" borderId="87" applyNumberFormat="0" applyAlignment="0" applyProtection="0"/>
    <xf numFmtId="0" fontId="8" fillId="56" borderId="0" applyNumberFormat="0" applyBorder="0" applyAlignment="0" applyProtection="0"/>
    <xf numFmtId="0" fontId="66" fillId="0" borderId="0" applyNumberFormat="0" applyFill="0" applyBorder="0" applyAlignment="0" applyProtection="0"/>
    <xf numFmtId="0" fontId="66" fillId="0" borderId="0" applyNumberFormat="0" applyFill="0" applyBorder="0" applyAlignment="0" applyProtection="0"/>
    <xf numFmtId="0" fontId="30" fillId="0" borderId="90" applyNumberFormat="0" applyFill="0" applyAlignment="0" applyProtection="0"/>
    <xf numFmtId="4" fontId="26" fillId="14" borderId="90">
      <alignment horizontal="right" vertical="center"/>
    </xf>
    <xf numFmtId="0" fontId="74" fillId="89" borderId="89" applyNumberFormat="0" applyFont="0" applyAlignment="0" applyProtection="0"/>
    <xf numFmtId="4" fontId="26" fillId="14" borderId="90">
      <alignment horizontal="right" vertical="center"/>
    </xf>
    <xf numFmtId="4" fontId="26" fillId="14" borderId="90">
      <alignment horizontal="right" vertical="center"/>
    </xf>
    <xf numFmtId="0" fontId="30" fillId="0" borderId="90">
      <alignment horizontal="right" vertical="center"/>
    </xf>
    <xf numFmtId="4" fontId="30" fillId="0" borderId="90">
      <alignment horizontal="right" vertical="center"/>
    </xf>
    <xf numFmtId="0" fontId="26" fillId="14" borderId="100">
      <alignment horizontal="right" vertical="center"/>
    </xf>
    <xf numFmtId="0" fontId="84" fillId="0" borderId="88" applyNumberFormat="0" applyFill="0" applyAlignment="0" applyProtection="0"/>
    <xf numFmtId="0" fontId="74" fillId="89" borderId="89" applyNumberFormat="0" applyFont="0" applyAlignment="0" applyProtection="0"/>
    <xf numFmtId="0" fontId="30" fillId="0" borderId="90" applyNumberFormat="0" applyFill="0" applyAlignment="0" applyProtection="0"/>
    <xf numFmtId="0" fontId="26" fillId="14" borderId="92">
      <alignment horizontal="right" vertical="center"/>
    </xf>
    <xf numFmtId="49" fontId="28" fillId="0" borderId="98" applyNumberFormat="0" applyFill="0" applyBorder="0" applyProtection="0">
      <alignment horizontal="left" vertical="center"/>
    </xf>
    <xf numFmtId="4" fontId="26" fillId="14" borderId="90">
      <alignment horizontal="right" vertical="center"/>
    </xf>
    <xf numFmtId="0" fontId="80" fillId="86" borderId="87" applyNumberFormat="0" applyAlignment="0" applyProtection="0"/>
    <xf numFmtId="0" fontId="26" fillId="14" borderId="90">
      <alignment horizontal="right" vertical="center"/>
    </xf>
    <xf numFmtId="0" fontId="30" fillId="16" borderId="98"/>
    <xf numFmtId="4" fontId="30" fillId="16" borderId="90"/>
    <xf numFmtId="0" fontId="83" fillId="73" borderId="87" applyNumberFormat="0" applyAlignment="0" applyProtection="0"/>
    <xf numFmtId="0" fontId="80" fillId="86" borderId="87" applyNumberFormat="0" applyAlignment="0" applyProtection="0"/>
    <xf numFmtId="0" fontId="99" fillId="0" borderId="88" applyNumberFormat="0" applyFill="0" applyAlignment="0" applyProtection="0"/>
    <xf numFmtId="0" fontId="30" fillId="9" borderId="91">
      <alignment horizontal="left" vertical="center"/>
    </xf>
    <xf numFmtId="0" fontId="83" fillId="73" borderId="87" applyNumberFormat="0" applyAlignment="0" applyProtection="0"/>
    <xf numFmtId="0" fontId="30" fillId="0" borderId="90" applyNumberFormat="0" applyFill="0" applyAlignment="0" applyProtection="0"/>
    <xf numFmtId="0" fontId="8" fillId="63" borderId="0" applyNumberFormat="0" applyBorder="0" applyAlignment="0" applyProtection="0"/>
    <xf numFmtId="0" fontId="30" fillId="0" borderId="90">
      <alignment horizontal="right" vertical="center"/>
    </xf>
    <xf numFmtId="0" fontId="30" fillId="9" borderId="91">
      <alignment horizontal="left" vertical="center"/>
    </xf>
    <xf numFmtId="4" fontId="26" fillId="14" borderId="92">
      <alignment horizontal="right" vertical="center"/>
    </xf>
    <xf numFmtId="49" fontId="28" fillId="0" borderId="90" applyNumberFormat="0" applyFill="0" applyBorder="0" applyProtection="0">
      <alignment horizontal="left" vertical="center"/>
    </xf>
    <xf numFmtId="0" fontId="96" fillId="86" borderId="94" applyNumberFormat="0" applyAlignment="0" applyProtection="0"/>
    <xf numFmtId="0" fontId="68" fillId="64" borderId="0" applyNumberFormat="0" applyBorder="0" applyAlignment="0" applyProtection="0"/>
    <xf numFmtId="0" fontId="8" fillId="62" borderId="0" applyNumberFormat="0" applyBorder="0" applyAlignment="0" applyProtection="0"/>
    <xf numFmtId="0" fontId="79" fillId="86" borderId="87" applyNumberFormat="0" applyAlignment="0" applyProtection="0"/>
    <xf numFmtId="0" fontId="92" fillId="73" borderId="87" applyNumberFormat="0" applyAlignment="0" applyProtection="0"/>
    <xf numFmtId="4" fontId="70" fillId="9" borderId="90">
      <alignment horizontal="right" vertical="center"/>
    </xf>
    <xf numFmtId="0" fontId="8" fillId="57" borderId="0" applyNumberFormat="0" applyBorder="0" applyAlignment="0" applyProtection="0"/>
    <xf numFmtId="0" fontId="26" fillId="14" borderId="91">
      <alignment horizontal="right" vertical="center"/>
    </xf>
    <xf numFmtId="0" fontId="30" fillId="14" borderId="93">
      <alignment horizontal="left" vertical="center" wrapText="1" indent="2"/>
    </xf>
    <xf numFmtId="0" fontId="79" fillId="86" borderId="87" applyNumberFormat="0" applyAlignment="0" applyProtection="0"/>
    <xf numFmtId="0" fontId="8" fillId="63" borderId="0" applyNumberFormat="0" applyBorder="0" applyAlignment="0" applyProtection="0"/>
    <xf numFmtId="0" fontId="26" fillId="14" borderId="99">
      <alignment horizontal="right" vertical="center"/>
    </xf>
    <xf numFmtId="4" fontId="26" fillId="14" borderId="91">
      <alignment horizontal="right" vertical="center"/>
    </xf>
    <xf numFmtId="0" fontId="31" fillId="89" borderId="89" applyNumberFormat="0" applyFont="0" applyAlignment="0" applyProtection="0"/>
    <xf numFmtId="0" fontId="8" fillId="62" borderId="0" applyNumberFormat="0" applyBorder="0" applyAlignment="0" applyProtection="0"/>
    <xf numFmtId="0" fontId="26" fillId="9" borderId="90">
      <alignment horizontal="right" vertical="center"/>
    </xf>
    <xf numFmtId="0" fontId="26" fillId="9" borderId="98">
      <alignment horizontal="right" vertical="center"/>
    </xf>
    <xf numFmtId="0" fontId="8" fillId="56" borderId="0" applyNumberFormat="0" applyBorder="0" applyAlignment="0" applyProtection="0"/>
    <xf numFmtId="0" fontId="92" fillId="73" borderId="87" applyNumberFormat="0" applyAlignment="0" applyProtection="0"/>
    <xf numFmtId="4" fontId="26" fillId="14" borderId="100">
      <alignment horizontal="right" vertical="center"/>
    </xf>
    <xf numFmtId="4" fontId="26" fillId="14" borderId="91">
      <alignment horizontal="right" vertical="center"/>
    </xf>
    <xf numFmtId="4" fontId="26" fillId="14" borderId="98">
      <alignment horizontal="right" vertical="center"/>
    </xf>
    <xf numFmtId="4" fontId="26" fillId="14" borderId="90">
      <alignment horizontal="right" vertical="center"/>
    </xf>
    <xf numFmtId="0" fontId="26" fillId="9" borderId="90">
      <alignment horizontal="right" vertical="center"/>
    </xf>
    <xf numFmtId="0" fontId="83" fillId="73" borderId="87" applyNumberFormat="0" applyAlignment="0" applyProtection="0"/>
    <xf numFmtId="0" fontId="8" fillId="54" borderId="0" applyNumberFormat="0" applyBorder="0" applyAlignment="0" applyProtection="0"/>
    <xf numFmtId="0" fontId="65" fillId="46" borderId="56" applyNumberFormat="0" applyAlignment="0" applyProtection="0"/>
    <xf numFmtId="0" fontId="84" fillId="0" borderId="88" applyNumberFormat="0" applyFill="0" applyAlignment="0" applyProtection="0"/>
    <xf numFmtId="0" fontId="70" fillId="9" borderId="90">
      <alignment horizontal="right" vertical="center"/>
    </xf>
    <xf numFmtId="0" fontId="96" fillId="86" borderId="94" applyNumberFormat="0" applyAlignment="0" applyProtection="0"/>
    <xf numFmtId="0" fontId="99" fillId="0" borderId="88" applyNumberFormat="0" applyFill="0" applyAlignment="0" applyProtection="0"/>
    <xf numFmtId="0" fontId="8" fillId="53" borderId="0" applyNumberFormat="0" applyBorder="0" applyAlignment="0" applyProtection="0"/>
    <xf numFmtId="175" fontId="30" fillId="90" borderId="90" applyNumberFormat="0" applyFont="0" applyBorder="0" applyAlignment="0" applyProtection="0">
      <alignment horizontal="right" vertical="center"/>
    </xf>
    <xf numFmtId="0" fontId="8" fillId="51" borderId="0" applyNumberFormat="0" applyBorder="0" applyAlignment="0" applyProtection="0"/>
    <xf numFmtId="0" fontId="80" fillId="86" borderId="95" applyNumberFormat="0" applyAlignment="0" applyProtection="0"/>
    <xf numFmtId="0" fontId="8" fillId="56" borderId="0" applyNumberFormat="0" applyBorder="0" applyAlignment="0" applyProtection="0"/>
    <xf numFmtId="0" fontId="68" fillId="61" borderId="0" applyNumberFormat="0" applyBorder="0" applyAlignment="0" applyProtection="0"/>
    <xf numFmtId="0" fontId="84" fillId="0" borderId="88" applyNumberFormat="0" applyFill="0" applyAlignment="0" applyProtection="0"/>
    <xf numFmtId="0" fontId="30" fillId="0" borderId="90">
      <alignment horizontal="right" vertical="center"/>
    </xf>
    <xf numFmtId="0" fontId="31" fillId="89" borderId="89" applyNumberFormat="0" applyFont="0" applyAlignment="0" applyProtection="0"/>
    <xf numFmtId="0" fontId="80" fillId="86" borderId="87" applyNumberFormat="0" applyAlignment="0" applyProtection="0"/>
    <xf numFmtId="0" fontId="99" fillId="0" borderId="88" applyNumberFormat="0" applyFill="0" applyAlignment="0" applyProtection="0"/>
    <xf numFmtId="0" fontId="8" fillId="48" borderId="0" applyNumberFormat="0" applyBorder="0" applyAlignment="0" applyProtection="0"/>
    <xf numFmtId="0" fontId="74" fillId="89" borderId="89" applyNumberFormat="0" applyFont="0" applyAlignment="0" applyProtection="0"/>
    <xf numFmtId="0" fontId="68" fillId="58" borderId="0" applyNumberFormat="0" applyBorder="0" applyAlignment="0" applyProtection="0"/>
    <xf numFmtId="0" fontId="30" fillId="0" borderId="90" applyNumberFormat="0" applyFill="0" applyAlignment="0" applyProtection="0"/>
    <xf numFmtId="0" fontId="8" fillId="57" borderId="0" applyNumberFormat="0" applyBorder="0" applyAlignment="0" applyProtection="0"/>
    <xf numFmtId="4" fontId="30" fillId="0" borderId="90" applyFill="0" applyBorder="0" applyProtection="0">
      <alignment horizontal="right" vertical="center"/>
    </xf>
    <xf numFmtId="0" fontId="8" fillId="47" borderId="0" applyNumberFormat="0" applyBorder="0" applyAlignment="0" applyProtection="0"/>
    <xf numFmtId="0" fontId="99" fillId="0" borderId="88" applyNumberFormat="0" applyFill="0" applyAlignment="0" applyProtection="0"/>
    <xf numFmtId="0" fontId="70" fillId="9" borderId="98">
      <alignment horizontal="right" vertical="center"/>
    </xf>
    <xf numFmtId="0" fontId="8" fillId="60" borderId="0" applyNumberFormat="0" applyBorder="0" applyAlignment="0" applyProtection="0"/>
    <xf numFmtId="0" fontId="30" fillId="9" borderId="99">
      <alignment horizontal="left" vertical="center"/>
    </xf>
    <xf numFmtId="0" fontId="70" fillId="9" borderId="90">
      <alignment horizontal="right" vertical="center"/>
    </xf>
    <xf numFmtId="0" fontId="83" fillId="73" borderId="87" applyNumberFormat="0" applyAlignment="0" applyProtection="0"/>
    <xf numFmtId="175" fontId="30" fillId="90" borderId="90" applyNumberFormat="0" applyFont="0" applyBorder="0" applyAlignment="0" applyProtection="0">
      <alignment horizontal="right" vertical="center"/>
    </xf>
    <xf numFmtId="0" fontId="83" fillId="73" borderId="87" applyNumberFormat="0" applyAlignment="0" applyProtection="0"/>
    <xf numFmtId="4" fontId="30" fillId="0" borderId="90">
      <alignment horizontal="right" vertical="center"/>
    </xf>
    <xf numFmtId="49" fontId="30" fillId="0" borderId="90" applyNumberFormat="0" applyFont="0" applyFill="0" applyBorder="0" applyProtection="0">
      <alignment horizontal="left" vertical="center" indent="2"/>
    </xf>
    <xf numFmtId="175" fontId="30" fillId="90" borderId="90" applyNumberFormat="0" applyFont="0" applyBorder="0" applyAlignment="0" applyProtection="0">
      <alignment horizontal="right" vertical="center"/>
    </xf>
    <xf numFmtId="0" fontId="92" fillId="73" borderId="87" applyNumberFormat="0" applyAlignment="0" applyProtection="0"/>
    <xf numFmtId="49" fontId="28" fillId="0" borderId="90" applyNumberFormat="0" applyFill="0" applyBorder="0" applyProtection="0">
      <alignment horizontal="left" vertical="center"/>
    </xf>
    <xf numFmtId="4" fontId="26" fillId="14" borderId="90">
      <alignment horizontal="right" vertical="center"/>
    </xf>
    <xf numFmtId="0" fontId="83" fillId="73" borderId="87" applyNumberFormat="0" applyAlignment="0" applyProtection="0"/>
    <xf numFmtId="0" fontId="80" fillId="86" borderId="87" applyNumberFormat="0" applyAlignment="0" applyProtection="0"/>
    <xf numFmtId="4" fontId="30" fillId="0" borderId="90">
      <alignment horizontal="right" vertical="center"/>
    </xf>
    <xf numFmtId="0" fontId="30" fillId="14" borderId="93">
      <alignment horizontal="left" vertical="center" wrapText="1" indent="2"/>
    </xf>
    <xf numFmtId="0" fontId="30" fillId="0" borderId="93">
      <alignment horizontal="left" vertical="center" wrapText="1" indent="2"/>
    </xf>
    <xf numFmtId="0" fontId="96" fillId="86" borderId="94" applyNumberFormat="0" applyAlignment="0" applyProtection="0"/>
    <xf numFmtId="0" fontId="92" fillId="73" borderId="87" applyNumberFormat="0" applyAlignment="0" applyProtection="0"/>
    <xf numFmtId="0" fontId="79" fillId="86" borderId="87" applyNumberFormat="0" applyAlignment="0" applyProtection="0"/>
    <xf numFmtId="0" fontId="77" fillId="86" borderId="94" applyNumberFormat="0" applyAlignment="0" applyProtection="0"/>
    <xf numFmtId="0" fontId="26" fillId="14" borderId="92">
      <alignment horizontal="right" vertical="center"/>
    </xf>
    <xf numFmtId="0" fontId="70" fillId="9" borderId="90">
      <alignment horizontal="right" vertical="center"/>
    </xf>
    <xf numFmtId="4" fontId="26" fillId="9" borderId="90">
      <alignment horizontal="right" vertical="center"/>
    </xf>
    <xf numFmtId="4" fontId="26" fillId="14" borderId="90">
      <alignment horizontal="right" vertical="center"/>
    </xf>
    <xf numFmtId="49" fontId="30" fillId="0" borderId="91" applyNumberFormat="0" applyFont="0" applyFill="0" applyBorder="0" applyProtection="0">
      <alignment horizontal="left" vertical="center" indent="5"/>
    </xf>
    <xf numFmtId="4" fontId="30" fillId="0" borderId="90" applyFill="0" applyBorder="0" applyProtection="0">
      <alignment horizontal="right" vertical="center"/>
    </xf>
    <xf numFmtId="4" fontId="26" fillId="9" borderId="90">
      <alignment horizontal="right" vertical="center"/>
    </xf>
    <xf numFmtId="0" fontId="92" fillId="73" borderId="87" applyNumberFormat="0" applyAlignment="0" applyProtection="0"/>
    <xf numFmtId="0" fontId="83" fillId="73" borderId="87" applyNumberFormat="0" applyAlignment="0" applyProtection="0"/>
    <xf numFmtId="0" fontId="79" fillId="86" borderId="87" applyNumberFormat="0" applyAlignment="0" applyProtection="0"/>
    <xf numFmtId="0" fontId="30" fillId="14" borderId="93">
      <alignment horizontal="left" vertical="center" wrapText="1" indent="2"/>
    </xf>
    <xf numFmtId="0" fontId="30" fillId="0" borderId="93">
      <alignment horizontal="left" vertical="center" wrapText="1" indent="2"/>
    </xf>
    <xf numFmtId="0" fontId="30" fillId="14" borderId="93">
      <alignment horizontal="left" vertical="center" wrapText="1" indent="2"/>
    </xf>
    <xf numFmtId="4" fontId="26" fillId="9" borderId="98">
      <alignment horizontal="right" vertical="center"/>
    </xf>
    <xf numFmtId="0" fontId="68" fillId="49" borderId="0" applyNumberFormat="0" applyBorder="0" applyAlignment="0" applyProtection="0"/>
    <xf numFmtId="0" fontId="68"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4" fontId="26" fillId="14" borderId="98">
      <alignment horizontal="right" vertical="center"/>
    </xf>
    <xf numFmtId="0" fontId="30" fillId="16" borderId="98"/>
    <xf numFmtId="0" fontId="79" fillId="86" borderId="95" applyNumberFormat="0" applyAlignment="0" applyProtection="0"/>
    <xf numFmtId="0" fontId="26" fillId="9" borderId="98">
      <alignment horizontal="right" vertical="center"/>
    </xf>
    <xf numFmtId="0" fontId="30" fillId="0" borderId="98">
      <alignment horizontal="right" vertical="center"/>
    </xf>
    <xf numFmtId="0" fontId="99" fillId="0" borderId="96" applyNumberFormat="0" applyFill="0" applyAlignment="0" applyProtection="0"/>
    <xf numFmtId="0" fontId="30" fillId="9" borderId="99">
      <alignment horizontal="left" vertical="center"/>
    </xf>
    <xf numFmtId="0" fontId="92" fillId="73" borderId="95" applyNumberFormat="0" applyAlignment="0" applyProtection="0"/>
    <xf numFmtId="175" fontId="30" fillId="90" borderId="98" applyNumberFormat="0" applyFont="0" applyBorder="0" applyAlignment="0" applyProtection="0">
      <alignment horizontal="right" vertical="center"/>
    </xf>
    <xf numFmtId="0" fontId="74" fillId="89" borderId="97" applyNumberFormat="0" applyFont="0" applyAlignment="0" applyProtection="0"/>
    <xf numFmtId="0" fontId="30" fillId="0" borderId="101">
      <alignment horizontal="left" vertical="center" wrapText="1" indent="2"/>
    </xf>
    <xf numFmtId="4" fontId="30" fillId="16" borderId="98"/>
    <xf numFmtId="49" fontId="28" fillId="0" borderId="98" applyNumberFormat="0" applyFill="0" applyBorder="0" applyProtection="0">
      <alignment horizontal="left" vertical="center"/>
    </xf>
    <xf numFmtId="0" fontId="30" fillId="0" borderId="98">
      <alignment horizontal="right" vertical="center"/>
    </xf>
    <xf numFmtId="4" fontId="26" fillId="14" borderId="100">
      <alignment horizontal="right" vertical="center"/>
    </xf>
    <xf numFmtId="4" fontId="26" fillId="14" borderId="98">
      <alignment horizontal="right" vertical="center"/>
    </xf>
    <xf numFmtId="4" fontId="26" fillId="14" borderId="98">
      <alignment horizontal="right" vertical="center"/>
    </xf>
    <xf numFmtId="0" fontId="70" fillId="9" borderId="98">
      <alignment horizontal="right" vertical="center"/>
    </xf>
    <xf numFmtId="0" fontId="26" fillId="9" borderId="98">
      <alignment horizontal="right" vertical="center"/>
    </xf>
    <xf numFmtId="49" fontId="30" fillId="0" borderId="98" applyNumberFormat="0" applyFont="0" applyFill="0" applyBorder="0" applyProtection="0">
      <alignment horizontal="left" vertical="center" indent="2"/>
    </xf>
    <xf numFmtId="0" fontId="92" fillId="73" borderId="95" applyNumberFormat="0" applyAlignment="0" applyProtection="0"/>
    <xf numFmtId="0" fontId="77" fillId="86" borderId="102" applyNumberFormat="0" applyAlignment="0" applyProtection="0"/>
    <xf numFmtId="49" fontId="30" fillId="0" borderId="98" applyNumberFormat="0" applyFont="0" applyFill="0" applyBorder="0" applyProtection="0">
      <alignment horizontal="left" vertical="center" indent="2"/>
    </xf>
    <xf numFmtId="0" fontId="83" fillId="73" borderId="95" applyNumberFormat="0" applyAlignment="0" applyProtection="0"/>
    <xf numFmtId="4" fontId="30" fillId="0" borderId="98" applyFill="0" applyBorder="0" applyProtection="0">
      <alignment horizontal="right" vertical="center"/>
    </xf>
    <xf numFmtId="0" fontId="80" fillId="86" borderId="95" applyNumberFormat="0" applyAlignment="0" applyProtection="0"/>
    <xf numFmtId="0" fontId="99" fillId="0" borderId="96" applyNumberFormat="0" applyFill="0" applyAlignment="0" applyProtection="0"/>
    <xf numFmtId="0" fontId="96" fillId="86" borderId="102" applyNumberFormat="0" applyAlignment="0" applyProtection="0"/>
    <xf numFmtId="0" fontId="30" fillId="0" borderId="98" applyNumberFormat="0" applyFill="0" applyAlignment="0" applyProtection="0"/>
    <xf numFmtId="4" fontId="30" fillId="0" borderId="98">
      <alignment horizontal="right" vertical="center"/>
    </xf>
    <xf numFmtId="0" fontId="30" fillId="0" borderId="98">
      <alignment horizontal="right" vertical="center"/>
    </xf>
    <xf numFmtId="0" fontId="92" fillId="73" borderId="95" applyNumberFormat="0" applyAlignment="0" applyProtection="0"/>
    <xf numFmtId="0" fontId="77" fillId="86" borderId="102" applyNumberFormat="0" applyAlignment="0" applyProtection="0"/>
    <xf numFmtId="0" fontId="79" fillId="86" borderId="95" applyNumberFormat="0" applyAlignment="0" applyProtection="0"/>
    <xf numFmtId="0" fontId="30" fillId="14" borderId="101">
      <alignment horizontal="left" vertical="center" wrapText="1" indent="2"/>
    </xf>
    <xf numFmtId="0" fontId="80" fillId="86" borderId="95" applyNumberFormat="0" applyAlignment="0" applyProtection="0"/>
    <xf numFmtId="0" fontId="80" fillId="86" borderId="95" applyNumberFormat="0" applyAlignment="0" applyProtection="0"/>
    <xf numFmtId="4" fontId="26" fillId="14" borderId="99">
      <alignment horizontal="right" vertical="center"/>
    </xf>
    <xf numFmtId="0" fontId="26" fillId="14" borderId="99">
      <alignment horizontal="right" vertical="center"/>
    </xf>
    <xf numFmtId="0" fontId="26" fillId="14" borderId="98">
      <alignment horizontal="right" vertical="center"/>
    </xf>
    <xf numFmtId="4" fontId="70" fillId="9" borderId="98">
      <alignment horizontal="right" vertical="center"/>
    </xf>
    <xf numFmtId="0" fontId="83" fillId="73" borderId="95" applyNumberFormat="0" applyAlignment="0" applyProtection="0"/>
    <xf numFmtId="0" fontId="84" fillId="0" borderId="96" applyNumberFormat="0" applyFill="0" applyAlignment="0" applyProtection="0"/>
    <xf numFmtId="0" fontId="99" fillId="0" borderId="96" applyNumberFormat="0" applyFill="0" applyAlignment="0" applyProtection="0"/>
    <xf numFmtId="0" fontId="74" fillId="89" borderId="97" applyNumberFormat="0" applyFont="0" applyAlignment="0" applyProtection="0"/>
    <xf numFmtId="0" fontId="92" fillId="73" borderId="95" applyNumberFormat="0" applyAlignment="0" applyProtection="0"/>
    <xf numFmtId="49" fontId="28" fillId="0" borderId="98" applyNumberFormat="0" applyFill="0" applyBorder="0" applyProtection="0">
      <alignment horizontal="left" vertical="center"/>
    </xf>
    <xf numFmtId="0" fontId="30" fillId="14" borderId="101">
      <alignment horizontal="left" vertical="center" wrapText="1" indent="2"/>
    </xf>
    <xf numFmtId="0" fontId="80" fillId="86" borderId="95" applyNumberFormat="0" applyAlignment="0" applyProtection="0"/>
    <xf numFmtId="0" fontId="30" fillId="0" borderId="101">
      <alignment horizontal="left" vertical="center" wrapText="1" indent="2"/>
    </xf>
    <xf numFmtId="0" fontId="74" fillId="89" borderId="97" applyNumberFormat="0" applyFont="0" applyAlignment="0" applyProtection="0"/>
    <xf numFmtId="0" fontId="31"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4" fontId="30" fillId="16" borderId="98"/>
    <xf numFmtId="0" fontId="26" fillId="14" borderId="98">
      <alignment horizontal="right" vertical="center"/>
    </xf>
    <xf numFmtId="0" fontId="99" fillId="0" borderId="96" applyNumberFormat="0" applyFill="0" applyAlignment="0" applyProtection="0"/>
    <xf numFmtId="4" fontId="26" fillId="14" borderId="100">
      <alignment horizontal="right" vertical="center"/>
    </xf>
    <xf numFmtId="0" fontId="79" fillId="86" borderId="95" applyNumberFormat="0" applyAlignment="0" applyProtection="0"/>
    <xf numFmtId="0" fontId="26" fillId="14" borderId="99">
      <alignment horizontal="right" vertical="center"/>
    </xf>
    <xf numFmtId="0" fontId="80" fillId="86" borderId="95" applyNumberFormat="0" applyAlignment="0" applyProtection="0"/>
    <xf numFmtId="0" fontId="84" fillId="0" borderId="96" applyNumberFormat="0" applyFill="0" applyAlignment="0" applyProtection="0"/>
    <xf numFmtId="0" fontId="74" fillId="89" borderId="97" applyNumberFormat="0" applyFont="0" applyAlignment="0" applyProtection="0"/>
    <xf numFmtId="4" fontId="26" fillId="14" borderId="99">
      <alignment horizontal="right" vertical="center"/>
    </xf>
    <xf numFmtId="0" fontId="30" fillId="14" borderId="101">
      <alignment horizontal="left" vertical="center" wrapText="1" indent="2"/>
    </xf>
    <xf numFmtId="0" fontId="30" fillId="16" borderId="98"/>
    <xf numFmtId="175" fontId="30" fillId="90" borderId="98" applyNumberFormat="0" applyFont="0" applyBorder="0" applyAlignment="0" applyProtection="0">
      <alignment horizontal="right" vertical="center"/>
    </xf>
    <xf numFmtId="0" fontId="30" fillId="0" borderId="98" applyNumberFormat="0" applyFill="0" applyAlignment="0" applyProtection="0"/>
    <xf numFmtId="4" fontId="30" fillId="0" borderId="98" applyFill="0" applyBorder="0" applyProtection="0">
      <alignment horizontal="right" vertical="center"/>
    </xf>
    <xf numFmtId="4" fontId="26" fillId="9" borderId="98">
      <alignment horizontal="right" vertical="center"/>
    </xf>
    <xf numFmtId="0" fontId="84" fillId="0" borderId="96" applyNumberFormat="0" applyFill="0" applyAlignment="0" applyProtection="0"/>
    <xf numFmtId="49" fontId="28" fillId="0" borderId="98" applyNumberFormat="0" applyFill="0" applyBorder="0" applyProtection="0">
      <alignment horizontal="left" vertical="center"/>
    </xf>
    <xf numFmtId="49" fontId="30" fillId="0" borderId="99" applyNumberFormat="0" applyFont="0" applyFill="0" applyBorder="0" applyProtection="0">
      <alignment horizontal="left" vertical="center" indent="5"/>
    </xf>
    <xf numFmtId="0" fontId="30" fillId="9" borderId="99">
      <alignment horizontal="left" vertical="center"/>
    </xf>
    <xf numFmtId="0" fontId="80" fillId="86" borderId="95" applyNumberFormat="0" applyAlignment="0" applyProtection="0"/>
    <xf numFmtId="4" fontId="26" fillId="14" borderId="100">
      <alignment horizontal="right" vertical="center"/>
    </xf>
    <xf numFmtId="0" fontId="92" fillId="73" borderId="95" applyNumberFormat="0" applyAlignment="0" applyProtection="0"/>
    <xf numFmtId="0" fontId="92" fillId="73" borderId="95" applyNumberFormat="0" applyAlignment="0" applyProtection="0"/>
    <xf numFmtId="0" fontId="74"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0" fontId="26" fillId="14" borderId="98">
      <alignment horizontal="right" vertical="center"/>
    </xf>
    <xf numFmtId="0" fontId="31" fillId="89" borderId="97" applyNumberFormat="0" applyFont="0" applyAlignment="0" applyProtection="0"/>
    <xf numFmtId="4" fontId="30" fillId="0" borderId="98">
      <alignment horizontal="right" vertical="center"/>
    </xf>
    <xf numFmtId="0" fontId="99" fillId="0" borderId="96" applyNumberFormat="0" applyFill="0" applyAlignment="0" applyProtection="0"/>
    <xf numFmtId="0" fontId="26" fillId="14" borderId="98">
      <alignment horizontal="right" vertical="center"/>
    </xf>
    <xf numFmtId="0" fontId="26" fillId="14" borderId="98">
      <alignment horizontal="right" vertical="center"/>
    </xf>
    <xf numFmtId="4" fontId="70" fillId="9" borderId="98">
      <alignment horizontal="right" vertical="center"/>
    </xf>
    <xf numFmtId="0" fontId="26" fillId="9" borderId="98">
      <alignment horizontal="right" vertical="center"/>
    </xf>
    <xf numFmtId="4" fontId="26" fillId="9" borderId="98">
      <alignment horizontal="right" vertical="center"/>
    </xf>
    <xf numFmtId="0" fontId="70" fillId="9" borderId="98">
      <alignment horizontal="right" vertical="center"/>
    </xf>
    <xf numFmtId="4" fontId="70" fillId="9" borderId="98">
      <alignment horizontal="right" vertical="center"/>
    </xf>
    <xf numFmtId="0" fontId="26" fillId="14" borderId="98">
      <alignment horizontal="right" vertical="center"/>
    </xf>
    <xf numFmtId="4" fontId="26" fillId="14" borderId="98">
      <alignment horizontal="right" vertical="center"/>
    </xf>
    <xf numFmtId="0" fontId="26" fillId="14" borderId="98">
      <alignment horizontal="right" vertical="center"/>
    </xf>
    <xf numFmtId="4" fontId="26" fillId="14" borderId="98">
      <alignment horizontal="right" vertical="center"/>
    </xf>
    <xf numFmtId="0" fontId="26" fillId="14" borderId="99">
      <alignment horizontal="right" vertical="center"/>
    </xf>
    <xf numFmtId="4" fontId="26" fillId="14" borderId="99">
      <alignment horizontal="right" vertical="center"/>
    </xf>
    <xf numFmtId="0" fontId="26" fillId="14" borderId="100">
      <alignment horizontal="right" vertical="center"/>
    </xf>
    <xf numFmtId="4" fontId="26" fillId="14" borderId="100">
      <alignment horizontal="right" vertical="center"/>
    </xf>
    <xf numFmtId="0" fontId="80" fillId="86" borderId="95" applyNumberFormat="0" applyAlignment="0" applyProtection="0"/>
    <xf numFmtId="0" fontId="30" fillId="14" borderId="101">
      <alignment horizontal="left" vertical="center" wrapText="1" indent="2"/>
    </xf>
    <xf numFmtId="0" fontId="30" fillId="0" borderId="101">
      <alignment horizontal="left" vertical="center" wrapText="1" indent="2"/>
    </xf>
    <xf numFmtId="0" fontId="30" fillId="9" borderId="99">
      <alignment horizontal="left" vertical="center"/>
    </xf>
    <xf numFmtId="0" fontId="92" fillId="73" borderId="95" applyNumberFormat="0" applyAlignment="0" applyProtection="0"/>
    <xf numFmtId="0" fontId="30" fillId="0" borderId="98">
      <alignment horizontal="right" vertical="center"/>
    </xf>
    <xf numFmtId="4" fontId="30" fillId="0" borderId="98">
      <alignment horizontal="right" vertical="center"/>
    </xf>
    <xf numFmtId="0" fontId="30" fillId="0" borderId="98" applyNumberFormat="0" applyFill="0" applyAlignment="0" applyProtection="0"/>
    <xf numFmtId="0" fontId="96" fillId="86" borderId="102" applyNumberFormat="0" applyAlignment="0" applyProtection="0"/>
    <xf numFmtId="175" fontId="30" fillId="90" borderId="98" applyNumberFormat="0" applyFont="0" applyBorder="0" applyAlignment="0" applyProtection="0">
      <alignment horizontal="right" vertical="center"/>
    </xf>
    <xf numFmtId="0" fontId="30" fillId="16" borderId="98"/>
    <xf numFmtId="4" fontId="30" fillId="16" borderId="98"/>
    <xf numFmtId="0" fontId="99" fillId="0" borderId="96" applyNumberFormat="0" applyFill="0" applyAlignment="0" applyProtection="0"/>
    <xf numFmtId="0" fontId="31" fillId="89" borderId="97" applyNumberFormat="0" applyFont="0" applyAlignment="0" applyProtection="0"/>
    <xf numFmtId="0" fontId="74" fillId="89" borderId="97" applyNumberFormat="0" applyFont="0" applyAlignment="0" applyProtection="0"/>
    <xf numFmtId="0" fontId="30" fillId="0" borderId="98" applyNumberFormat="0" applyFill="0" applyAlignment="0" applyProtection="0"/>
    <xf numFmtId="0" fontId="84" fillId="0" borderId="96" applyNumberFormat="0" applyFill="0" applyAlignment="0" applyProtection="0"/>
    <xf numFmtId="0" fontId="99" fillId="0" borderId="96" applyNumberFormat="0" applyFill="0" applyAlignment="0" applyProtection="0"/>
    <xf numFmtId="0" fontId="83" fillId="73" borderId="95" applyNumberFormat="0" applyAlignment="0" applyProtection="0"/>
    <xf numFmtId="0" fontId="80" fillId="86" borderId="95" applyNumberFormat="0" applyAlignment="0" applyProtection="0"/>
    <xf numFmtId="4" fontId="70" fillId="9" borderId="98">
      <alignment horizontal="right" vertical="center"/>
    </xf>
    <xf numFmtId="0" fontId="26" fillId="9" borderId="98">
      <alignment horizontal="right" vertical="center"/>
    </xf>
    <xf numFmtId="175" fontId="30" fillId="90" borderId="98" applyNumberFormat="0" applyFont="0" applyBorder="0" applyAlignment="0" applyProtection="0">
      <alignment horizontal="right" vertical="center"/>
    </xf>
    <xf numFmtId="0" fontId="84" fillId="0" borderId="96" applyNumberFormat="0" applyFill="0" applyAlignment="0" applyProtection="0"/>
    <xf numFmtId="49" fontId="30" fillId="0" borderId="98" applyNumberFormat="0" applyFont="0" applyFill="0" applyBorder="0" applyProtection="0">
      <alignment horizontal="left" vertical="center" indent="2"/>
    </xf>
    <xf numFmtId="49" fontId="30" fillId="0" borderId="99" applyNumberFormat="0" applyFont="0" applyFill="0" applyBorder="0" applyProtection="0">
      <alignment horizontal="left" vertical="center" indent="5"/>
    </xf>
    <xf numFmtId="49" fontId="30" fillId="0" borderId="98" applyNumberFormat="0" applyFont="0" applyFill="0" applyBorder="0" applyProtection="0">
      <alignment horizontal="left" vertical="center" indent="2"/>
    </xf>
    <xf numFmtId="4" fontId="30" fillId="0" borderId="98" applyFill="0" applyBorder="0" applyProtection="0">
      <alignment horizontal="right" vertical="center"/>
    </xf>
    <xf numFmtId="49" fontId="28" fillId="0" borderId="98" applyNumberFormat="0" applyFill="0" applyBorder="0" applyProtection="0">
      <alignment horizontal="left" vertical="center"/>
    </xf>
    <xf numFmtId="0" fontId="30" fillId="0" borderId="101">
      <alignment horizontal="left" vertical="center" wrapText="1" indent="2"/>
    </xf>
    <xf numFmtId="0" fontId="96" fillId="86" borderId="102" applyNumberFormat="0" applyAlignment="0" applyProtection="0"/>
    <xf numFmtId="0" fontId="26" fillId="14" borderId="100">
      <alignment horizontal="right" vertical="center"/>
    </xf>
    <xf numFmtId="0" fontId="83" fillId="73" borderId="95" applyNumberFormat="0" applyAlignment="0" applyProtection="0"/>
    <xf numFmtId="0" fontId="26" fillId="14" borderId="100">
      <alignment horizontal="right" vertical="center"/>
    </xf>
    <xf numFmtId="4" fontId="26" fillId="14" borderId="98">
      <alignment horizontal="right" vertical="center"/>
    </xf>
    <xf numFmtId="0" fontId="26" fillId="14" borderId="98">
      <alignment horizontal="right" vertical="center"/>
    </xf>
    <xf numFmtId="0" fontId="77" fillId="86" borderId="102" applyNumberFormat="0" applyAlignment="0" applyProtection="0"/>
    <xf numFmtId="0" fontId="79" fillId="86" borderId="95" applyNumberFormat="0" applyAlignment="0" applyProtection="0"/>
    <xf numFmtId="0" fontId="84" fillId="0" borderId="96" applyNumberFormat="0" applyFill="0" applyAlignment="0" applyProtection="0"/>
    <xf numFmtId="0" fontId="30" fillId="16" borderId="98"/>
    <xf numFmtId="4" fontId="30" fillId="16" borderId="98"/>
    <xf numFmtId="4" fontId="26" fillId="14" borderId="98">
      <alignment horizontal="right" vertical="center"/>
    </xf>
    <xf numFmtId="0" fontId="70" fillId="9" borderId="98">
      <alignment horizontal="right" vertical="center"/>
    </xf>
    <xf numFmtId="0" fontId="83" fillId="73" borderId="95" applyNumberFormat="0" applyAlignment="0" applyProtection="0"/>
    <xf numFmtId="0" fontId="80" fillId="86" borderId="95" applyNumberFormat="0" applyAlignment="0" applyProtection="0"/>
    <xf numFmtId="4" fontId="30" fillId="0" borderId="98">
      <alignment horizontal="right" vertical="center"/>
    </xf>
    <xf numFmtId="0" fontId="30" fillId="14" borderId="101">
      <alignment horizontal="left" vertical="center" wrapText="1" indent="2"/>
    </xf>
    <xf numFmtId="0" fontId="30" fillId="0" borderId="101">
      <alignment horizontal="left" vertical="center" wrapText="1" indent="2"/>
    </xf>
    <xf numFmtId="0" fontId="96" fillId="86" borderId="102" applyNumberFormat="0" applyAlignment="0" applyProtection="0"/>
    <xf numFmtId="0" fontId="92" fillId="73" borderId="95" applyNumberFormat="0" applyAlignment="0" applyProtection="0"/>
    <xf numFmtId="0" fontId="79" fillId="86" borderId="95" applyNumberFormat="0" applyAlignment="0" applyProtection="0"/>
    <xf numFmtId="0" fontId="77" fillId="86" borderId="102" applyNumberFormat="0" applyAlignment="0" applyProtection="0"/>
    <xf numFmtId="0" fontId="26" fillId="14" borderId="100">
      <alignment horizontal="right" vertical="center"/>
    </xf>
    <xf numFmtId="0" fontId="70" fillId="9" borderId="98">
      <alignment horizontal="right" vertical="center"/>
    </xf>
    <xf numFmtId="4" fontId="26" fillId="9" borderId="98">
      <alignment horizontal="right" vertical="center"/>
    </xf>
    <xf numFmtId="4" fontId="26" fillId="14" borderId="98">
      <alignment horizontal="right" vertical="center"/>
    </xf>
    <xf numFmtId="49" fontId="30" fillId="0" borderId="99" applyNumberFormat="0" applyFont="0" applyFill="0" applyBorder="0" applyProtection="0">
      <alignment horizontal="left" vertical="center" indent="5"/>
    </xf>
    <xf numFmtId="4" fontId="30" fillId="0" borderId="98" applyFill="0" applyBorder="0" applyProtection="0">
      <alignment horizontal="right" vertical="center"/>
    </xf>
    <xf numFmtId="4" fontId="26" fillId="9" borderId="98">
      <alignment horizontal="right" vertical="center"/>
    </xf>
    <xf numFmtId="0" fontId="92" fillId="73" borderId="95" applyNumberFormat="0" applyAlignment="0" applyProtection="0"/>
    <xf numFmtId="0" fontId="83" fillId="73" borderId="95" applyNumberFormat="0" applyAlignment="0" applyProtection="0"/>
    <xf numFmtId="0" fontId="79" fillId="86" borderId="95" applyNumberFormat="0" applyAlignment="0" applyProtection="0"/>
    <xf numFmtId="0" fontId="30" fillId="14" borderId="101">
      <alignment horizontal="left" vertical="center" wrapText="1" indent="2"/>
    </xf>
    <xf numFmtId="0" fontId="30" fillId="0" borderId="101">
      <alignment horizontal="left" vertical="center" wrapText="1" indent="2"/>
    </xf>
    <xf numFmtId="0" fontId="30" fillId="14" borderId="101">
      <alignment horizontal="left" vertical="center" wrapText="1" indent="2"/>
    </xf>
    <xf numFmtId="0" fontId="30" fillId="0" borderId="101">
      <alignment horizontal="left" vertical="center" wrapText="1" indent="2"/>
    </xf>
    <xf numFmtId="0" fontId="77" fillId="86" borderId="102" applyNumberFormat="0" applyAlignment="0" applyProtection="0"/>
    <xf numFmtId="0" fontId="79" fillId="86" borderId="95" applyNumberFormat="0" applyAlignment="0" applyProtection="0"/>
    <xf numFmtId="0" fontId="80" fillId="86" borderId="95" applyNumberFormat="0" applyAlignment="0" applyProtection="0"/>
    <xf numFmtId="0" fontId="83" fillId="73" borderId="95" applyNumberFormat="0" applyAlignment="0" applyProtection="0"/>
    <xf numFmtId="0" fontId="84" fillId="0" borderId="96" applyNumberFormat="0" applyFill="0" applyAlignment="0" applyProtection="0"/>
    <xf numFmtId="0" fontId="92" fillId="73" borderId="95" applyNumberFormat="0" applyAlignment="0" applyProtection="0"/>
    <xf numFmtId="0" fontId="74" fillId="89" borderId="97" applyNumberFormat="0" applyFont="0" applyAlignment="0" applyProtection="0"/>
    <xf numFmtId="0" fontId="31"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0" fontId="80" fillId="86" borderId="95" applyNumberFormat="0" applyAlignment="0" applyProtection="0"/>
    <xf numFmtId="0" fontId="92" fillId="73" borderId="95" applyNumberFormat="0" applyAlignment="0" applyProtection="0"/>
    <xf numFmtId="0" fontId="74"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0" fontId="80" fillId="86" borderId="95" applyNumberFormat="0" applyAlignment="0" applyProtection="0"/>
    <xf numFmtId="0" fontId="92" fillId="73" borderId="95" applyNumberFormat="0" applyAlignment="0" applyProtection="0"/>
    <xf numFmtId="0" fontId="96" fillId="86" borderId="102" applyNumberFormat="0" applyAlignment="0" applyProtection="0"/>
    <xf numFmtId="0" fontId="99" fillId="0" borderId="96" applyNumberFormat="0" applyFill="0" applyAlignment="0" applyProtection="0"/>
    <xf numFmtId="0" fontId="77" fillId="86" borderId="102" applyNumberFormat="0" applyAlignment="0" applyProtection="0"/>
    <xf numFmtId="0" fontId="79" fillId="86" borderId="95" applyNumberFormat="0" applyAlignment="0" applyProtection="0"/>
    <xf numFmtId="0" fontId="84" fillId="0" borderId="96" applyNumberFormat="0" applyFill="0" applyAlignment="0" applyProtection="0"/>
    <xf numFmtId="49" fontId="30" fillId="0" borderId="98" applyNumberFormat="0" applyFont="0" applyFill="0" applyBorder="0" applyProtection="0">
      <alignment horizontal="left" vertical="center" indent="2"/>
    </xf>
    <xf numFmtId="0" fontId="26" fillId="9" borderId="98">
      <alignment horizontal="right" vertical="center"/>
    </xf>
    <xf numFmtId="4" fontId="26" fillId="9" borderId="98">
      <alignment horizontal="right" vertical="center"/>
    </xf>
    <xf numFmtId="0" fontId="70" fillId="9" borderId="98">
      <alignment horizontal="right" vertical="center"/>
    </xf>
    <xf numFmtId="4" fontId="70" fillId="9" borderId="98">
      <alignment horizontal="right" vertical="center"/>
    </xf>
    <xf numFmtId="0" fontId="26" fillId="14" borderId="98">
      <alignment horizontal="right" vertical="center"/>
    </xf>
    <xf numFmtId="4" fontId="26" fillId="14" borderId="98">
      <alignment horizontal="right" vertical="center"/>
    </xf>
    <xf numFmtId="0" fontId="26" fillId="14" borderId="98">
      <alignment horizontal="right" vertical="center"/>
    </xf>
    <xf numFmtId="4" fontId="26" fillId="14" borderId="98">
      <alignment horizontal="right" vertical="center"/>
    </xf>
    <xf numFmtId="0" fontId="83" fillId="73" borderId="95" applyNumberFormat="0" applyAlignment="0" applyProtection="0"/>
    <xf numFmtId="0" fontId="30" fillId="0" borderId="98">
      <alignment horizontal="right" vertical="center"/>
    </xf>
    <xf numFmtId="4" fontId="30" fillId="0" borderId="98">
      <alignment horizontal="right" vertical="center"/>
    </xf>
    <xf numFmtId="4" fontId="30" fillId="0" borderId="98" applyFill="0" applyBorder="0" applyProtection="0">
      <alignment horizontal="right" vertical="center"/>
    </xf>
    <xf numFmtId="49" fontId="28" fillId="0" borderId="98" applyNumberFormat="0" applyFill="0" applyBorder="0" applyProtection="0">
      <alignment horizontal="left" vertical="center"/>
    </xf>
    <xf numFmtId="0" fontId="30" fillId="0" borderId="98" applyNumberFormat="0" applyFill="0" applyAlignment="0" applyProtection="0"/>
    <xf numFmtId="175" fontId="30" fillId="90" borderId="98" applyNumberFormat="0" applyFont="0" applyBorder="0" applyAlignment="0" applyProtection="0">
      <alignment horizontal="right" vertical="center"/>
    </xf>
    <xf numFmtId="0" fontId="30" fillId="16" borderId="98"/>
    <xf numFmtId="4" fontId="30" fillId="16" borderId="98"/>
    <xf numFmtId="4" fontId="26" fillId="14" borderId="98">
      <alignment horizontal="right" vertical="center"/>
    </xf>
    <xf numFmtId="0" fontId="30" fillId="16" borderId="98"/>
    <xf numFmtId="0" fontId="79" fillId="86" borderId="95" applyNumberFormat="0" applyAlignment="0" applyProtection="0"/>
    <xf numFmtId="0" fontId="26" fillId="9" borderId="98">
      <alignment horizontal="right" vertical="center"/>
    </xf>
    <xf numFmtId="0" fontId="30" fillId="0" borderId="98">
      <alignment horizontal="right" vertical="center"/>
    </xf>
    <xf numFmtId="0" fontId="99" fillId="0" borderId="96" applyNumberFormat="0" applyFill="0" applyAlignment="0" applyProtection="0"/>
    <xf numFmtId="0" fontId="30" fillId="9" borderId="99">
      <alignment horizontal="left" vertical="center"/>
    </xf>
    <xf numFmtId="0" fontId="92" fillId="73" borderId="95" applyNumberFormat="0" applyAlignment="0" applyProtection="0"/>
    <xf numFmtId="175" fontId="30" fillId="90" borderId="98" applyNumberFormat="0" applyFont="0" applyBorder="0" applyAlignment="0" applyProtection="0">
      <alignment horizontal="right" vertical="center"/>
    </xf>
    <xf numFmtId="0" fontId="74" fillId="89" borderId="97" applyNumberFormat="0" applyFont="0" applyAlignment="0" applyProtection="0"/>
    <xf numFmtId="0" fontId="30" fillId="0" borderId="101">
      <alignment horizontal="left" vertical="center" wrapText="1" indent="2"/>
    </xf>
    <xf numFmtId="4" fontId="30" fillId="16" borderId="98"/>
    <xf numFmtId="49" fontId="28" fillId="0" borderId="98" applyNumberFormat="0" applyFill="0" applyBorder="0" applyProtection="0">
      <alignment horizontal="left" vertical="center"/>
    </xf>
    <xf numFmtId="0" fontId="30" fillId="0" borderId="98">
      <alignment horizontal="right" vertical="center"/>
    </xf>
    <xf numFmtId="4" fontId="26" fillId="14" borderId="100">
      <alignment horizontal="right" vertical="center"/>
    </xf>
    <xf numFmtId="4" fontId="26" fillId="14" borderId="98">
      <alignment horizontal="right" vertical="center"/>
    </xf>
    <xf numFmtId="4" fontId="26" fillId="14" borderId="98">
      <alignment horizontal="right" vertical="center"/>
    </xf>
    <xf numFmtId="0" fontId="70" fillId="9" borderId="98">
      <alignment horizontal="right" vertical="center"/>
    </xf>
    <xf numFmtId="0" fontId="26" fillId="9" borderId="98">
      <alignment horizontal="right" vertical="center"/>
    </xf>
    <xf numFmtId="49" fontId="30" fillId="0" borderId="98" applyNumberFormat="0" applyFont="0" applyFill="0" applyBorder="0" applyProtection="0">
      <alignment horizontal="left" vertical="center" indent="2"/>
    </xf>
    <xf numFmtId="0" fontId="92" fillId="73" borderId="95" applyNumberFormat="0" applyAlignment="0" applyProtection="0"/>
    <xf numFmtId="0" fontId="77" fillId="86" borderId="102" applyNumberFormat="0" applyAlignment="0" applyProtection="0"/>
    <xf numFmtId="49" fontId="30" fillId="0" borderId="98" applyNumberFormat="0" applyFont="0" applyFill="0" applyBorder="0" applyProtection="0">
      <alignment horizontal="left" vertical="center" indent="2"/>
    </xf>
    <xf numFmtId="0" fontId="83" fillId="73" borderId="95" applyNumberFormat="0" applyAlignment="0" applyProtection="0"/>
    <xf numFmtId="4" fontId="30" fillId="0" borderId="98" applyFill="0" applyBorder="0" applyProtection="0">
      <alignment horizontal="right" vertical="center"/>
    </xf>
    <xf numFmtId="0" fontId="80" fillId="86" borderId="95" applyNumberFormat="0" applyAlignment="0" applyProtection="0"/>
    <xf numFmtId="0" fontId="99" fillId="0" borderId="96" applyNumberFormat="0" applyFill="0" applyAlignment="0" applyProtection="0"/>
    <xf numFmtId="0" fontId="96" fillId="86" borderId="102" applyNumberFormat="0" applyAlignment="0" applyProtection="0"/>
    <xf numFmtId="0" fontId="30" fillId="0" borderId="98" applyNumberFormat="0" applyFill="0" applyAlignment="0" applyProtection="0"/>
    <xf numFmtId="4" fontId="30" fillId="0" borderId="98">
      <alignment horizontal="right" vertical="center"/>
    </xf>
    <xf numFmtId="0" fontId="30" fillId="0" borderId="98">
      <alignment horizontal="right" vertical="center"/>
    </xf>
    <xf numFmtId="0" fontId="92" fillId="73" borderId="95" applyNumberFormat="0" applyAlignment="0" applyProtection="0"/>
    <xf numFmtId="0" fontId="77" fillId="86" borderId="102" applyNumberFormat="0" applyAlignment="0" applyProtection="0"/>
    <xf numFmtId="0" fontId="79" fillId="86" borderId="95" applyNumberFormat="0" applyAlignment="0" applyProtection="0"/>
    <xf numFmtId="0" fontId="30" fillId="14" borderId="101">
      <alignment horizontal="left" vertical="center" wrapText="1" indent="2"/>
    </xf>
    <xf numFmtId="0" fontId="80" fillId="86" borderId="95" applyNumberFormat="0" applyAlignment="0" applyProtection="0"/>
    <xf numFmtId="0" fontId="80" fillId="86" borderId="95" applyNumberFormat="0" applyAlignment="0" applyProtection="0"/>
    <xf numFmtId="4" fontId="26" fillId="14" borderId="99">
      <alignment horizontal="right" vertical="center"/>
    </xf>
    <xf numFmtId="0" fontId="26" fillId="14" borderId="99">
      <alignment horizontal="right" vertical="center"/>
    </xf>
    <xf numFmtId="0" fontId="26" fillId="14" borderId="98">
      <alignment horizontal="right" vertical="center"/>
    </xf>
    <xf numFmtId="4" fontId="70" fillId="9" borderId="98">
      <alignment horizontal="right" vertical="center"/>
    </xf>
    <xf numFmtId="0" fontId="83" fillId="73" borderId="95" applyNumberFormat="0" applyAlignment="0" applyProtection="0"/>
    <xf numFmtId="0" fontId="84" fillId="0" borderId="96" applyNumberFormat="0" applyFill="0" applyAlignment="0" applyProtection="0"/>
    <xf numFmtId="0" fontId="99" fillId="0" borderId="96" applyNumberFormat="0" applyFill="0" applyAlignment="0" applyProtection="0"/>
    <xf numFmtId="0" fontId="74" fillId="89" borderId="97" applyNumberFormat="0" applyFont="0" applyAlignment="0" applyProtection="0"/>
    <xf numFmtId="0" fontId="92" fillId="73" borderId="95" applyNumberFormat="0" applyAlignment="0" applyProtection="0"/>
    <xf numFmtId="49" fontId="28" fillId="0" borderId="98" applyNumberFormat="0" applyFill="0" applyBorder="0" applyProtection="0">
      <alignment horizontal="left" vertical="center"/>
    </xf>
    <xf numFmtId="0" fontId="30" fillId="14" borderId="101">
      <alignment horizontal="left" vertical="center" wrapText="1" indent="2"/>
    </xf>
    <xf numFmtId="0" fontId="80" fillId="86" borderId="95" applyNumberFormat="0" applyAlignment="0" applyProtection="0"/>
    <xf numFmtId="0" fontId="30" fillId="0" borderId="101">
      <alignment horizontal="left" vertical="center" wrapText="1" indent="2"/>
    </xf>
    <xf numFmtId="0" fontId="74" fillId="89" borderId="97" applyNumberFormat="0" applyFont="0" applyAlignment="0" applyProtection="0"/>
    <xf numFmtId="0" fontId="31"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4" fontId="30" fillId="16" borderId="98"/>
    <xf numFmtId="0" fontId="26" fillId="14" borderId="98">
      <alignment horizontal="right" vertical="center"/>
    </xf>
    <xf numFmtId="0" fontId="99" fillId="0" borderId="96" applyNumberFormat="0" applyFill="0" applyAlignment="0" applyProtection="0"/>
    <xf numFmtId="4" fontId="26" fillId="14" borderId="100">
      <alignment horizontal="right" vertical="center"/>
    </xf>
    <xf numFmtId="0" fontId="79" fillId="86" borderId="95" applyNumberFormat="0" applyAlignment="0" applyProtection="0"/>
    <xf numFmtId="0" fontId="26" fillId="14" borderId="99">
      <alignment horizontal="right" vertical="center"/>
    </xf>
    <xf numFmtId="0" fontId="80" fillId="86" borderId="95" applyNumberFormat="0" applyAlignment="0" applyProtection="0"/>
    <xf numFmtId="0" fontId="84" fillId="0" borderId="96" applyNumberFormat="0" applyFill="0" applyAlignment="0" applyProtection="0"/>
    <xf numFmtId="0" fontId="74" fillId="89" borderId="97" applyNumberFormat="0" applyFont="0" applyAlignment="0" applyProtection="0"/>
    <xf numFmtId="4" fontId="26" fillId="14" borderId="99">
      <alignment horizontal="right" vertical="center"/>
    </xf>
    <xf numFmtId="0" fontId="30" fillId="14" borderId="101">
      <alignment horizontal="left" vertical="center" wrapText="1" indent="2"/>
    </xf>
    <xf numFmtId="0" fontId="30" fillId="16" borderId="98"/>
    <xf numFmtId="175" fontId="30" fillId="90" borderId="98" applyNumberFormat="0" applyFont="0" applyBorder="0" applyAlignment="0" applyProtection="0">
      <alignment horizontal="right" vertical="center"/>
    </xf>
    <xf numFmtId="0" fontId="30" fillId="0" borderId="98" applyNumberFormat="0" applyFill="0" applyAlignment="0" applyProtection="0"/>
    <xf numFmtId="4" fontId="30" fillId="0" borderId="98" applyFill="0" applyBorder="0" applyProtection="0">
      <alignment horizontal="right" vertical="center"/>
    </xf>
    <xf numFmtId="4" fontId="26" fillId="9" borderId="98">
      <alignment horizontal="right" vertical="center"/>
    </xf>
    <xf numFmtId="0" fontId="84" fillId="0" borderId="96" applyNumberFormat="0" applyFill="0" applyAlignment="0" applyProtection="0"/>
    <xf numFmtId="49" fontId="28" fillId="0" borderId="98" applyNumberFormat="0" applyFill="0" applyBorder="0" applyProtection="0">
      <alignment horizontal="left" vertical="center"/>
    </xf>
    <xf numFmtId="49" fontId="30" fillId="0" borderId="99" applyNumberFormat="0" applyFont="0" applyFill="0" applyBorder="0" applyProtection="0">
      <alignment horizontal="left" vertical="center" indent="5"/>
    </xf>
    <xf numFmtId="0" fontId="30" fillId="9" borderId="99">
      <alignment horizontal="left" vertical="center"/>
    </xf>
    <xf numFmtId="0" fontId="80" fillId="86" borderId="95" applyNumberFormat="0" applyAlignment="0" applyProtection="0"/>
    <xf numFmtId="4" fontId="26" fillId="14" borderId="100">
      <alignment horizontal="right" vertical="center"/>
    </xf>
    <xf numFmtId="0" fontId="92" fillId="73" borderId="95" applyNumberFormat="0" applyAlignment="0" applyProtection="0"/>
    <xf numFmtId="0" fontId="92" fillId="73" borderId="95" applyNumberFormat="0" applyAlignment="0" applyProtection="0"/>
    <xf numFmtId="0" fontId="74"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0" fontId="26" fillId="14" borderId="98">
      <alignment horizontal="right" vertical="center"/>
    </xf>
    <xf numFmtId="0" fontId="31" fillId="89" borderId="97" applyNumberFormat="0" applyFont="0" applyAlignment="0" applyProtection="0"/>
    <xf numFmtId="4" fontId="30" fillId="0" borderId="98">
      <alignment horizontal="right" vertical="center"/>
    </xf>
    <xf numFmtId="0" fontId="99" fillId="0" borderId="96" applyNumberFormat="0" applyFill="0" applyAlignment="0" applyProtection="0"/>
    <xf numFmtId="0" fontId="26" fillId="14" borderId="98">
      <alignment horizontal="right" vertical="center"/>
    </xf>
    <xf numFmtId="0" fontId="26" fillId="14" borderId="98">
      <alignment horizontal="right" vertical="center"/>
    </xf>
    <xf numFmtId="4" fontId="70" fillId="9" borderId="98">
      <alignment horizontal="right" vertical="center"/>
    </xf>
    <xf numFmtId="0" fontId="26" fillId="9" borderId="98">
      <alignment horizontal="right" vertical="center"/>
    </xf>
    <xf numFmtId="4" fontId="26" fillId="9" borderId="98">
      <alignment horizontal="right" vertical="center"/>
    </xf>
    <xf numFmtId="0" fontId="70" fillId="9" borderId="98">
      <alignment horizontal="right" vertical="center"/>
    </xf>
    <xf numFmtId="4" fontId="70" fillId="9" borderId="98">
      <alignment horizontal="right" vertical="center"/>
    </xf>
    <xf numFmtId="0" fontId="26" fillId="14" borderId="98">
      <alignment horizontal="right" vertical="center"/>
    </xf>
    <xf numFmtId="4" fontId="26" fillId="14" borderId="98">
      <alignment horizontal="right" vertical="center"/>
    </xf>
    <xf numFmtId="0" fontId="26" fillId="14" borderId="98">
      <alignment horizontal="right" vertical="center"/>
    </xf>
    <xf numFmtId="4" fontId="26" fillId="14" borderId="98">
      <alignment horizontal="right" vertical="center"/>
    </xf>
    <xf numFmtId="0" fontId="26" fillId="14" borderId="99">
      <alignment horizontal="right" vertical="center"/>
    </xf>
    <xf numFmtId="4" fontId="26" fillId="14" borderId="99">
      <alignment horizontal="right" vertical="center"/>
    </xf>
    <xf numFmtId="0" fontId="26" fillId="14" borderId="100">
      <alignment horizontal="right" vertical="center"/>
    </xf>
    <xf numFmtId="4" fontId="26" fillId="14" borderId="100">
      <alignment horizontal="right" vertical="center"/>
    </xf>
    <xf numFmtId="0" fontId="80" fillId="86" borderId="95" applyNumberFormat="0" applyAlignment="0" applyProtection="0"/>
    <xf numFmtId="0" fontId="30" fillId="14" borderId="101">
      <alignment horizontal="left" vertical="center" wrapText="1" indent="2"/>
    </xf>
    <xf numFmtId="0" fontId="30" fillId="0" borderId="101">
      <alignment horizontal="left" vertical="center" wrapText="1" indent="2"/>
    </xf>
    <xf numFmtId="0" fontId="30" fillId="9" borderId="99">
      <alignment horizontal="left" vertical="center"/>
    </xf>
    <xf numFmtId="0" fontId="92" fillId="73" borderId="95" applyNumberFormat="0" applyAlignment="0" applyProtection="0"/>
    <xf numFmtId="0" fontId="30" fillId="0" borderId="98">
      <alignment horizontal="right" vertical="center"/>
    </xf>
    <xf numFmtId="4" fontId="30" fillId="0" borderId="98">
      <alignment horizontal="right" vertical="center"/>
    </xf>
    <xf numFmtId="0" fontId="30" fillId="0" borderId="98" applyNumberFormat="0" applyFill="0" applyAlignment="0" applyProtection="0"/>
    <xf numFmtId="0" fontId="96" fillId="86" borderId="102" applyNumberFormat="0" applyAlignment="0" applyProtection="0"/>
    <xf numFmtId="175" fontId="30" fillId="90" borderId="98" applyNumberFormat="0" applyFont="0" applyBorder="0" applyAlignment="0" applyProtection="0">
      <alignment horizontal="right" vertical="center"/>
    </xf>
    <xf numFmtId="0" fontId="30" fillId="16" borderId="98"/>
    <xf numFmtId="4" fontId="30" fillId="16" borderId="98"/>
    <xf numFmtId="0" fontId="99" fillId="0" borderId="96" applyNumberFormat="0" applyFill="0" applyAlignment="0" applyProtection="0"/>
    <xf numFmtId="0" fontId="31" fillId="89" borderId="97" applyNumberFormat="0" applyFont="0" applyAlignment="0" applyProtection="0"/>
    <xf numFmtId="0" fontId="74" fillId="89" borderId="97" applyNumberFormat="0" applyFont="0" applyAlignment="0" applyProtection="0"/>
    <xf numFmtId="0" fontId="30" fillId="0" borderId="98" applyNumberFormat="0" applyFill="0" applyAlignment="0" applyProtection="0"/>
    <xf numFmtId="0" fontId="84" fillId="0" borderId="96" applyNumberFormat="0" applyFill="0" applyAlignment="0" applyProtection="0"/>
    <xf numFmtId="0" fontId="99" fillId="0" borderId="96" applyNumberFormat="0" applyFill="0" applyAlignment="0" applyProtection="0"/>
    <xf numFmtId="0" fontId="83" fillId="73" borderId="95" applyNumberFormat="0" applyAlignment="0" applyProtection="0"/>
    <xf numFmtId="0" fontId="80" fillId="86" borderId="95" applyNumberFormat="0" applyAlignment="0" applyProtection="0"/>
    <xf numFmtId="4" fontId="70" fillId="9" borderId="98">
      <alignment horizontal="right" vertical="center"/>
    </xf>
    <xf numFmtId="0" fontId="26" fillId="9" borderId="98">
      <alignment horizontal="right" vertical="center"/>
    </xf>
    <xf numFmtId="175" fontId="30" fillId="90" borderId="98" applyNumberFormat="0" applyFont="0" applyBorder="0" applyAlignment="0" applyProtection="0">
      <alignment horizontal="right" vertical="center"/>
    </xf>
    <xf numFmtId="0" fontId="84" fillId="0" borderId="96" applyNumberFormat="0" applyFill="0" applyAlignment="0" applyProtection="0"/>
    <xf numFmtId="49" fontId="30" fillId="0" borderId="98" applyNumberFormat="0" applyFont="0" applyFill="0" applyBorder="0" applyProtection="0">
      <alignment horizontal="left" vertical="center" indent="2"/>
    </xf>
    <xf numFmtId="49" fontId="30" fillId="0" borderId="99" applyNumberFormat="0" applyFont="0" applyFill="0" applyBorder="0" applyProtection="0">
      <alignment horizontal="left" vertical="center" indent="5"/>
    </xf>
    <xf numFmtId="49" fontId="30" fillId="0" borderId="98" applyNumberFormat="0" applyFont="0" applyFill="0" applyBorder="0" applyProtection="0">
      <alignment horizontal="left" vertical="center" indent="2"/>
    </xf>
    <xf numFmtId="4" fontId="30" fillId="0" borderId="98" applyFill="0" applyBorder="0" applyProtection="0">
      <alignment horizontal="right" vertical="center"/>
    </xf>
    <xf numFmtId="49" fontId="28" fillId="0" borderId="98" applyNumberFormat="0" applyFill="0" applyBorder="0" applyProtection="0">
      <alignment horizontal="left" vertical="center"/>
    </xf>
    <xf numFmtId="0" fontId="30" fillId="0" borderId="101">
      <alignment horizontal="left" vertical="center" wrapText="1" indent="2"/>
    </xf>
    <xf numFmtId="0" fontId="96" fillId="86" borderId="102" applyNumberFormat="0" applyAlignment="0" applyProtection="0"/>
    <xf numFmtId="0" fontId="26" fillId="14" borderId="100">
      <alignment horizontal="right" vertical="center"/>
    </xf>
    <xf numFmtId="0" fontId="83" fillId="73" borderId="95" applyNumberFormat="0" applyAlignment="0" applyProtection="0"/>
    <xf numFmtId="0" fontId="26" fillId="14" borderId="100">
      <alignment horizontal="right" vertical="center"/>
    </xf>
    <xf numFmtId="4" fontId="26" fillId="14" borderId="98">
      <alignment horizontal="right" vertical="center"/>
    </xf>
    <xf numFmtId="0" fontId="26" fillId="14" borderId="98">
      <alignment horizontal="right" vertical="center"/>
    </xf>
    <xf numFmtId="0" fontId="77" fillId="86" borderId="102" applyNumberFormat="0" applyAlignment="0" applyProtection="0"/>
    <xf numFmtId="0" fontId="79" fillId="86" borderId="95" applyNumberFormat="0" applyAlignment="0" applyProtection="0"/>
    <xf numFmtId="0" fontId="84" fillId="0" borderId="96" applyNumberFormat="0" applyFill="0" applyAlignment="0" applyProtection="0"/>
    <xf numFmtId="0" fontId="30" fillId="16" borderId="98"/>
    <xf numFmtId="4" fontId="30" fillId="16" borderId="98"/>
    <xf numFmtId="4" fontId="26" fillId="14" borderId="98">
      <alignment horizontal="right" vertical="center"/>
    </xf>
    <xf numFmtId="0" fontId="70" fillId="9" borderId="98">
      <alignment horizontal="right" vertical="center"/>
    </xf>
    <xf numFmtId="0" fontId="83" fillId="73" borderId="95" applyNumberFormat="0" applyAlignment="0" applyProtection="0"/>
    <xf numFmtId="0" fontId="80" fillId="86" borderId="95" applyNumberFormat="0" applyAlignment="0" applyProtection="0"/>
    <xf numFmtId="4" fontId="30" fillId="0" borderId="98">
      <alignment horizontal="right" vertical="center"/>
    </xf>
    <xf numFmtId="0" fontId="30" fillId="14" borderId="101">
      <alignment horizontal="left" vertical="center" wrapText="1" indent="2"/>
    </xf>
    <xf numFmtId="0" fontId="30" fillId="0" borderId="101">
      <alignment horizontal="left" vertical="center" wrapText="1" indent="2"/>
    </xf>
    <xf numFmtId="0" fontId="96" fillId="86" borderId="102" applyNumberFormat="0" applyAlignment="0" applyProtection="0"/>
    <xf numFmtId="0" fontId="92" fillId="73" borderId="95" applyNumberFormat="0" applyAlignment="0" applyProtection="0"/>
    <xf numFmtId="0" fontId="79" fillId="86" borderId="95" applyNumberFormat="0" applyAlignment="0" applyProtection="0"/>
    <xf numFmtId="0" fontId="77" fillId="86" borderId="102" applyNumberFormat="0" applyAlignment="0" applyProtection="0"/>
    <xf numFmtId="0" fontId="26" fillId="14" borderId="100">
      <alignment horizontal="right" vertical="center"/>
    </xf>
    <xf numFmtId="0" fontId="70" fillId="9" borderId="98">
      <alignment horizontal="right" vertical="center"/>
    </xf>
    <xf numFmtId="4" fontId="26" fillId="9" borderId="98">
      <alignment horizontal="right" vertical="center"/>
    </xf>
    <xf numFmtId="4" fontId="26" fillId="14" borderId="98">
      <alignment horizontal="right" vertical="center"/>
    </xf>
    <xf numFmtId="49" fontId="30" fillId="0" borderId="99" applyNumberFormat="0" applyFont="0" applyFill="0" applyBorder="0" applyProtection="0">
      <alignment horizontal="left" vertical="center" indent="5"/>
    </xf>
    <xf numFmtId="4" fontId="30" fillId="0" borderId="98" applyFill="0" applyBorder="0" applyProtection="0">
      <alignment horizontal="right" vertical="center"/>
    </xf>
    <xf numFmtId="4" fontId="26" fillId="9" borderId="98">
      <alignment horizontal="right" vertical="center"/>
    </xf>
    <xf numFmtId="0" fontId="92" fillId="73" borderId="95" applyNumberFormat="0" applyAlignment="0" applyProtection="0"/>
    <xf numFmtId="0" fontId="83" fillId="73" borderId="95" applyNumberFormat="0" applyAlignment="0" applyProtection="0"/>
    <xf numFmtId="0" fontId="79" fillId="86" borderId="95" applyNumberFormat="0" applyAlignment="0" applyProtection="0"/>
    <xf numFmtId="0" fontId="30" fillId="14" borderId="101">
      <alignment horizontal="left" vertical="center" wrapText="1" indent="2"/>
    </xf>
    <xf numFmtId="0" fontId="30" fillId="0" borderId="101">
      <alignment horizontal="left" vertical="center" wrapText="1" indent="2"/>
    </xf>
    <xf numFmtId="0" fontId="30" fillId="14" borderId="101">
      <alignment horizontal="left" vertical="center" wrapText="1" indent="2"/>
    </xf>
    <xf numFmtId="0" fontId="8" fillId="53" borderId="0" applyNumberFormat="0" applyBorder="0" applyAlignment="0" applyProtection="0"/>
    <xf numFmtId="0" fontId="67" fillId="0" borderId="0" applyNumberFormat="0" applyFill="0" applyBorder="0" applyAlignment="0" applyProtection="0"/>
    <xf numFmtId="0" fontId="68" fillId="58" borderId="0" applyNumberFormat="0" applyBorder="0" applyAlignment="0" applyProtection="0"/>
    <xf numFmtId="0" fontId="8" fillId="63" borderId="0" applyNumberFormat="0" applyBorder="0" applyAlignment="0" applyProtection="0"/>
    <xf numFmtId="0" fontId="68" fillId="55" borderId="0" applyNumberFormat="0" applyBorder="0" applyAlignment="0" applyProtection="0"/>
    <xf numFmtId="0" fontId="68" fillId="52" borderId="0" applyNumberFormat="0" applyBorder="0" applyAlignment="0" applyProtection="0"/>
    <xf numFmtId="0" fontId="64"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66"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65" fillId="46" borderId="56" applyNumberFormat="0" applyAlignment="0" applyProtection="0"/>
    <xf numFmtId="0" fontId="8" fillId="51" borderId="0" applyNumberFormat="0" applyBorder="0" applyAlignment="0" applyProtection="0"/>
    <xf numFmtId="0" fontId="68" fillId="61" borderId="0" applyNumberFormat="0" applyBorder="0" applyAlignment="0" applyProtection="0"/>
    <xf numFmtId="43" fontId="10" fillId="0" borderId="0" applyFont="0" applyFill="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6" fillId="14" borderId="99">
      <alignment horizontal="right" vertical="center"/>
    </xf>
    <xf numFmtId="0" fontId="26" fillId="14" borderId="98">
      <alignment horizontal="right" vertical="center"/>
    </xf>
    <xf numFmtId="0" fontId="30" fillId="0" borderId="101">
      <alignment horizontal="left" vertical="center" wrapText="1" indent="2"/>
    </xf>
    <xf numFmtId="0" fontId="26" fillId="14" borderId="99">
      <alignment horizontal="right" vertical="center"/>
    </xf>
    <xf numFmtId="0" fontId="80" fillId="86" borderId="95" applyNumberFormat="0" applyAlignment="0" applyProtection="0"/>
    <xf numFmtId="4" fontId="26" fillId="14" borderId="100">
      <alignment horizontal="right" vertical="center"/>
    </xf>
    <xf numFmtId="0" fontId="99" fillId="0" borderId="96" applyNumberFormat="0" applyFill="0" applyAlignment="0" applyProtection="0"/>
    <xf numFmtId="0" fontId="31" fillId="89" borderId="97" applyNumberFormat="0" applyFont="0" applyAlignment="0" applyProtection="0"/>
    <xf numFmtId="0" fontId="26" fillId="14" borderId="98">
      <alignment horizontal="right" vertical="center"/>
    </xf>
    <xf numFmtId="0" fontId="2" fillId="0" borderId="0"/>
    <xf numFmtId="4" fontId="70" fillId="9" borderId="98">
      <alignment horizontal="right" vertical="center"/>
    </xf>
    <xf numFmtId="4" fontId="30" fillId="16" borderId="98"/>
    <xf numFmtId="0" fontId="92" fillId="73" borderId="95" applyNumberFormat="0" applyAlignment="0" applyProtection="0"/>
    <xf numFmtId="0" fontId="99" fillId="0" borderId="96" applyNumberFormat="0" applyFill="0" applyAlignment="0" applyProtection="0"/>
    <xf numFmtId="0" fontId="70" fillId="9" borderId="98">
      <alignment horizontal="right" vertical="center"/>
    </xf>
    <xf numFmtId="0" fontId="64" fillId="46" borderId="57" applyNumberFormat="0" applyAlignment="0" applyProtection="0"/>
    <xf numFmtId="0" fontId="65" fillId="46" borderId="56" applyNumberFormat="0" applyAlignment="0" applyProtection="0"/>
    <xf numFmtId="0" fontId="84" fillId="0" borderId="96" applyNumberFormat="0" applyFill="0" applyAlignment="0" applyProtection="0"/>
    <xf numFmtId="0" fontId="74" fillId="89" borderId="97" applyNumberFormat="0" applyFont="0" applyAlignment="0" applyProtection="0"/>
    <xf numFmtId="0" fontId="66" fillId="0" borderId="0" applyNumberFormat="0" applyFill="0" applyBorder="0" applyAlignment="0" applyProtection="0"/>
    <xf numFmtId="0" fontId="2" fillId="50" borderId="0" applyNumberFormat="0" applyBorder="0" applyAlignment="0" applyProtection="0"/>
    <xf numFmtId="0" fontId="67" fillId="0" borderId="0" applyNumberFormat="0" applyFill="0" applyBorder="0" applyAlignment="0" applyProtection="0"/>
    <xf numFmtId="0" fontId="9"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68"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8" fillId="52" borderId="0" applyNumberFormat="0" applyBorder="0" applyAlignment="0" applyProtection="0"/>
    <xf numFmtId="49" fontId="28" fillId="0" borderId="98" applyNumberFormat="0" applyFill="0" applyBorder="0" applyProtection="0">
      <alignment horizontal="left" vertical="center"/>
    </xf>
    <xf numFmtId="0" fontId="2" fillId="53" borderId="0" applyNumberFormat="0" applyBorder="0" applyAlignment="0" applyProtection="0"/>
    <xf numFmtId="0" fontId="2" fillId="54" borderId="0" applyNumberFormat="0" applyBorder="0" applyAlignment="0" applyProtection="0"/>
    <xf numFmtId="0" fontId="68" fillId="55" borderId="0" applyNumberFormat="0" applyBorder="0" applyAlignment="0" applyProtection="0"/>
    <xf numFmtId="0" fontId="99" fillId="0" borderId="96" applyNumberFormat="0" applyFill="0" applyAlignment="0" applyProtection="0"/>
    <xf numFmtId="0" fontId="2" fillId="56" borderId="0" applyNumberFormat="0" applyBorder="0" applyAlignment="0" applyProtection="0"/>
    <xf numFmtId="0" fontId="2" fillId="57" borderId="0" applyNumberFormat="0" applyBorder="0" applyAlignment="0" applyProtection="0"/>
    <xf numFmtId="0" fontId="68" fillId="58" borderId="0" applyNumberFormat="0" applyBorder="0" applyAlignment="0" applyProtection="0"/>
    <xf numFmtId="0" fontId="92" fillId="73" borderId="95" applyNumberFormat="0" applyAlignment="0" applyProtection="0"/>
    <xf numFmtId="0" fontId="2" fillId="59" borderId="0" applyNumberFormat="0" applyBorder="0" applyAlignment="0" applyProtection="0"/>
    <xf numFmtId="0" fontId="2" fillId="60" borderId="0" applyNumberFormat="0" applyBorder="0" applyAlignment="0" applyProtection="0"/>
    <xf numFmtId="0" fontId="68" fillId="61" borderId="0" applyNumberFormat="0" applyBorder="0" applyAlignment="0" applyProtection="0"/>
    <xf numFmtId="49" fontId="30" fillId="0" borderId="98" applyNumberFormat="0" applyFont="0" applyFill="0" applyBorder="0" applyProtection="0">
      <alignment horizontal="left" vertical="center" indent="2"/>
    </xf>
    <xf numFmtId="0" fontId="2" fillId="62" borderId="0" applyNumberFormat="0" applyBorder="0" applyAlignment="0" applyProtection="0"/>
    <xf numFmtId="0" fontId="2" fillId="63" borderId="0" applyNumberFormat="0" applyBorder="0" applyAlignment="0" applyProtection="0"/>
    <xf numFmtId="0" fontId="68" fillId="64" borderId="0" applyNumberFormat="0" applyBorder="0" applyAlignment="0" applyProtection="0"/>
    <xf numFmtId="0" fontId="30" fillId="0" borderId="98" applyNumberFormat="0" applyFill="0" applyAlignment="0" applyProtection="0"/>
    <xf numFmtId="0" fontId="26" fillId="14" borderId="98">
      <alignment horizontal="right" vertical="center"/>
    </xf>
    <xf numFmtId="0" fontId="26" fillId="14" borderId="98">
      <alignment horizontal="right" vertical="center"/>
    </xf>
    <xf numFmtId="0" fontId="30" fillId="0" borderId="98">
      <alignment horizontal="right" vertical="center"/>
    </xf>
    <xf numFmtId="0" fontId="70" fillId="9" borderId="98">
      <alignment horizontal="right" vertical="center"/>
    </xf>
    <xf numFmtId="0" fontId="30" fillId="16" borderId="98"/>
    <xf numFmtId="0" fontId="26" fillId="9" borderId="98">
      <alignment horizontal="right" vertical="center"/>
    </xf>
    <xf numFmtId="174" fontId="119" fillId="0" borderId="0" applyFont="0" applyFill="0" applyBorder="0" applyAlignment="0" applyProtection="0"/>
    <xf numFmtId="0" fontId="119" fillId="0" borderId="0"/>
    <xf numFmtId="0" fontId="2" fillId="0" borderId="0"/>
    <xf numFmtId="4" fontId="30" fillId="0" borderId="98" applyFill="0" applyBorder="0" applyProtection="0">
      <alignment horizontal="right" vertical="center"/>
    </xf>
    <xf numFmtId="0" fontId="119" fillId="65" borderId="0" applyNumberFormat="0" applyFont="0" applyBorder="0" applyAlignment="0" applyProtection="0"/>
    <xf numFmtId="9" fontId="11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74" fontId="82" fillId="0" borderId="0" applyFont="0" applyFill="0" applyBorder="0" applyAlignment="0" applyProtection="0"/>
    <xf numFmtId="0" fontId="82" fillId="0" borderId="0"/>
    <xf numFmtId="0" fontId="2" fillId="0" borderId="0"/>
    <xf numFmtId="0" fontId="2" fillId="0" borderId="0"/>
    <xf numFmtId="0" fontId="2" fillId="0" borderId="0"/>
    <xf numFmtId="0" fontId="2" fillId="0" borderId="0"/>
    <xf numFmtId="0" fontId="82" fillId="65" borderId="0" applyNumberFormat="0" applyFont="0" applyBorder="0" applyAlignment="0" applyProtection="0"/>
    <xf numFmtId="9" fontId="82"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30" fillId="0" borderId="101">
      <alignment horizontal="left" vertical="center" wrapText="1" indent="2"/>
    </xf>
    <xf numFmtId="0" fontId="74" fillId="89" borderId="97" applyNumberFormat="0" applyFont="0" applyAlignment="0" applyProtection="0"/>
    <xf numFmtId="0" fontId="96" fillId="86" borderId="102" applyNumberFormat="0" applyAlignment="0" applyProtection="0"/>
    <xf numFmtId="0" fontId="92" fillId="73" borderId="95" applyNumberFormat="0" applyAlignment="0" applyProtection="0"/>
    <xf numFmtId="0" fontId="84" fillId="0" borderId="96" applyNumberFormat="0" applyFill="0" applyAlignment="0" applyProtection="0"/>
    <xf numFmtId="49" fontId="30" fillId="0" borderId="98" applyNumberFormat="0" applyFont="0" applyFill="0" applyBorder="0" applyProtection="0">
      <alignment horizontal="left" vertical="center" indent="2"/>
    </xf>
    <xf numFmtId="175" fontId="30" fillId="90" borderId="98" applyNumberFormat="0" applyFont="0" applyBorder="0" applyAlignment="0" applyProtection="0">
      <alignment horizontal="right" vertical="center"/>
    </xf>
    <xf numFmtId="4" fontId="26" fillId="14" borderId="100">
      <alignment horizontal="right" vertical="center"/>
    </xf>
    <xf numFmtId="0" fontId="30" fillId="16" borderId="98"/>
    <xf numFmtId="0" fontId="67" fillId="0" borderId="0" applyNumberFormat="0" applyFill="0" applyBorder="0" applyAlignment="0" applyProtection="0"/>
    <xf numFmtId="0" fontId="83" fillId="73" borderId="95" applyNumberFormat="0" applyAlignment="0" applyProtection="0"/>
    <xf numFmtId="0" fontId="80" fillId="86" borderId="95" applyNumberFormat="0" applyAlignment="0" applyProtection="0"/>
    <xf numFmtId="0" fontId="26" fillId="14" borderId="98">
      <alignment horizontal="right" vertical="center"/>
    </xf>
    <xf numFmtId="0" fontId="26" fillId="14" borderId="98">
      <alignment horizontal="right" vertical="center"/>
    </xf>
    <xf numFmtId="0" fontId="74" fillId="89" borderId="97" applyNumberFormat="0" applyFont="0" applyAlignment="0" applyProtection="0"/>
    <xf numFmtId="0" fontId="64" fillId="46" borderId="57" applyNumberFormat="0" applyAlignment="0" applyProtection="0"/>
    <xf numFmtId="0" fontId="65" fillId="46" borderId="56" applyNumberFormat="0" applyAlignment="0" applyProtection="0"/>
    <xf numFmtId="49" fontId="30" fillId="0" borderId="99" applyNumberFormat="0" applyFont="0" applyFill="0" applyBorder="0" applyProtection="0">
      <alignment horizontal="left" vertical="center" indent="5"/>
    </xf>
    <xf numFmtId="0" fontId="66" fillId="0" borderId="0" applyNumberFormat="0" applyFill="0" applyBorder="0" applyAlignment="0" applyProtection="0"/>
    <xf numFmtId="0" fontId="26" fillId="14" borderId="98">
      <alignment horizontal="right" vertical="center"/>
    </xf>
    <xf numFmtId="0" fontId="67" fillId="0" borderId="0" applyNumberFormat="0" applyFill="0" applyBorder="0" applyAlignment="0" applyProtection="0"/>
    <xf numFmtId="0" fontId="9"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68"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8"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68" fillId="55" borderId="0" applyNumberFormat="0" applyBorder="0" applyAlignment="0" applyProtection="0"/>
    <xf numFmtId="0" fontId="77" fillId="86" borderId="102"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68" fillId="58" borderId="0" applyNumberFormat="0" applyBorder="0" applyAlignment="0" applyProtection="0"/>
    <xf numFmtId="4" fontId="30" fillId="16" borderId="98"/>
    <xf numFmtId="0" fontId="2" fillId="59" borderId="0" applyNumberFormat="0" applyBorder="0" applyAlignment="0" applyProtection="0"/>
    <xf numFmtId="0" fontId="2" fillId="60" borderId="0" applyNumberFormat="0" applyBorder="0" applyAlignment="0" applyProtection="0"/>
    <xf numFmtId="0" fontId="68"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68" fillId="64" borderId="0" applyNumberFormat="0" applyBorder="0" applyAlignment="0" applyProtection="0"/>
    <xf numFmtId="49" fontId="30" fillId="0" borderId="99" applyNumberFormat="0" applyFont="0" applyFill="0" applyBorder="0" applyProtection="0">
      <alignment horizontal="left" vertical="center" indent="5"/>
    </xf>
    <xf numFmtId="0" fontId="30" fillId="0" borderId="98" applyNumberFormat="0" applyFill="0" applyAlignment="0" applyProtection="0"/>
    <xf numFmtId="0" fontId="77" fillId="86" borderId="102" applyNumberFormat="0" applyAlignment="0" applyProtection="0"/>
    <xf numFmtId="0" fontId="64" fillId="46" borderId="57" applyNumberFormat="0" applyAlignment="0" applyProtection="0"/>
    <xf numFmtId="0" fontId="92" fillId="73" borderId="95" applyNumberFormat="0" applyAlignment="0" applyProtection="0"/>
    <xf numFmtId="0" fontId="9" fillId="0" borderId="58" applyNumberFormat="0" applyFill="0" applyAlignment="0" applyProtection="0"/>
    <xf numFmtId="0" fontId="64" fillId="46" borderId="57" applyNumberFormat="0" applyAlignment="0" applyProtection="0"/>
    <xf numFmtId="0" fontId="80" fillId="86" borderId="95" applyNumberFormat="0" applyAlignment="0" applyProtection="0"/>
    <xf numFmtId="4" fontId="26" fillId="14" borderId="100">
      <alignment horizontal="right" vertical="center"/>
    </xf>
    <xf numFmtId="49" fontId="30" fillId="0" borderId="99" applyNumberFormat="0" applyFont="0" applyFill="0" applyBorder="0" applyProtection="0">
      <alignment horizontal="left" vertical="center" indent="5"/>
    </xf>
    <xf numFmtId="0" fontId="2" fillId="60" borderId="0" applyNumberFormat="0" applyBorder="0" applyAlignment="0" applyProtection="0"/>
    <xf numFmtId="49" fontId="30" fillId="0" borderId="99" applyNumberFormat="0" applyFont="0" applyFill="0" applyBorder="0" applyProtection="0">
      <alignment horizontal="left" vertical="center" indent="5"/>
    </xf>
    <xf numFmtId="4" fontId="30" fillId="16" borderId="98"/>
    <xf numFmtId="4" fontId="26" fillId="14" borderId="98">
      <alignment horizontal="right" vertical="center"/>
    </xf>
    <xf numFmtId="4" fontId="26" fillId="14" borderId="98">
      <alignment horizontal="right" vertical="center"/>
    </xf>
    <xf numFmtId="4" fontId="30" fillId="0" borderId="98" applyFill="0" applyBorder="0" applyProtection="0">
      <alignment horizontal="right" vertical="center"/>
    </xf>
    <xf numFmtId="0" fontId="26" fillId="9" borderId="98">
      <alignment horizontal="right" vertical="center"/>
    </xf>
    <xf numFmtId="0" fontId="26" fillId="14" borderId="98">
      <alignment horizontal="right" vertical="center"/>
    </xf>
    <xf numFmtId="0" fontId="68" fillId="58" borderId="0" applyNumberFormat="0" applyBorder="0" applyAlignment="0" applyProtection="0"/>
    <xf numFmtId="0" fontId="30" fillId="9" borderId="99">
      <alignment horizontal="left" vertical="center"/>
    </xf>
    <xf numFmtId="0" fontId="30" fillId="0" borderId="98" applyNumberFormat="0" applyFill="0" applyAlignment="0" applyProtection="0"/>
    <xf numFmtId="0" fontId="83" fillId="73" borderId="95" applyNumberFormat="0" applyAlignment="0" applyProtection="0"/>
    <xf numFmtId="0" fontId="68" fillId="64" borderId="0" applyNumberFormat="0" applyBorder="0" applyAlignment="0" applyProtection="0"/>
    <xf numFmtId="0" fontId="80" fillId="86" borderId="95" applyNumberFormat="0" applyAlignment="0" applyProtection="0"/>
    <xf numFmtId="0" fontId="99" fillId="0" borderId="96" applyNumberFormat="0" applyFill="0" applyAlignment="0" applyProtection="0"/>
    <xf numFmtId="0" fontId="84" fillId="0" borderId="96" applyNumberFormat="0" applyFill="0" applyAlignment="0" applyProtection="0"/>
    <xf numFmtId="0" fontId="80" fillId="86" borderId="95" applyNumberFormat="0" applyAlignment="0" applyProtection="0"/>
    <xf numFmtId="0" fontId="92" fillId="73" borderId="95" applyNumberFormat="0" applyAlignment="0" applyProtection="0"/>
    <xf numFmtId="0" fontId="80" fillId="86" borderId="95" applyNumberFormat="0" applyAlignment="0" applyProtection="0"/>
    <xf numFmtId="4" fontId="26" fillId="14" borderId="98">
      <alignment horizontal="right" vertical="center"/>
    </xf>
    <xf numFmtId="0" fontId="74" fillId="89" borderId="97" applyNumberFormat="0" applyFont="0" applyAlignment="0" applyProtection="0"/>
    <xf numFmtId="0" fontId="30" fillId="0" borderId="98">
      <alignment horizontal="right" vertical="center"/>
    </xf>
    <xf numFmtId="0" fontId="30" fillId="9" borderId="99">
      <alignment horizontal="left" vertical="center"/>
    </xf>
    <xf numFmtId="0" fontId="30" fillId="14" borderId="101">
      <alignment horizontal="left" vertical="center" wrapText="1" indent="2"/>
    </xf>
    <xf numFmtId="0" fontId="2" fillId="47" borderId="0" applyNumberFormat="0" applyBorder="0" applyAlignment="0" applyProtection="0"/>
    <xf numFmtId="0" fontId="30" fillId="16" borderId="98"/>
    <xf numFmtId="4" fontId="70" fillId="9" borderId="98">
      <alignment horizontal="right" vertical="center"/>
    </xf>
    <xf numFmtId="4" fontId="26" fillId="14" borderId="99">
      <alignment horizontal="right" vertical="center"/>
    </xf>
    <xf numFmtId="4" fontId="26" fillId="14" borderId="100">
      <alignment horizontal="right" vertical="center"/>
    </xf>
    <xf numFmtId="0" fontId="92" fillId="73" borderId="95" applyNumberFormat="0" applyAlignment="0" applyProtection="0"/>
    <xf numFmtId="4" fontId="26" fillId="14" borderId="98">
      <alignment horizontal="right" vertical="center"/>
    </xf>
    <xf numFmtId="0" fontId="2" fillId="57" borderId="0" applyNumberFormat="0" applyBorder="0" applyAlignment="0" applyProtection="0"/>
    <xf numFmtId="0" fontId="30" fillId="0" borderId="101">
      <alignment horizontal="left" vertical="center" wrapText="1" indent="2"/>
    </xf>
    <xf numFmtId="49" fontId="30" fillId="0" borderId="98" applyNumberFormat="0" applyFont="0" applyFill="0" applyBorder="0" applyProtection="0">
      <alignment horizontal="left" vertical="center" indent="2"/>
    </xf>
    <xf numFmtId="0" fontId="26" fillId="9" borderId="98">
      <alignment horizontal="right" vertical="center"/>
    </xf>
    <xf numFmtId="175" fontId="30" fillId="90" borderId="98" applyNumberFormat="0" applyFont="0" applyBorder="0" applyAlignment="0" applyProtection="0">
      <alignment horizontal="right" vertical="center"/>
    </xf>
    <xf numFmtId="0" fontId="80" fillId="86" borderId="95" applyNumberFormat="0" applyAlignment="0" applyProtection="0"/>
    <xf numFmtId="0" fontId="79" fillId="86" borderId="95" applyNumberFormat="0" applyAlignment="0" applyProtection="0"/>
    <xf numFmtId="4" fontId="30" fillId="16" borderId="98"/>
    <xf numFmtId="0" fontId="9" fillId="0" borderId="58" applyNumberFormat="0" applyFill="0" applyAlignment="0" applyProtection="0"/>
    <xf numFmtId="0" fontId="67" fillId="0" borderId="0" applyNumberFormat="0" applyFill="0" applyBorder="0" applyAlignment="0" applyProtection="0"/>
    <xf numFmtId="0" fontId="65" fillId="46" borderId="56" applyNumberFormat="0" applyAlignment="0" applyProtection="0"/>
    <xf numFmtId="0" fontId="64" fillId="46" borderId="57" applyNumberFormat="0" applyAlignment="0" applyProtection="0"/>
    <xf numFmtId="0" fontId="30" fillId="0" borderId="101">
      <alignment horizontal="left" vertical="center" wrapText="1" indent="2"/>
    </xf>
    <xf numFmtId="0" fontId="84" fillId="0" borderId="96" applyNumberFormat="0" applyFill="0" applyAlignment="0" applyProtection="0"/>
    <xf numFmtId="0" fontId="84" fillId="0" borderId="96" applyNumberFormat="0" applyFill="0" applyAlignment="0" applyProtection="0"/>
    <xf numFmtId="0" fontId="74" fillId="89" borderId="97" applyNumberFormat="0" applyFont="0" applyAlignment="0" applyProtection="0"/>
    <xf numFmtId="0" fontId="31" fillId="89" borderId="97" applyNumberFormat="0" applyFont="0" applyAlignment="0" applyProtection="0"/>
    <xf numFmtId="0" fontId="96" fillId="86" borderId="102" applyNumberFormat="0" applyAlignment="0" applyProtection="0"/>
    <xf numFmtId="49" fontId="30" fillId="0" borderId="99" applyNumberFormat="0" applyFont="0" applyFill="0" applyBorder="0" applyProtection="0">
      <alignment horizontal="left" vertical="center" indent="5"/>
    </xf>
    <xf numFmtId="4" fontId="26" fillId="9" borderId="98">
      <alignment horizontal="right" vertical="center"/>
    </xf>
    <xf numFmtId="0" fontId="99" fillId="0" borderId="96" applyNumberFormat="0" applyFill="0" applyAlignment="0" applyProtection="0"/>
    <xf numFmtId="0" fontId="30" fillId="0" borderId="101">
      <alignment horizontal="left" vertical="center" wrapText="1" indent="2"/>
    </xf>
    <xf numFmtId="0" fontId="99" fillId="0" borderId="96" applyNumberFormat="0" applyFill="0" applyAlignment="0" applyProtection="0"/>
    <xf numFmtId="0" fontId="30" fillId="14" borderId="101">
      <alignment horizontal="left" vertical="center" wrapText="1" indent="2"/>
    </xf>
    <xf numFmtId="0" fontId="92" fillId="73" borderId="95" applyNumberFormat="0" applyAlignment="0" applyProtection="0"/>
    <xf numFmtId="4" fontId="30" fillId="0" borderId="98">
      <alignment horizontal="right" vertical="center"/>
    </xf>
    <xf numFmtId="0" fontId="31" fillId="89" borderId="97" applyNumberFormat="0" applyFont="0" applyAlignment="0" applyProtection="0"/>
    <xf numFmtId="0" fontId="79" fillId="86" borderId="95" applyNumberFormat="0" applyAlignment="0" applyProtection="0"/>
    <xf numFmtId="0" fontId="30" fillId="16" borderId="98"/>
    <xf numFmtId="0" fontId="2" fillId="47" borderId="0" applyNumberFormat="0" applyBorder="0" applyAlignment="0" applyProtection="0"/>
    <xf numFmtId="0" fontId="30" fillId="14" borderId="101">
      <alignment horizontal="left" vertical="center" wrapText="1" indent="2"/>
    </xf>
    <xf numFmtId="0" fontId="77" fillId="86" borderId="102" applyNumberFormat="0" applyAlignment="0" applyProtection="0"/>
    <xf numFmtId="49" fontId="30" fillId="0" borderId="98" applyNumberFormat="0" applyFont="0" applyFill="0" applyBorder="0" applyProtection="0">
      <alignment horizontal="left" vertical="center" indent="2"/>
    </xf>
    <xf numFmtId="0" fontId="26" fillId="14" borderId="98">
      <alignment horizontal="right" vertical="center"/>
    </xf>
    <xf numFmtId="0" fontId="30" fillId="14" borderId="101">
      <alignment horizontal="left" vertical="center" wrapText="1" indent="2"/>
    </xf>
    <xf numFmtId="4" fontId="26" fillId="14" borderId="100">
      <alignment horizontal="right" vertical="center"/>
    </xf>
    <xf numFmtId="0" fontId="2" fillId="47" borderId="0" applyNumberFormat="0" applyBorder="0" applyAlignment="0" applyProtection="0"/>
    <xf numFmtId="0" fontId="92" fillId="73" borderId="95" applyNumberFormat="0" applyAlignment="0" applyProtection="0"/>
    <xf numFmtId="4" fontId="26" fillId="9" borderId="98">
      <alignment horizontal="right" vertical="center"/>
    </xf>
    <xf numFmtId="0" fontId="83" fillId="73" borderId="95" applyNumberFormat="0" applyAlignment="0" applyProtection="0"/>
    <xf numFmtId="0" fontId="30" fillId="16" borderId="98"/>
    <xf numFmtId="0" fontId="70" fillId="9" borderId="98">
      <alignment horizontal="right" vertical="center"/>
    </xf>
    <xf numFmtId="0" fontId="26" fillId="14" borderId="98">
      <alignment horizontal="right" vertical="center"/>
    </xf>
    <xf numFmtId="0" fontId="30" fillId="14" borderId="101">
      <alignment horizontal="left" vertical="center" wrapText="1" indent="2"/>
    </xf>
    <xf numFmtId="4" fontId="26" fillId="14" borderId="99">
      <alignment horizontal="right" vertical="center"/>
    </xf>
    <xf numFmtId="0" fontId="99" fillId="0" borderId="96" applyNumberFormat="0" applyFill="0" applyAlignment="0" applyProtection="0"/>
    <xf numFmtId="0" fontId="30" fillId="0" borderId="101">
      <alignment horizontal="left" vertical="center" wrapText="1" indent="2"/>
    </xf>
    <xf numFmtId="4" fontId="30" fillId="0" borderId="98" applyFill="0" applyBorder="0" applyProtection="0">
      <alignment horizontal="right" vertical="center"/>
    </xf>
    <xf numFmtId="0" fontId="80" fillId="86" borderId="95" applyNumberFormat="0" applyAlignment="0" applyProtection="0"/>
    <xf numFmtId="0" fontId="70" fillId="9" borderId="98">
      <alignment horizontal="right" vertical="center"/>
    </xf>
    <xf numFmtId="4" fontId="26" fillId="14" borderId="98">
      <alignment horizontal="right" vertical="center"/>
    </xf>
    <xf numFmtId="0" fontId="92" fillId="73" borderId="95" applyNumberFormat="0" applyAlignment="0" applyProtection="0"/>
    <xf numFmtId="4" fontId="70" fillId="9" borderId="98">
      <alignment horizontal="right" vertical="center"/>
    </xf>
    <xf numFmtId="0" fontId="30" fillId="9" borderId="99">
      <alignment horizontal="left" vertical="center"/>
    </xf>
    <xf numFmtId="0" fontId="74" fillId="89" borderId="97" applyNumberFormat="0" applyFont="0" applyAlignment="0" applyProtection="0"/>
    <xf numFmtId="0" fontId="96" fillId="86" borderId="102" applyNumberFormat="0" applyAlignment="0" applyProtection="0"/>
    <xf numFmtId="0" fontId="67" fillId="0" borderId="0" applyNumberFormat="0" applyFill="0" applyBorder="0" applyAlignment="0" applyProtection="0"/>
    <xf numFmtId="0" fontId="99" fillId="0" borderId="96" applyNumberFormat="0" applyFill="0" applyAlignment="0" applyProtection="0"/>
    <xf numFmtId="0" fontId="2" fillId="47" borderId="0" applyNumberFormat="0" applyBorder="0" applyAlignment="0" applyProtection="0"/>
    <xf numFmtId="0" fontId="68" fillId="52" borderId="0" applyNumberFormat="0" applyBorder="0" applyAlignment="0" applyProtection="0"/>
    <xf numFmtId="0" fontId="79" fillId="86" borderId="95" applyNumberFormat="0" applyAlignment="0" applyProtection="0"/>
    <xf numFmtId="0" fontId="26" fillId="9" borderId="98">
      <alignment horizontal="right" vertical="center"/>
    </xf>
    <xf numFmtId="0" fontId="92" fillId="73" borderId="95" applyNumberFormat="0" applyAlignment="0" applyProtection="0"/>
    <xf numFmtId="0" fontId="30" fillId="0" borderId="101">
      <alignment horizontal="left" vertical="center" wrapText="1" indent="2"/>
    </xf>
    <xf numFmtId="0" fontId="26" fillId="14" borderId="100">
      <alignment horizontal="right" vertical="center"/>
    </xf>
    <xf numFmtId="0" fontId="74" fillId="89" borderId="97" applyNumberFormat="0" applyFont="0" applyAlignment="0" applyProtection="0"/>
    <xf numFmtId="0" fontId="68" fillId="64" borderId="0" applyNumberFormat="0" applyBorder="0" applyAlignment="0" applyProtection="0"/>
    <xf numFmtId="49" fontId="28" fillId="0" borderId="98" applyNumberFormat="0" applyFill="0" applyBorder="0" applyProtection="0">
      <alignment horizontal="left" vertical="center"/>
    </xf>
    <xf numFmtId="0" fontId="31" fillId="89" borderId="97" applyNumberFormat="0" applyFont="0" applyAlignment="0" applyProtection="0"/>
    <xf numFmtId="0" fontId="68" fillId="61" borderId="0" applyNumberFormat="0" applyBorder="0" applyAlignment="0" applyProtection="0"/>
    <xf numFmtId="0" fontId="26" fillId="9" borderId="98">
      <alignment horizontal="right" vertical="center"/>
    </xf>
    <xf numFmtId="4" fontId="26" fillId="9" borderId="98">
      <alignment horizontal="right" vertical="center"/>
    </xf>
    <xf numFmtId="0" fontId="70" fillId="9" borderId="98">
      <alignment horizontal="right" vertical="center"/>
    </xf>
    <xf numFmtId="4" fontId="70" fillId="9" borderId="98">
      <alignment horizontal="right" vertical="center"/>
    </xf>
    <xf numFmtId="0" fontId="26" fillId="14" borderId="98">
      <alignment horizontal="right" vertical="center"/>
    </xf>
    <xf numFmtId="4" fontId="26" fillId="14" borderId="98">
      <alignment horizontal="right" vertical="center"/>
    </xf>
    <xf numFmtId="0" fontId="26" fillId="14" borderId="98">
      <alignment horizontal="right" vertical="center"/>
    </xf>
    <xf numFmtId="4" fontId="26" fillId="14" borderId="98">
      <alignment horizontal="right" vertical="center"/>
    </xf>
    <xf numFmtId="0" fontId="26" fillId="14" borderId="99">
      <alignment horizontal="right" vertical="center"/>
    </xf>
    <xf numFmtId="4" fontId="26" fillId="14" borderId="99">
      <alignment horizontal="right" vertical="center"/>
    </xf>
    <xf numFmtId="0" fontId="26" fillId="14" borderId="100">
      <alignment horizontal="right" vertical="center"/>
    </xf>
    <xf numFmtId="4" fontId="26" fillId="14" borderId="100">
      <alignment horizontal="right" vertical="center"/>
    </xf>
    <xf numFmtId="0" fontId="80" fillId="86" borderId="95" applyNumberFormat="0" applyAlignment="0" applyProtection="0"/>
    <xf numFmtId="0" fontId="30" fillId="14" borderId="101">
      <alignment horizontal="left" vertical="center" wrapText="1" indent="2"/>
    </xf>
    <xf numFmtId="0" fontId="30" fillId="0" borderId="101">
      <alignment horizontal="left" vertical="center" wrapText="1" indent="2"/>
    </xf>
    <xf numFmtId="0" fontId="30" fillId="9" borderId="99">
      <alignment horizontal="left" vertical="center"/>
    </xf>
    <xf numFmtId="4" fontId="30" fillId="0" borderId="98" applyFill="0" applyBorder="0" applyProtection="0">
      <alignment horizontal="right" vertical="center"/>
    </xf>
    <xf numFmtId="0" fontId="92" fillId="73" borderId="95" applyNumberFormat="0" applyAlignment="0" applyProtection="0"/>
    <xf numFmtId="0" fontId="30" fillId="0" borderId="98">
      <alignment horizontal="right" vertical="center"/>
    </xf>
    <xf numFmtId="4" fontId="30" fillId="0" borderId="98">
      <alignment horizontal="right" vertical="center"/>
    </xf>
    <xf numFmtId="49" fontId="30" fillId="0" borderId="98" applyNumberFormat="0" applyFont="0" applyFill="0" applyBorder="0" applyProtection="0">
      <alignment horizontal="left" vertical="center" indent="2"/>
    </xf>
    <xf numFmtId="0" fontId="30" fillId="0" borderId="98" applyNumberFormat="0" applyFill="0" applyAlignment="0" applyProtection="0"/>
    <xf numFmtId="0" fontId="96" fillId="86" borderId="102" applyNumberFormat="0" applyAlignment="0" applyProtection="0"/>
    <xf numFmtId="175" fontId="30" fillId="90" borderId="98" applyNumberFormat="0" applyFont="0" applyBorder="0" applyAlignment="0" applyProtection="0">
      <alignment horizontal="right" vertical="center"/>
    </xf>
    <xf numFmtId="0" fontId="30" fillId="16" borderId="98"/>
    <xf numFmtId="4" fontId="30" fillId="16" borderId="98"/>
    <xf numFmtId="0" fontId="99" fillId="0" borderId="96" applyNumberFormat="0" applyFill="0" applyAlignment="0" applyProtection="0"/>
    <xf numFmtId="0" fontId="77" fillId="86" borderId="102"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26" fillId="14" borderId="99">
      <alignment horizontal="right" vertical="center"/>
    </xf>
    <xf numFmtId="0" fontId="99" fillId="0" borderId="96" applyNumberFormat="0" applyFill="0" applyAlignment="0" applyProtection="0"/>
    <xf numFmtId="0" fontId="65" fillId="46" borderId="56" applyNumberFormat="0" applyAlignment="0" applyProtection="0"/>
    <xf numFmtId="0" fontId="74" fillId="89" borderId="97" applyNumberFormat="0" applyFont="0" applyAlignment="0" applyProtection="0"/>
    <xf numFmtId="4" fontId="30" fillId="0" borderId="98"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26" fillId="14" borderId="100">
      <alignment horizontal="right" vertical="center"/>
    </xf>
    <xf numFmtId="0" fontId="2" fillId="51" borderId="0" applyNumberFormat="0" applyBorder="0" applyAlignment="0" applyProtection="0"/>
    <xf numFmtId="0" fontId="26" fillId="14" borderId="98">
      <alignment horizontal="right" vertical="center"/>
    </xf>
    <xf numFmtId="0" fontId="96" fillId="86" borderId="102" applyNumberFormat="0" applyAlignment="0" applyProtection="0"/>
    <xf numFmtId="0" fontId="2" fillId="50" borderId="0" applyNumberFormat="0" applyBorder="0" applyAlignment="0" applyProtection="0"/>
    <xf numFmtId="0" fontId="79" fillId="86" borderId="95" applyNumberFormat="0" applyAlignment="0" applyProtection="0"/>
    <xf numFmtId="0" fontId="99" fillId="0" borderId="96" applyNumberFormat="0" applyFill="0" applyAlignment="0" applyProtection="0"/>
    <xf numFmtId="4" fontId="26" fillId="14" borderId="98">
      <alignment horizontal="right" vertical="center"/>
    </xf>
    <xf numFmtId="0" fontId="68" fillId="55" borderId="0" applyNumberFormat="0" applyBorder="0" applyAlignment="0" applyProtection="0"/>
    <xf numFmtId="0" fontId="30" fillId="0" borderId="98" applyNumberFormat="0" applyFill="0" applyAlignment="0" applyProtection="0"/>
    <xf numFmtId="0" fontId="2" fillId="56" borderId="0" applyNumberFormat="0" applyBorder="0" applyAlignment="0" applyProtection="0"/>
    <xf numFmtId="0" fontId="99" fillId="0" borderId="96" applyNumberFormat="0" applyFill="0" applyAlignment="0" applyProtection="0"/>
    <xf numFmtId="4" fontId="30" fillId="0" borderId="98">
      <alignment horizontal="right" vertical="center"/>
    </xf>
    <xf numFmtId="4" fontId="26" fillId="14" borderId="100">
      <alignment horizontal="right" vertical="center"/>
    </xf>
    <xf numFmtId="0" fontId="70" fillId="9" borderId="98">
      <alignment horizontal="right" vertical="center"/>
    </xf>
    <xf numFmtId="0" fontId="31" fillId="89" borderId="97" applyNumberFormat="0" applyFont="0" applyAlignment="0" applyProtection="0"/>
    <xf numFmtId="0" fontId="2" fillId="59" borderId="0" applyNumberFormat="0" applyBorder="0" applyAlignment="0" applyProtection="0"/>
    <xf numFmtId="0" fontId="92" fillId="73" borderId="95" applyNumberFormat="0" applyAlignment="0" applyProtection="0"/>
    <xf numFmtId="4" fontId="70" fillId="9" borderId="98">
      <alignment horizontal="right" vertical="center"/>
    </xf>
    <xf numFmtId="0" fontId="30" fillId="0" borderId="101">
      <alignment horizontal="left" vertical="center" wrapText="1" indent="2"/>
    </xf>
    <xf numFmtId="0" fontId="96" fillId="86" borderId="102" applyNumberFormat="0" applyAlignment="0" applyProtection="0"/>
    <xf numFmtId="0" fontId="74" fillId="89" borderId="97" applyNumberFormat="0" applyFont="0" applyAlignment="0" applyProtection="0"/>
    <xf numFmtId="0" fontId="83" fillId="73" borderId="95" applyNumberFormat="0" applyAlignment="0" applyProtection="0"/>
    <xf numFmtId="49" fontId="28" fillId="0" borderId="98" applyNumberFormat="0" applyFill="0" applyBorder="0" applyProtection="0">
      <alignment horizontal="left" vertical="center"/>
    </xf>
    <xf numFmtId="4" fontId="26" fillId="9" borderId="98">
      <alignment horizontal="right" vertical="center"/>
    </xf>
    <xf numFmtId="0" fontId="99" fillId="0" borderId="96" applyNumberFormat="0" applyFill="0" applyAlignment="0" applyProtection="0"/>
    <xf numFmtId="0" fontId="2" fillId="53" borderId="0" applyNumberFormat="0" applyBorder="0" applyAlignment="0" applyProtection="0"/>
    <xf numFmtId="0" fontId="96" fillId="86" borderId="102" applyNumberFormat="0" applyAlignment="0" applyProtection="0"/>
    <xf numFmtId="0" fontId="92" fillId="73" borderId="95" applyNumberFormat="0" applyAlignment="0" applyProtection="0"/>
    <xf numFmtId="0" fontId="2" fillId="51" borderId="0" applyNumberFormat="0" applyBorder="0" applyAlignment="0" applyProtection="0"/>
    <xf numFmtId="0" fontId="68" fillId="61" borderId="0" applyNumberFormat="0" applyBorder="0" applyAlignment="0" applyProtection="0"/>
    <xf numFmtId="0" fontId="2" fillId="47" borderId="0" applyNumberFormat="0" applyBorder="0" applyAlignment="0" applyProtection="0"/>
    <xf numFmtId="49" fontId="28" fillId="0" borderId="98" applyNumberFormat="0" applyFill="0" applyBorder="0" applyProtection="0">
      <alignment horizontal="left" vertical="center"/>
    </xf>
    <xf numFmtId="0" fontId="99" fillId="0" borderId="96" applyNumberFormat="0" applyFill="0" applyAlignment="0" applyProtection="0"/>
    <xf numFmtId="0" fontId="68" fillId="52" borderId="0" applyNumberFormat="0" applyBorder="0" applyAlignment="0" applyProtection="0"/>
    <xf numFmtId="49" fontId="30" fillId="0" borderId="98" applyNumberFormat="0" applyFont="0" applyFill="0" applyBorder="0" applyProtection="0">
      <alignment horizontal="left" vertical="center" indent="2"/>
    </xf>
    <xf numFmtId="49" fontId="30" fillId="0" borderId="99" applyNumberFormat="0" applyFont="0" applyFill="0" applyBorder="0" applyProtection="0">
      <alignment horizontal="left" vertical="center" indent="5"/>
    </xf>
    <xf numFmtId="0" fontId="92" fillId="73" borderId="95" applyNumberFormat="0" applyAlignment="0" applyProtection="0"/>
    <xf numFmtId="0" fontId="30" fillId="9" borderId="99">
      <alignment horizontal="left" vertical="center"/>
    </xf>
    <xf numFmtId="0" fontId="80" fillId="86" borderId="95" applyNumberFormat="0" applyAlignment="0" applyProtection="0"/>
    <xf numFmtId="0" fontId="99" fillId="0" borderId="96" applyNumberFormat="0" applyFill="0" applyAlignment="0" applyProtection="0"/>
    <xf numFmtId="4" fontId="26" fillId="14" borderId="99">
      <alignment horizontal="right" vertical="center"/>
    </xf>
    <xf numFmtId="0" fontId="31" fillId="89" borderId="97" applyNumberFormat="0" applyFont="0" applyAlignment="0" applyProtection="0"/>
    <xf numFmtId="4" fontId="30" fillId="0" borderId="98" applyFill="0" applyBorder="0" applyProtection="0">
      <alignment horizontal="right" vertical="center"/>
    </xf>
    <xf numFmtId="49" fontId="28" fillId="0" borderId="98" applyNumberFormat="0" applyFill="0" applyBorder="0" applyProtection="0">
      <alignment horizontal="left" vertical="center"/>
    </xf>
    <xf numFmtId="4" fontId="26" fillId="14" borderId="100">
      <alignment horizontal="right" vertical="center"/>
    </xf>
    <xf numFmtId="0" fontId="68" fillId="64" borderId="0" applyNumberFormat="0" applyBorder="0" applyAlignment="0" applyProtection="0"/>
    <xf numFmtId="0" fontId="99" fillId="0" borderId="96" applyNumberFormat="0" applyFill="0" applyAlignment="0" applyProtection="0"/>
    <xf numFmtId="0" fontId="83" fillId="73" borderId="95" applyNumberFormat="0" applyAlignment="0" applyProtection="0"/>
    <xf numFmtId="0" fontId="84" fillId="0" borderId="96" applyNumberFormat="0" applyFill="0" applyAlignment="0" applyProtection="0"/>
    <xf numFmtId="0" fontId="74" fillId="89" borderId="97" applyNumberFormat="0" applyFont="0" applyAlignment="0" applyProtection="0"/>
    <xf numFmtId="0" fontId="99" fillId="0" borderId="96" applyNumberFormat="0" applyFill="0" applyAlignment="0" applyProtection="0"/>
    <xf numFmtId="0" fontId="68" fillId="55" borderId="0" applyNumberFormat="0" applyBorder="0" applyAlignment="0" applyProtection="0"/>
    <xf numFmtId="0" fontId="74" fillId="89" borderId="97" applyNumberFormat="0" applyFont="0" applyAlignment="0" applyProtection="0"/>
    <xf numFmtId="0" fontId="30" fillId="0" borderId="98" applyNumberFormat="0" applyFill="0" applyAlignment="0" applyProtection="0"/>
    <xf numFmtId="49" fontId="30" fillId="0" borderId="99" applyNumberFormat="0" applyFont="0" applyFill="0" applyBorder="0" applyProtection="0">
      <alignment horizontal="left" vertical="center" indent="5"/>
    </xf>
    <xf numFmtId="0" fontId="30" fillId="0" borderId="98" applyNumberFormat="0" applyFill="0" applyAlignment="0" applyProtection="0"/>
    <xf numFmtId="4" fontId="30" fillId="0" borderId="98">
      <alignment horizontal="right" vertical="center"/>
    </xf>
    <xf numFmtId="4" fontId="30" fillId="0" borderId="98">
      <alignment horizontal="right" vertical="center"/>
    </xf>
    <xf numFmtId="0" fontId="26" fillId="14" borderId="98">
      <alignment horizontal="right" vertical="center"/>
    </xf>
    <xf numFmtId="0" fontId="30" fillId="14" borderId="101">
      <alignment horizontal="left" vertical="center" wrapText="1" indent="2"/>
    </xf>
    <xf numFmtId="0" fontId="92" fillId="73" borderId="95" applyNumberFormat="0" applyAlignment="0" applyProtection="0"/>
    <xf numFmtId="0" fontId="30" fillId="0" borderId="98">
      <alignment horizontal="right" vertical="center"/>
    </xf>
    <xf numFmtId="0" fontId="77" fillId="86" borderId="102" applyNumberFormat="0" applyAlignment="0" applyProtection="0"/>
    <xf numFmtId="0" fontId="79" fillId="86" borderId="95" applyNumberFormat="0" applyAlignment="0" applyProtection="0"/>
    <xf numFmtId="0" fontId="84" fillId="0" borderId="96" applyNumberFormat="0" applyFill="0" applyAlignment="0" applyProtection="0"/>
    <xf numFmtId="175" fontId="30" fillId="90" borderId="98" applyNumberFormat="0" applyFont="0" applyBorder="0" applyAlignment="0" applyProtection="0">
      <alignment horizontal="right" vertical="center"/>
    </xf>
    <xf numFmtId="0" fontId="64" fillId="46" borderId="57" applyNumberFormat="0" applyAlignment="0" applyProtection="0"/>
    <xf numFmtId="0" fontId="26" fillId="14" borderId="100">
      <alignment horizontal="right" vertical="center"/>
    </xf>
    <xf numFmtId="0" fontId="80" fillId="86" borderId="95" applyNumberFormat="0" applyAlignment="0" applyProtection="0"/>
    <xf numFmtId="0" fontId="79" fillId="86" borderId="95" applyNumberFormat="0" applyAlignment="0" applyProtection="0"/>
    <xf numFmtId="0" fontId="99" fillId="0" borderId="96" applyNumberFormat="0" applyFill="0" applyAlignment="0" applyProtection="0"/>
    <xf numFmtId="0" fontId="99" fillId="0" borderId="96" applyNumberFormat="0" applyFill="0" applyAlignment="0" applyProtection="0"/>
    <xf numFmtId="0" fontId="31" fillId="89" borderId="97" applyNumberFormat="0" applyFont="0" applyAlignment="0" applyProtection="0"/>
    <xf numFmtId="0" fontId="68" fillId="61" borderId="0" applyNumberFormat="0" applyBorder="0" applyAlignment="0" applyProtection="0"/>
    <xf numFmtId="0" fontId="26" fillId="14" borderId="100">
      <alignment horizontal="right" vertical="center"/>
    </xf>
    <xf numFmtId="0" fontId="2" fillId="59" borderId="0" applyNumberFormat="0" applyBorder="0" applyAlignment="0" applyProtection="0"/>
    <xf numFmtId="0" fontId="26" fillId="14" borderId="99">
      <alignment horizontal="right" vertical="center"/>
    </xf>
    <xf numFmtId="4" fontId="26" fillId="9" borderId="98">
      <alignment horizontal="right" vertical="center"/>
    </xf>
    <xf numFmtId="4" fontId="26" fillId="14" borderId="98">
      <alignment horizontal="right" vertical="center"/>
    </xf>
    <xf numFmtId="0" fontId="66" fillId="0" borderId="0" applyNumberFormat="0" applyFill="0" applyBorder="0" applyAlignment="0" applyProtection="0"/>
    <xf numFmtId="4" fontId="26" fillId="14" borderId="98">
      <alignment horizontal="right" vertical="center"/>
    </xf>
    <xf numFmtId="0" fontId="83" fillId="73" borderId="95" applyNumberFormat="0" applyAlignment="0" applyProtection="0"/>
    <xf numFmtId="0" fontId="26" fillId="14" borderId="98">
      <alignment horizontal="right" vertical="center"/>
    </xf>
    <xf numFmtId="4" fontId="26" fillId="14" borderId="98">
      <alignment horizontal="right" vertical="center"/>
    </xf>
    <xf numFmtId="0" fontId="96" fillId="86" borderId="102" applyNumberFormat="0" applyAlignment="0" applyProtection="0"/>
    <xf numFmtId="4" fontId="26" fillId="14" borderId="98">
      <alignment horizontal="right" vertical="center"/>
    </xf>
    <xf numFmtId="0" fontId="30" fillId="0" borderId="98">
      <alignment horizontal="right" vertical="center"/>
    </xf>
    <xf numFmtId="0" fontId="2" fillId="48" borderId="0" applyNumberFormat="0" applyBorder="0" applyAlignment="0" applyProtection="0"/>
    <xf numFmtId="0" fontId="68" fillId="49" borderId="0" applyNumberFormat="0" applyBorder="0" applyAlignment="0" applyProtection="0"/>
    <xf numFmtId="0" fontId="66" fillId="0" borderId="0" applyNumberFormat="0" applyFill="0" applyBorder="0" applyAlignment="0" applyProtection="0"/>
    <xf numFmtId="0" fontId="30" fillId="0" borderId="101">
      <alignment horizontal="left" vertical="center" wrapText="1" indent="2"/>
    </xf>
    <xf numFmtId="0" fontId="30" fillId="16" borderId="98"/>
    <xf numFmtId="4" fontId="30" fillId="0" borderId="98" applyFill="0" applyBorder="0" applyProtection="0">
      <alignment horizontal="right" vertical="center"/>
    </xf>
    <xf numFmtId="0" fontId="80" fillId="86" borderId="95" applyNumberFormat="0" applyAlignment="0" applyProtection="0"/>
    <xf numFmtId="0" fontId="30" fillId="14" borderId="101">
      <alignment horizontal="left" vertical="center" wrapText="1" indent="2"/>
    </xf>
    <xf numFmtId="0" fontId="30" fillId="0" borderId="101">
      <alignment horizontal="left" vertical="center" wrapText="1" indent="2"/>
    </xf>
    <xf numFmtId="0" fontId="84" fillId="0" borderId="96" applyNumberFormat="0" applyFill="0" applyAlignment="0" applyProtection="0"/>
    <xf numFmtId="0" fontId="92" fillId="73" borderId="95" applyNumberFormat="0" applyAlignment="0" applyProtection="0"/>
    <xf numFmtId="0" fontId="30" fillId="0" borderId="98">
      <alignment horizontal="right" vertical="center"/>
    </xf>
    <xf numFmtId="49" fontId="30" fillId="0" borderId="98" applyNumberFormat="0" applyFont="0" applyFill="0" applyBorder="0" applyProtection="0">
      <alignment horizontal="left" vertical="center" indent="2"/>
    </xf>
    <xf numFmtId="0" fontId="79" fillId="86" borderId="95" applyNumberFormat="0" applyAlignment="0" applyProtection="0"/>
    <xf numFmtId="0" fontId="30" fillId="0" borderId="98">
      <alignment horizontal="right" vertical="center"/>
    </xf>
    <xf numFmtId="0" fontId="26" fillId="9" borderId="98">
      <alignment horizontal="right" vertical="center"/>
    </xf>
    <xf numFmtId="0" fontId="68" fillId="52" borderId="0" applyNumberFormat="0" applyBorder="0" applyAlignment="0" applyProtection="0"/>
    <xf numFmtId="4" fontId="30" fillId="0" borderId="98">
      <alignment horizontal="right" vertical="center"/>
    </xf>
    <xf numFmtId="175" fontId="30" fillId="90" borderId="98" applyNumberFormat="0" applyFont="0" applyBorder="0" applyAlignment="0" applyProtection="0">
      <alignment horizontal="right" vertical="center"/>
    </xf>
    <xf numFmtId="4" fontId="70" fillId="9" borderId="98">
      <alignment horizontal="right" vertical="center"/>
    </xf>
    <xf numFmtId="4" fontId="26" fillId="14" borderId="99">
      <alignment horizontal="right" vertical="center"/>
    </xf>
    <xf numFmtId="4" fontId="26" fillId="9" borderId="98">
      <alignment horizontal="right" vertical="center"/>
    </xf>
    <xf numFmtId="0" fontId="84" fillId="0" borderId="96" applyNumberFormat="0" applyFill="0" applyAlignment="0" applyProtection="0"/>
    <xf numFmtId="0" fontId="92" fillId="73" borderId="95" applyNumberFormat="0" applyAlignment="0" applyProtection="0"/>
    <xf numFmtId="0" fontId="30" fillId="16" borderId="98"/>
    <xf numFmtId="49" fontId="30" fillId="0" borderId="98" applyNumberFormat="0" applyFont="0" applyFill="0" applyBorder="0" applyProtection="0">
      <alignment horizontal="left" vertical="center" indent="2"/>
    </xf>
    <xf numFmtId="4" fontId="70" fillId="9" borderId="98">
      <alignment horizontal="right" vertical="center"/>
    </xf>
    <xf numFmtId="0" fontId="96" fillId="86" borderId="102" applyNumberFormat="0" applyAlignment="0" applyProtection="0"/>
    <xf numFmtId="0" fontId="2" fillId="62" borderId="0" applyNumberFormat="0" applyBorder="0" applyAlignment="0" applyProtection="0"/>
    <xf numFmtId="49" fontId="28" fillId="0" borderId="98"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0" fillId="9" borderId="98">
      <alignment horizontal="right" vertical="center"/>
    </xf>
    <xf numFmtId="0" fontId="68" fillId="49" borderId="0" applyNumberFormat="0" applyBorder="0" applyAlignment="0" applyProtection="0"/>
    <xf numFmtId="0" fontId="68"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68" fillId="58" borderId="0" applyNumberFormat="0" applyBorder="0" applyAlignment="0" applyProtection="0"/>
    <xf numFmtId="0" fontId="2" fillId="54" borderId="0" applyNumberFormat="0" applyBorder="0" applyAlignment="0" applyProtection="0"/>
    <xf numFmtId="0" fontId="68" fillId="55" borderId="0" applyNumberFormat="0" applyBorder="0" applyAlignment="0" applyProtection="0"/>
    <xf numFmtId="0" fontId="84" fillId="0" borderId="96" applyNumberFormat="0" applyFill="0" applyAlignment="0" applyProtection="0"/>
    <xf numFmtId="0" fontId="30" fillId="14" borderId="101">
      <alignment horizontal="left" vertical="center" wrapText="1" indent="2"/>
    </xf>
    <xf numFmtId="0" fontId="77" fillId="86" borderId="102" applyNumberFormat="0" applyAlignment="0" applyProtection="0"/>
    <xf numFmtId="4" fontId="26" fillId="14" borderId="98">
      <alignment horizontal="right" vertical="center"/>
    </xf>
    <xf numFmtId="0" fontId="30" fillId="16" borderId="98"/>
    <xf numFmtId="0" fontId="79" fillId="86" borderId="95" applyNumberFormat="0" applyAlignment="0" applyProtection="0"/>
    <xf numFmtId="0" fontId="26" fillId="9" borderId="98">
      <alignment horizontal="right" vertical="center"/>
    </xf>
    <xf numFmtId="0" fontId="30" fillId="0" borderId="98">
      <alignment horizontal="right" vertical="center"/>
    </xf>
    <xf numFmtId="0" fontId="99" fillId="0" borderId="96" applyNumberFormat="0" applyFill="0" applyAlignment="0" applyProtection="0"/>
    <xf numFmtId="0" fontId="30" fillId="9" borderId="99">
      <alignment horizontal="left" vertical="center"/>
    </xf>
    <xf numFmtId="0" fontId="92" fillId="73" borderId="95" applyNumberFormat="0" applyAlignment="0" applyProtection="0"/>
    <xf numFmtId="175" fontId="30" fillId="90" borderId="98" applyNumberFormat="0" applyFont="0" applyBorder="0" applyAlignment="0" applyProtection="0">
      <alignment horizontal="right" vertical="center"/>
    </xf>
    <xf numFmtId="0" fontId="74" fillId="89" borderId="97" applyNumberFormat="0" applyFont="0" applyAlignment="0" applyProtection="0"/>
    <xf numFmtId="0" fontId="30" fillId="0" borderId="101">
      <alignment horizontal="left" vertical="center" wrapText="1" indent="2"/>
    </xf>
    <xf numFmtId="4" fontId="30" fillId="16" borderId="98"/>
    <xf numFmtId="49" fontId="28" fillId="0" borderId="98" applyNumberFormat="0" applyFill="0" applyBorder="0" applyProtection="0">
      <alignment horizontal="left" vertical="center"/>
    </xf>
    <xf numFmtId="0" fontId="30" fillId="0" borderId="98">
      <alignment horizontal="right" vertical="center"/>
    </xf>
    <xf numFmtId="4" fontId="26" fillId="14" borderId="100">
      <alignment horizontal="right" vertical="center"/>
    </xf>
    <xf numFmtId="4" fontId="26" fillId="14" borderId="98">
      <alignment horizontal="right" vertical="center"/>
    </xf>
    <xf numFmtId="4" fontId="26" fillId="14" borderId="98">
      <alignment horizontal="right" vertical="center"/>
    </xf>
    <xf numFmtId="0" fontId="70" fillId="9" borderId="98">
      <alignment horizontal="right" vertical="center"/>
    </xf>
    <xf numFmtId="0" fontId="26" fillId="9" borderId="98">
      <alignment horizontal="right" vertical="center"/>
    </xf>
    <xf numFmtId="49" fontId="30" fillId="0" borderId="98" applyNumberFormat="0" applyFont="0" applyFill="0" applyBorder="0" applyProtection="0">
      <alignment horizontal="left" vertical="center" indent="2"/>
    </xf>
    <xf numFmtId="0" fontId="92" fillId="73" borderId="95" applyNumberFormat="0" applyAlignment="0" applyProtection="0"/>
    <xf numFmtId="0" fontId="77" fillId="86" borderId="102" applyNumberFormat="0" applyAlignment="0" applyProtection="0"/>
    <xf numFmtId="49" fontId="30" fillId="0" borderId="98" applyNumberFormat="0" applyFont="0" applyFill="0" applyBorder="0" applyProtection="0">
      <alignment horizontal="left" vertical="center" indent="2"/>
    </xf>
    <xf numFmtId="0" fontId="83" fillId="73" borderId="95" applyNumberFormat="0" applyAlignment="0" applyProtection="0"/>
    <xf numFmtId="4" fontId="30" fillId="0" borderId="98" applyFill="0" applyBorder="0" applyProtection="0">
      <alignment horizontal="right" vertical="center"/>
    </xf>
    <xf numFmtId="0" fontId="80" fillId="86" borderId="95" applyNumberFormat="0" applyAlignment="0" applyProtection="0"/>
    <xf numFmtId="0" fontId="99" fillId="0" borderId="96" applyNumberFormat="0" applyFill="0" applyAlignment="0" applyProtection="0"/>
    <xf numFmtId="0" fontId="96" fillId="86" borderId="102" applyNumberFormat="0" applyAlignment="0" applyProtection="0"/>
    <xf numFmtId="0" fontId="30" fillId="0" borderId="98" applyNumberFormat="0" applyFill="0" applyAlignment="0" applyProtection="0"/>
    <xf numFmtId="4" fontId="30" fillId="0" borderId="98">
      <alignment horizontal="right" vertical="center"/>
    </xf>
    <xf numFmtId="0" fontId="30" fillId="0" borderId="98">
      <alignment horizontal="right" vertical="center"/>
    </xf>
    <xf numFmtId="0" fontId="92" fillId="73" borderId="95" applyNumberFormat="0" applyAlignment="0" applyProtection="0"/>
    <xf numFmtId="0" fontId="77" fillId="86" borderId="102" applyNumberFormat="0" applyAlignment="0" applyProtection="0"/>
    <xf numFmtId="0" fontId="79" fillId="86" borderId="95" applyNumberFormat="0" applyAlignment="0" applyProtection="0"/>
    <xf numFmtId="0" fontId="30" fillId="14" borderId="101">
      <alignment horizontal="left" vertical="center" wrapText="1" indent="2"/>
    </xf>
    <xf numFmtId="0" fontId="80" fillId="86" borderId="95" applyNumberFormat="0" applyAlignment="0" applyProtection="0"/>
    <xf numFmtId="0" fontId="80" fillId="86" borderId="95" applyNumberFormat="0" applyAlignment="0" applyProtection="0"/>
    <xf numFmtId="4" fontId="26" fillId="14" borderId="99">
      <alignment horizontal="right" vertical="center"/>
    </xf>
    <xf numFmtId="0" fontId="26" fillId="14" borderId="99">
      <alignment horizontal="right" vertical="center"/>
    </xf>
    <xf numFmtId="0" fontId="26" fillId="14" borderId="98">
      <alignment horizontal="right" vertical="center"/>
    </xf>
    <xf numFmtId="4" fontId="70" fillId="9" borderId="98">
      <alignment horizontal="right" vertical="center"/>
    </xf>
    <xf numFmtId="0" fontId="83" fillId="73" borderId="95" applyNumberFormat="0" applyAlignment="0" applyProtection="0"/>
    <xf numFmtId="0" fontId="84" fillId="0" borderId="96" applyNumberFormat="0" applyFill="0" applyAlignment="0" applyProtection="0"/>
    <xf numFmtId="0" fontId="99" fillId="0" borderId="96" applyNumberFormat="0" applyFill="0" applyAlignment="0" applyProtection="0"/>
    <xf numFmtId="0" fontId="74" fillId="89" borderId="97" applyNumberFormat="0" applyFont="0" applyAlignment="0" applyProtection="0"/>
    <xf numFmtId="0" fontId="92" fillId="73" borderId="95" applyNumberFormat="0" applyAlignment="0" applyProtection="0"/>
    <xf numFmtId="49" fontId="28" fillId="0" borderId="98" applyNumberFormat="0" applyFill="0" applyBorder="0" applyProtection="0">
      <alignment horizontal="left" vertical="center"/>
    </xf>
    <xf numFmtId="0" fontId="30" fillId="14" borderId="101">
      <alignment horizontal="left" vertical="center" wrapText="1" indent="2"/>
    </xf>
    <xf numFmtId="0" fontId="80" fillId="86" borderId="95" applyNumberFormat="0" applyAlignment="0" applyProtection="0"/>
    <xf numFmtId="0" fontId="30" fillId="0" borderId="101">
      <alignment horizontal="left" vertical="center" wrapText="1" indent="2"/>
    </xf>
    <xf numFmtId="0" fontId="74" fillId="89" borderId="97" applyNumberFormat="0" applyFont="0" applyAlignment="0" applyProtection="0"/>
    <xf numFmtId="0" fontId="31"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4" fontId="30" fillId="16" borderId="98"/>
    <xf numFmtId="0" fontId="26" fillId="14" borderId="98">
      <alignment horizontal="right" vertical="center"/>
    </xf>
    <xf numFmtId="0" fontId="99" fillId="0" borderId="96" applyNumberFormat="0" applyFill="0" applyAlignment="0" applyProtection="0"/>
    <xf numFmtId="4" fontId="26" fillId="14" borderId="100">
      <alignment horizontal="right" vertical="center"/>
    </xf>
    <xf numFmtId="0" fontId="79" fillId="86" borderId="95" applyNumberFormat="0" applyAlignment="0" applyProtection="0"/>
    <xf numFmtId="0" fontId="26" fillId="14" borderId="99">
      <alignment horizontal="right" vertical="center"/>
    </xf>
    <xf numFmtId="0" fontId="80" fillId="86" borderId="95" applyNumberFormat="0" applyAlignment="0" applyProtection="0"/>
    <xf numFmtId="0" fontId="84" fillId="0" borderId="96" applyNumberFormat="0" applyFill="0" applyAlignment="0" applyProtection="0"/>
    <xf numFmtId="0" fontId="74" fillId="89" borderId="97" applyNumberFormat="0" applyFont="0" applyAlignment="0" applyProtection="0"/>
    <xf numFmtId="4" fontId="26" fillId="14" borderId="99">
      <alignment horizontal="right" vertical="center"/>
    </xf>
    <xf numFmtId="0" fontId="30" fillId="14" borderId="101">
      <alignment horizontal="left" vertical="center" wrapText="1" indent="2"/>
    </xf>
    <xf numFmtId="0" fontId="30" fillId="16" borderId="98"/>
    <xf numFmtId="175" fontId="30" fillId="90" borderId="98" applyNumberFormat="0" applyFont="0" applyBorder="0" applyAlignment="0" applyProtection="0">
      <alignment horizontal="right" vertical="center"/>
    </xf>
    <xf numFmtId="0" fontId="30" fillId="0" borderId="98" applyNumberFormat="0" applyFill="0" applyAlignment="0" applyProtection="0"/>
    <xf numFmtId="4" fontId="30" fillId="0" borderId="98" applyFill="0" applyBorder="0" applyProtection="0">
      <alignment horizontal="right" vertical="center"/>
    </xf>
    <xf numFmtId="4" fontId="26" fillId="9" borderId="98">
      <alignment horizontal="right" vertical="center"/>
    </xf>
    <xf numFmtId="0" fontId="84" fillId="0" borderId="96" applyNumberFormat="0" applyFill="0" applyAlignment="0" applyProtection="0"/>
    <xf numFmtId="49" fontId="28" fillId="0" borderId="98" applyNumberFormat="0" applyFill="0" applyBorder="0" applyProtection="0">
      <alignment horizontal="left" vertical="center"/>
    </xf>
    <xf numFmtId="49" fontId="30" fillId="0" borderId="99" applyNumberFormat="0" applyFont="0" applyFill="0" applyBorder="0" applyProtection="0">
      <alignment horizontal="left" vertical="center" indent="5"/>
    </xf>
    <xf numFmtId="0" fontId="30" fillId="9" borderId="99">
      <alignment horizontal="left" vertical="center"/>
    </xf>
    <xf numFmtId="0" fontId="80" fillId="86" borderId="95" applyNumberFormat="0" applyAlignment="0" applyProtection="0"/>
    <xf numFmtId="4" fontId="26" fillId="14" borderId="100">
      <alignment horizontal="right" vertical="center"/>
    </xf>
    <xf numFmtId="0" fontId="92" fillId="73" borderId="95" applyNumberFormat="0" applyAlignment="0" applyProtection="0"/>
    <xf numFmtId="0" fontId="92" fillId="73" borderId="95" applyNumberFormat="0" applyAlignment="0" applyProtection="0"/>
    <xf numFmtId="0" fontId="74"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0" fontId="26" fillId="14" borderId="98">
      <alignment horizontal="right" vertical="center"/>
    </xf>
    <xf numFmtId="0" fontId="31" fillId="89" borderId="97" applyNumberFormat="0" applyFont="0" applyAlignment="0" applyProtection="0"/>
    <xf numFmtId="4" fontId="30" fillId="0" borderId="98">
      <alignment horizontal="right" vertical="center"/>
    </xf>
    <xf numFmtId="0" fontId="99" fillId="0" borderId="96" applyNumberFormat="0" applyFill="0" applyAlignment="0" applyProtection="0"/>
    <xf numFmtId="0" fontId="26" fillId="14" borderId="98">
      <alignment horizontal="right" vertical="center"/>
    </xf>
    <xf numFmtId="0" fontId="26" fillId="14" borderId="98">
      <alignment horizontal="right" vertical="center"/>
    </xf>
    <xf numFmtId="4" fontId="70" fillId="9" borderId="98">
      <alignment horizontal="right" vertical="center"/>
    </xf>
    <xf numFmtId="0" fontId="26" fillId="9" borderId="98">
      <alignment horizontal="right" vertical="center"/>
    </xf>
    <xf numFmtId="4" fontId="26" fillId="9" borderId="98">
      <alignment horizontal="right" vertical="center"/>
    </xf>
    <xf numFmtId="0" fontId="70" fillId="9" borderId="98">
      <alignment horizontal="right" vertical="center"/>
    </xf>
    <xf numFmtId="4" fontId="70" fillId="9" borderId="98">
      <alignment horizontal="right" vertical="center"/>
    </xf>
    <xf numFmtId="0" fontId="26" fillId="14" borderId="98">
      <alignment horizontal="right" vertical="center"/>
    </xf>
    <xf numFmtId="4" fontId="26" fillId="14" borderId="98">
      <alignment horizontal="right" vertical="center"/>
    </xf>
    <xf numFmtId="0" fontId="26" fillId="14" borderId="98">
      <alignment horizontal="right" vertical="center"/>
    </xf>
    <xf numFmtId="4" fontId="26" fillId="14" borderId="98">
      <alignment horizontal="right" vertical="center"/>
    </xf>
    <xf numFmtId="0" fontId="26" fillId="14" borderId="99">
      <alignment horizontal="right" vertical="center"/>
    </xf>
    <xf numFmtId="4" fontId="26" fillId="14" borderId="99">
      <alignment horizontal="right" vertical="center"/>
    </xf>
    <xf numFmtId="0" fontId="26" fillId="14" borderId="100">
      <alignment horizontal="right" vertical="center"/>
    </xf>
    <xf numFmtId="4" fontId="26" fillId="14" borderId="100">
      <alignment horizontal="right" vertical="center"/>
    </xf>
    <xf numFmtId="0" fontId="80" fillId="86" borderId="95" applyNumberFormat="0" applyAlignment="0" applyProtection="0"/>
    <xf numFmtId="0" fontId="30" fillId="14" borderId="101">
      <alignment horizontal="left" vertical="center" wrapText="1" indent="2"/>
    </xf>
    <xf numFmtId="0" fontId="30" fillId="0" borderId="101">
      <alignment horizontal="left" vertical="center" wrapText="1" indent="2"/>
    </xf>
    <xf numFmtId="0" fontId="30" fillId="9" borderId="99">
      <alignment horizontal="left" vertical="center"/>
    </xf>
    <xf numFmtId="0" fontId="92" fillId="73" borderId="95" applyNumberFormat="0" applyAlignment="0" applyProtection="0"/>
    <xf numFmtId="0" fontId="30" fillId="0" borderId="98">
      <alignment horizontal="right" vertical="center"/>
    </xf>
    <xf numFmtId="4" fontId="30" fillId="0" borderId="98">
      <alignment horizontal="right" vertical="center"/>
    </xf>
    <xf numFmtId="0" fontId="30" fillId="0" borderId="98" applyNumberFormat="0" applyFill="0" applyAlignment="0" applyProtection="0"/>
    <xf numFmtId="0" fontId="96" fillId="86" borderId="102" applyNumberFormat="0" applyAlignment="0" applyProtection="0"/>
    <xf numFmtId="175" fontId="30" fillId="90" borderId="98" applyNumberFormat="0" applyFont="0" applyBorder="0" applyAlignment="0" applyProtection="0">
      <alignment horizontal="right" vertical="center"/>
    </xf>
    <xf numFmtId="0" fontId="30" fillId="16" borderId="98"/>
    <xf numFmtId="4" fontId="30" fillId="16" borderId="98"/>
    <xf numFmtId="0" fontId="99" fillId="0" borderId="96" applyNumberFormat="0" applyFill="0" applyAlignment="0" applyProtection="0"/>
    <xf numFmtId="0" fontId="31" fillId="89" borderId="97" applyNumberFormat="0" applyFont="0" applyAlignment="0" applyProtection="0"/>
    <xf numFmtId="0" fontId="74" fillId="89" borderId="97" applyNumberFormat="0" applyFont="0" applyAlignment="0" applyProtection="0"/>
    <xf numFmtId="0" fontId="30" fillId="0" borderId="98" applyNumberFormat="0" applyFill="0" applyAlignment="0" applyProtection="0"/>
    <xf numFmtId="0" fontId="84" fillId="0" borderId="96" applyNumberFormat="0" applyFill="0" applyAlignment="0" applyProtection="0"/>
    <xf numFmtId="0" fontId="99" fillId="0" borderId="96" applyNumberFormat="0" applyFill="0" applyAlignment="0" applyProtection="0"/>
    <xf numFmtId="0" fontId="83" fillId="73" borderId="95" applyNumberFormat="0" applyAlignment="0" applyProtection="0"/>
    <xf numFmtId="0" fontId="80" fillId="86" borderId="95" applyNumberFormat="0" applyAlignment="0" applyProtection="0"/>
    <xf numFmtId="4" fontId="70" fillId="9" borderId="98">
      <alignment horizontal="right" vertical="center"/>
    </xf>
    <xf numFmtId="0" fontId="26" fillId="9" borderId="98">
      <alignment horizontal="right" vertical="center"/>
    </xf>
    <xf numFmtId="175" fontId="30" fillId="90" borderId="98" applyNumberFormat="0" applyFont="0" applyBorder="0" applyAlignment="0" applyProtection="0">
      <alignment horizontal="right" vertical="center"/>
    </xf>
    <xf numFmtId="0" fontId="84" fillId="0" borderId="96" applyNumberFormat="0" applyFill="0" applyAlignment="0" applyProtection="0"/>
    <xf numFmtId="49" fontId="30" fillId="0" borderId="98" applyNumberFormat="0" applyFont="0" applyFill="0" applyBorder="0" applyProtection="0">
      <alignment horizontal="left" vertical="center" indent="2"/>
    </xf>
    <xf numFmtId="49" fontId="30" fillId="0" borderId="99" applyNumberFormat="0" applyFont="0" applyFill="0" applyBorder="0" applyProtection="0">
      <alignment horizontal="left" vertical="center" indent="5"/>
    </xf>
    <xf numFmtId="49" fontId="30" fillId="0" borderId="98" applyNumberFormat="0" applyFont="0" applyFill="0" applyBorder="0" applyProtection="0">
      <alignment horizontal="left" vertical="center" indent="2"/>
    </xf>
    <xf numFmtId="4" fontId="30" fillId="0" borderId="98" applyFill="0" applyBorder="0" applyProtection="0">
      <alignment horizontal="right" vertical="center"/>
    </xf>
    <xf numFmtId="49" fontId="28" fillId="0" borderId="98" applyNumberFormat="0" applyFill="0" applyBorder="0" applyProtection="0">
      <alignment horizontal="left" vertical="center"/>
    </xf>
    <xf numFmtId="0" fontId="30" fillId="0" borderId="101">
      <alignment horizontal="left" vertical="center" wrapText="1" indent="2"/>
    </xf>
    <xf numFmtId="0" fontId="96" fillId="86" borderId="102" applyNumberFormat="0" applyAlignment="0" applyProtection="0"/>
    <xf numFmtId="0" fontId="26" fillId="14" borderId="100">
      <alignment horizontal="right" vertical="center"/>
    </xf>
    <xf numFmtId="0" fontId="83" fillId="73" borderId="95" applyNumberFormat="0" applyAlignment="0" applyProtection="0"/>
    <xf numFmtId="0" fontId="26" fillId="14" borderId="100">
      <alignment horizontal="right" vertical="center"/>
    </xf>
    <xf numFmtId="4" fontId="26" fillId="14" borderId="98">
      <alignment horizontal="right" vertical="center"/>
    </xf>
    <xf numFmtId="0" fontId="26" fillId="14" borderId="98">
      <alignment horizontal="right" vertical="center"/>
    </xf>
    <xf numFmtId="0" fontId="77" fillId="86" borderId="102" applyNumberFormat="0" applyAlignment="0" applyProtection="0"/>
    <xf numFmtId="0" fontId="79" fillId="86" borderId="95" applyNumberFormat="0" applyAlignment="0" applyProtection="0"/>
    <xf numFmtId="0" fontId="84" fillId="0" borderId="96" applyNumberFormat="0" applyFill="0" applyAlignment="0" applyProtection="0"/>
    <xf numFmtId="0" fontId="30" fillId="16" borderId="98"/>
    <xf numFmtId="4" fontId="30" fillId="16" borderId="98"/>
    <xf numFmtId="4" fontId="26" fillId="14" borderId="98">
      <alignment horizontal="right" vertical="center"/>
    </xf>
    <xf numFmtId="0" fontId="70" fillId="9" borderId="98">
      <alignment horizontal="right" vertical="center"/>
    </xf>
    <xf numFmtId="0" fontId="83" fillId="73" borderId="95" applyNumberFormat="0" applyAlignment="0" applyProtection="0"/>
    <xf numFmtId="0" fontId="80" fillId="86" borderId="95" applyNumberFormat="0" applyAlignment="0" applyProtection="0"/>
    <xf numFmtId="4" fontId="30" fillId="0" borderId="98">
      <alignment horizontal="right" vertical="center"/>
    </xf>
    <xf numFmtId="0" fontId="30" fillId="14" borderId="101">
      <alignment horizontal="left" vertical="center" wrapText="1" indent="2"/>
    </xf>
    <xf numFmtId="0" fontId="30" fillId="0" borderId="101">
      <alignment horizontal="left" vertical="center" wrapText="1" indent="2"/>
    </xf>
    <xf numFmtId="0" fontId="96" fillId="86" borderId="102" applyNumberFormat="0" applyAlignment="0" applyProtection="0"/>
    <xf numFmtId="0" fontId="92" fillId="73" borderId="95" applyNumberFormat="0" applyAlignment="0" applyProtection="0"/>
    <xf numFmtId="0" fontId="79" fillId="86" borderId="95" applyNumberFormat="0" applyAlignment="0" applyProtection="0"/>
    <xf numFmtId="0" fontId="77" fillId="86" borderId="102" applyNumberFormat="0" applyAlignment="0" applyProtection="0"/>
    <xf numFmtId="0" fontId="26" fillId="14" borderId="100">
      <alignment horizontal="right" vertical="center"/>
    </xf>
    <xf numFmtId="0" fontId="70" fillId="9" borderId="98">
      <alignment horizontal="right" vertical="center"/>
    </xf>
    <xf numFmtId="4" fontId="26" fillId="9" borderId="98">
      <alignment horizontal="right" vertical="center"/>
    </xf>
    <xf numFmtId="4" fontId="26" fillId="14" borderId="98">
      <alignment horizontal="right" vertical="center"/>
    </xf>
    <xf numFmtId="49" fontId="30" fillId="0" borderId="99" applyNumberFormat="0" applyFont="0" applyFill="0" applyBorder="0" applyProtection="0">
      <alignment horizontal="left" vertical="center" indent="5"/>
    </xf>
    <xf numFmtId="4" fontId="30" fillId="0" borderId="98" applyFill="0" applyBorder="0" applyProtection="0">
      <alignment horizontal="right" vertical="center"/>
    </xf>
    <xf numFmtId="4" fontId="26" fillId="9" borderId="98">
      <alignment horizontal="right" vertical="center"/>
    </xf>
    <xf numFmtId="0" fontId="92" fillId="73" borderId="95" applyNumberFormat="0" applyAlignment="0" applyProtection="0"/>
    <xf numFmtId="0" fontId="92" fillId="73" borderId="95" applyNumberFormat="0" applyAlignment="0" applyProtection="0"/>
    <xf numFmtId="0" fontId="83" fillId="73" borderId="95" applyNumberFormat="0" applyAlignment="0" applyProtection="0"/>
    <xf numFmtId="0" fontId="79" fillId="86" borderId="95" applyNumberFormat="0" applyAlignment="0" applyProtection="0"/>
    <xf numFmtId="0" fontId="30" fillId="14" borderId="101">
      <alignment horizontal="left" vertical="center" wrapText="1" indent="2"/>
    </xf>
    <xf numFmtId="0" fontId="30" fillId="0" borderId="101">
      <alignment horizontal="left" vertical="center" wrapText="1" indent="2"/>
    </xf>
    <xf numFmtId="0" fontId="30" fillId="14" borderId="101">
      <alignment horizontal="left" vertical="center" wrapText="1" indent="2"/>
    </xf>
    <xf numFmtId="0" fontId="30" fillId="0" borderId="101">
      <alignment horizontal="left" vertical="center" wrapText="1" indent="2"/>
    </xf>
    <xf numFmtId="0" fontId="77" fillId="86" borderId="102" applyNumberFormat="0" applyAlignment="0" applyProtection="0"/>
    <xf numFmtId="0" fontId="79" fillId="86" borderId="95" applyNumberFormat="0" applyAlignment="0" applyProtection="0"/>
    <xf numFmtId="0" fontId="80" fillId="86" borderId="95" applyNumberFormat="0" applyAlignment="0" applyProtection="0"/>
    <xf numFmtId="0" fontId="83" fillId="73" borderId="95" applyNumberFormat="0" applyAlignment="0" applyProtection="0"/>
    <xf numFmtId="0" fontId="84" fillId="0" borderId="96" applyNumberFormat="0" applyFill="0" applyAlignment="0" applyProtection="0"/>
    <xf numFmtId="0" fontId="92" fillId="73" borderId="95" applyNumberFormat="0" applyAlignment="0" applyProtection="0"/>
    <xf numFmtId="0" fontId="74" fillId="89" borderId="97" applyNumberFormat="0" applyFont="0" applyAlignment="0" applyProtection="0"/>
    <xf numFmtId="0" fontId="31"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0" fontId="80" fillId="86" borderId="95" applyNumberFormat="0" applyAlignment="0" applyProtection="0"/>
    <xf numFmtId="0" fontId="92" fillId="73" borderId="95" applyNumberFormat="0" applyAlignment="0" applyProtection="0"/>
    <xf numFmtId="0" fontId="74"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0" fontId="80" fillId="86" borderId="95" applyNumberFormat="0" applyAlignment="0" applyProtection="0"/>
    <xf numFmtId="0" fontId="92" fillId="73" borderId="95" applyNumberFormat="0" applyAlignment="0" applyProtection="0"/>
    <xf numFmtId="0" fontId="96" fillId="86" borderId="102" applyNumberFormat="0" applyAlignment="0" applyProtection="0"/>
    <xf numFmtId="0" fontId="99" fillId="0" borderId="96" applyNumberFormat="0" applyFill="0" applyAlignment="0" applyProtection="0"/>
    <xf numFmtId="0" fontId="2" fillId="53" borderId="0" applyNumberFormat="0" applyBorder="0" applyAlignment="0" applyProtection="0"/>
    <xf numFmtId="0" fontId="77" fillId="86" borderId="102" applyNumberFormat="0" applyAlignment="0" applyProtection="0"/>
    <xf numFmtId="0" fontId="79" fillId="86" borderId="95" applyNumberFormat="0" applyAlignment="0" applyProtection="0"/>
    <xf numFmtId="0" fontId="84" fillId="0" borderId="96" applyNumberFormat="0" applyFill="0" applyAlignment="0" applyProtection="0"/>
    <xf numFmtId="49" fontId="30" fillId="0" borderId="98" applyNumberFormat="0" applyFont="0" applyFill="0" applyBorder="0" applyProtection="0">
      <alignment horizontal="left" vertical="center" indent="2"/>
    </xf>
    <xf numFmtId="0" fontId="26" fillId="9" borderId="98">
      <alignment horizontal="right" vertical="center"/>
    </xf>
    <xf numFmtId="4" fontId="26" fillId="9" borderId="98">
      <alignment horizontal="right" vertical="center"/>
    </xf>
    <xf numFmtId="0" fontId="70" fillId="9" borderId="98">
      <alignment horizontal="right" vertical="center"/>
    </xf>
    <xf numFmtId="4" fontId="70" fillId="9" borderId="98">
      <alignment horizontal="right" vertical="center"/>
    </xf>
    <xf numFmtId="0" fontId="26" fillId="14" borderId="98">
      <alignment horizontal="right" vertical="center"/>
    </xf>
    <xf numFmtId="4" fontId="26" fillId="14" borderId="98">
      <alignment horizontal="right" vertical="center"/>
    </xf>
    <xf numFmtId="0" fontId="26" fillId="14" borderId="98">
      <alignment horizontal="right" vertical="center"/>
    </xf>
    <xf numFmtId="4" fontId="26" fillId="14" borderId="98">
      <alignment horizontal="right" vertical="center"/>
    </xf>
    <xf numFmtId="0" fontId="83" fillId="73" borderId="95" applyNumberFormat="0" applyAlignment="0" applyProtection="0"/>
    <xf numFmtId="0" fontId="30" fillId="0" borderId="98">
      <alignment horizontal="right" vertical="center"/>
    </xf>
    <xf numFmtId="4" fontId="30" fillId="0" borderId="98">
      <alignment horizontal="right" vertical="center"/>
    </xf>
    <xf numFmtId="4" fontId="30" fillId="0" borderId="98" applyFill="0" applyBorder="0" applyProtection="0">
      <alignment horizontal="right" vertical="center"/>
    </xf>
    <xf numFmtId="49" fontId="28" fillId="0" borderId="98" applyNumberFormat="0" applyFill="0" applyBorder="0" applyProtection="0">
      <alignment horizontal="left" vertical="center"/>
    </xf>
    <xf numFmtId="0" fontId="30" fillId="0" borderId="98" applyNumberFormat="0" applyFill="0" applyAlignment="0" applyProtection="0"/>
    <xf numFmtId="175" fontId="30" fillId="90" borderId="98" applyNumberFormat="0" applyFont="0" applyBorder="0" applyAlignment="0" applyProtection="0">
      <alignment horizontal="right" vertical="center"/>
    </xf>
    <xf numFmtId="0" fontId="30" fillId="16" borderId="98"/>
    <xf numFmtId="4" fontId="30" fillId="16" borderId="98"/>
    <xf numFmtId="4" fontId="26" fillId="14" borderId="98">
      <alignment horizontal="right" vertical="center"/>
    </xf>
    <xf numFmtId="0" fontId="30" fillId="16" borderId="98"/>
    <xf numFmtId="0" fontId="79" fillId="86" borderId="95" applyNumberFormat="0" applyAlignment="0" applyProtection="0"/>
    <xf numFmtId="0" fontId="26" fillId="9" borderId="98">
      <alignment horizontal="right" vertical="center"/>
    </xf>
    <xf numFmtId="0" fontId="30" fillId="0" borderId="98">
      <alignment horizontal="right" vertical="center"/>
    </xf>
    <xf numFmtId="0" fontId="99" fillId="0" borderId="96" applyNumberFormat="0" applyFill="0" applyAlignment="0" applyProtection="0"/>
    <xf numFmtId="0" fontId="30" fillId="9" borderId="99">
      <alignment horizontal="left" vertical="center"/>
    </xf>
    <xf numFmtId="0" fontId="92" fillId="73" borderId="95" applyNumberFormat="0" applyAlignment="0" applyProtection="0"/>
    <xf numFmtId="175" fontId="30" fillId="90" borderId="98" applyNumberFormat="0" applyFont="0" applyBorder="0" applyAlignment="0" applyProtection="0">
      <alignment horizontal="right" vertical="center"/>
    </xf>
    <xf numFmtId="0" fontId="74" fillId="89" borderId="97" applyNumberFormat="0" applyFont="0" applyAlignment="0" applyProtection="0"/>
    <xf numFmtId="0" fontId="30" fillId="0" borderId="101">
      <alignment horizontal="left" vertical="center" wrapText="1" indent="2"/>
    </xf>
    <xf numFmtId="4" fontId="30" fillId="16" borderId="98"/>
    <xf numFmtId="49" fontId="28" fillId="0" borderId="98" applyNumberFormat="0" applyFill="0" applyBorder="0" applyProtection="0">
      <alignment horizontal="left" vertical="center"/>
    </xf>
    <xf numFmtId="0" fontId="30" fillId="0" borderId="98">
      <alignment horizontal="right" vertical="center"/>
    </xf>
    <xf numFmtId="4" fontId="26" fillId="14" borderId="100">
      <alignment horizontal="right" vertical="center"/>
    </xf>
    <xf numFmtId="4" fontId="26" fillId="14" borderId="98">
      <alignment horizontal="right" vertical="center"/>
    </xf>
    <xf numFmtId="4" fontId="26" fillId="14" borderId="98">
      <alignment horizontal="right" vertical="center"/>
    </xf>
    <xf numFmtId="0" fontId="70" fillId="9" borderId="98">
      <alignment horizontal="right" vertical="center"/>
    </xf>
    <xf numFmtId="0" fontId="26" fillId="9" borderId="98">
      <alignment horizontal="right" vertical="center"/>
    </xf>
    <xf numFmtId="49" fontId="30" fillId="0" borderId="98" applyNumberFormat="0" applyFont="0" applyFill="0" applyBorder="0" applyProtection="0">
      <alignment horizontal="left" vertical="center" indent="2"/>
    </xf>
    <xf numFmtId="0" fontId="92" fillId="73" borderId="95" applyNumberFormat="0" applyAlignment="0" applyProtection="0"/>
    <xf numFmtId="0" fontId="77" fillId="86" borderId="102" applyNumberFormat="0" applyAlignment="0" applyProtection="0"/>
    <xf numFmtId="49" fontId="30" fillId="0" borderId="98" applyNumberFormat="0" applyFont="0" applyFill="0" applyBorder="0" applyProtection="0">
      <alignment horizontal="left" vertical="center" indent="2"/>
    </xf>
    <xf numFmtId="0" fontId="83" fillId="73" borderId="95" applyNumberFormat="0" applyAlignment="0" applyProtection="0"/>
    <xf numFmtId="4" fontId="30" fillId="0" borderId="98" applyFill="0" applyBorder="0" applyProtection="0">
      <alignment horizontal="right" vertical="center"/>
    </xf>
    <xf numFmtId="0" fontId="80" fillId="86" borderId="95" applyNumberFormat="0" applyAlignment="0" applyProtection="0"/>
    <xf numFmtId="0" fontId="99" fillId="0" borderId="96" applyNumberFormat="0" applyFill="0" applyAlignment="0" applyProtection="0"/>
    <xf numFmtId="0" fontId="96" fillId="86" borderId="102" applyNumberFormat="0" applyAlignment="0" applyProtection="0"/>
    <xf numFmtId="0" fontId="30" fillId="0" borderId="98" applyNumberFormat="0" applyFill="0" applyAlignment="0" applyProtection="0"/>
    <xf numFmtId="4" fontId="30" fillId="0" borderId="98">
      <alignment horizontal="right" vertical="center"/>
    </xf>
    <xf numFmtId="0" fontId="30" fillId="0" borderId="98">
      <alignment horizontal="right" vertical="center"/>
    </xf>
    <xf numFmtId="0" fontId="92" fillId="73" borderId="95" applyNumberFormat="0" applyAlignment="0" applyProtection="0"/>
    <xf numFmtId="0" fontId="77" fillId="86" borderId="102" applyNumberFormat="0" applyAlignment="0" applyProtection="0"/>
    <xf numFmtId="0" fontId="79" fillId="86" borderId="95" applyNumberFormat="0" applyAlignment="0" applyProtection="0"/>
    <xf numFmtId="0" fontId="30" fillId="14" borderId="101">
      <alignment horizontal="left" vertical="center" wrapText="1" indent="2"/>
    </xf>
    <xf numFmtId="0" fontId="80" fillId="86" borderId="95" applyNumberFormat="0" applyAlignment="0" applyProtection="0"/>
    <xf numFmtId="0" fontId="80" fillId="86" borderId="95" applyNumberFormat="0" applyAlignment="0" applyProtection="0"/>
    <xf numFmtId="4" fontId="26" fillId="14" borderId="99">
      <alignment horizontal="right" vertical="center"/>
    </xf>
    <xf numFmtId="0" fontId="26" fillId="14" borderId="99">
      <alignment horizontal="right" vertical="center"/>
    </xf>
    <xf numFmtId="0" fontId="26" fillId="14" borderId="98">
      <alignment horizontal="right" vertical="center"/>
    </xf>
    <xf numFmtId="4" fontId="70" fillId="9" borderId="98">
      <alignment horizontal="right" vertical="center"/>
    </xf>
    <xf numFmtId="0" fontId="83" fillId="73" borderId="95" applyNumberFormat="0" applyAlignment="0" applyProtection="0"/>
    <xf numFmtId="0" fontId="84" fillId="0" borderId="96" applyNumberFormat="0" applyFill="0" applyAlignment="0" applyProtection="0"/>
    <xf numFmtId="0" fontId="99" fillId="0" borderId="96" applyNumberFormat="0" applyFill="0" applyAlignment="0" applyProtection="0"/>
    <xf numFmtId="0" fontId="74" fillId="89" borderId="97" applyNumberFormat="0" applyFont="0" applyAlignment="0" applyProtection="0"/>
    <xf numFmtId="0" fontId="92" fillId="73" borderId="95" applyNumberFormat="0" applyAlignment="0" applyProtection="0"/>
    <xf numFmtId="49" fontId="28" fillId="0" borderId="98" applyNumberFormat="0" applyFill="0" applyBorder="0" applyProtection="0">
      <alignment horizontal="left" vertical="center"/>
    </xf>
    <xf numFmtId="0" fontId="30" fillId="14" borderId="101">
      <alignment horizontal="left" vertical="center" wrapText="1" indent="2"/>
    </xf>
    <xf numFmtId="0" fontId="80" fillId="86" borderId="95" applyNumberFormat="0" applyAlignment="0" applyProtection="0"/>
    <xf numFmtId="0" fontId="30" fillId="0" borderId="101">
      <alignment horizontal="left" vertical="center" wrapText="1" indent="2"/>
    </xf>
    <xf numFmtId="0" fontId="74" fillId="89" borderId="97" applyNumberFormat="0" applyFont="0" applyAlignment="0" applyProtection="0"/>
    <xf numFmtId="0" fontId="31"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4" fontId="30" fillId="16" borderId="98"/>
    <xf numFmtId="0" fontId="26" fillId="14" borderId="98">
      <alignment horizontal="right" vertical="center"/>
    </xf>
    <xf numFmtId="0" fontId="99" fillId="0" borderId="96" applyNumberFormat="0" applyFill="0" applyAlignment="0" applyProtection="0"/>
    <xf numFmtId="4" fontId="26" fillId="14" borderId="100">
      <alignment horizontal="right" vertical="center"/>
    </xf>
    <xf numFmtId="0" fontId="79" fillId="86" borderId="95" applyNumberFormat="0" applyAlignment="0" applyProtection="0"/>
    <xf numFmtId="0" fontId="26" fillId="14" borderId="99">
      <alignment horizontal="right" vertical="center"/>
    </xf>
    <xf numFmtId="0" fontId="80" fillId="86" borderId="95" applyNumberFormat="0" applyAlignment="0" applyProtection="0"/>
    <xf numFmtId="0" fontId="84" fillId="0" borderId="96" applyNumberFormat="0" applyFill="0" applyAlignment="0" applyProtection="0"/>
    <xf numFmtId="0" fontId="74" fillId="89" borderId="97" applyNumberFormat="0" applyFont="0" applyAlignment="0" applyProtection="0"/>
    <xf numFmtId="4" fontId="26" fillId="14" borderId="99">
      <alignment horizontal="right" vertical="center"/>
    </xf>
    <xf numFmtId="0" fontId="30" fillId="14" borderId="101">
      <alignment horizontal="left" vertical="center" wrapText="1" indent="2"/>
    </xf>
    <xf numFmtId="0" fontId="30" fillId="16" borderId="98"/>
    <xf numFmtId="175" fontId="30" fillId="90" borderId="98" applyNumberFormat="0" applyFont="0" applyBorder="0" applyAlignment="0" applyProtection="0">
      <alignment horizontal="right" vertical="center"/>
    </xf>
    <xf numFmtId="0" fontId="30" fillId="0" borderId="98" applyNumberFormat="0" applyFill="0" applyAlignment="0" applyProtection="0"/>
    <xf numFmtId="4" fontId="30" fillId="0" borderId="98" applyFill="0" applyBorder="0" applyProtection="0">
      <alignment horizontal="right" vertical="center"/>
    </xf>
    <xf numFmtId="4" fontId="26" fillId="9" borderId="98">
      <alignment horizontal="right" vertical="center"/>
    </xf>
    <xf numFmtId="0" fontId="84" fillId="0" borderId="96" applyNumberFormat="0" applyFill="0" applyAlignment="0" applyProtection="0"/>
    <xf numFmtId="49" fontId="28" fillId="0" borderId="98" applyNumberFormat="0" applyFill="0" applyBorder="0" applyProtection="0">
      <alignment horizontal="left" vertical="center"/>
    </xf>
    <xf numFmtId="49" fontId="30" fillId="0" borderId="99" applyNumberFormat="0" applyFont="0" applyFill="0" applyBorder="0" applyProtection="0">
      <alignment horizontal="left" vertical="center" indent="5"/>
    </xf>
    <xf numFmtId="0" fontId="30" fillId="9" borderId="99">
      <alignment horizontal="left" vertical="center"/>
    </xf>
    <xf numFmtId="0" fontId="80" fillId="86" borderId="95" applyNumberFormat="0" applyAlignment="0" applyProtection="0"/>
    <xf numFmtId="4" fontId="26" fillId="14" borderId="100">
      <alignment horizontal="right" vertical="center"/>
    </xf>
    <xf numFmtId="0" fontId="92" fillId="73" borderId="95" applyNumberFormat="0" applyAlignment="0" applyProtection="0"/>
    <xf numFmtId="0" fontId="92" fillId="73" borderId="95" applyNumberFormat="0" applyAlignment="0" applyProtection="0"/>
    <xf numFmtId="0" fontId="74"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0" fontId="26" fillId="14" borderId="98">
      <alignment horizontal="right" vertical="center"/>
    </xf>
    <xf numFmtId="0" fontId="31" fillId="89" borderId="97" applyNumberFormat="0" applyFont="0" applyAlignment="0" applyProtection="0"/>
    <xf numFmtId="4" fontId="30" fillId="0" borderId="98">
      <alignment horizontal="right" vertical="center"/>
    </xf>
    <xf numFmtId="0" fontId="99" fillId="0" borderId="96" applyNumberFormat="0" applyFill="0" applyAlignment="0" applyProtection="0"/>
    <xf numFmtId="0" fontId="26" fillId="14" borderId="98">
      <alignment horizontal="right" vertical="center"/>
    </xf>
    <xf numFmtId="0" fontId="26" fillId="14" borderId="98">
      <alignment horizontal="right" vertical="center"/>
    </xf>
    <xf numFmtId="4" fontId="70" fillId="9" borderId="98">
      <alignment horizontal="right" vertical="center"/>
    </xf>
    <xf numFmtId="0" fontId="26" fillId="9" borderId="98">
      <alignment horizontal="right" vertical="center"/>
    </xf>
    <xf numFmtId="4" fontId="26" fillId="9" borderId="98">
      <alignment horizontal="right" vertical="center"/>
    </xf>
    <xf numFmtId="0" fontId="70" fillId="9" borderId="98">
      <alignment horizontal="right" vertical="center"/>
    </xf>
    <xf numFmtId="4" fontId="70" fillId="9" borderId="98">
      <alignment horizontal="right" vertical="center"/>
    </xf>
    <xf numFmtId="0" fontId="26" fillId="14" borderId="98">
      <alignment horizontal="right" vertical="center"/>
    </xf>
    <xf numFmtId="4" fontId="26" fillId="14" borderId="98">
      <alignment horizontal="right" vertical="center"/>
    </xf>
    <xf numFmtId="0" fontId="26" fillId="14" borderId="98">
      <alignment horizontal="right" vertical="center"/>
    </xf>
    <xf numFmtId="4" fontId="26" fillId="14" borderId="98">
      <alignment horizontal="right" vertical="center"/>
    </xf>
    <xf numFmtId="0" fontId="26" fillId="14" borderId="99">
      <alignment horizontal="right" vertical="center"/>
    </xf>
    <xf numFmtId="4" fontId="26" fillId="14" borderId="99">
      <alignment horizontal="right" vertical="center"/>
    </xf>
    <xf numFmtId="0" fontId="26" fillId="14" borderId="100">
      <alignment horizontal="right" vertical="center"/>
    </xf>
    <xf numFmtId="4" fontId="26" fillId="14" borderId="100">
      <alignment horizontal="right" vertical="center"/>
    </xf>
    <xf numFmtId="0" fontId="80" fillId="86" borderId="95" applyNumberFormat="0" applyAlignment="0" applyProtection="0"/>
    <xf numFmtId="0" fontId="30" fillId="14" borderId="101">
      <alignment horizontal="left" vertical="center" wrapText="1" indent="2"/>
    </xf>
    <xf numFmtId="0" fontId="30" fillId="0" borderId="101">
      <alignment horizontal="left" vertical="center" wrapText="1" indent="2"/>
    </xf>
    <xf numFmtId="0" fontId="30" fillId="9" borderId="99">
      <alignment horizontal="left" vertical="center"/>
    </xf>
    <xf numFmtId="0" fontId="92" fillId="73" borderId="95" applyNumberFormat="0" applyAlignment="0" applyProtection="0"/>
    <xf numFmtId="0" fontId="30" fillId="0" borderId="98">
      <alignment horizontal="right" vertical="center"/>
    </xf>
    <xf numFmtId="4" fontId="30" fillId="0" borderId="98">
      <alignment horizontal="right" vertical="center"/>
    </xf>
    <xf numFmtId="0" fontId="30" fillId="0" borderId="98" applyNumberFormat="0" applyFill="0" applyAlignment="0" applyProtection="0"/>
    <xf numFmtId="0" fontId="96" fillId="86" borderId="102" applyNumberFormat="0" applyAlignment="0" applyProtection="0"/>
    <xf numFmtId="175" fontId="30" fillId="90" borderId="98" applyNumberFormat="0" applyFont="0" applyBorder="0" applyAlignment="0" applyProtection="0">
      <alignment horizontal="right" vertical="center"/>
    </xf>
    <xf numFmtId="0" fontId="30" fillId="16" borderId="98"/>
    <xf numFmtId="4" fontId="30" fillId="16" borderId="98"/>
    <xf numFmtId="0" fontId="99" fillId="0" borderId="96" applyNumberFormat="0" applyFill="0" applyAlignment="0" applyProtection="0"/>
    <xf numFmtId="0" fontId="31" fillId="89" borderId="97" applyNumberFormat="0" applyFont="0" applyAlignment="0" applyProtection="0"/>
    <xf numFmtId="0" fontId="74" fillId="89" borderId="97" applyNumberFormat="0" applyFont="0" applyAlignment="0" applyProtection="0"/>
    <xf numFmtId="0" fontId="30" fillId="0" borderId="98" applyNumberFormat="0" applyFill="0" applyAlignment="0" applyProtection="0"/>
    <xf numFmtId="0" fontId="84" fillId="0" borderId="96" applyNumberFormat="0" applyFill="0" applyAlignment="0" applyProtection="0"/>
    <xf numFmtId="0" fontId="99" fillId="0" borderId="96" applyNumberFormat="0" applyFill="0" applyAlignment="0" applyProtection="0"/>
    <xf numFmtId="0" fontId="83" fillId="73" borderId="95" applyNumberFormat="0" applyAlignment="0" applyProtection="0"/>
    <xf numFmtId="0" fontId="80" fillId="86" borderId="95" applyNumberFormat="0" applyAlignment="0" applyProtection="0"/>
    <xf numFmtId="4" fontId="70" fillId="9" borderId="98">
      <alignment horizontal="right" vertical="center"/>
    </xf>
    <xf numFmtId="0" fontId="26" fillId="9" borderId="98">
      <alignment horizontal="right" vertical="center"/>
    </xf>
    <xf numFmtId="175" fontId="30" fillId="90" borderId="98" applyNumberFormat="0" applyFont="0" applyBorder="0" applyAlignment="0" applyProtection="0">
      <alignment horizontal="right" vertical="center"/>
    </xf>
    <xf numFmtId="0" fontId="84" fillId="0" borderId="96" applyNumberFormat="0" applyFill="0" applyAlignment="0" applyProtection="0"/>
    <xf numFmtId="49" fontId="30" fillId="0" borderId="98" applyNumberFormat="0" applyFont="0" applyFill="0" applyBorder="0" applyProtection="0">
      <alignment horizontal="left" vertical="center" indent="2"/>
    </xf>
    <xf numFmtId="49" fontId="30" fillId="0" borderId="99" applyNumberFormat="0" applyFont="0" applyFill="0" applyBorder="0" applyProtection="0">
      <alignment horizontal="left" vertical="center" indent="5"/>
    </xf>
    <xf numFmtId="49" fontId="30" fillId="0" borderId="98" applyNumberFormat="0" applyFont="0" applyFill="0" applyBorder="0" applyProtection="0">
      <alignment horizontal="left" vertical="center" indent="2"/>
    </xf>
    <xf numFmtId="4" fontId="30" fillId="0" borderId="98" applyFill="0" applyBorder="0" applyProtection="0">
      <alignment horizontal="right" vertical="center"/>
    </xf>
    <xf numFmtId="49" fontId="28" fillId="0" borderId="98" applyNumberFormat="0" applyFill="0" applyBorder="0" applyProtection="0">
      <alignment horizontal="left" vertical="center"/>
    </xf>
    <xf numFmtId="0" fontId="30" fillId="0" borderId="101">
      <alignment horizontal="left" vertical="center" wrapText="1" indent="2"/>
    </xf>
    <xf numFmtId="0" fontId="96" fillId="86" borderId="102" applyNumberFormat="0" applyAlignment="0" applyProtection="0"/>
    <xf numFmtId="0" fontId="26" fillId="14" borderId="100">
      <alignment horizontal="right" vertical="center"/>
    </xf>
    <xf numFmtId="0" fontId="83" fillId="73" borderId="95" applyNumberFormat="0" applyAlignment="0" applyProtection="0"/>
    <xf numFmtId="0" fontId="26" fillId="14" borderId="100">
      <alignment horizontal="right" vertical="center"/>
    </xf>
    <xf numFmtId="4" fontId="26" fillId="14" borderId="98">
      <alignment horizontal="right" vertical="center"/>
    </xf>
    <xf numFmtId="0" fontId="26" fillId="14" borderId="98">
      <alignment horizontal="right" vertical="center"/>
    </xf>
    <xf numFmtId="0" fontId="77" fillId="86" borderId="102" applyNumberFormat="0" applyAlignment="0" applyProtection="0"/>
    <xf numFmtId="0" fontId="79" fillId="86" borderId="95" applyNumberFormat="0" applyAlignment="0" applyProtection="0"/>
    <xf numFmtId="0" fontId="84" fillId="0" borderId="96" applyNumberFormat="0" applyFill="0" applyAlignment="0" applyProtection="0"/>
    <xf numFmtId="0" fontId="30" fillId="16" borderId="98"/>
    <xf numFmtId="4" fontId="30" fillId="16" borderId="98"/>
    <xf numFmtId="4" fontId="26" fillId="14" borderId="98">
      <alignment horizontal="right" vertical="center"/>
    </xf>
    <xf numFmtId="0" fontId="70" fillId="9" borderId="98">
      <alignment horizontal="right" vertical="center"/>
    </xf>
    <xf numFmtId="0" fontId="83" fillId="73" borderId="95" applyNumberFormat="0" applyAlignment="0" applyProtection="0"/>
    <xf numFmtId="0" fontId="80" fillId="86" borderId="95" applyNumberFormat="0" applyAlignment="0" applyProtection="0"/>
    <xf numFmtId="4" fontId="30" fillId="0" borderId="98">
      <alignment horizontal="right" vertical="center"/>
    </xf>
    <xf numFmtId="0" fontId="30" fillId="14" borderId="101">
      <alignment horizontal="left" vertical="center" wrapText="1" indent="2"/>
    </xf>
    <xf numFmtId="0" fontId="30" fillId="0" borderId="101">
      <alignment horizontal="left" vertical="center" wrapText="1" indent="2"/>
    </xf>
    <xf numFmtId="0" fontId="96" fillId="86" borderId="102" applyNumberFormat="0" applyAlignment="0" applyProtection="0"/>
    <xf numFmtId="0" fontId="92" fillId="73" borderId="95" applyNumberFormat="0" applyAlignment="0" applyProtection="0"/>
    <xf numFmtId="0" fontId="79" fillId="86" borderId="95" applyNumberFormat="0" applyAlignment="0" applyProtection="0"/>
    <xf numFmtId="0" fontId="77" fillId="86" borderId="102" applyNumberFormat="0" applyAlignment="0" applyProtection="0"/>
    <xf numFmtId="0" fontId="26" fillId="14" borderId="100">
      <alignment horizontal="right" vertical="center"/>
    </xf>
    <xf numFmtId="0" fontId="70" fillId="9" borderId="98">
      <alignment horizontal="right" vertical="center"/>
    </xf>
    <xf numFmtId="4" fontId="26" fillId="9" borderId="98">
      <alignment horizontal="right" vertical="center"/>
    </xf>
    <xf numFmtId="4" fontId="26" fillId="14" borderId="98">
      <alignment horizontal="right" vertical="center"/>
    </xf>
    <xf numFmtId="49" fontId="30" fillId="0" borderId="99" applyNumberFormat="0" applyFont="0" applyFill="0" applyBorder="0" applyProtection="0">
      <alignment horizontal="left" vertical="center" indent="5"/>
    </xf>
    <xf numFmtId="4" fontId="30" fillId="0" borderId="98" applyFill="0" applyBorder="0" applyProtection="0">
      <alignment horizontal="right" vertical="center"/>
    </xf>
    <xf numFmtId="4" fontId="26" fillId="9" borderId="98">
      <alignment horizontal="right" vertical="center"/>
    </xf>
    <xf numFmtId="0" fontId="92" fillId="73" borderId="95" applyNumberFormat="0" applyAlignment="0" applyProtection="0"/>
    <xf numFmtId="0" fontId="83" fillId="73" borderId="95" applyNumberFormat="0" applyAlignment="0" applyProtection="0"/>
    <xf numFmtId="0" fontId="79" fillId="86" borderId="95" applyNumberFormat="0" applyAlignment="0" applyProtection="0"/>
    <xf numFmtId="0" fontId="30" fillId="14" borderId="101">
      <alignment horizontal="left" vertical="center" wrapText="1" indent="2"/>
    </xf>
    <xf numFmtId="0" fontId="30" fillId="0" borderId="101">
      <alignment horizontal="left" vertical="center" wrapText="1" indent="2"/>
    </xf>
    <xf numFmtId="0" fontId="30" fillId="14" borderId="101">
      <alignment horizontal="left" vertical="center" wrapText="1" indent="2"/>
    </xf>
    <xf numFmtId="0" fontId="77" fillId="86" borderId="102" applyNumberFormat="0" applyAlignment="0" applyProtection="0"/>
    <xf numFmtId="0" fontId="96" fillId="86" borderId="102" applyNumberFormat="0" applyAlignment="0" applyProtection="0"/>
    <xf numFmtId="0" fontId="26" fillId="14" borderId="100">
      <alignment horizontal="right" vertical="center"/>
    </xf>
    <xf numFmtId="0" fontId="79" fillId="86" borderId="95" applyNumberFormat="0" applyAlignment="0" applyProtection="0"/>
    <xf numFmtId="4" fontId="26" fillId="14" borderId="98">
      <alignment horizontal="right" vertical="center"/>
    </xf>
    <xf numFmtId="4" fontId="30" fillId="16" borderId="98"/>
    <xf numFmtId="4" fontId="30" fillId="16" borderId="98"/>
    <xf numFmtId="0" fontId="26" fillId="14" borderId="98">
      <alignment horizontal="right" vertical="center"/>
    </xf>
    <xf numFmtId="0" fontId="26" fillId="14" borderId="98">
      <alignment horizontal="right" vertical="center"/>
    </xf>
    <xf numFmtId="0" fontId="30" fillId="16" borderId="98"/>
    <xf numFmtId="0" fontId="26" fillId="14" borderId="100">
      <alignment horizontal="right" vertical="center"/>
    </xf>
    <xf numFmtId="0" fontId="26" fillId="14" borderId="100">
      <alignment horizontal="right" vertical="center"/>
    </xf>
    <xf numFmtId="0" fontId="79" fillId="86" borderId="95" applyNumberFormat="0" applyAlignment="0" applyProtection="0"/>
    <xf numFmtId="0" fontId="26" fillId="14" borderId="99">
      <alignment horizontal="right" vertical="center"/>
    </xf>
    <xf numFmtId="0" fontId="30" fillId="0" borderId="98">
      <alignment horizontal="right" vertical="center"/>
    </xf>
    <xf numFmtId="4" fontId="30" fillId="0" borderId="98">
      <alignment horizontal="right" vertical="center"/>
    </xf>
    <xf numFmtId="0" fontId="99" fillId="0" borderId="96" applyNumberFormat="0" applyFill="0" applyAlignment="0" applyProtection="0"/>
    <xf numFmtId="0" fontId="80" fillId="86" borderId="95" applyNumberFormat="0" applyAlignment="0" applyProtection="0"/>
    <xf numFmtId="0" fontId="99" fillId="0" borderId="96" applyNumberFormat="0" applyFill="0" applyAlignment="0" applyProtection="0"/>
    <xf numFmtId="0" fontId="80" fillId="86" borderId="95" applyNumberFormat="0" applyAlignment="0" applyProtection="0"/>
    <xf numFmtId="49" fontId="28" fillId="0" borderId="98" applyNumberFormat="0" applyFill="0" applyBorder="0" applyProtection="0">
      <alignment horizontal="left" vertical="center"/>
    </xf>
    <xf numFmtId="0" fontId="74" fillId="89" borderId="97" applyNumberFormat="0" applyFont="0" applyAlignment="0" applyProtection="0"/>
    <xf numFmtId="0" fontId="26" fillId="9" borderId="98">
      <alignment horizontal="right" vertical="center"/>
    </xf>
    <xf numFmtId="0" fontId="26" fillId="14" borderId="98">
      <alignment horizontal="right" vertical="center"/>
    </xf>
    <xf numFmtId="0" fontId="80" fillId="86" borderId="95" applyNumberFormat="0" applyAlignment="0" applyProtection="0"/>
    <xf numFmtId="0" fontId="84" fillId="0" borderId="96" applyNumberFormat="0" applyFill="0" applyAlignment="0" applyProtection="0"/>
    <xf numFmtId="4" fontId="30" fillId="0" borderId="98" applyFill="0" applyBorder="0" applyProtection="0">
      <alignment horizontal="right" vertical="center"/>
    </xf>
    <xf numFmtId="0" fontId="9" fillId="0" borderId="58" applyNumberFormat="0" applyFill="0" applyAlignment="0" applyProtection="0"/>
    <xf numFmtId="0" fontId="30" fillId="14" borderId="101">
      <alignment horizontal="left" vertical="center" wrapText="1" indent="2"/>
    </xf>
    <xf numFmtId="0" fontId="9" fillId="0" borderId="58" applyNumberFormat="0" applyFill="0" applyAlignment="0" applyProtection="0"/>
    <xf numFmtId="0" fontId="2" fillId="59" borderId="0" applyNumberFormat="0" applyBorder="0" applyAlignment="0" applyProtection="0"/>
    <xf numFmtId="0" fontId="68" fillId="64" borderId="0" applyNumberFormat="0" applyBorder="0" applyAlignment="0" applyProtection="0"/>
    <xf numFmtId="4" fontId="26" fillId="14" borderId="98">
      <alignment horizontal="right" vertical="center"/>
    </xf>
    <xf numFmtId="0" fontId="92" fillId="73" borderId="95" applyNumberFormat="0" applyAlignment="0" applyProtection="0"/>
    <xf numFmtId="0" fontId="80" fillId="86" borderId="95" applyNumberFormat="0" applyAlignment="0" applyProtection="0"/>
    <xf numFmtId="0" fontId="79" fillId="86" borderId="95" applyNumberFormat="0" applyAlignment="0" applyProtection="0"/>
    <xf numFmtId="0" fontId="30" fillId="9" borderId="99">
      <alignment horizontal="left" vertical="center"/>
    </xf>
    <xf numFmtId="0" fontId="2" fillId="53" borderId="0" applyNumberFormat="0" applyBorder="0" applyAlignment="0" applyProtection="0"/>
    <xf numFmtId="0" fontId="26" fillId="14" borderId="98">
      <alignment horizontal="right" vertical="center"/>
    </xf>
    <xf numFmtId="0" fontId="67" fillId="0" borderId="0" applyNumberFormat="0" applyFill="0" applyBorder="0" applyAlignment="0" applyProtection="0"/>
    <xf numFmtId="0" fontId="68" fillId="49" borderId="0" applyNumberFormat="0" applyBorder="0" applyAlignment="0" applyProtection="0"/>
    <xf numFmtId="175" fontId="30" fillId="90" borderId="98" applyNumberFormat="0" applyFont="0" applyBorder="0" applyAlignment="0" applyProtection="0">
      <alignment horizontal="right" vertical="center"/>
    </xf>
    <xf numFmtId="0" fontId="65" fillId="46" borderId="56" applyNumberFormat="0" applyAlignment="0" applyProtection="0"/>
    <xf numFmtId="0" fontId="65" fillId="46" borderId="56" applyNumberFormat="0" applyAlignment="0" applyProtection="0"/>
    <xf numFmtId="0" fontId="30" fillId="0" borderId="101">
      <alignment horizontal="left" vertical="center" wrapText="1" indent="2"/>
    </xf>
    <xf numFmtId="175" fontId="30" fillId="90" borderId="98" applyNumberFormat="0" applyFont="0" applyBorder="0" applyAlignment="0" applyProtection="0">
      <alignment horizontal="right" vertical="center"/>
    </xf>
    <xf numFmtId="4" fontId="30" fillId="0" borderId="98" applyFill="0" applyBorder="0" applyProtection="0">
      <alignment horizontal="right" vertical="center"/>
    </xf>
    <xf numFmtId="0" fontId="67" fillId="0" borderId="0" applyNumberFormat="0" applyFill="0" applyBorder="0" applyAlignment="0" applyProtection="0"/>
    <xf numFmtId="0" fontId="92" fillId="73" borderId="95" applyNumberFormat="0" applyAlignment="0" applyProtection="0"/>
    <xf numFmtId="0" fontId="30" fillId="0" borderId="101">
      <alignment horizontal="left" vertical="center" wrapText="1" indent="2"/>
    </xf>
    <xf numFmtId="0" fontId="30" fillId="16" borderId="98"/>
    <xf numFmtId="0" fontId="30" fillId="0" borderId="98">
      <alignment horizontal="right" vertical="center"/>
    </xf>
    <xf numFmtId="0" fontId="30" fillId="16" borderId="98"/>
    <xf numFmtId="0" fontId="74" fillId="89" borderId="97" applyNumberFormat="0" applyFont="0" applyAlignment="0" applyProtection="0"/>
    <xf numFmtId="49" fontId="28" fillId="0" borderId="98" applyNumberFormat="0" applyFill="0" applyBorder="0" applyProtection="0">
      <alignment horizontal="left" vertical="center"/>
    </xf>
    <xf numFmtId="0" fontId="30" fillId="0" borderId="101">
      <alignment horizontal="left" vertical="center" wrapText="1" indent="2"/>
    </xf>
    <xf numFmtId="0" fontId="80" fillId="86" borderId="95" applyNumberFormat="0" applyAlignment="0" applyProtection="0"/>
    <xf numFmtId="49" fontId="30" fillId="0" borderId="98" applyNumberFormat="0" applyFont="0" applyFill="0" applyBorder="0" applyProtection="0">
      <alignment horizontal="left" vertical="center" indent="2"/>
    </xf>
    <xf numFmtId="0" fontId="30" fillId="14" borderId="101">
      <alignment horizontal="left" vertical="center" wrapText="1" indent="2"/>
    </xf>
    <xf numFmtId="0" fontId="96" fillId="86" borderId="102" applyNumberFormat="0" applyAlignment="0" applyProtection="0"/>
    <xf numFmtId="0" fontId="2" fillId="50" borderId="0" applyNumberFormat="0" applyBorder="0" applyAlignment="0" applyProtection="0"/>
    <xf numFmtId="0" fontId="9" fillId="0" borderId="58" applyNumberFormat="0" applyFill="0" applyAlignment="0" applyProtection="0"/>
    <xf numFmtId="0" fontId="70" fillId="9" borderId="98">
      <alignment horizontal="right" vertical="center"/>
    </xf>
    <xf numFmtId="0" fontId="2" fillId="63" borderId="0" applyNumberFormat="0" applyBorder="0" applyAlignment="0" applyProtection="0"/>
    <xf numFmtId="0" fontId="83" fillId="73" borderId="95" applyNumberFormat="0" applyAlignment="0" applyProtection="0"/>
    <xf numFmtId="4" fontId="70" fillId="9" borderId="98">
      <alignment horizontal="right" vertical="center"/>
    </xf>
    <xf numFmtId="0" fontId="83" fillId="73" borderId="95" applyNumberFormat="0" applyAlignment="0" applyProtection="0"/>
    <xf numFmtId="0" fontId="68" fillId="58" borderId="0" applyNumberFormat="0" applyBorder="0" applyAlignment="0" applyProtection="0"/>
    <xf numFmtId="0" fontId="79" fillId="86" borderId="95" applyNumberFormat="0" applyAlignment="0" applyProtection="0"/>
    <xf numFmtId="0" fontId="77" fillId="86" borderId="102" applyNumberFormat="0" applyAlignment="0" applyProtection="0"/>
    <xf numFmtId="0" fontId="2" fillId="54" borderId="0" applyNumberFormat="0" applyBorder="0" applyAlignment="0" applyProtection="0"/>
    <xf numFmtId="0" fontId="30" fillId="16" borderId="98"/>
    <xf numFmtId="0" fontId="26" fillId="14" borderId="98">
      <alignment horizontal="right" vertical="center"/>
    </xf>
    <xf numFmtId="0" fontId="70" fillId="9" borderId="98">
      <alignment horizontal="right" vertical="center"/>
    </xf>
    <xf numFmtId="0" fontId="96" fillId="86" borderId="102" applyNumberFormat="0" applyAlignment="0" applyProtection="0"/>
    <xf numFmtId="4" fontId="26" fillId="9" borderId="98">
      <alignment horizontal="right" vertical="center"/>
    </xf>
    <xf numFmtId="0" fontId="2" fillId="63" borderId="0" applyNumberFormat="0" applyBorder="0" applyAlignment="0" applyProtection="0"/>
    <xf numFmtId="0" fontId="84" fillId="0" borderId="96" applyNumberFormat="0" applyFill="0" applyAlignment="0" applyProtection="0"/>
    <xf numFmtId="0" fontId="84" fillId="0" borderId="96" applyNumberFormat="0" applyFill="0" applyAlignment="0" applyProtection="0"/>
    <xf numFmtId="0" fontId="96" fillId="86" borderId="102" applyNumberFormat="0" applyAlignment="0" applyProtection="0"/>
    <xf numFmtId="4" fontId="30" fillId="16" borderId="98"/>
    <xf numFmtId="0" fontId="68" fillId="52" borderId="0" applyNumberFormat="0" applyBorder="0" applyAlignment="0" applyProtection="0"/>
    <xf numFmtId="0" fontId="2" fillId="50" borderId="0" applyNumberFormat="0" applyBorder="0" applyAlignment="0" applyProtection="0"/>
    <xf numFmtId="0" fontId="26" fillId="14" borderId="100">
      <alignment horizontal="right" vertical="center"/>
    </xf>
    <xf numFmtId="0" fontId="66" fillId="0" borderId="0" applyNumberFormat="0" applyFill="0" applyBorder="0" applyAlignment="0" applyProtection="0"/>
    <xf numFmtId="0" fontId="77" fillId="86" borderId="102" applyNumberFormat="0" applyAlignment="0" applyProtection="0"/>
    <xf numFmtId="0" fontId="26" fillId="9" borderId="98">
      <alignment horizontal="right" vertical="center"/>
    </xf>
    <xf numFmtId="4" fontId="30" fillId="0" borderId="98">
      <alignment horizontal="right" vertical="center"/>
    </xf>
    <xf numFmtId="0" fontId="2" fillId="57" borderId="0" applyNumberFormat="0" applyBorder="0" applyAlignment="0" applyProtection="0"/>
    <xf numFmtId="49" fontId="30" fillId="0" borderId="98" applyNumberFormat="0" applyFont="0" applyFill="0" applyBorder="0" applyProtection="0">
      <alignment horizontal="left" vertical="center" indent="2"/>
    </xf>
    <xf numFmtId="0" fontId="30" fillId="14" borderId="101">
      <alignment horizontal="left" vertical="center" wrapText="1" indent="2"/>
    </xf>
    <xf numFmtId="0" fontId="26" fillId="14" borderId="99">
      <alignment horizontal="right" vertical="center"/>
    </xf>
    <xf numFmtId="4" fontId="30" fillId="16" borderId="98"/>
    <xf numFmtId="0" fontId="74" fillId="89" borderId="97" applyNumberFormat="0" applyFont="0" applyAlignment="0" applyProtection="0"/>
    <xf numFmtId="0" fontId="68" fillId="55" borderId="0" applyNumberFormat="0" applyBorder="0" applyAlignment="0" applyProtection="0"/>
    <xf numFmtId="4" fontId="26" fillId="14" borderId="98">
      <alignment horizontal="right" vertical="center"/>
    </xf>
    <xf numFmtId="0" fontId="68" fillId="49" borderId="0" applyNumberFormat="0" applyBorder="0" applyAlignment="0" applyProtection="0"/>
    <xf numFmtId="0" fontId="92" fillId="73" borderId="95" applyNumberFormat="0" applyAlignment="0" applyProtection="0"/>
    <xf numFmtId="0" fontId="77" fillId="86" borderId="102" applyNumberFormat="0" applyAlignment="0" applyProtection="0"/>
    <xf numFmtId="0" fontId="99" fillId="0" borderId="96" applyNumberFormat="0" applyFill="0" applyAlignment="0" applyProtection="0"/>
    <xf numFmtId="4" fontId="26" fillId="14" borderId="99">
      <alignment horizontal="right" vertical="center"/>
    </xf>
    <xf numFmtId="0" fontId="2" fillId="51" borderId="0" applyNumberFormat="0" applyBorder="0" applyAlignment="0" applyProtection="0"/>
    <xf numFmtId="4" fontId="70" fillId="9" borderId="98">
      <alignment horizontal="right" vertical="center"/>
    </xf>
    <xf numFmtId="0" fontId="26" fillId="14" borderId="98">
      <alignment horizontal="right" vertical="center"/>
    </xf>
    <xf numFmtId="0" fontId="68"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9" fillId="86" borderId="95" applyNumberFormat="0" applyAlignment="0" applyProtection="0"/>
    <xf numFmtId="0" fontId="68" fillId="58" borderId="0" applyNumberFormat="0" applyBorder="0" applyAlignment="0" applyProtection="0"/>
    <xf numFmtId="0" fontId="26" fillId="9" borderId="98">
      <alignment horizontal="right" vertical="center"/>
    </xf>
    <xf numFmtId="0" fontId="80" fillId="86" borderId="95" applyNumberFormat="0" applyAlignment="0" applyProtection="0"/>
    <xf numFmtId="4" fontId="30" fillId="0" borderId="98" applyFill="0" applyBorder="0" applyProtection="0">
      <alignment horizontal="right" vertical="center"/>
    </xf>
    <xf numFmtId="0" fontId="30" fillId="14" borderId="101">
      <alignment horizontal="left" vertical="center" wrapText="1" indent="2"/>
    </xf>
    <xf numFmtId="4" fontId="30" fillId="16" borderId="98"/>
    <xf numFmtId="0" fontId="64" fillId="46" borderId="57" applyNumberFormat="0" applyAlignment="0" applyProtection="0"/>
    <xf numFmtId="0" fontId="80" fillId="86" borderId="95" applyNumberFormat="0" applyAlignment="0" applyProtection="0"/>
    <xf numFmtId="0" fontId="80" fillId="86" borderId="95" applyNumberFormat="0" applyAlignment="0" applyProtection="0"/>
    <xf numFmtId="0" fontId="2" fillId="48" borderId="0" applyNumberFormat="0" applyBorder="0" applyAlignment="0" applyProtection="0"/>
    <xf numFmtId="0" fontId="83" fillId="73" borderId="95" applyNumberFormat="0" applyAlignment="0" applyProtection="0"/>
    <xf numFmtId="49" fontId="28" fillId="0" borderId="98" applyNumberFormat="0" applyFill="0" applyBorder="0" applyProtection="0">
      <alignment horizontal="left" vertical="center"/>
    </xf>
    <xf numFmtId="0" fontId="30" fillId="0" borderId="101">
      <alignment horizontal="left" vertical="center" wrapText="1" indent="2"/>
    </xf>
    <xf numFmtId="0" fontId="30" fillId="14" borderId="101">
      <alignment horizontal="left" vertical="center" wrapText="1" indent="2"/>
    </xf>
    <xf numFmtId="0" fontId="74" fillId="89" borderId="97" applyNumberFormat="0" applyFont="0" applyAlignment="0" applyProtection="0"/>
    <xf numFmtId="0" fontId="26" fillId="14" borderId="98">
      <alignment horizontal="right" vertical="center"/>
    </xf>
    <xf numFmtId="0" fontId="26" fillId="14" borderId="98">
      <alignment horizontal="right" vertical="center"/>
    </xf>
    <xf numFmtId="0" fontId="80" fillId="86" borderId="95" applyNumberFormat="0" applyAlignment="0" applyProtection="0"/>
    <xf numFmtId="0" fontId="68" fillId="55" borderId="0" applyNumberFormat="0" applyBorder="0" applyAlignment="0" applyProtection="0"/>
    <xf numFmtId="175" fontId="30" fillId="90" borderId="98" applyNumberFormat="0" applyFont="0" applyBorder="0" applyAlignment="0" applyProtection="0">
      <alignment horizontal="right" vertical="center"/>
    </xf>
    <xf numFmtId="0" fontId="2" fillId="60" borderId="0" applyNumberFormat="0" applyBorder="0" applyAlignment="0" applyProtection="0"/>
    <xf numFmtId="0" fontId="80" fillId="86" borderId="95" applyNumberFormat="0" applyAlignment="0" applyProtection="0"/>
    <xf numFmtId="0" fontId="96" fillId="86" borderId="102" applyNumberFormat="0" applyAlignment="0" applyProtection="0"/>
    <xf numFmtId="0" fontId="99" fillId="0" borderId="96" applyNumberFormat="0" applyFill="0" applyAlignment="0" applyProtection="0"/>
    <xf numFmtId="0" fontId="92" fillId="73" borderId="95" applyNumberFormat="0" applyAlignment="0" applyProtection="0"/>
    <xf numFmtId="0" fontId="26" fillId="9" borderId="98">
      <alignment horizontal="right" vertical="center"/>
    </xf>
    <xf numFmtId="0" fontId="68" fillId="49" borderId="0" applyNumberFormat="0" applyBorder="0" applyAlignment="0" applyProtection="0"/>
    <xf numFmtId="0" fontId="96" fillId="86" borderId="102" applyNumberFormat="0" applyAlignment="0" applyProtection="0"/>
    <xf numFmtId="0" fontId="2" fillId="54" borderId="0" applyNumberFormat="0" applyBorder="0" applyAlignment="0" applyProtection="0"/>
    <xf numFmtId="4" fontId="70" fillId="9" borderId="98">
      <alignment horizontal="right" vertical="center"/>
    </xf>
    <xf numFmtId="4" fontId="26" fillId="9" borderId="98">
      <alignment horizontal="right" vertical="center"/>
    </xf>
    <xf numFmtId="0" fontId="30" fillId="0" borderId="98" applyNumberFormat="0" applyFill="0" applyAlignment="0" applyProtection="0"/>
    <xf numFmtId="4" fontId="26" fillId="9" borderId="98">
      <alignment horizontal="right" vertical="center"/>
    </xf>
    <xf numFmtId="0" fontId="9" fillId="0" borderId="58" applyNumberFormat="0" applyFill="0" applyAlignment="0" applyProtection="0"/>
    <xf numFmtId="0" fontId="80" fillId="86" borderId="95" applyNumberFormat="0" applyAlignment="0" applyProtection="0"/>
    <xf numFmtId="0" fontId="2" fillId="56" borderId="0" applyNumberFormat="0" applyBorder="0" applyAlignment="0" applyProtection="0"/>
    <xf numFmtId="0" fontId="66" fillId="0" borderId="0" applyNumberFormat="0" applyFill="0" applyBorder="0" applyAlignment="0" applyProtection="0"/>
    <xf numFmtId="0" fontId="66" fillId="0" borderId="0" applyNumberFormat="0" applyFill="0" applyBorder="0" applyAlignment="0" applyProtection="0"/>
    <xf numFmtId="0" fontId="30" fillId="0" borderId="98" applyNumberFormat="0" applyFill="0" applyAlignment="0" applyProtection="0"/>
    <xf numFmtId="4" fontId="26" fillId="14" borderId="98">
      <alignment horizontal="right" vertical="center"/>
    </xf>
    <xf numFmtId="0" fontId="74" fillId="89" borderId="97" applyNumberFormat="0" applyFont="0" applyAlignment="0" applyProtection="0"/>
    <xf numFmtId="4" fontId="26" fillId="14" borderId="98">
      <alignment horizontal="right" vertical="center"/>
    </xf>
    <xf numFmtId="4" fontId="26" fillId="14" borderId="98">
      <alignment horizontal="right" vertical="center"/>
    </xf>
    <xf numFmtId="0" fontId="30" fillId="0" borderId="98">
      <alignment horizontal="right" vertical="center"/>
    </xf>
    <xf numFmtId="4" fontId="30" fillId="0" borderId="98">
      <alignment horizontal="right" vertical="center"/>
    </xf>
    <xf numFmtId="0" fontId="84" fillId="0" borderId="96" applyNumberFormat="0" applyFill="0" applyAlignment="0" applyProtection="0"/>
    <xf numFmtId="0" fontId="74" fillId="89" borderId="97" applyNumberFormat="0" applyFont="0" applyAlignment="0" applyProtection="0"/>
    <xf numFmtId="0" fontId="30" fillId="0" borderId="98" applyNumberFormat="0" applyFill="0" applyAlignment="0" applyProtection="0"/>
    <xf numFmtId="0" fontId="26" fillId="14" borderId="100">
      <alignment horizontal="right" vertical="center"/>
    </xf>
    <xf numFmtId="4" fontId="26" fillId="14" borderId="98">
      <alignment horizontal="right" vertical="center"/>
    </xf>
    <xf numFmtId="0" fontId="80" fillId="86" borderId="95" applyNumberFormat="0" applyAlignment="0" applyProtection="0"/>
    <xf numFmtId="0" fontId="26" fillId="14" borderId="98">
      <alignment horizontal="right" vertical="center"/>
    </xf>
    <xf numFmtId="4" fontId="30" fillId="16" borderId="98"/>
    <xf numFmtId="0" fontId="83" fillId="73" borderId="95" applyNumberFormat="0" applyAlignment="0" applyProtection="0"/>
    <xf numFmtId="0" fontId="80" fillId="86" borderId="95" applyNumberFormat="0" applyAlignment="0" applyProtection="0"/>
    <xf numFmtId="0" fontId="99" fillId="0" borderId="96" applyNumberFormat="0" applyFill="0" applyAlignment="0" applyProtection="0"/>
    <xf numFmtId="0" fontId="30" fillId="9" borderId="99">
      <alignment horizontal="left" vertical="center"/>
    </xf>
    <xf numFmtId="0" fontId="83" fillId="73" borderId="95" applyNumberFormat="0" applyAlignment="0" applyProtection="0"/>
    <xf numFmtId="0" fontId="30" fillId="0" borderId="98" applyNumberFormat="0" applyFill="0" applyAlignment="0" applyProtection="0"/>
    <xf numFmtId="0" fontId="2" fillId="63" borderId="0" applyNumberFormat="0" applyBorder="0" applyAlignment="0" applyProtection="0"/>
    <xf numFmtId="0" fontId="30" fillId="0" borderId="98">
      <alignment horizontal="right" vertical="center"/>
    </xf>
    <xf numFmtId="0" fontId="30" fillId="9" borderId="99">
      <alignment horizontal="left" vertical="center"/>
    </xf>
    <xf numFmtId="4" fontId="26" fillId="14" borderId="100">
      <alignment horizontal="right" vertical="center"/>
    </xf>
    <xf numFmtId="49" fontId="28" fillId="0" borderId="98" applyNumberFormat="0" applyFill="0" applyBorder="0" applyProtection="0">
      <alignment horizontal="left" vertical="center"/>
    </xf>
    <xf numFmtId="0" fontId="96" fillId="86" borderId="102" applyNumberFormat="0" applyAlignment="0" applyProtection="0"/>
    <xf numFmtId="0" fontId="68" fillId="64" borderId="0" applyNumberFormat="0" applyBorder="0" applyAlignment="0" applyProtection="0"/>
    <xf numFmtId="0" fontId="2" fillId="62" borderId="0" applyNumberFormat="0" applyBorder="0" applyAlignment="0" applyProtection="0"/>
    <xf numFmtId="0" fontId="79" fillId="86" borderId="95" applyNumberFormat="0" applyAlignment="0" applyProtection="0"/>
    <xf numFmtId="0" fontId="92" fillId="73" borderId="95" applyNumberFormat="0" applyAlignment="0" applyProtection="0"/>
    <xf numFmtId="4" fontId="70" fillId="9" borderId="98">
      <alignment horizontal="right" vertical="center"/>
    </xf>
    <xf numFmtId="0" fontId="2" fillId="57" borderId="0" applyNumberFormat="0" applyBorder="0" applyAlignment="0" applyProtection="0"/>
    <xf numFmtId="0" fontId="26" fillId="14" borderId="99">
      <alignment horizontal="right" vertical="center"/>
    </xf>
    <xf numFmtId="0" fontId="30" fillId="14" borderId="101">
      <alignment horizontal="left" vertical="center" wrapText="1" indent="2"/>
    </xf>
    <xf numFmtId="0" fontId="79" fillId="86" borderId="95" applyNumberFormat="0" applyAlignment="0" applyProtection="0"/>
    <xf numFmtId="0" fontId="2" fillId="63" borderId="0" applyNumberFormat="0" applyBorder="0" applyAlignment="0" applyProtection="0"/>
    <xf numFmtId="4" fontId="26" fillId="14" borderId="99">
      <alignment horizontal="right" vertical="center"/>
    </xf>
    <xf numFmtId="0" fontId="31" fillId="89" borderId="97" applyNumberFormat="0" applyFont="0" applyAlignment="0" applyProtection="0"/>
    <xf numFmtId="0" fontId="2" fillId="62" borderId="0" applyNumberFormat="0" applyBorder="0" applyAlignment="0" applyProtection="0"/>
    <xf numFmtId="0" fontId="26" fillId="9" borderId="98">
      <alignment horizontal="right" vertical="center"/>
    </xf>
    <xf numFmtId="0" fontId="2" fillId="56" borderId="0" applyNumberFormat="0" applyBorder="0" applyAlignment="0" applyProtection="0"/>
    <xf numFmtId="0" fontId="92" fillId="73" borderId="95" applyNumberFormat="0" applyAlignment="0" applyProtection="0"/>
    <xf numFmtId="4" fontId="26" fillId="14" borderId="99">
      <alignment horizontal="right" vertical="center"/>
    </xf>
    <xf numFmtId="4" fontId="26" fillId="14" borderId="98">
      <alignment horizontal="right" vertical="center"/>
    </xf>
    <xf numFmtId="0" fontId="26" fillId="9" borderId="98">
      <alignment horizontal="right" vertical="center"/>
    </xf>
    <xf numFmtId="0" fontId="83" fillId="73" borderId="95" applyNumberFormat="0" applyAlignment="0" applyProtection="0"/>
    <xf numFmtId="0" fontId="2" fillId="54" borderId="0" applyNumberFormat="0" applyBorder="0" applyAlignment="0" applyProtection="0"/>
    <xf numFmtId="0" fontId="65" fillId="46" borderId="56" applyNumberFormat="0" applyAlignment="0" applyProtection="0"/>
    <xf numFmtId="0" fontId="84" fillId="0" borderId="96" applyNumberFormat="0" applyFill="0" applyAlignment="0" applyProtection="0"/>
    <xf numFmtId="0" fontId="70" fillId="9" borderId="98">
      <alignment horizontal="right" vertical="center"/>
    </xf>
    <xf numFmtId="0" fontId="96" fillId="86" borderId="102" applyNumberFormat="0" applyAlignment="0" applyProtection="0"/>
    <xf numFmtId="0" fontId="99" fillId="0" borderId="96" applyNumberFormat="0" applyFill="0" applyAlignment="0" applyProtection="0"/>
    <xf numFmtId="0" fontId="2" fillId="53" borderId="0" applyNumberFormat="0" applyBorder="0" applyAlignment="0" applyProtection="0"/>
    <xf numFmtId="175" fontId="30" fillId="90" borderId="98" applyNumberFormat="0" applyFont="0" applyBorder="0" applyAlignment="0" applyProtection="0">
      <alignment horizontal="right" vertical="center"/>
    </xf>
    <xf numFmtId="0" fontId="2" fillId="51" borderId="0" applyNumberFormat="0" applyBorder="0" applyAlignment="0" applyProtection="0"/>
    <xf numFmtId="0" fontId="2" fillId="56" borderId="0" applyNumberFormat="0" applyBorder="0" applyAlignment="0" applyProtection="0"/>
    <xf numFmtId="0" fontId="68" fillId="61" borderId="0" applyNumberFormat="0" applyBorder="0" applyAlignment="0" applyProtection="0"/>
    <xf numFmtId="0" fontId="84" fillId="0" borderId="96" applyNumberFormat="0" applyFill="0" applyAlignment="0" applyProtection="0"/>
    <xf numFmtId="0" fontId="30" fillId="0" borderId="98">
      <alignment horizontal="right" vertical="center"/>
    </xf>
    <xf numFmtId="0" fontId="31" fillId="89" borderId="97" applyNumberFormat="0" applyFont="0" applyAlignment="0" applyProtection="0"/>
    <xf numFmtId="0" fontId="80" fillId="86" borderId="95" applyNumberFormat="0" applyAlignment="0" applyProtection="0"/>
    <xf numFmtId="0" fontId="99" fillId="0" borderId="96" applyNumberFormat="0" applyFill="0" applyAlignment="0" applyProtection="0"/>
    <xf numFmtId="0" fontId="2" fillId="48" borderId="0" applyNumberFormat="0" applyBorder="0" applyAlignment="0" applyProtection="0"/>
    <xf numFmtId="0" fontId="74" fillId="89" borderId="97" applyNumberFormat="0" applyFont="0" applyAlignment="0" applyProtection="0"/>
    <xf numFmtId="0" fontId="68" fillId="58" borderId="0" applyNumberFormat="0" applyBorder="0" applyAlignment="0" applyProtection="0"/>
    <xf numFmtId="0" fontId="30" fillId="0" borderId="98" applyNumberFormat="0" applyFill="0" applyAlignment="0" applyProtection="0"/>
    <xf numFmtId="0" fontId="2" fillId="57" borderId="0" applyNumberFormat="0" applyBorder="0" applyAlignment="0" applyProtection="0"/>
    <xf numFmtId="4" fontId="30" fillId="0" borderId="98" applyFill="0" applyBorder="0" applyProtection="0">
      <alignment horizontal="right" vertical="center"/>
    </xf>
    <xf numFmtId="0" fontId="2" fillId="47" borderId="0" applyNumberFormat="0" applyBorder="0" applyAlignment="0" applyProtection="0"/>
    <xf numFmtId="0" fontId="99" fillId="0" borderId="96" applyNumberFormat="0" applyFill="0" applyAlignment="0" applyProtection="0"/>
    <xf numFmtId="0" fontId="2" fillId="60" borderId="0" applyNumberFormat="0" applyBorder="0" applyAlignment="0" applyProtection="0"/>
    <xf numFmtId="0" fontId="70" fillId="9" borderId="98">
      <alignment horizontal="right" vertical="center"/>
    </xf>
    <xf numFmtId="0" fontId="83" fillId="73" borderId="95" applyNumberFormat="0" applyAlignment="0" applyProtection="0"/>
    <xf numFmtId="175" fontId="30" fillId="90" borderId="98" applyNumberFormat="0" applyFont="0" applyBorder="0" applyAlignment="0" applyProtection="0">
      <alignment horizontal="right" vertical="center"/>
    </xf>
    <xf numFmtId="0" fontId="83" fillId="73" borderId="95" applyNumberFormat="0" applyAlignment="0" applyProtection="0"/>
    <xf numFmtId="4" fontId="30" fillId="0" borderId="98">
      <alignment horizontal="right" vertical="center"/>
    </xf>
    <xf numFmtId="49" fontId="30" fillId="0" borderId="98" applyNumberFormat="0" applyFont="0" applyFill="0" applyBorder="0" applyProtection="0">
      <alignment horizontal="left" vertical="center" indent="2"/>
    </xf>
    <xf numFmtId="175" fontId="30" fillId="90" borderId="98" applyNumberFormat="0" applyFont="0" applyBorder="0" applyAlignment="0" applyProtection="0">
      <alignment horizontal="right" vertical="center"/>
    </xf>
    <xf numFmtId="0" fontId="92" fillId="73" borderId="95" applyNumberFormat="0" applyAlignment="0" applyProtection="0"/>
    <xf numFmtId="49" fontId="28" fillId="0" borderId="98" applyNumberFormat="0" applyFill="0" applyBorder="0" applyProtection="0">
      <alignment horizontal="left" vertical="center"/>
    </xf>
    <xf numFmtId="4" fontId="26" fillId="14" borderId="98">
      <alignment horizontal="right" vertical="center"/>
    </xf>
    <xf numFmtId="0" fontId="83" fillId="73" borderId="95" applyNumberFormat="0" applyAlignment="0" applyProtection="0"/>
    <xf numFmtId="0" fontId="80" fillId="86" borderId="95" applyNumberFormat="0" applyAlignment="0" applyProtection="0"/>
    <xf numFmtId="4" fontId="30" fillId="0" borderId="98">
      <alignment horizontal="right" vertical="center"/>
    </xf>
    <xf numFmtId="0" fontId="30" fillId="14" borderId="101">
      <alignment horizontal="left" vertical="center" wrapText="1" indent="2"/>
    </xf>
    <xf numFmtId="0" fontId="30" fillId="0" borderId="101">
      <alignment horizontal="left" vertical="center" wrapText="1" indent="2"/>
    </xf>
    <xf numFmtId="0" fontId="96" fillId="86" borderId="102" applyNumberFormat="0" applyAlignment="0" applyProtection="0"/>
    <xf numFmtId="0" fontId="92" fillId="73" borderId="95" applyNumberFormat="0" applyAlignment="0" applyProtection="0"/>
    <xf numFmtId="0" fontId="79" fillId="86" borderId="95" applyNumberFormat="0" applyAlignment="0" applyProtection="0"/>
    <xf numFmtId="0" fontId="77" fillId="86" borderId="102" applyNumberFormat="0" applyAlignment="0" applyProtection="0"/>
    <xf numFmtId="0" fontId="26" fillId="14" borderId="100">
      <alignment horizontal="right" vertical="center"/>
    </xf>
    <xf numFmtId="0" fontId="70" fillId="9" borderId="98">
      <alignment horizontal="right" vertical="center"/>
    </xf>
    <xf numFmtId="4" fontId="26" fillId="9" borderId="98">
      <alignment horizontal="right" vertical="center"/>
    </xf>
    <xf numFmtId="4" fontId="26" fillId="14" borderId="98">
      <alignment horizontal="right" vertical="center"/>
    </xf>
    <xf numFmtId="49" fontId="30" fillId="0" borderId="99" applyNumberFormat="0" applyFont="0" applyFill="0" applyBorder="0" applyProtection="0">
      <alignment horizontal="left" vertical="center" indent="5"/>
    </xf>
    <xf numFmtId="4" fontId="30" fillId="0" borderId="98" applyFill="0" applyBorder="0" applyProtection="0">
      <alignment horizontal="right" vertical="center"/>
    </xf>
    <xf numFmtId="4" fontId="26" fillId="9" borderId="98">
      <alignment horizontal="right" vertical="center"/>
    </xf>
    <xf numFmtId="0" fontId="92" fillId="73" borderId="95" applyNumberFormat="0" applyAlignment="0" applyProtection="0"/>
    <xf numFmtId="0" fontId="83" fillId="73" borderId="95" applyNumberFormat="0" applyAlignment="0" applyProtection="0"/>
    <xf numFmtId="0" fontId="79" fillId="86" borderId="95" applyNumberFormat="0" applyAlignment="0" applyProtection="0"/>
    <xf numFmtId="0" fontId="30" fillId="14" borderId="101">
      <alignment horizontal="left" vertical="center" wrapText="1" indent="2"/>
    </xf>
    <xf numFmtId="0" fontId="30" fillId="0" borderId="101">
      <alignment horizontal="left" vertical="center" wrapText="1" indent="2"/>
    </xf>
    <xf numFmtId="0" fontId="30" fillId="14" borderId="101">
      <alignment horizontal="left" vertical="center" wrapText="1" indent="2"/>
    </xf>
    <xf numFmtId="0" fontId="68" fillId="49" borderId="0" applyNumberFormat="0" applyBorder="0" applyAlignment="0" applyProtection="0"/>
    <xf numFmtId="0" fontId="68"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67" fillId="0" borderId="0" applyNumberFormat="0" applyFill="0" applyBorder="0" applyAlignment="0" applyProtection="0"/>
    <xf numFmtId="0" fontId="68" fillId="58" borderId="0" applyNumberFormat="0" applyBorder="0" applyAlignment="0" applyProtection="0"/>
    <xf numFmtId="0" fontId="2" fillId="63" borderId="0" applyNumberFormat="0" applyBorder="0" applyAlignment="0" applyProtection="0"/>
    <xf numFmtId="0" fontId="68" fillId="55" borderId="0" applyNumberFormat="0" applyBorder="0" applyAlignment="0" applyProtection="0"/>
    <xf numFmtId="0" fontId="68" fillId="52" borderId="0" applyNumberFormat="0" applyBorder="0" applyAlignment="0" applyProtection="0"/>
    <xf numFmtId="0" fontId="64"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66"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5" fillId="46" borderId="56" applyNumberFormat="0" applyAlignment="0" applyProtection="0"/>
    <xf numFmtId="0" fontId="2" fillId="51" borderId="0" applyNumberFormat="0" applyBorder="0" applyAlignment="0" applyProtection="0"/>
    <xf numFmtId="0" fontId="68" fillId="61" borderId="0" applyNumberFormat="0" applyBorder="0" applyAlignment="0" applyProtection="0"/>
    <xf numFmtId="9" fontId="1" fillId="0" borderId="0" applyFont="0" applyFill="0" applyBorder="0" applyAlignment="0" applyProtection="0"/>
    <xf numFmtId="9" fontId="1" fillId="0" borderId="0" applyFont="0" applyFill="0" applyBorder="0" applyAlignment="0" applyProtection="0"/>
    <xf numFmtId="0" fontId="1" fillId="0" borderId="0"/>
    <xf numFmtId="0" fontId="1" fillId="0" borderId="0"/>
  </cellStyleXfs>
  <cellXfs count="562">
    <xf numFmtId="0" fontId="0" fillId="0" borderId="0" xfId="0"/>
    <xf numFmtId="0" fontId="0" fillId="0" borderId="0" xfId="0" applyAlignment="1">
      <alignment wrapText="1"/>
    </xf>
    <xf numFmtId="0" fontId="10" fillId="0" borderId="0" xfId="0" applyFont="1" applyAlignment="1">
      <alignment wrapText="1"/>
    </xf>
    <xf numFmtId="0" fontId="9" fillId="0" borderId="0" xfId="0" applyFont="1" applyAlignment="1">
      <alignment wrapText="1"/>
    </xf>
    <xf numFmtId="0" fontId="11" fillId="0" borderId="0" xfId="0" applyFont="1" applyAlignment="1">
      <alignment wrapText="1"/>
    </xf>
    <xf numFmtId="1" fontId="0" fillId="0" borderId="0" xfId="0" applyNumberFormat="1" applyAlignment="1">
      <alignment wrapText="1"/>
    </xf>
    <xf numFmtId="49" fontId="10" fillId="0" borderId="0" xfId="0" applyNumberFormat="1" applyFont="1" applyAlignment="1">
      <alignment wrapText="1"/>
    </xf>
    <xf numFmtId="0" fontId="0" fillId="0" borderId="1" xfId="0" applyBorder="1"/>
    <xf numFmtId="0" fontId="17" fillId="0" borderId="0" xfId="3"/>
    <xf numFmtId="0" fontId="9" fillId="0" borderId="0" xfId="0" applyFont="1"/>
    <xf numFmtId="0" fontId="9"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5" fillId="0" borderId="0" xfId="0" applyFont="1"/>
    <xf numFmtId="11" fontId="0" fillId="0" borderId="0" xfId="0" applyNumberFormat="1"/>
    <xf numFmtId="166" fontId="0" fillId="0" borderId="0" xfId="0" applyNumberFormat="1"/>
    <xf numFmtId="0" fontId="19"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0" fillId="6" borderId="9" xfId="0" applyFont="1" applyFill="1" applyBorder="1" applyAlignment="1">
      <alignment horizontal="left" wrapText="1"/>
    </xf>
    <xf numFmtId="0" fontId="20" fillId="6" borderId="10" xfId="0" applyFont="1" applyFill="1" applyBorder="1" applyAlignment="1">
      <alignment horizontal="left" wrapText="1"/>
    </xf>
    <xf numFmtId="0" fontId="21" fillId="0" borderId="0" xfId="0" applyFont="1" applyAlignment="1">
      <alignment horizontal="left"/>
    </xf>
    <xf numFmtId="0" fontId="22" fillId="0" borderId="11" xfId="0" applyFont="1" applyBorder="1" applyAlignment="1">
      <alignment horizontal="left" wrapText="1"/>
    </xf>
    <xf numFmtId="167" fontId="23" fillId="0" borderId="12" xfId="0" applyNumberFormat="1" applyFont="1" applyBorder="1" applyAlignment="1">
      <alignment horizontal="center" wrapText="1"/>
    </xf>
    <xf numFmtId="167" fontId="23" fillId="0" borderId="13" xfId="0" applyNumberFormat="1" applyFont="1" applyBorder="1" applyAlignment="1">
      <alignment horizontal="center" wrapText="1"/>
    </xf>
    <xf numFmtId="0" fontId="22" fillId="0" borderId="14" xfId="0" applyFont="1" applyBorder="1" applyAlignment="1">
      <alignment horizontal="left" wrapText="1"/>
    </xf>
    <xf numFmtId="167" fontId="23" fillId="0" borderId="15" xfId="0" applyNumberFormat="1" applyFont="1" applyBorder="1" applyAlignment="1">
      <alignment horizontal="center" wrapText="1"/>
    </xf>
    <xf numFmtId="167" fontId="23" fillId="0" borderId="16" xfId="0" applyNumberFormat="1" applyFont="1" applyBorder="1" applyAlignment="1">
      <alignment horizontal="center" wrapText="1"/>
    </xf>
    <xf numFmtId="0" fontId="24" fillId="0" borderId="0" xfId="0" applyFont="1" applyAlignment="1">
      <alignment horizontal="left"/>
    </xf>
    <xf numFmtId="16" fontId="0" fillId="0" borderId="0" xfId="0" applyNumberFormat="1"/>
    <xf numFmtId="0" fontId="22" fillId="0" borderId="17" xfId="0" applyFont="1" applyBorder="1" applyAlignment="1">
      <alignment horizontal="left" wrapText="1"/>
    </xf>
    <xf numFmtId="167" fontId="23" fillId="0" borderId="18" xfId="0" applyNumberFormat="1" applyFont="1" applyBorder="1" applyAlignment="1">
      <alignment horizontal="center" wrapText="1"/>
    </xf>
    <xf numFmtId="167" fontId="23"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3" fillId="0" borderId="0" xfId="2" applyAlignment="1"/>
    <xf numFmtId="0" fontId="9" fillId="2" borderId="0" xfId="0" applyFont="1" applyFill="1"/>
    <xf numFmtId="0" fontId="16" fillId="2" borderId="0" xfId="0" applyFont="1" applyFill="1" applyAlignment="1">
      <alignment wrapText="1"/>
    </xf>
    <xf numFmtId="49" fontId="0" fillId="0" borderId="0" xfId="0" applyNumberFormat="1" applyAlignment="1">
      <alignment wrapText="1"/>
    </xf>
    <xf numFmtId="0" fontId="25" fillId="8" borderId="25" xfId="7" applyFill="1" applyBorder="1" applyAlignment="1"/>
    <xf numFmtId="0" fontId="26" fillId="8" borderId="0" xfId="8" applyNumberFormat="1" applyFill="1">
      <alignment horizontal="right"/>
    </xf>
    <xf numFmtId="0" fontId="9" fillId="13" borderId="0" xfId="0" applyFont="1" applyFill="1" applyAlignment="1">
      <alignment wrapText="1"/>
    </xf>
    <xf numFmtId="1" fontId="9" fillId="13" borderId="0" xfId="0" applyNumberFormat="1" applyFont="1" applyFill="1" applyAlignment="1">
      <alignment wrapText="1"/>
    </xf>
    <xf numFmtId="0" fontId="32" fillId="8" borderId="0" xfId="3" applyFont="1" applyFill="1"/>
    <xf numFmtId="0" fontId="31" fillId="8" borderId="0" xfId="3" applyFont="1" applyFill="1"/>
    <xf numFmtId="0" fontId="17" fillId="8" borderId="0" xfId="3" applyFill="1"/>
    <xf numFmtId="0" fontId="28" fillId="14" borderId="42" xfId="13" applyFont="1" applyFill="1" applyBorder="1" applyAlignment="1">
      <alignment horizontal="center" vertical="center"/>
    </xf>
    <xf numFmtId="0" fontId="28" fillId="14" borderId="29" xfId="13" applyFont="1" applyFill="1" applyBorder="1" applyAlignment="1">
      <alignment vertical="center"/>
    </xf>
    <xf numFmtId="2" fontId="34" fillId="7" borderId="29" xfId="0" applyNumberFormat="1" applyFont="1" applyFill="1" applyBorder="1" applyAlignment="1">
      <alignment horizontal="right"/>
    </xf>
    <xf numFmtId="0" fontId="28" fillId="14" borderId="39" xfId="13" applyFont="1" applyFill="1" applyBorder="1" applyAlignment="1">
      <alignment vertical="center"/>
    </xf>
    <xf numFmtId="0" fontId="28" fillId="14" borderId="29" xfId="13" applyFont="1" applyFill="1" applyBorder="1" applyAlignment="1">
      <alignment horizontal="left" vertical="center" indent="1"/>
    </xf>
    <xf numFmtId="0" fontId="28" fillId="14" borderId="39" xfId="13" applyFont="1" applyFill="1" applyBorder="1" applyAlignment="1">
      <alignment horizontal="left" vertical="center"/>
    </xf>
    <xf numFmtId="0" fontId="28" fillId="14" borderId="29" xfId="13" applyFont="1" applyFill="1" applyBorder="1" applyAlignment="1">
      <alignment horizontal="left" vertical="center"/>
    </xf>
    <xf numFmtId="2" fontId="9" fillId="13" borderId="0" xfId="0" applyNumberFormat="1" applyFont="1" applyFill="1" applyAlignment="1">
      <alignment wrapText="1"/>
    </xf>
    <xf numFmtId="4" fontId="28" fillId="9" borderId="29" xfId="14" applyNumberFormat="1" applyFont="1" applyFill="1" applyBorder="1" applyAlignment="1">
      <alignment horizontal="center" vertical="center"/>
    </xf>
    <xf numFmtId="0" fontId="32" fillId="8" borderId="0" xfId="13" applyFont="1" applyFill="1" applyAlignment="1">
      <alignment vertical="center"/>
    </xf>
    <xf numFmtId="0" fontId="28" fillId="8" borderId="0" xfId="7" applyFont="1" applyFill="1" applyAlignment="1">
      <alignment vertical="center"/>
    </xf>
    <xf numFmtId="4" fontId="28" fillId="9" borderId="29" xfId="14" applyNumberFormat="1" applyFont="1" applyFill="1" applyBorder="1" applyAlignment="1">
      <alignment horizontal="center" vertical="center" textRotation="90"/>
    </xf>
    <xf numFmtId="2" fontId="28" fillId="9" borderId="44" xfId="13" applyNumberFormat="1" applyFont="1" applyFill="1" applyBorder="1" applyAlignment="1">
      <alignment horizontal="left" vertical="center"/>
    </xf>
    <xf numFmtId="2" fontId="28" fillId="9" borderId="29" xfId="13" applyNumberFormat="1" applyFont="1" applyFill="1" applyBorder="1" applyAlignment="1">
      <alignment horizontal="left" vertical="center"/>
    </xf>
    <xf numFmtId="2" fontId="28" fillId="9" borderId="39" xfId="13" applyNumberFormat="1" applyFont="1" applyFill="1" applyBorder="1" applyAlignment="1">
      <alignment horizontal="left" vertical="center"/>
    </xf>
    <xf numFmtId="0" fontId="28" fillId="13" borderId="0" xfId="9" applyFill="1" applyBorder="1" applyProtection="1">
      <alignment horizontal="left" vertical="center"/>
    </xf>
    <xf numFmtId="2" fontId="9" fillId="13" borderId="0" xfId="0" applyNumberFormat="1" applyFont="1" applyFill="1"/>
    <xf numFmtId="0" fontId="28" fillId="9" borderId="32" xfId="15" applyFont="1" applyFill="1" applyBorder="1" applyAlignment="1">
      <alignment horizontal="center" vertical="center" wrapText="1"/>
    </xf>
    <xf numFmtId="0" fontId="28" fillId="9" borderId="44" xfId="15" applyFont="1" applyFill="1" applyBorder="1" applyAlignment="1">
      <alignment vertical="top" wrapText="1"/>
    </xf>
    <xf numFmtId="0" fontId="28" fillId="9" borderId="39" xfId="15" applyFont="1" applyFill="1" applyBorder="1" applyAlignment="1">
      <alignment horizontal="left" vertical="top" wrapText="1"/>
    </xf>
    <xf numFmtId="0" fontId="16" fillId="13" borderId="0" xfId="9" applyNumberFormat="1" applyFont="1" applyFill="1" applyBorder="1" applyAlignment="1">
      <alignment horizontal="center" vertical="center"/>
    </xf>
    <xf numFmtId="1" fontId="15" fillId="0" borderId="0" xfId="0" applyNumberFormat="1" applyFont="1" applyAlignment="1">
      <alignment horizontal="right" wrapText="1"/>
    </xf>
    <xf numFmtId="1" fontId="15" fillId="0" borderId="0" xfId="0" applyNumberFormat="1" applyFont="1" applyAlignment="1">
      <alignment horizontal="right"/>
    </xf>
    <xf numFmtId="2" fontId="15" fillId="0" borderId="0" xfId="0" applyNumberFormat="1" applyFont="1" applyAlignment="1">
      <alignment wrapText="1"/>
    </xf>
    <xf numFmtId="1" fontId="9" fillId="0" borderId="0" xfId="0" applyNumberFormat="1" applyFont="1" applyAlignment="1">
      <alignment wrapText="1"/>
    </xf>
    <xf numFmtId="0" fontId="9" fillId="13" borderId="0" xfId="0" applyFont="1" applyFill="1"/>
    <xf numFmtId="2" fontId="0" fillId="0" borderId="0" xfId="0" applyNumberFormat="1" applyAlignment="1">
      <alignment wrapText="1"/>
    </xf>
    <xf numFmtId="0" fontId="9" fillId="0" borderId="45" xfId="0" applyFont="1" applyBorder="1" applyAlignment="1">
      <alignment wrapText="1"/>
    </xf>
    <xf numFmtId="1" fontId="9" fillId="0" borderId="46" xfId="0" applyNumberFormat="1" applyFont="1" applyBorder="1" applyAlignment="1">
      <alignment wrapText="1"/>
    </xf>
    <xf numFmtId="0" fontId="41" fillId="0" borderId="0" xfId="0" applyFont="1" applyAlignment="1">
      <alignment horizontal="left" vertical="top"/>
    </xf>
    <xf numFmtId="0" fontId="0" fillId="0" borderId="0" xfId="0" applyAlignment="1">
      <alignment horizontal="left" vertical="top"/>
    </xf>
    <xf numFmtId="0" fontId="47" fillId="18" borderId="47" xfId="0" applyFont="1" applyFill="1" applyBorder="1" applyAlignment="1">
      <alignment horizontal="center" vertical="top" wrapText="1"/>
    </xf>
    <xf numFmtId="0" fontId="47" fillId="18" borderId="47" xfId="0" applyFont="1" applyFill="1" applyBorder="1" applyAlignment="1">
      <alignment horizontal="left" vertical="top" wrapText="1"/>
    </xf>
    <xf numFmtId="0" fontId="49"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1"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1" fillId="19" borderId="48" xfId="0" applyFont="1" applyFill="1" applyBorder="1" applyAlignment="1">
      <alignment horizontal="center" vertical="top" wrapText="1"/>
    </xf>
    <xf numFmtId="167" fontId="54" fillId="19" borderId="48" xfId="0" applyNumberFormat="1" applyFont="1" applyFill="1" applyBorder="1" applyAlignment="1">
      <alignment horizontal="center" vertical="top" wrapText="1"/>
    </xf>
    <xf numFmtId="0" fontId="51" fillId="0" borderId="49" xfId="0" applyFont="1" applyBorder="1" applyAlignment="1">
      <alignment horizontal="left" vertical="top" wrapText="1"/>
    </xf>
    <xf numFmtId="0" fontId="0" fillId="0" borderId="49" xfId="0" applyBorder="1" applyAlignment="1">
      <alignment horizontal="center" vertical="top" wrapText="1"/>
    </xf>
    <xf numFmtId="167" fontId="54" fillId="0" borderId="49" xfId="0" applyNumberFormat="1" applyFont="1" applyBorder="1" applyAlignment="1">
      <alignment horizontal="center" vertical="top" wrapText="1"/>
    </xf>
    <xf numFmtId="0" fontId="51"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4" fillId="19" borderId="49" xfId="0" applyNumberFormat="1" applyFont="1" applyFill="1" applyBorder="1" applyAlignment="1">
      <alignment horizontal="center" vertical="top" wrapText="1"/>
    </xf>
    <xf numFmtId="0" fontId="51" fillId="0" borderId="50" xfId="0" applyFont="1" applyBorder="1" applyAlignment="1">
      <alignment horizontal="left" vertical="top" wrapText="1"/>
    </xf>
    <xf numFmtId="0" fontId="0" fillId="0" borderId="50" xfId="0" applyBorder="1" applyAlignment="1">
      <alignment horizontal="center" vertical="top" wrapText="1"/>
    </xf>
    <xf numFmtId="167" fontId="54" fillId="0" borderId="50" xfId="0" applyNumberFormat="1" applyFont="1" applyBorder="1" applyAlignment="1">
      <alignment horizontal="center" vertical="top" wrapText="1"/>
    </xf>
    <xf numFmtId="168" fontId="52" fillId="19" borderId="48" xfId="0" applyNumberFormat="1" applyFont="1" applyFill="1" applyBorder="1" applyAlignment="1">
      <alignment horizontal="center" vertical="top" wrapText="1"/>
    </xf>
    <xf numFmtId="169" fontId="52" fillId="19" borderId="48" xfId="0" applyNumberFormat="1" applyFont="1" applyFill="1" applyBorder="1" applyAlignment="1">
      <alignment horizontal="center" vertical="top" wrapText="1"/>
    </xf>
    <xf numFmtId="168" fontId="52" fillId="0" borderId="49" xfId="0" applyNumberFormat="1" applyFont="1" applyBorder="1" applyAlignment="1">
      <alignment horizontal="left" vertical="top" wrapText="1"/>
    </xf>
    <xf numFmtId="169" fontId="52" fillId="0" borderId="49" xfId="0" applyNumberFormat="1" applyFont="1" applyBorder="1" applyAlignment="1">
      <alignment horizontal="center" vertical="top" wrapText="1"/>
    </xf>
    <xf numFmtId="170" fontId="54" fillId="0" borderId="49" xfId="0" applyNumberFormat="1" applyFont="1" applyBorder="1" applyAlignment="1">
      <alignment horizontal="left" vertical="top" wrapText="1"/>
    </xf>
    <xf numFmtId="168" fontId="52" fillId="19" borderId="49" xfId="0" applyNumberFormat="1" applyFont="1" applyFill="1" applyBorder="1" applyAlignment="1">
      <alignment horizontal="left" vertical="top" wrapText="1"/>
    </xf>
    <xf numFmtId="169" fontId="52" fillId="19" borderId="49" xfId="0" applyNumberFormat="1" applyFont="1" applyFill="1" applyBorder="1" applyAlignment="1">
      <alignment horizontal="center" vertical="top" wrapText="1"/>
    </xf>
    <xf numFmtId="170" fontId="54"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2"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2" fillId="0" borderId="50" xfId="0" applyNumberFormat="1" applyFont="1" applyBorder="1" applyAlignment="1">
      <alignment horizontal="left" vertical="top" wrapText="1"/>
    </xf>
    <xf numFmtId="169" fontId="52" fillId="0" borderId="50" xfId="0" applyNumberFormat="1" applyFont="1" applyBorder="1" applyAlignment="1">
      <alignment horizontal="center" vertical="top" wrapText="1"/>
    </xf>
    <xf numFmtId="168" fontId="52"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1" fillId="19" borderId="50" xfId="0" applyFont="1" applyFill="1" applyBorder="1" applyAlignment="1">
      <alignment horizontal="left" vertical="top" wrapText="1"/>
    </xf>
    <xf numFmtId="169" fontId="52" fillId="19" borderId="50" xfId="0" applyNumberFormat="1" applyFont="1" applyFill="1" applyBorder="1" applyAlignment="1">
      <alignment horizontal="center" vertical="top" wrapText="1"/>
    </xf>
    <xf numFmtId="167" fontId="54" fillId="19" borderId="50" xfId="0" applyNumberFormat="1" applyFont="1" applyFill="1" applyBorder="1" applyAlignment="1">
      <alignment horizontal="center" vertical="top" wrapText="1"/>
    </xf>
    <xf numFmtId="0" fontId="55" fillId="19" borderId="50" xfId="0" applyFont="1" applyFill="1" applyBorder="1" applyAlignment="1">
      <alignment horizontal="center" vertical="top" wrapText="1"/>
    </xf>
    <xf numFmtId="168" fontId="52" fillId="19" borderId="48" xfId="0" applyNumberFormat="1" applyFont="1" applyFill="1" applyBorder="1" applyAlignment="1">
      <alignment horizontal="left" vertical="top" wrapText="1"/>
    </xf>
    <xf numFmtId="170" fontId="56" fillId="19" borderId="48" xfId="0" applyNumberFormat="1" applyFont="1" applyFill="1" applyBorder="1" applyAlignment="1">
      <alignment horizontal="left" vertical="top" wrapText="1"/>
    </xf>
    <xf numFmtId="167" fontId="56" fillId="0" borderId="49" xfId="0" applyNumberFormat="1" applyFont="1" applyBorder="1" applyAlignment="1">
      <alignment horizontal="center" vertical="top" wrapText="1"/>
    </xf>
    <xf numFmtId="167" fontId="56" fillId="0" borderId="49" xfId="0" applyNumberFormat="1" applyFont="1" applyBorder="1" applyAlignment="1">
      <alignment horizontal="left" vertical="top" wrapText="1"/>
    </xf>
    <xf numFmtId="167" fontId="56" fillId="19" borderId="49" xfId="0" applyNumberFormat="1" applyFont="1" applyFill="1" applyBorder="1" applyAlignment="1">
      <alignment horizontal="center" vertical="top" wrapText="1"/>
    </xf>
    <xf numFmtId="167" fontId="56" fillId="19" borderId="49" xfId="0" applyNumberFormat="1" applyFont="1" applyFill="1" applyBorder="1" applyAlignment="1">
      <alignment horizontal="left" vertical="top" wrapText="1"/>
    </xf>
    <xf numFmtId="0" fontId="57" fillId="19" borderId="49" xfId="0" applyFont="1" applyFill="1" applyBorder="1" applyAlignment="1">
      <alignment horizontal="center" vertical="top" wrapText="1"/>
    </xf>
    <xf numFmtId="0" fontId="57" fillId="0" borderId="49" xfId="0" applyFont="1" applyBorder="1" applyAlignment="1">
      <alignment horizontal="center" vertical="top" wrapText="1"/>
    </xf>
    <xf numFmtId="167" fontId="56" fillId="0" borderId="50" xfId="0" applyNumberFormat="1" applyFont="1" applyBorder="1" applyAlignment="1">
      <alignment horizontal="center" vertical="top" wrapText="1"/>
    </xf>
    <xf numFmtId="0" fontId="57" fillId="0" borderId="50" xfId="0" applyFont="1" applyBorder="1" applyAlignment="1">
      <alignment horizontal="center" vertical="top" wrapText="1"/>
    </xf>
    <xf numFmtId="0" fontId="0" fillId="19" borderId="48" xfId="0" applyFill="1" applyBorder="1" applyAlignment="1">
      <alignment horizontal="left" vertical="top" wrapText="1"/>
    </xf>
    <xf numFmtId="169" fontId="52" fillId="19" borderId="48" xfId="0" applyNumberFormat="1" applyFont="1" applyFill="1" applyBorder="1" applyAlignment="1">
      <alignment horizontal="left" vertical="top" wrapText="1"/>
    </xf>
    <xf numFmtId="167" fontId="56" fillId="19" borderId="48" xfId="0" applyNumberFormat="1" applyFont="1" applyFill="1" applyBorder="1" applyAlignment="1">
      <alignment horizontal="center" vertical="top" wrapText="1"/>
    </xf>
    <xf numFmtId="0" fontId="57" fillId="19" borderId="48" xfId="0" applyFont="1" applyFill="1" applyBorder="1" applyAlignment="1">
      <alignment horizontal="center" vertical="top" wrapText="1"/>
    </xf>
    <xf numFmtId="169" fontId="52" fillId="0" borderId="49" xfId="0" applyNumberFormat="1" applyFont="1" applyBorder="1" applyAlignment="1">
      <alignment horizontal="left" vertical="top" wrapText="1"/>
    </xf>
    <xf numFmtId="169" fontId="52" fillId="19" borderId="49" xfId="0" applyNumberFormat="1" applyFont="1" applyFill="1" applyBorder="1" applyAlignment="1">
      <alignment horizontal="left" vertical="top" wrapText="1"/>
    </xf>
    <xf numFmtId="169" fontId="52" fillId="19" borderId="50" xfId="0" applyNumberFormat="1" applyFont="1" applyFill="1" applyBorder="1" applyAlignment="1">
      <alignment horizontal="left" vertical="top" wrapText="1"/>
    </xf>
    <xf numFmtId="0" fontId="57" fillId="19" borderId="50" xfId="0" applyFont="1" applyFill="1" applyBorder="1" applyAlignment="1">
      <alignment horizontal="center" vertical="top" wrapText="1"/>
    </xf>
    <xf numFmtId="169" fontId="52" fillId="0" borderId="50" xfId="0" applyNumberFormat="1" applyFont="1" applyBorder="1" applyAlignment="1">
      <alignment horizontal="left" vertical="top" wrapText="1"/>
    </xf>
    <xf numFmtId="172" fontId="52" fillId="19" borderId="48" xfId="0" applyNumberFormat="1" applyFont="1" applyFill="1" applyBorder="1" applyAlignment="1">
      <alignment horizontal="left" vertical="top" wrapText="1"/>
    </xf>
    <xf numFmtId="168" fontId="52" fillId="0" borderId="50" xfId="0" applyNumberFormat="1" applyFont="1" applyBorder="1" applyAlignment="1">
      <alignment horizontal="left" vertical="top" wrapText="1"/>
    </xf>
    <xf numFmtId="167" fontId="56" fillId="0" borderId="50" xfId="0" applyNumberFormat="1" applyFont="1" applyBorder="1" applyAlignment="1">
      <alignment horizontal="left" vertical="top" wrapText="1"/>
    </xf>
    <xf numFmtId="171" fontId="52" fillId="0" borderId="49" xfId="0" applyNumberFormat="1" applyFont="1" applyBorder="1" applyAlignment="1">
      <alignment horizontal="left" vertical="top" wrapText="1"/>
    </xf>
    <xf numFmtId="170" fontId="56" fillId="0" borderId="49" xfId="0" applyNumberFormat="1" applyFont="1" applyBorder="1" applyAlignment="1">
      <alignment horizontal="left" vertical="top" wrapText="1"/>
    </xf>
    <xf numFmtId="170" fontId="56" fillId="19" borderId="49" xfId="0" applyNumberFormat="1" applyFont="1" applyFill="1" applyBorder="1" applyAlignment="1">
      <alignment horizontal="left" vertical="top" wrapText="1"/>
    </xf>
    <xf numFmtId="171" fontId="52"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2" fillId="19" borderId="50" xfId="0" applyNumberFormat="1" applyFont="1" applyFill="1" applyBorder="1" applyAlignment="1">
      <alignment horizontal="left" vertical="top" wrapText="1"/>
    </xf>
    <xf numFmtId="167" fontId="56" fillId="19" borderId="50" xfId="0" applyNumberFormat="1" applyFont="1" applyFill="1" applyBorder="1" applyAlignment="1">
      <alignment horizontal="left" vertical="top" wrapText="1"/>
    </xf>
    <xf numFmtId="170" fontId="56" fillId="19" borderId="50" xfId="0" applyNumberFormat="1" applyFont="1" applyFill="1" applyBorder="1" applyAlignment="1">
      <alignment horizontal="left" vertical="top" wrapText="1"/>
    </xf>
    <xf numFmtId="171" fontId="52" fillId="19" borderId="48" xfId="0" applyNumberFormat="1" applyFont="1" applyFill="1" applyBorder="1" applyAlignment="1">
      <alignment horizontal="left" vertical="top" wrapText="1"/>
    </xf>
    <xf numFmtId="167" fontId="56" fillId="19" borderId="48" xfId="0" applyNumberFormat="1" applyFont="1" applyFill="1" applyBorder="1" applyAlignment="1">
      <alignment horizontal="left" vertical="top" wrapText="1"/>
    </xf>
    <xf numFmtId="172" fontId="52" fillId="0" borderId="49" xfId="0" applyNumberFormat="1" applyFont="1" applyBorder="1" applyAlignment="1">
      <alignment horizontal="left" vertical="top" wrapText="1"/>
    </xf>
    <xf numFmtId="168" fontId="52" fillId="19" borderId="50" xfId="0" applyNumberFormat="1" applyFont="1" applyFill="1" applyBorder="1" applyAlignment="1">
      <alignment horizontal="left" vertical="top" wrapText="1"/>
    </xf>
    <xf numFmtId="167" fontId="56" fillId="19" borderId="50" xfId="0" applyNumberFormat="1" applyFont="1" applyFill="1" applyBorder="1" applyAlignment="1">
      <alignment horizontal="center" vertical="top" wrapText="1"/>
    </xf>
    <xf numFmtId="0" fontId="0" fillId="2" borderId="0" xfId="0" applyFill="1"/>
    <xf numFmtId="0" fontId="9"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9"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0" fillId="0" borderId="26" xfId="0" applyBorder="1" applyAlignment="1">
      <alignment wrapText="1"/>
    </xf>
    <xf numFmtId="0" fontId="9" fillId="2" borderId="0" xfId="0" applyFont="1" applyFill="1" applyAlignment="1">
      <alignment horizontal="center" vertical="center"/>
    </xf>
    <xf numFmtId="0" fontId="10" fillId="2" borderId="0" xfId="0" applyFont="1" applyFill="1" applyAlignment="1">
      <alignment wrapText="1"/>
    </xf>
    <xf numFmtId="0" fontId="0" fillId="2" borderId="0" xfId="0" applyFill="1" applyAlignment="1">
      <alignment wrapText="1"/>
    </xf>
    <xf numFmtId="0" fontId="9" fillId="0" borderId="0" xfId="0" applyFont="1" applyAlignment="1">
      <alignment horizontal="right" wrapText="1"/>
    </xf>
    <xf numFmtId="0" fontId="9" fillId="4" borderId="0" xfId="0" applyFont="1" applyFill="1"/>
    <xf numFmtId="0" fontId="9"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15" fillId="0" borderId="0" xfId="0" applyFont="1" applyAlignment="1">
      <alignment horizontal="right" wrapText="1"/>
    </xf>
    <xf numFmtId="0" fontId="60" fillId="0" borderId="0" xfId="0" applyFont="1" applyAlignment="1">
      <alignment wrapText="1"/>
    </xf>
    <xf numFmtId="1" fontId="60" fillId="0" borderId="0" xfId="0" applyNumberFormat="1" applyFont="1" applyAlignment="1">
      <alignment horizontal="right" wrapText="1"/>
    </xf>
    <xf numFmtId="0" fontId="25" fillId="8" borderId="0" xfId="7" applyFill="1" applyAlignment="1"/>
    <xf numFmtId="0" fontId="27" fillId="8" borderId="0" xfId="3" applyFont="1" applyFill="1"/>
    <xf numFmtId="0" fontId="28" fillId="9" borderId="29" xfId="12" applyFont="1" applyBorder="1" applyAlignment="1">
      <alignment horizontal="left" vertical="center" indent="1"/>
    </xf>
    <xf numFmtId="0" fontId="31" fillId="8" borderId="24" xfId="3" applyFont="1" applyFill="1" applyBorder="1"/>
    <xf numFmtId="0" fontId="35" fillId="14" borderId="29" xfId="9" applyFont="1" applyFill="1" applyBorder="1">
      <alignment horizontal="left" vertical="center"/>
    </xf>
    <xf numFmtId="0" fontId="30" fillId="8" borderId="0" xfId="3" applyFont="1" applyFill="1"/>
    <xf numFmtId="0" fontId="30" fillId="8" borderId="0" xfId="8" applyFont="1" applyFill="1">
      <alignment horizontal="right"/>
    </xf>
    <xf numFmtId="0" fontId="30" fillId="8" borderId="0" xfId="13" applyFill="1"/>
    <xf numFmtId="0" fontId="30" fillId="8" borderId="0" xfId="13" applyFill="1" applyAlignment="1">
      <alignment vertical="center"/>
    </xf>
    <xf numFmtId="0" fontId="28" fillId="9" borderId="30" xfId="13" applyFont="1" applyFill="1" applyBorder="1" applyAlignment="1">
      <alignment horizontal="left" vertical="center"/>
    </xf>
    <xf numFmtId="0" fontId="28" fillId="9" borderId="33" xfId="13" quotePrefix="1" applyFont="1" applyFill="1" applyBorder="1" applyAlignment="1">
      <alignment horizontal="center" vertical="center"/>
    </xf>
    <xf numFmtId="0" fontId="28" fillId="9" borderId="31" xfId="13" quotePrefix="1" applyFont="1" applyFill="1" applyBorder="1" applyAlignment="1">
      <alignment horizontal="center" vertical="center"/>
    </xf>
    <xf numFmtId="0" fontId="28" fillId="9" borderId="31" xfId="13" applyFont="1" applyFill="1" applyBorder="1" applyAlignment="1">
      <alignment horizontal="center" vertical="center"/>
    </xf>
    <xf numFmtId="0" fontId="28" fillId="9" borderId="31" xfId="13" applyFont="1" applyFill="1" applyBorder="1" applyAlignment="1">
      <alignment horizontal="center" vertical="center" wrapText="1"/>
    </xf>
    <xf numFmtId="0" fontId="28" fillId="9" borderId="29" xfId="13" quotePrefix="1" applyFont="1" applyFill="1" applyBorder="1" applyAlignment="1">
      <alignment horizontal="center" vertical="center"/>
    </xf>
    <xf numFmtId="0" fontId="28" fillId="9" borderId="40" xfId="13" applyFont="1" applyFill="1" applyBorder="1" applyAlignment="1">
      <alignment horizontal="left" vertical="center"/>
    </xf>
    <xf numFmtId="0" fontId="28" fillId="9" borderId="43" xfId="13" applyFont="1" applyFill="1" applyBorder="1" applyAlignment="1">
      <alignment vertical="center"/>
    </xf>
    <xf numFmtId="0" fontId="28" fillId="9" borderId="29" xfId="13" applyFont="1" applyFill="1" applyBorder="1" applyAlignment="1">
      <alignment vertical="center"/>
    </xf>
    <xf numFmtId="0" fontId="28" fillId="9" borderId="39" xfId="13" applyFont="1" applyFill="1" applyBorder="1" applyAlignment="1">
      <alignment vertical="center"/>
    </xf>
    <xf numFmtId="0" fontId="30" fillId="8" borderId="0" xfId="13" applyFill="1" applyAlignment="1">
      <alignment horizontal="right" vertical="center"/>
    </xf>
    <xf numFmtId="0" fontId="25" fillId="8" borderId="0" xfId="7" applyFill="1" applyAlignment="1">
      <alignment vertical="center"/>
    </xf>
    <xf numFmtId="0" fontId="28" fillId="8" borderId="0" xfId="13" applyFont="1" applyFill="1" applyAlignment="1">
      <alignment vertical="center"/>
    </xf>
    <xf numFmtId="0" fontId="28" fillId="9" borderId="32" xfId="13" applyFont="1" applyFill="1" applyBorder="1" applyAlignment="1">
      <alignment horizontal="center" vertical="center" textRotation="90"/>
    </xf>
    <xf numFmtId="0" fontId="28" fillId="9" borderId="29" xfId="13" applyFont="1" applyFill="1" applyBorder="1" applyAlignment="1">
      <alignment horizontal="center" vertical="center" textRotation="90"/>
    </xf>
    <xf numFmtId="0" fontId="28" fillId="9" borderId="31" xfId="13" applyFont="1" applyFill="1" applyBorder="1" applyAlignment="1">
      <alignment horizontal="center" vertical="center" textRotation="90"/>
    </xf>
    <xf numFmtId="0" fontId="28" fillId="9" borderId="31" xfId="13" applyFont="1" applyFill="1" applyBorder="1" applyAlignment="1">
      <alignment horizontal="center" vertical="center" textRotation="90" wrapText="1"/>
    </xf>
    <xf numFmtId="0" fontId="28" fillId="9" borderId="29" xfId="13" quotePrefix="1" applyFont="1" applyFill="1" applyBorder="1" applyAlignment="1">
      <alignment horizontal="center" vertical="center" textRotation="90"/>
    </xf>
    <xf numFmtId="0" fontId="28" fillId="9" borderId="31" xfId="13" quotePrefix="1" applyFont="1" applyFill="1" applyBorder="1" applyAlignment="1">
      <alignment horizontal="center" vertical="center" textRotation="90"/>
    </xf>
    <xf numFmtId="0" fontId="28" fillId="9" borderId="28" xfId="13" applyFont="1" applyFill="1" applyBorder="1" applyAlignment="1">
      <alignment horizontal="center" vertical="center" wrapText="1"/>
    </xf>
    <xf numFmtId="0" fontId="28" fillId="9" borderId="42" xfId="13" applyFont="1" applyFill="1" applyBorder="1" applyAlignment="1">
      <alignment horizontal="center" vertical="center"/>
    </xf>
    <xf numFmtId="0" fontId="28" fillId="9" borderId="39" xfId="13" applyFont="1" applyFill="1" applyBorder="1" applyAlignment="1">
      <alignment horizontal="left" vertical="center" wrapText="1"/>
    </xf>
    <xf numFmtId="0" fontId="28" fillId="9" borderId="39" xfId="13" applyFont="1" applyFill="1" applyBorder="1" applyAlignment="1">
      <alignment horizontal="left" vertical="center"/>
    </xf>
    <xf numFmtId="0" fontId="28" fillId="9" borderId="42" xfId="13" applyFont="1" applyFill="1" applyBorder="1" applyAlignment="1">
      <alignment horizontal="left" vertical="center"/>
    </xf>
    <xf numFmtId="0" fontId="28" fillId="9" borderId="29" xfId="13" applyFont="1" applyFill="1" applyBorder="1" applyAlignment="1">
      <alignment horizontal="center" vertical="center"/>
    </xf>
    <xf numFmtId="0" fontId="30" fillId="0" borderId="0" xfId="3" applyFont="1"/>
    <xf numFmtId="0" fontId="30" fillId="8" borderId="0" xfId="15" applyFont="1" applyFill="1"/>
    <xf numFmtId="0" fontId="30" fillId="8" borderId="0" xfId="17" applyFont="1" applyFill="1" applyBorder="1"/>
    <xf numFmtId="4" fontId="28" fillId="9" borderId="32" xfId="13" quotePrefix="1" applyNumberFormat="1" applyFont="1" applyFill="1" applyBorder="1" applyAlignment="1">
      <alignment horizontal="center" vertical="center"/>
    </xf>
    <xf numFmtId="4" fontId="28" fillId="9" borderId="29" xfId="13" quotePrefix="1" applyNumberFormat="1" applyFont="1" applyFill="1" applyBorder="1" applyAlignment="1">
      <alignment horizontal="center" vertical="center"/>
    </xf>
    <xf numFmtId="4" fontId="28" fillId="9" borderId="29" xfId="13" applyNumberFormat="1" applyFont="1" applyFill="1" applyBorder="1" applyAlignment="1">
      <alignment horizontal="center" vertical="center"/>
    </xf>
    <xf numFmtId="4" fontId="28" fillId="9" borderId="31" xfId="13" applyNumberFormat="1" applyFont="1" applyFill="1" applyBorder="1" applyAlignment="1">
      <alignment horizontal="center" vertical="center"/>
    </xf>
    <xf numFmtId="4" fontId="28" fillId="9" borderId="34" xfId="13" applyNumberFormat="1" applyFont="1" applyFill="1" applyBorder="1" applyAlignment="1">
      <alignment vertical="center"/>
    </xf>
    <xf numFmtId="9" fontId="11" fillId="0" borderId="0" xfId="1" applyFont="1" applyAlignment="1"/>
    <xf numFmtId="0" fontId="28" fillId="14" borderId="32" xfId="13" applyFont="1" applyFill="1" applyBorder="1" applyAlignment="1">
      <alignment horizontal="center" vertical="center"/>
    </xf>
    <xf numFmtId="0" fontId="28" fillId="9" borderId="28" xfId="13" applyFont="1" applyFill="1" applyBorder="1" applyAlignment="1">
      <alignment horizontal="center" vertical="center"/>
    </xf>
    <xf numFmtId="0" fontId="28" fillId="9" borderId="27" xfId="13" applyFont="1" applyFill="1" applyBorder="1" applyAlignment="1">
      <alignment horizontal="center" vertical="center"/>
    </xf>
    <xf numFmtId="0" fontId="28" fillId="14" borderId="41" xfId="13" applyFont="1" applyFill="1" applyBorder="1" applyAlignment="1">
      <alignment horizontal="center" vertical="center"/>
    </xf>
    <xf numFmtId="0" fontId="28" fillId="9" borderId="29" xfId="9" applyNumberFormat="1" applyFill="1" applyBorder="1" applyAlignment="1">
      <alignment horizontal="center" vertical="center"/>
    </xf>
    <xf numFmtId="0" fontId="28" fillId="9" borderId="44" xfId="9" applyNumberFormat="1" applyFill="1" applyBorder="1">
      <alignment horizontal="left" vertical="center"/>
    </xf>
    <xf numFmtId="2" fontId="28" fillId="10" borderId="29" xfId="0" applyNumberFormat="1" applyFont="1" applyFill="1" applyBorder="1" applyAlignment="1">
      <alignment horizontal="right"/>
    </xf>
    <xf numFmtId="0" fontId="28" fillId="9" borderId="34" xfId="9" applyNumberFormat="1" applyFill="1" applyBorder="1">
      <alignment horizontal="left" vertical="center"/>
    </xf>
    <xf numFmtId="0" fontId="28" fillId="9" borderId="29" xfId="9" applyNumberFormat="1" applyFill="1" applyBorder="1" applyAlignment="1">
      <alignment horizontal="left" vertical="center" indent="1"/>
    </xf>
    <xf numFmtId="0" fontId="28" fillId="9" borderId="29" xfId="10" applyNumberFormat="1" applyFont="1" applyFill="1" applyBorder="1">
      <alignment horizontal="left" vertical="center" indent="2"/>
    </xf>
    <xf numFmtId="2" fontId="28" fillId="11" borderId="29" xfId="0" applyNumberFormat="1" applyFont="1" applyFill="1" applyBorder="1" applyAlignment="1">
      <alignment horizontal="right"/>
    </xf>
    <xf numFmtId="0" fontId="28" fillId="9" borderId="39" xfId="9" applyNumberFormat="1" applyFill="1" applyBorder="1" applyAlignment="1">
      <alignment horizontal="left" vertical="center" indent="1"/>
    </xf>
    <xf numFmtId="0" fontId="28" fillId="9" borderId="29" xfId="10" applyNumberFormat="1" applyFont="1" applyFill="1" applyBorder="1" applyAlignment="1">
      <alignment horizontal="left" vertical="top" wrapText="1" indent="2"/>
    </xf>
    <xf numFmtId="0" fontId="28" fillId="9" borderId="44" xfId="9" applyNumberFormat="1" applyFill="1" applyBorder="1" applyAlignment="1">
      <alignment horizontal="left" vertical="center" indent="1"/>
    </xf>
    <xf numFmtId="0" fontId="28" fillId="9" borderId="29" xfId="9" applyNumberFormat="1" applyFill="1" applyBorder="1">
      <alignment horizontal="left" vertical="center"/>
    </xf>
    <xf numFmtId="2" fontId="28" fillId="12" borderId="29" xfId="0" applyNumberFormat="1" applyFont="1" applyFill="1" applyBorder="1" applyAlignment="1">
      <alignment horizontal="right"/>
    </xf>
    <xf numFmtId="0" fontId="28" fillId="9" borderId="39" xfId="9" applyNumberFormat="1" applyFill="1" applyBorder="1">
      <alignment horizontal="left" vertical="center"/>
    </xf>
    <xf numFmtId="0" fontId="28" fillId="9" borderId="29" xfId="11" applyNumberFormat="1" applyFont="1" applyFill="1" applyBorder="1" applyAlignment="1">
      <alignment horizontal="left" vertical="center" indent="2"/>
    </xf>
    <xf numFmtId="0" fontId="28" fillId="9" borderId="30" xfId="9" applyNumberFormat="1" applyFill="1" applyBorder="1" applyAlignment="1">
      <alignment horizontal="left" vertical="center" indent="1"/>
    </xf>
    <xf numFmtId="0" fontId="28" fillId="9" borderId="29" xfId="12" applyFont="1" applyBorder="1" applyAlignment="1">
      <alignment horizontal="left" vertical="center" indent="2"/>
    </xf>
    <xf numFmtId="0" fontId="28" fillId="14" borderId="29" xfId="11" applyFont="1" applyFill="1" applyBorder="1">
      <alignment horizontal="left" vertical="center" indent="5"/>
    </xf>
    <xf numFmtId="0" fontId="28" fillId="14" borderId="39" xfId="9" applyFill="1" applyBorder="1">
      <alignment horizontal="left" vertical="center"/>
    </xf>
    <xf numFmtId="0" fontId="28" fillId="14" borderId="31" xfId="11" applyFont="1" applyFill="1" applyBorder="1">
      <alignment horizontal="left" vertical="center" indent="5"/>
    </xf>
    <xf numFmtId="0" fontId="28" fillId="14" borderId="31" xfId="11" applyFont="1" applyFill="1" applyBorder="1" applyAlignment="1">
      <alignment horizontal="left" vertical="center" indent="2"/>
    </xf>
    <xf numFmtId="0" fontId="28" fillId="7" borderId="29" xfId="0" applyFont="1" applyFill="1" applyBorder="1" applyAlignment="1">
      <alignment horizontal="left" indent="4"/>
    </xf>
    <xf numFmtId="0" fontId="28" fillId="7" borderId="29" xfId="0" applyFont="1" applyFill="1" applyBorder="1" applyAlignment="1">
      <alignment horizontal="left" indent="6"/>
    </xf>
    <xf numFmtId="0" fontId="28" fillId="14" borderId="31" xfId="13" applyFont="1" applyFill="1" applyBorder="1" applyAlignment="1">
      <alignment horizontal="left" vertical="center" indent="2"/>
    </xf>
    <xf numFmtId="0" fontId="28" fillId="14" borderId="29" xfId="11" applyFont="1" applyFill="1" applyBorder="1" applyAlignment="1">
      <alignment horizontal="left" vertical="center" indent="2"/>
    </xf>
    <xf numFmtId="0" fontId="35" fillId="14" borderId="29" xfId="11" applyFont="1" applyFill="1" applyBorder="1">
      <alignment horizontal="left" vertical="center" indent="5"/>
    </xf>
    <xf numFmtId="0" fontId="35" fillId="14" borderId="29" xfId="13" applyFont="1" applyFill="1" applyBorder="1" applyAlignment="1">
      <alignment horizontal="left" vertical="center" indent="2"/>
    </xf>
    <xf numFmtId="0" fontId="35" fillId="14" borderId="29" xfId="13" applyFont="1" applyFill="1" applyBorder="1" applyAlignment="1">
      <alignment horizontal="left" vertical="center" indent="5"/>
    </xf>
    <xf numFmtId="0" fontId="28" fillId="7" borderId="29" xfId="0" applyFont="1" applyFill="1" applyBorder="1" applyAlignment="1">
      <alignment horizontal="left" indent="8"/>
    </xf>
    <xf numFmtId="0" fontId="28" fillId="14" borderId="29" xfId="9" applyFill="1" applyBorder="1">
      <alignment horizontal="left" vertical="center"/>
    </xf>
    <xf numFmtId="0" fontId="28" fillId="14" borderId="29" xfId="11" applyFont="1" applyFill="1" applyBorder="1" applyAlignment="1">
      <alignment horizontal="left" vertical="center" indent="1"/>
    </xf>
    <xf numFmtId="0" fontId="28" fillId="14" borderId="29" xfId="13" applyFont="1" applyFill="1" applyBorder="1" applyAlignment="1">
      <alignment horizontal="left" vertical="center" indent="2"/>
    </xf>
    <xf numFmtId="0" fontId="35" fillId="14" borderId="31" xfId="11" applyFont="1" applyFill="1" applyBorder="1" applyAlignment="1">
      <alignment horizontal="left" vertical="center" indent="2"/>
    </xf>
    <xf numFmtId="0" fontId="28" fillId="9" borderId="29" xfId="10" applyFont="1" applyFill="1" applyBorder="1">
      <alignment horizontal="left" vertical="center" indent="2"/>
    </xf>
    <xf numFmtId="0" fontId="28" fillId="9" borderId="39" xfId="10" applyFont="1" applyFill="1" applyBorder="1">
      <alignment horizontal="left" vertical="center" indent="2"/>
    </xf>
    <xf numFmtId="0" fontId="28" fillId="9" borderId="30" xfId="10" applyFont="1" applyFill="1" applyBorder="1">
      <alignment horizontal="left" vertical="center" indent="2"/>
    </xf>
    <xf numFmtId="0" fontId="28" fillId="9" borderId="30" xfId="10" applyFont="1" applyFill="1" applyBorder="1" applyAlignment="1">
      <alignment horizontal="left" vertical="center" wrapText="1" indent="2"/>
    </xf>
    <xf numFmtId="0" fontId="28" fillId="9" borderId="39" xfId="9" applyFill="1" applyBorder="1" applyProtection="1">
      <alignment horizontal="left" vertical="center"/>
    </xf>
    <xf numFmtId="0" fontId="28" fillId="9" borderId="29" xfId="10" applyFont="1" applyFill="1" applyBorder="1" applyAlignment="1">
      <alignment horizontal="left" vertical="center"/>
    </xf>
    <xf numFmtId="0" fontId="28" fillId="9" borderId="30" xfId="10" applyFont="1" applyFill="1" applyBorder="1" applyAlignment="1">
      <alignment horizontal="left" vertical="center"/>
    </xf>
    <xf numFmtId="0" fontId="28" fillId="9" borderId="29" xfId="9" applyFill="1" applyBorder="1" applyProtection="1">
      <alignment horizontal="left" vertical="center"/>
    </xf>
    <xf numFmtId="0" fontId="28" fillId="9" borderId="39" xfId="9" applyFill="1" applyBorder="1" applyAlignment="1" applyProtection="1">
      <alignment horizontal="left" vertical="center" wrapText="1"/>
    </xf>
    <xf numFmtId="0" fontId="28" fillId="9" borderId="30" xfId="9" applyFill="1" applyBorder="1" applyProtection="1">
      <alignment horizontal="left" vertical="center"/>
    </xf>
    <xf numFmtId="0" fontId="28" fillId="9" borderId="32" xfId="9" applyFill="1" applyBorder="1" applyAlignment="1" applyProtection="1">
      <alignment horizontal="center" vertical="center"/>
    </xf>
    <xf numFmtId="0" fontId="28" fillId="9" borderId="40" xfId="9" applyFill="1" applyBorder="1" applyProtection="1">
      <alignment horizontal="left" vertical="center"/>
    </xf>
    <xf numFmtId="0" fontId="28"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0" fillId="0" borderId="0" xfId="0" applyNumberFormat="1" applyFont="1"/>
    <xf numFmtId="0" fontId="10" fillId="0" borderId="0" xfId="0" applyFont="1"/>
    <xf numFmtId="0" fontId="11" fillId="0" borderId="0" xfId="0" applyFont="1" applyAlignment="1">
      <alignment horizontal="left"/>
    </xf>
    <xf numFmtId="0" fontId="10" fillId="0" borderId="0" xfId="0" applyFont="1" applyAlignment="1">
      <alignment horizontal="left"/>
    </xf>
    <xf numFmtId="0" fontId="11" fillId="0" borderId="0" xfId="1" applyNumberFormat="1" applyFont="1" applyFill="1" applyBorder="1" applyAlignment="1"/>
    <xf numFmtId="2" fontId="30" fillId="7" borderId="98" xfId="0" applyNumberFormat="1" applyFont="1" applyFill="1" applyBorder="1" applyAlignment="1">
      <alignment horizontal="right"/>
    </xf>
    <xf numFmtId="2" fontId="30" fillId="12" borderId="98" xfId="0" applyNumberFormat="1" applyFont="1" applyFill="1" applyBorder="1" applyAlignment="1">
      <alignment horizontal="right"/>
    </xf>
    <xf numFmtId="2" fontId="30" fillId="11" borderId="98" xfId="0" applyNumberFormat="1" applyFont="1" applyFill="1" applyBorder="1" applyAlignment="1">
      <alignment horizontal="right"/>
    </xf>
    <xf numFmtId="0" fontId="30" fillId="15" borderId="39" xfId="13" applyFill="1" applyBorder="1" applyAlignment="1">
      <alignment horizontal="right" vertical="center"/>
    </xf>
    <xf numFmtId="2" fontId="30" fillId="10" borderId="98" xfId="0" applyNumberFormat="1" applyFont="1" applyFill="1" applyBorder="1" applyAlignment="1">
      <alignment horizontal="right"/>
    </xf>
    <xf numFmtId="0" fontId="30" fillId="9" borderId="98" xfId="10" applyFont="1" applyFill="1" applyBorder="1" applyAlignment="1">
      <alignment horizontal="left" vertical="center"/>
    </xf>
    <xf numFmtId="0" fontId="30" fillId="9" borderId="98" xfId="11" applyFont="1" applyFill="1" applyBorder="1" applyAlignment="1">
      <alignment horizontal="left" vertical="center"/>
    </xf>
    <xf numFmtId="0" fontId="30" fillId="9" borderId="103" xfId="10" applyFont="1" applyFill="1" applyBorder="1" applyAlignment="1">
      <alignment horizontal="left" vertical="center"/>
    </xf>
    <xf numFmtId="0" fontId="28" fillId="9" borderId="98" xfId="13" applyFont="1" applyFill="1" applyBorder="1" applyAlignment="1">
      <alignment horizontal="left" vertical="center" wrapText="1"/>
    </xf>
    <xf numFmtId="0" fontId="28" fillId="9" borderId="98" xfId="9" applyFill="1" applyBorder="1" applyProtection="1">
      <alignment horizontal="left" vertical="center"/>
    </xf>
    <xf numFmtId="0" fontId="30" fillId="10" borderId="98" xfId="0" applyFont="1" applyFill="1" applyBorder="1" applyAlignment="1">
      <alignment horizontal="left" indent="2"/>
    </xf>
    <xf numFmtId="0" fontId="30" fillId="9" borderId="98" xfId="13" applyFill="1" applyBorder="1" applyAlignment="1">
      <alignment horizontal="left" vertical="center" wrapText="1"/>
    </xf>
    <xf numFmtId="0" fontId="30" fillId="9" borderId="98" xfId="13" applyFill="1" applyBorder="1" applyAlignment="1">
      <alignment vertical="center" wrapText="1"/>
    </xf>
    <xf numFmtId="0" fontId="30" fillId="9" borderId="98" xfId="9" applyFont="1" applyFill="1" applyBorder="1" applyProtection="1">
      <alignment horizontal="left" vertical="center"/>
    </xf>
    <xf numFmtId="0" fontId="30" fillId="9" borderId="98" xfId="9" applyFont="1" applyFill="1" applyBorder="1" applyAlignment="1" applyProtection="1">
      <alignment horizontal="left" vertical="center" wrapText="1"/>
    </xf>
    <xf numFmtId="0" fontId="30" fillId="9" borderId="98" xfId="13" applyFill="1" applyBorder="1" applyAlignment="1">
      <alignment vertical="center"/>
    </xf>
    <xf numFmtId="0" fontId="30" fillId="9" borderId="98" xfId="10" applyFont="1" applyFill="1" applyBorder="1">
      <alignment horizontal="left" vertical="center" indent="2"/>
    </xf>
    <xf numFmtId="0" fontId="36" fillId="9" borderId="98" xfId="10" applyFont="1" applyFill="1" applyBorder="1" applyAlignment="1">
      <alignment horizontal="left" vertical="center" indent="4"/>
    </xf>
    <xf numFmtId="0" fontId="30" fillId="9" borderId="98" xfId="11" applyFont="1" applyFill="1" applyBorder="1">
      <alignment horizontal="left" vertical="center" indent="5"/>
    </xf>
    <xf numFmtId="0" fontId="30" fillId="10" borderId="98" xfId="0" applyFont="1" applyFill="1" applyBorder="1" applyAlignment="1">
      <alignment horizontal="left" indent="8"/>
    </xf>
    <xf numFmtId="0" fontId="30" fillId="10" borderId="98" xfId="0" applyFont="1" applyFill="1" applyBorder="1" applyAlignment="1">
      <alignment horizontal="left" indent="4"/>
    </xf>
    <xf numFmtId="0" fontId="30" fillId="9" borderId="98" xfId="10" applyFont="1" applyFill="1" applyBorder="1" applyAlignment="1">
      <alignment horizontal="left" vertical="center" indent="4"/>
    </xf>
    <xf numFmtId="0" fontId="30" fillId="10" borderId="98" xfId="0" applyFont="1" applyFill="1" applyBorder="1" applyAlignment="1">
      <alignment horizontal="left" indent="6"/>
    </xf>
    <xf numFmtId="0" fontId="30" fillId="9" borderId="39" xfId="10" applyFont="1" applyFill="1" applyBorder="1">
      <alignment horizontal="left" vertical="center" indent="2"/>
    </xf>
    <xf numFmtId="0" fontId="30" fillId="9" borderId="98" xfId="15" applyFont="1" applyFill="1" applyBorder="1" applyAlignment="1">
      <alignment horizontal="left" vertical="top" wrapText="1"/>
    </xf>
    <xf numFmtId="0" fontId="30" fillId="9" borderId="103" xfId="15" applyFont="1" applyFill="1" applyBorder="1" applyAlignment="1">
      <alignment horizontal="left" vertical="top" wrapText="1"/>
    </xf>
    <xf numFmtId="0" fontId="28" fillId="9" borderId="98" xfId="15" applyFont="1" applyFill="1" applyBorder="1" applyAlignment="1">
      <alignment horizontal="left" vertical="top" wrapText="1"/>
    </xf>
    <xf numFmtId="0" fontId="28" fillId="9" borderId="98" xfId="16" applyFont="1" applyBorder="1" applyAlignment="1">
      <alignment horizontal="left" vertical="center"/>
    </xf>
    <xf numFmtId="4" fontId="28" fillId="9" borderId="98" xfId="13" applyNumberFormat="1" applyFont="1" applyFill="1" applyBorder="1" applyAlignment="1">
      <alignment vertical="center"/>
    </xf>
    <xf numFmtId="0" fontId="30" fillId="9" borderId="98" xfId="10" applyFont="1" applyFill="1" applyBorder="1" applyAlignment="1">
      <alignment horizontal="left" vertical="center" wrapText="1"/>
    </xf>
    <xf numFmtId="4" fontId="30" fillId="9" borderId="98" xfId="13" applyNumberFormat="1" applyFill="1" applyBorder="1" applyAlignment="1">
      <alignment horizontal="left" vertical="center"/>
    </xf>
    <xf numFmtId="4" fontId="30" fillId="9" borderId="98" xfId="13" applyNumberFormat="1" applyFill="1" applyBorder="1" applyAlignment="1">
      <alignment horizontal="left" vertical="center" wrapText="1"/>
    </xf>
    <xf numFmtId="0" fontId="11" fillId="0" borderId="0" xfId="1" applyNumberFormat="1" applyFont="1" applyAlignment="1"/>
    <xf numFmtId="0" fontId="0" fillId="91" borderId="0" xfId="0" applyFill="1"/>
    <xf numFmtId="0" fontId="0" fillId="92" borderId="0" xfId="0" applyFill="1"/>
    <xf numFmtId="0" fontId="0" fillId="93" borderId="0" xfId="0" applyFill="1"/>
    <xf numFmtId="0" fontId="16" fillId="94" borderId="0" xfId="0" applyFont="1" applyFill="1" applyAlignment="1">
      <alignment wrapText="1"/>
    </xf>
    <xf numFmtId="0" fontId="117" fillId="94" borderId="0" xfId="0" applyFont="1" applyFill="1" applyAlignment="1">
      <alignment wrapText="1"/>
    </xf>
    <xf numFmtId="0" fontId="117" fillId="94" borderId="0" xfId="0" applyFont="1" applyFill="1"/>
    <xf numFmtId="49" fontId="117" fillId="94" borderId="0" xfId="0" applyNumberFormat="1" applyFont="1" applyFill="1" applyAlignment="1">
      <alignment wrapText="1"/>
    </xf>
    <xf numFmtId="49" fontId="0" fillId="0" borderId="0" xfId="0" applyNumberFormat="1"/>
    <xf numFmtId="0" fontId="7" fillId="0" borderId="0" xfId="0" applyFont="1"/>
    <xf numFmtId="0" fontId="9" fillId="95" borderId="0" xfId="0" applyFont="1" applyFill="1"/>
    <xf numFmtId="0" fontId="6" fillId="0" borderId="0" xfId="0" applyFont="1"/>
    <xf numFmtId="0" fontId="6" fillId="0" borderId="0" xfId="0" applyFont="1" applyAlignment="1">
      <alignment horizontal="left"/>
    </xf>
    <xf numFmtId="0" fontId="5" fillId="0" borderId="0" xfId="0" applyFont="1"/>
    <xf numFmtId="0" fontId="0" fillId="96" borderId="0" xfId="0" applyFill="1"/>
    <xf numFmtId="0" fontId="4" fillId="0" borderId="0" xfId="0" applyFont="1"/>
    <xf numFmtId="0" fontId="0" fillId="97" borderId="0" xfId="0" applyFill="1"/>
    <xf numFmtId="0" fontId="3" fillId="0" borderId="0" xfId="0" applyFont="1"/>
    <xf numFmtId="0" fontId="16" fillId="2" borderId="0" xfId="0" applyFont="1" applyFill="1" applyAlignment="1">
      <alignment horizontal="left"/>
    </xf>
    <xf numFmtId="0" fontId="16" fillId="2" borderId="0" xfId="0" applyFont="1" applyFill="1" applyAlignment="1">
      <alignment horizontal="right"/>
    </xf>
    <xf numFmtId="0" fontId="0" fillId="0" borderId="52" xfId="0" applyBorder="1"/>
    <xf numFmtId="49" fontId="10" fillId="0" borderId="52" xfId="0" applyNumberFormat="1" applyFont="1" applyBorder="1"/>
    <xf numFmtId="14" fontId="0" fillId="0" borderId="0" xfId="0" applyNumberFormat="1"/>
    <xf numFmtId="0" fontId="16" fillId="0" borderId="26" xfId="0" applyFont="1" applyBorder="1"/>
    <xf numFmtId="49" fontId="10" fillId="0" borderId="0" xfId="3477" applyNumberFormat="1" applyFont="1" applyFill="1" applyBorder="1" applyAlignment="1"/>
    <xf numFmtId="0" fontId="10" fillId="0" borderId="0" xfId="3477" applyNumberFormat="1" applyFont="1" applyAlignment="1"/>
    <xf numFmtId="9" fontId="10" fillId="0" borderId="0" xfId="3477" applyFont="1" applyAlignment="1"/>
    <xf numFmtId="9" fontId="10" fillId="0" borderId="0" xfId="3477" applyFont="1" applyFill="1" applyBorder="1" applyAlignment="1"/>
    <xf numFmtId="49" fontId="10" fillId="0" borderId="52" xfId="3477" applyNumberFormat="1" applyFont="1" applyFill="1" applyBorder="1" applyAlignment="1"/>
    <xf numFmtId="0" fontId="10" fillId="98" borderId="0" xfId="3478" applyNumberFormat="1" applyFont="1" applyFill="1" applyBorder="1" applyAlignment="1"/>
    <xf numFmtId="49" fontId="10" fillId="98" borderId="0" xfId="3478" applyNumberFormat="1" applyFont="1" applyFill="1" applyBorder="1" applyAlignment="1"/>
    <xf numFmtId="49" fontId="10" fillId="98" borderId="52" xfId="3478" applyNumberFormat="1" applyFont="1" applyFill="1" applyBorder="1" applyAlignment="1"/>
    <xf numFmtId="9" fontId="0" fillId="0" borderId="0" xfId="3477" applyFont="1" applyFill="1" applyBorder="1" applyAlignment="1"/>
    <xf numFmtId="1" fontId="10" fillId="0" borderId="0" xfId="3477" applyNumberFormat="1" applyFont="1" applyFill="1" applyBorder="1" applyAlignment="1"/>
    <xf numFmtId="9" fontId="0" fillId="98" borderId="0" xfId="3478" applyFont="1" applyFill="1" applyBorder="1" applyAlignment="1"/>
    <xf numFmtId="0" fontId="0" fillId="0" borderId="0" xfId="3477" applyNumberFormat="1" applyFont="1" applyFill="1" applyBorder="1" applyAlignment="1"/>
    <xf numFmtId="9" fontId="11" fillId="0" borderId="0" xfId="3477" applyFont="1" applyFill="1" applyBorder="1" applyAlignment="1"/>
    <xf numFmtId="9" fontId="11" fillId="0" borderId="0" xfId="3477" applyFont="1" applyAlignment="1"/>
    <xf numFmtId="0" fontId="16" fillId="2" borderId="0" xfId="0" applyFont="1" applyFill="1" applyAlignment="1">
      <alignment horizontal="left" wrapText="1"/>
    </xf>
    <xf numFmtId="0" fontId="16" fillId="2" borderId="0" xfId="0" applyFont="1" applyFill="1" applyAlignment="1">
      <alignment horizontal="right" wrapText="1"/>
    </xf>
    <xf numFmtId="9" fontId="0" fillId="0" borderId="0" xfId="3478" applyFont="1" applyFill="1" applyBorder="1" applyAlignment="1">
      <alignment wrapText="1"/>
    </xf>
    <xf numFmtId="0" fontId="121" fillId="0" borderId="0" xfId="0" applyFont="1" applyAlignment="1">
      <alignment wrapText="1"/>
    </xf>
    <xf numFmtId="9" fontId="0" fillId="0" borderId="0" xfId="0" applyNumberFormat="1" applyAlignment="1">
      <alignment wrapText="1"/>
    </xf>
    <xf numFmtId="9" fontId="10" fillId="0" borderId="0" xfId="0" applyNumberFormat="1" applyFont="1" applyAlignment="1">
      <alignment wrapText="1"/>
    </xf>
    <xf numFmtId="0" fontId="10" fillId="0" borderId="0" xfId="3478" applyNumberFormat="1" applyFont="1" applyFill="1" applyBorder="1" applyAlignment="1">
      <alignment wrapText="1"/>
    </xf>
    <xf numFmtId="49" fontId="0" fillId="0" borderId="53" xfId="0" applyNumberFormat="1" applyBorder="1" applyAlignment="1">
      <alignment wrapText="1"/>
    </xf>
    <xf numFmtId="49" fontId="10" fillId="0" borderId="52" xfId="3478" applyNumberFormat="1" applyFont="1" applyFill="1" applyBorder="1" applyAlignment="1">
      <alignment wrapText="1"/>
    </xf>
    <xf numFmtId="49" fontId="10" fillId="0" borderId="0" xfId="3478" applyNumberFormat="1" applyFont="1" applyFill="1" applyBorder="1" applyAlignment="1">
      <alignment wrapText="1"/>
    </xf>
    <xf numFmtId="0" fontId="0" fillId="0" borderId="52" xfId="0" applyBorder="1" applyAlignment="1">
      <alignment wrapText="1"/>
    </xf>
    <xf numFmtId="49" fontId="0" fillId="0" borderId="52" xfId="0" applyNumberFormat="1" applyBorder="1" applyAlignment="1">
      <alignment wrapText="1"/>
    </xf>
    <xf numFmtId="0" fontId="14" fillId="0" borderId="0" xfId="0" applyFont="1" applyAlignment="1">
      <alignment horizontal="center" wrapText="1"/>
    </xf>
    <xf numFmtId="0" fontId="14" fillId="4" borderId="0" xfId="0" applyFont="1" applyFill="1" applyAlignment="1">
      <alignment wrapText="1"/>
    </xf>
    <xf numFmtId="0" fontId="14" fillId="0" borderId="104" xfId="0" applyFont="1" applyBorder="1" applyAlignment="1">
      <alignment wrapText="1"/>
    </xf>
    <xf numFmtId="0" fontId="0" fillId="0" borderId="104" xfId="0" applyBorder="1"/>
    <xf numFmtId="0" fontId="14" fillId="4" borderId="104" xfId="0" applyFont="1" applyFill="1" applyBorder="1" applyAlignment="1">
      <alignment wrapText="1"/>
    </xf>
    <xf numFmtId="0" fontId="1" fillId="0" borderId="26" xfId="0" applyFont="1" applyBorder="1" applyAlignment="1">
      <alignment wrapText="1"/>
    </xf>
    <xf numFmtId="0" fontId="0" fillId="0" borderId="108" xfId="0" applyBorder="1" applyAlignment="1">
      <alignment wrapText="1"/>
    </xf>
    <xf numFmtId="0" fontId="14" fillId="0" borderId="26" xfId="0" applyFont="1" applyBorder="1" applyAlignment="1">
      <alignment wrapText="1"/>
    </xf>
    <xf numFmtId="0" fontId="14" fillId="0" borderId="108" xfId="0" applyFont="1" applyBorder="1" applyAlignment="1">
      <alignment wrapText="1"/>
    </xf>
    <xf numFmtId="0" fontId="123" fillId="0" borderId="26" xfId="0" applyFont="1" applyBorder="1" applyAlignment="1">
      <alignment wrapText="1"/>
    </xf>
    <xf numFmtId="0" fontId="123" fillId="0" borderId="108" xfId="0" applyFont="1" applyBorder="1" applyAlignment="1">
      <alignment wrapText="1"/>
    </xf>
    <xf numFmtId="0" fontId="120" fillId="0" borderId="26" xfId="3479" applyFont="1" applyBorder="1" applyAlignment="1">
      <alignment wrapText="1"/>
    </xf>
    <xf numFmtId="0" fontId="120" fillId="0" borderId="108" xfId="3479" applyFont="1" applyBorder="1" applyAlignment="1">
      <alignment wrapText="1"/>
    </xf>
    <xf numFmtId="0" fontId="0" fillId="0" borderId="26" xfId="0" applyBorder="1"/>
    <xf numFmtId="0" fontId="0" fillId="0" borderId="108" xfId="0" applyBorder="1"/>
    <xf numFmtId="0" fontId="0" fillId="0" borderId="109" xfId="0" applyBorder="1" applyAlignment="1">
      <alignment wrapText="1"/>
    </xf>
    <xf numFmtId="0" fontId="13" fillId="0" borderId="26" xfId="2" applyBorder="1" applyAlignment="1">
      <alignment wrapText="1"/>
    </xf>
    <xf numFmtId="0" fontId="120" fillId="0" borderId="26" xfId="0" applyFont="1" applyBorder="1" applyAlignment="1">
      <alignment wrapText="1"/>
    </xf>
    <xf numFmtId="0" fontId="120" fillId="0" borderId="108" xfId="0" applyFont="1" applyBorder="1" applyAlignment="1">
      <alignment wrapText="1"/>
    </xf>
    <xf numFmtId="177" fontId="9" fillId="0" borderId="109" xfId="0" applyNumberFormat="1" applyFont="1" applyBorder="1"/>
    <xf numFmtId="0" fontId="9" fillId="0" borderId="26" xfId="0" applyFont="1" applyBorder="1"/>
    <xf numFmtId="0" fontId="9" fillId="0" borderId="108" xfId="0" applyFont="1" applyBorder="1"/>
    <xf numFmtId="0" fontId="16" fillId="20" borderId="0" xfId="0" applyFont="1" applyFill="1" applyAlignment="1">
      <alignment wrapText="1"/>
    </xf>
    <xf numFmtId="0" fontId="9" fillId="20" borderId="0" xfId="0" applyFont="1" applyFill="1" applyAlignment="1">
      <alignment wrapText="1"/>
    </xf>
    <xf numFmtId="0" fontId="9" fillId="20" borderId="104" xfId="0" applyFont="1" applyFill="1" applyBorder="1" applyAlignment="1">
      <alignment wrapText="1"/>
    </xf>
    <xf numFmtId="0" fontId="0" fillId="20" borderId="104" xfId="0" applyFill="1" applyBorder="1"/>
    <xf numFmtId="1" fontId="0" fillId="0" borderId="104" xfId="0" applyNumberFormat="1" applyBorder="1"/>
    <xf numFmtId="0" fontId="14" fillId="0" borderId="0" xfId="0" applyFont="1"/>
    <xf numFmtId="0" fontId="14" fillId="0" borderId="0" xfId="0" applyFont="1" applyAlignment="1">
      <alignment wrapText="1"/>
    </xf>
    <xf numFmtId="10" fontId="0" fillId="0" borderId="0" xfId="3478" applyNumberFormat="1" applyFont="1"/>
    <xf numFmtId="0" fontId="0" fillId="0" borderId="0" xfId="3478" applyNumberFormat="1" applyFont="1" applyFill="1" applyBorder="1"/>
    <xf numFmtId="0" fontId="0" fillId="0" borderId="104" xfId="3478" applyNumberFormat="1" applyFont="1" applyFill="1" applyBorder="1"/>
    <xf numFmtId="9" fontId="0" fillId="0" borderId="0" xfId="3478" applyFont="1"/>
    <xf numFmtId="9" fontId="0" fillId="0" borderId="104" xfId="3478" applyFont="1" applyBorder="1"/>
    <xf numFmtId="1" fontId="0" fillId="0" borderId="52" xfId="0" applyNumberFormat="1" applyBorder="1"/>
    <xf numFmtId="3" fontId="0" fillId="0" borderId="0" xfId="0" applyNumberFormat="1"/>
    <xf numFmtId="0" fontId="16" fillId="0" borderId="110" xfId="0" applyFont="1" applyBorder="1"/>
    <xf numFmtId="9" fontId="16" fillId="0" borderId="26" xfId="3478" applyFont="1" applyBorder="1" applyAlignment="1">
      <alignment horizontal="center"/>
    </xf>
    <xf numFmtId="0" fontId="16" fillId="0" borderId="108" xfId="0" applyFont="1" applyBorder="1"/>
    <xf numFmtId="0" fontId="16" fillId="0" borderId="26" xfId="3478" applyNumberFormat="1" applyFont="1" applyBorder="1" applyAlignment="1">
      <alignment horizontal="center"/>
    </xf>
    <xf numFmtId="1" fontId="16" fillId="0" borderId="26" xfId="3478" applyNumberFormat="1" applyFont="1" applyBorder="1" applyAlignment="1">
      <alignment horizontal="center"/>
    </xf>
    <xf numFmtId="0" fontId="16" fillId="0" borderId="108" xfId="3478" applyNumberFormat="1" applyFont="1" applyBorder="1" applyAlignment="1">
      <alignment horizontal="center"/>
    </xf>
    <xf numFmtId="9" fontId="0" fillId="0" borderId="0" xfId="3478" applyFont="1" applyAlignment="1"/>
    <xf numFmtId="0" fontId="0" fillId="0" borderId="0" xfId="3478" applyNumberFormat="1" applyFont="1" applyAlignment="1"/>
    <xf numFmtId="1" fontId="0" fillId="0" borderId="0" xfId="3478" applyNumberFormat="1" applyFont="1" applyBorder="1" applyAlignment="1"/>
    <xf numFmtId="9" fontId="0" fillId="0" borderId="0" xfId="3478" applyFont="1" applyFill="1" applyAlignment="1"/>
    <xf numFmtId="0" fontId="0" fillId="0" borderId="0" xfId="3478" applyNumberFormat="1" applyFont="1" applyFill="1" applyAlignment="1"/>
    <xf numFmtId="1" fontId="0" fillId="0" borderId="0" xfId="3478" applyNumberFormat="1" applyFont="1" applyFill="1" applyBorder="1" applyAlignment="1"/>
    <xf numFmtId="0" fontId="0" fillId="0" borderId="104" xfId="3478" applyNumberFormat="1" applyFont="1" applyBorder="1" applyAlignment="1"/>
    <xf numFmtId="0" fontId="1" fillId="0" borderId="0" xfId="3480"/>
    <xf numFmtId="0" fontId="0" fillId="100" borderId="0" xfId="0" applyFill="1"/>
    <xf numFmtId="0" fontId="16" fillId="0" borderId="0" xfId="0" applyFont="1"/>
    <xf numFmtId="0" fontId="0" fillId="101" borderId="0" xfId="0" applyFill="1"/>
    <xf numFmtId="0" fontId="16" fillId="102" borderId="0" xfId="0" applyFont="1" applyFill="1"/>
    <xf numFmtId="0" fontId="0" fillId="103" borderId="0" xfId="0" applyFill="1"/>
    <xf numFmtId="178" fontId="0" fillId="0" borderId="0" xfId="0" applyNumberFormat="1"/>
    <xf numFmtId="0" fontId="16" fillId="2" borderId="0" xfId="0" applyFont="1" applyFill="1"/>
    <xf numFmtId="0" fontId="16" fillId="3" borderId="52" xfId="0" applyFont="1" applyFill="1" applyBorder="1"/>
    <xf numFmtId="0" fontId="16" fillId="3" borderId="0" xfId="0" applyFont="1" applyFill="1"/>
    <xf numFmtId="9" fontId="10" fillId="0" borderId="0" xfId="0" applyNumberFormat="1" applyFont="1"/>
    <xf numFmtId="49" fontId="0" fillId="0" borderId="53" xfId="0" applyNumberFormat="1" applyBorder="1"/>
    <xf numFmtId="49" fontId="0" fillId="0" borderId="52" xfId="0" applyNumberFormat="1" applyBorder="1"/>
    <xf numFmtId="49" fontId="14" fillId="0" borderId="52" xfId="0" applyNumberFormat="1" applyFont="1" applyBorder="1"/>
    <xf numFmtId="164" fontId="0" fillId="0" borderId="0" xfId="0" applyNumberFormat="1"/>
    <xf numFmtId="49" fontId="11" fillId="0" borderId="0" xfId="0" applyNumberFormat="1" applyFont="1"/>
    <xf numFmtId="0" fontId="11" fillId="0" borderId="0" xfId="0" applyFont="1"/>
    <xf numFmtId="0" fontId="10" fillId="98" borderId="0" xfId="0" applyFont="1" applyFill="1"/>
    <xf numFmtId="0" fontId="0" fillId="98" borderId="0" xfId="0" applyFill="1"/>
    <xf numFmtId="0" fontId="0" fillId="99" borderId="53" xfId="0" applyFill="1" applyBorder="1"/>
    <xf numFmtId="49" fontId="0" fillId="98" borderId="0" xfId="0" applyNumberFormat="1" applyFill="1"/>
    <xf numFmtId="0" fontId="0" fillId="98" borderId="52" xfId="0" applyFill="1" applyBorder="1"/>
    <xf numFmtId="49" fontId="10" fillId="98" borderId="0" xfId="0" applyNumberFormat="1" applyFont="1" applyFill="1"/>
    <xf numFmtId="49" fontId="0" fillId="98" borderId="52" xfId="0" applyNumberFormat="1" applyFill="1" applyBorder="1"/>
    <xf numFmtId="9" fontId="0" fillId="98" borderId="0" xfId="0" applyNumberFormat="1" applyFill="1"/>
    <xf numFmtId="49" fontId="10" fillId="98" borderId="52" xfId="0" applyNumberFormat="1" applyFont="1" applyFill="1" applyBorder="1"/>
    <xf numFmtId="9" fontId="10" fillId="98" borderId="0" xfId="0" applyNumberFormat="1" applyFont="1" applyFill="1"/>
    <xf numFmtId="1" fontId="0" fillId="98" borderId="0" xfId="0" applyNumberFormat="1" applyFill="1"/>
    <xf numFmtId="0" fontId="1" fillId="0" borderId="52" xfId="0" applyFont="1" applyBorder="1"/>
    <xf numFmtId="9" fontId="10" fillId="0" borderId="0" xfId="3478" applyFont="1" applyFill="1" applyBorder="1" applyAlignment="1"/>
    <xf numFmtId="9" fontId="0" fillId="0" borderId="0" xfId="3478" applyFont="1" applyFill="1" applyBorder="1" applyAlignment="1"/>
    <xf numFmtId="0" fontId="16" fillId="45" borderId="0" xfId="0" applyFont="1" applyFill="1"/>
    <xf numFmtId="0" fontId="16" fillId="45" borderId="55" xfId="0" applyFont="1" applyFill="1" applyBorder="1"/>
    <xf numFmtId="0" fontId="16" fillId="44" borderId="0" xfId="0" applyFont="1" applyFill="1"/>
    <xf numFmtId="0" fontId="16" fillId="44" borderId="0" xfId="0" applyFont="1" applyFill="1" applyAlignment="1">
      <alignment horizontal="left"/>
    </xf>
    <xf numFmtId="0" fontId="16" fillId="44" borderId="55" xfId="0" applyFont="1" applyFill="1" applyBorder="1"/>
    <xf numFmtId="0" fontId="16" fillId="45" borderId="54" xfId="0" applyFont="1" applyFill="1" applyBorder="1" applyAlignment="1">
      <alignment horizontal="left"/>
    </xf>
    <xf numFmtId="0" fontId="11" fillId="0" borderId="55" xfId="0" applyFont="1" applyBorder="1"/>
    <xf numFmtId="49" fontId="0" fillId="0" borderId="55" xfId="0" applyNumberFormat="1" applyBorder="1"/>
    <xf numFmtId="0" fontId="11" fillId="0" borderId="54" xfId="0" applyFont="1" applyBorder="1"/>
    <xf numFmtId="49" fontId="10" fillId="0" borderId="55" xfId="0" applyNumberFormat="1" applyFont="1" applyBorder="1"/>
    <xf numFmtId="9" fontId="11" fillId="0" borderId="0" xfId="0" applyNumberFormat="1" applyFont="1"/>
    <xf numFmtId="0" fontId="0" fillId="0" borderId="55" xfId="0" applyBorder="1"/>
    <xf numFmtId="0" fontId="0" fillId="0" borderId="54" xfId="0" applyBorder="1" applyAlignment="1">
      <alignment horizontal="left"/>
    </xf>
    <xf numFmtId="0" fontId="11" fillId="20" borderId="0" xfId="0" applyFont="1" applyFill="1"/>
    <xf numFmtId="0" fontId="11" fillId="20" borderId="55" xfId="0" applyFont="1" applyFill="1" applyBorder="1"/>
    <xf numFmtId="0" fontId="0" fillId="20" borderId="0" xfId="0" applyFill="1" applyAlignment="1">
      <alignment horizontal="left"/>
    </xf>
    <xf numFmtId="0" fontId="11" fillId="20" borderId="54" xfId="0" applyFont="1" applyFill="1" applyBorder="1"/>
    <xf numFmtId="9" fontId="11" fillId="20" borderId="0" xfId="1" applyFont="1" applyFill="1" applyAlignment="1"/>
    <xf numFmtId="49" fontId="0" fillId="20" borderId="0" xfId="0" applyNumberFormat="1" applyFill="1"/>
    <xf numFmtId="49" fontId="0" fillId="20" borderId="55" xfId="0" applyNumberFormat="1" applyFill="1" applyBorder="1"/>
    <xf numFmtId="0" fontId="11" fillId="20" borderId="0" xfId="0" applyFont="1" applyFill="1" applyAlignment="1">
      <alignment wrapText="1"/>
    </xf>
    <xf numFmtId="0" fontId="16" fillId="2" borderId="20" xfId="0" applyFont="1" applyFill="1" applyBorder="1"/>
    <xf numFmtId="0" fontId="16" fillId="2" borderId="21" xfId="0" applyFont="1" applyFill="1" applyBorder="1"/>
    <xf numFmtId="0" fontId="16" fillId="2" borderId="21" xfId="0" applyFont="1" applyFill="1" applyBorder="1" applyAlignment="1">
      <alignment horizontal="left"/>
    </xf>
    <xf numFmtId="0" fontId="16" fillId="2" borderId="22" xfId="0" applyFont="1" applyFill="1" applyBorder="1"/>
    <xf numFmtId="0" fontId="10" fillId="0" borderId="26" xfId="0" applyFont="1" applyBorder="1"/>
    <xf numFmtId="0" fontId="0" fillId="0" borderId="26" xfId="0" applyBorder="1" applyAlignment="1">
      <alignment horizontal="left"/>
    </xf>
    <xf numFmtId="0" fontId="10" fillId="0" borderId="0" xfId="0" quotePrefix="1" applyFont="1"/>
    <xf numFmtId="0" fontId="10" fillId="0" borderId="26" xfId="0" quotePrefix="1" applyFont="1" applyBorder="1"/>
    <xf numFmtId="0" fontId="118" fillId="0" borderId="0" xfId="0" applyFont="1"/>
    <xf numFmtId="0" fontId="116" fillId="0" borderId="0" xfId="0" applyFont="1"/>
    <xf numFmtId="0" fontId="116" fillId="0" borderId="26" xfId="0" applyFont="1" applyBorder="1"/>
    <xf numFmtId="11" fontId="0" fillId="0" borderId="26" xfId="0" applyNumberFormat="1" applyBorder="1"/>
    <xf numFmtId="0" fontId="10" fillId="20" borderId="0" xfId="0" applyFont="1" applyFill="1"/>
    <xf numFmtId="0" fontId="10" fillId="20" borderId="26" xfId="0" applyFont="1" applyFill="1" applyBorder="1"/>
    <xf numFmtId="0" fontId="120" fillId="4" borderId="0" xfId="0" applyFont="1" applyFill="1" applyAlignment="1">
      <alignment horizontal="center"/>
    </xf>
    <xf numFmtId="0" fontId="120" fillId="4" borderId="0" xfId="0" applyFont="1" applyFill="1" applyAlignment="1">
      <alignment wrapText="1"/>
    </xf>
    <xf numFmtId="0" fontId="122" fillId="0" borderId="0" xfId="0" applyFont="1" applyAlignment="1">
      <alignment horizontal="center"/>
    </xf>
    <xf numFmtId="0" fontId="120" fillId="0" borderId="0" xfId="0" applyFont="1" applyAlignment="1">
      <alignment wrapText="1"/>
    </xf>
    <xf numFmtId="0" fontId="0" fillId="4" borderId="0" xfId="0" applyFill="1" applyAlignment="1">
      <alignment horizontal="center"/>
    </xf>
    <xf numFmtId="0" fontId="9" fillId="0" borderId="105" xfId="0" applyFont="1" applyBorder="1" applyAlignment="1">
      <alignment horizontal="center"/>
    </xf>
    <xf numFmtId="0" fontId="9" fillId="0" borderId="106" xfId="0" applyFont="1" applyBorder="1" applyAlignment="1">
      <alignment horizontal="center"/>
    </xf>
    <xf numFmtId="0" fontId="9" fillId="0" borderId="107" xfId="0" applyFont="1" applyBorder="1" applyAlignment="1">
      <alignment horizontal="center"/>
    </xf>
    <xf numFmtId="0" fontId="0" fillId="2" borderId="0" xfId="0" applyFill="1" applyAlignment="1">
      <alignment horizontal="center"/>
    </xf>
    <xf numFmtId="0" fontId="14" fillId="4" borderId="0" xfId="0" applyFont="1" applyFill="1" applyAlignment="1">
      <alignment horizontal="center" wrapText="1"/>
    </xf>
    <xf numFmtId="0" fontId="14" fillId="4" borderId="104" xfId="0" applyFont="1" applyFill="1" applyBorder="1" applyAlignment="1">
      <alignment horizontal="center" wrapText="1"/>
    </xf>
    <xf numFmtId="0" fontId="9" fillId="20" borderId="0" xfId="0" applyFont="1" applyFill="1" applyAlignment="1">
      <alignment horizontal="center"/>
    </xf>
    <xf numFmtId="4" fontId="28" fillId="9" borderId="30" xfId="13" applyNumberFormat="1" applyFont="1" applyFill="1" applyBorder="1" applyAlignment="1">
      <alignment horizontal="left" vertical="center" wrapText="1"/>
    </xf>
    <xf numFmtId="4" fontId="28" fillId="9" borderId="40" xfId="13" applyNumberFormat="1" applyFont="1" applyFill="1" applyBorder="1" applyAlignment="1">
      <alignment horizontal="left" vertical="center" wrapText="1"/>
    </xf>
    <xf numFmtId="4" fontId="28" fillId="9" borderId="27" xfId="13" applyNumberFormat="1" applyFont="1" applyFill="1" applyBorder="1" applyAlignment="1">
      <alignment horizontal="center" vertical="center"/>
    </xf>
    <xf numFmtId="4" fontId="28" fillId="9" borderId="28" xfId="13" applyNumberFormat="1" applyFont="1" applyFill="1" applyBorder="1" applyAlignment="1">
      <alignment horizontal="center" vertical="center"/>
    </xf>
    <xf numFmtId="4" fontId="28" fillId="9" borderId="41" xfId="13" applyNumberFormat="1" applyFont="1" applyFill="1" applyBorder="1" applyAlignment="1">
      <alignment horizontal="center" vertical="center"/>
    </xf>
    <xf numFmtId="0" fontId="28" fillId="9" borderId="27" xfId="13" applyFont="1" applyFill="1" applyBorder="1" applyAlignment="1">
      <alignment horizontal="center" vertical="center" wrapText="1"/>
    </xf>
    <xf numFmtId="0" fontId="28" fillId="9" borderId="41" xfId="13" applyFont="1" applyFill="1" applyBorder="1" applyAlignment="1">
      <alignment horizontal="center" vertical="center" wrapText="1"/>
    </xf>
    <xf numFmtId="0" fontId="28" fillId="9" borderId="30" xfId="15" applyFont="1" applyFill="1" applyBorder="1" applyAlignment="1">
      <alignment horizontal="left" vertical="center" wrapText="1"/>
    </xf>
    <xf numFmtId="0" fontId="28" fillId="9" borderId="40" xfId="15" applyFont="1" applyFill="1" applyBorder="1" applyAlignment="1">
      <alignment horizontal="left" vertical="center" wrapText="1"/>
    </xf>
    <xf numFmtId="0" fontId="28" fillId="9" borderId="27" xfId="15" applyFont="1" applyFill="1" applyBorder="1" applyAlignment="1">
      <alignment horizontal="center" vertical="top" wrapText="1"/>
    </xf>
    <xf numFmtId="0" fontId="28" fillId="9" borderId="28" xfId="15" applyFont="1" applyFill="1" applyBorder="1" applyAlignment="1">
      <alignment horizontal="center" vertical="top" wrapText="1"/>
    </xf>
    <xf numFmtId="0" fontId="28" fillId="9" borderId="41" xfId="15" applyFont="1" applyFill="1" applyBorder="1" applyAlignment="1">
      <alignment horizontal="center" vertical="top" wrapText="1"/>
    </xf>
    <xf numFmtId="0" fontId="28" fillId="9" borderId="30" xfId="13" applyFont="1" applyFill="1" applyBorder="1" applyAlignment="1">
      <alignment horizontal="left" vertical="center" wrapText="1"/>
    </xf>
    <xf numFmtId="0" fontId="28" fillId="9" borderId="40" xfId="13" applyFont="1" applyFill="1" applyBorder="1" applyAlignment="1">
      <alignment horizontal="left" vertical="center" wrapText="1"/>
    </xf>
    <xf numFmtId="0" fontId="28" fillId="9" borderId="27" xfId="13" applyFont="1" applyFill="1" applyBorder="1" applyAlignment="1">
      <alignment horizontal="center" vertical="center"/>
    </xf>
    <xf numFmtId="0" fontId="28" fillId="9" borderId="28" xfId="13" applyFont="1" applyFill="1" applyBorder="1" applyAlignment="1">
      <alignment horizontal="center" vertical="center"/>
    </xf>
    <xf numFmtId="0" fontId="28" fillId="9" borderId="41" xfId="13" applyFont="1" applyFill="1" applyBorder="1" applyAlignment="1">
      <alignment horizontal="center" vertical="center"/>
    </xf>
    <xf numFmtId="0" fontId="25" fillId="8" borderId="0" xfId="7" applyFill="1" applyAlignment="1">
      <alignment horizontal="left" vertical="center"/>
    </xf>
    <xf numFmtId="0" fontId="25" fillId="17" borderId="0" xfId="7" applyFill="1" applyAlignment="1">
      <alignment horizontal="left" vertical="center"/>
    </xf>
    <xf numFmtId="0" fontId="28" fillId="8" borderId="28" xfId="3" applyFont="1" applyFill="1" applyBorder="1" applyAlignment="1">
      <alignment horizontal="center" vertical="center" wrapText="1"/>
    </xf>
    <xf numFmtId="0" fontId="28" fillId="8" borderId="41" xfId="3" applyFont="1" applyFill="1" applyBorder="1" applyAlignment="1">
      <alignment horizontal="center" vertical="center" wrapText="1"/>
    </xf>
    <xf numFmtId="0" fontId="25" fillId="8" borderId="0" xfId="7" applyFill="1" applyAlignment="1">
      <alignment horizontal="left"/>
    </xf>
    <xf numFmtId="0" fontId="28" fillId="8" borderId="28" xfId="3" applyFont="1" applyFill="1" applyBorder="1" applyAlignment="1">
      <alignment horizontal="center" vertical="center"/>
    </xf>
    <xf numFmtId="0" fontId="28" fillId="8" borderId="41" xfId="3" applyFont="1" applyFill="1" applyBorder="1" applyAlignment="1">
      <alignment horizontal="center" vertical="center"/>
    </xf>
    <xf numFmtId="0" fontId="28" fillId="14" borderId="27" xfId="13" applyFont="1" applyFill="1" applyBorder="1" applyAlignment="1">
      <alignment horizontal="center" vertical="center"/>
    </xf>
    <xf numFmtId="0" fontId="28" fillId="14" borderId="41" xfId="13" applyFont="1" applyFill="1" applyBorder="1" applyAlignment="1">
      <alignment horizontal="center" vertical="center"/>
    </xf>
    <xf numFmtId="0" fontId="28" fillId="9" borderId="30" xfId="9" applyNumberFormat="1" applyFill="1" applyBorder="1" applyAlignment="1">
      <alignment horizontal="left" vertical="top"/>
    </xf>
    <xf numFmtId="0" fontId="28" fillId="9" borderId="40" xfId="9" applyNumberFormat="1" applyFill="1" applyBorder="1" applyAlignment="1">
      <alignment horizontal="left" vertical="top"/>
    </xf>
    <xf numFmtId="0" fontId="28" fillId="9" borderId="27" xfId="9" applyNumberFormat="1" applyFill="1" applyBorder="1" applyAlignment="1">
      <alignment horizontal="center" vertical="center"/>
    </xf>
    <xf numFmtId="0" fontId="28" fillId="9" borderId="28" xfId="9" applyNumberFormat="1" applyFill="1" applyBorder="1" applyAlignment="1">
      <alignment horizontal="center" vertical="center"/>
    </xf>
    <xf numFmtId="0" fontId="28" fillId="9" borderId="41" xfId="9" applyNumberFormat="1" applyFill="1" applyBorder="1" applyAlignment="1">
      <alignment horizontal="center" vertical="center"/>
    </xf>
    <xf numFmtId="0" fontId="25" fillId="8" borderId="23" xfId="7" applyFill="1" applyBorder="1" applyAlignment="1">
      <alignment horizontal="left"/>
    </xf>
    <xf numFmtId="0" fontId="25" fillId="8" borderId="24" xfId="7" applyFill="1" applyBorder="1" applyAlignment="1">
      <alignment horizontal="left"/>
    </xf>
    <xf numFmtId="0" fontId="28" fillId="14" borderId="30" xfId="13" applyFont="1" applyFill="1" applyBorder="1" applyAlignment="1">
      <alignment horizontal="left" vertical="top"/>
    </xf>
    <xf numFmtId="0" fontId="28" fillId="14" borderId="34" xfId="13" applyFont="1" applyFill="1" applyBorder="1" applyAlignment="1">
      <alignment horizontal="left" vertical="top"/>
    </xf>
    <xf numFmtId="0" fontId="28" fillId="14" borderId="40" xfId="13" applyFont="1" applyFill="1" applyBorder="1" applyAlignment="1">
      <alignment horizontal="left" vertical="top"/>
    </xf>
    <xf numFmtId="0" fontId="28" fillId="14" borderId="31" xfId="13" applyFont="1" applyFill="1" applyBorder="1" applyAlignment="1">
      <alignment horizontal="center" vertical="center"/>
    </xf>
    <xf numFmtId="0" fontId="28" fillId="8" borderId="32" xfId="3" applyFont="1" applyFill="1" applyBorder="1" applyAlignment="1">
      <alignment horizontal="center" vertical="center"/>
    </xf>
    <xf numFmtId="0" fontId="28" fillId="14" borderId="33" xfId="13" applyFont="1" applyFill="1" applyBorder="1" applyAlignment="1">
      <alignment horizontal="center" vertical="center"/>
    </xf>
    <xf numFmtId="0" fontId="28" fillId="14" borderId="32" xfId="13" applyFont="1" applyFill="1" applyBorder="1" applyAlignment="1">
      <alignment horizontal="center" vertical="center"/>
    </xf>
    <xf numFmtId="0" fontId="28" fillId="8" borderId="33" xfId="3" applyFont="1" applyFill="1" applyBorder="1" applyAlignment="1">
      <alignment horizontal="center" vertical="center"/>
    </xf>
    <xf numFmtId="0" fontId="28" fillId="14" borderId="35" xfId="13" applyFont="1" applyFill="1" applyBorder="1" applyAlignment="1">
      <alignment horizontal="center" vertical="center"/>
    </xf>
    <xf numFmtId="0" fontId="28" fillId="14" borderId="36" xfId="13" applyFont="1" applyFill="1" applyBorder="1" applyAlignment="1">
      <alignment horizontal="center" vertical="center"/>
    </xf>
    <xf numFmtId="0" fontId="28" fillId="14" borderId="37" xfId="13" applyFont="1" applyFill="1" applyBorder="1" applyAlignment="1">
      <alignment horizontal="center" vertical="center"/>
    </xf>
    <xf numFmtId="0" fontId="28" fillId="14" borderId="38" xfId="13" applyFont="1" applyFill="1" applyBorder="1" applyAlignment="1">
      <alignment horizontal="center" vertical="center"/>
    </xf>
    <xf numFmtId="0" fontId="28" fillId="14" borderId="30" xfId="13" applyFont="1" applyFill="1" applyBorder="1" applyAlignment="1">
      <alignment horizontal="center" vertical="center"/>
    </xf>
    <xf numFmtId="0" fontId="28" fillId="14" borderId="39" xfId="13" applyFont="1" applyFill="1" applyBorder="1" applyAlignment="1">
      <alignment horizontal="center" vertical="center"/>
    </xf>
    <xf numFmtId="0" fontId="28" fillId="8" borderId="39" xfId="3" applyFont="1" applyFill="1" applyBorder="1" applyAlignment="1">
      <alignment horizontal="center" vertical="center"/>
    </xf>
    <xf numFmtId="0" fontId="9" fillId="39" borderId="0" xfId="0" applyFont="1" applyFill="1" applyAlignment="1">
      <alignment horizontal="center"/>
    </xf>
    <xf numFmtId="0" fontId="20" fillId="6" borderId="5" xfId="0" applyFont="1" applyFill="1" applyBorder="1" applyAlignment="1">
      <alignment horizontal="left" wrapText="1"/>
    </xf>
    <xf numFmtId="0" fontId="20" fillId="6" borderId="6" xfId="0" applyFont="1" applyFill="1" applyBorder="1" applyAlignment="1">
      <alignment horizontal="left" wrapText="1"/>
    </xf>
    <xf numFmtId="0" fontId="20" fillId="6" borderId="7" xfId="0" applyFont="1" applyFill="1" applyBorder="1" applyAlignment="1">
      <alignment horizontal="left" wrapText="1"/>
    </xf>
    <xf numFmtId="0" fontId="9" fillId="4" borderId="0" xfId="0" applyFont="1" applyFill="1" applyAlignment="1">
      <alignment horizontal="left"/>
    </xf>
    <xf numFmtId="0" fontId="0" fillId="5" borderId="0" xfId="0" applyFill="1" applyAlignment="1">
      <alignment horizontal="left"/>
    </xf>
  </cellXfs>
  <cellStyles count="3481">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4" xfId="3480" xr:uid="{53C4F9AE-A765-485C-B95C-BC39E285C510}"/>
    <cellStyle name="Normal 15" xfId="3479" xr:uid="{95FB9C0A-89EE-4455-95DC-E2DD5B96212B}"/>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3478" xr:uid="{F41B9254-42B8-434E-A45D-4E3B1BF1241F}"/>
    <cellStyle name="Percent 4" xfId="3477" xr:uid="{ECC33663-8FB9-44C6-9B0F-C2E17382D8D5}"/>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CCFF"/>
      <color rgb="FFE5FFCC"/>
      <color rgb="FFB49F00"/>
      <color rgb="FFB49600"/>
      <color rgb="FFC0A900"/>
      <color rgb="FF336699"/>
      <color rgb="FF3366CC"/>
      <color rgb="FF0099CC"/>
      <color rgb="FFABD8A4"/>
      <color rgb="FF97CE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56F8F4A5-2A33-44DC-A4C5-DCC1887ABCF2}">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7" dT="2020-08-19T00:06:43.00" personId="{811026A2-74EF-4287-974D-D90683F22217}" id="{DFCE93E8-A56C-4ED0-908E-191E61CEA7C8}">
    <text>Leave this cell blank.</text>
  </threadedComment>
  <threadedComment ref="E27" dT="2020-08-19T00:06:43.00" personId="{811026A2-74EF-4287-974D-D90683F22217}" id="{1DADB1F2-6C29-48BC-9EBA-F76FA8048408}">
    <text>Leave this cell blank.</text>
  </threadedComment>
  <threadedComment ref="E35" dT="2020-08-19T00:06:43.00" personId="{811026A2-74EF-4287-974D-D90683F22217}" id="{115A33E6-01ED-4C99-A26C-BB7437B6D91A}">
    <text>Leave this cell blank.</text>
  </threadedComment>
  <threadedComment ref="E36" dT="2020-08-19T00:06:43.00" personId="{811026A2-74EF-4287-974D-D90683F22217}" id="{77A0226B-5D88-41C3-BB10-85098563ACEA}">
    <text>Leave this cell blank.</text>
  </threadedComment>
  <threadedComment ref="I43" dT="2021-05-24T22:03:23.71" personId="{811026A2-74EF-4287-974D-D90683F22217}" id="{E1F777DC-9BF7-44FA-A0A2-888081E743D2}">
    <text>Unit varies based on currency in this EPS region</text>
  </threadedComment>
  <threadedComment ref="I79" dT="2021-05-24T22:03:35.61" personId="{811026A2-74EF-4287-974D-D90683F22217}" id="{800AA8CB-9B0D-4AE0-ADA5-F1F9A23AE559}">
    <text>Unit varies based on currency in this EPS region</text>
  </threadedComment>
  <threadedComment ref="D81" dT="2020-08-19T00:06:43.00" personId="{811026A2-74EF-4287-974D-D90683F22217}" id="{6C2C8026-C3AB-4747-AAA5-3C69FBA085C1}">
    <text>Leave this cell blank.</text>
  </threadedComment>
  <threadedComment ref="D82" dT="2020-08-19T00:06:43.00" personId="{811026A2-74EF-4287-974D-D90683F22217}" id="{739CC62E-E042-437E-B40C-7CFFFECD9A67}">
    <text>Leave this cell blank.</text>
  </threadedComment>
  <threadedComment ref="D83" dT="2020-08-19T00:06:43.00" personId="{811026A2-74EF-4287-974D-D90683F22217}" id="{734961DA-7117-4784-9187-EF5169016861}">
    <text>Leave this cell blank.</text>
  </threadedComment>
  <threadedComment ref="E83" dT="2020-08-19T00:06:43.00" personId="{811026A2-74EF-4287-974D-D90683F22217}" id="{83B200E5-B235-4C28-981F-E17C3CC8DE50}">
    <text>Leave this cell blank.</text>
  </threadedComment>
  <threadedComment ref="B87" dT="2021-05-24T22:05:02.77" personId="{811026A2-74EF-4287-974D-D90683F22217}" id="{97C4A7CC-6AB6-4772-A355-80C484117413}">
    <text>Several Vensim variables are grouped under the same policy lever in the web app for this policy.</text>
  </threadedComment>
  <threadedComment ref="B94" dT="2021-05-24T22:19:40.61" personId="{811026A2-74EF-4287-974D-D90683F22217}" id="{B4DAB857-8022-4BA1-947F-B803E9D5A37F}">
    <text>Several Vensim variables are grouped under the same policy lever in the web app for this policy.</text>
  </threadedComment>
  <threadedComment ref="D99" dT="2020-08-19T00:06:43.00" personId="{811026A2-74EF-4287-974D-D90683F22217}" id="{B16D2517-C7DF-4BF6-8A78-73ED57107CB6}">
    <text>Leave this cell blank.</text>
  </threadedComment>
  <threadedComment ref="D100" dT="2020-08-19T00:06:43.00" personId="{811026A2-74EF-4287-974D-D90683F22217}" id="{C4DA1A8F-25B0-4E44-8659-B4072DFB2EB6}">
    <text>Leave this cell blank.</text>
  </threadedComment>
  <threadedComment ref="D101" dT="2020-08-19T00:06:43.00" personId="{811026A2-74EF-4287-974D-D90683F22217}" id="{FAEB2263-CFFB-426A-9A4A-2A79E8DCF9DD}">
    <text>Leave this cell blank.</text>
  </threadedComment>
  <threadedComment ref="D103" dT="2020-08-19T00:06:43.00" personId="{811026A2-74EF-4287-974D-D90683F22217}" id="{E5AD8E77-1C0C-46C9-9D72-E10AA794C005}">
    <text>Leave this cell blank.</text>
  </threadedComment>
  <threadedComment ref="D104" dT="2020-08-19T00:06:43.00" personId="{811026A2-74EF-4287-974D-D90683F22217}" id="{9C642381-603C-4E7D-9C1B-671083BA9C1C}">
    <text>Leave this cell blank.</text>
  </threadedComment>
  <threadedComment ref="D105" dT="2020-08-19T00:06:43.00" personId="{811026A2-74EF-4287-974D-D90683F22217}" id="{9BFBB2DD-0513-4C23-84FD-03EBAD14B6CF}">
    <text>Leave this cell blank.</text>
  </threadedComment>
  <threadedComment ref="D106" dT="2020-08-19T00:06:43.00" personId="{811026A2-74EF-4287-974D-D90683F22217}" id="{636CB21F-6F40-4AAA-8CD5-EC4FA7560E44}">
    <text>Leave this cell blank.</text>
  </threadedComment>
  <threadedComment ref="D108" dT="2020-08-19T00:06:43.00" personId="{811026A2-74EF-4287-974D-D90683F22217}" id="{E4A9CE25-9C8C-4166-8872-1E2718C5DC22}">
    <text>Leave this cell blank.</text>
  </threadedComment>
  <threadedComment ref="D109" dT="2020-08-19T00:06:43.00" personId="{811026A2-74EF-4287-974D-D90683F22217}" id="{B2FB4342-4371-4456-B65B-B1ABBDE87960}">
    <text>Leave this cell blank.</text>
  </threadedComment>
  <threadedComment ref="D110" dT="2020-08-19T00:06:43.00" personId="{811026A2-74EF-4287-974D-D90683F22217}" id="{A68765DC-C2B6-4B17-A861-0E26CC76E47A}">
    <text>Leave this cell blank.</text>
  </threadedComment>
  <threadedComment ref="D111" dT="2020-08-19T00:06:43.00" personId="{811026A2-74EF-4287-974D-D90683F22217}" id="{284D201D-9E3D-48B9-A663-04C51F916906}">
    <text>Leave this cell blank.</text>
  </threadedComment>
  <threadedComment ref="E111" dT="2020-08-19T00:06:43.00" personId="{811026A2-74EF-4287-974D-D90683F22217}" id="{0722EA1C-D8F0-4D49-BF4E-689F5933EA4F}">
    <text>Leave this cell blank.</text>
  </threadedComment>
  <threadedComment ref="D112" dT="2020-08-19T00:06:43.00" personId="{811026A2-74EF-4287-974D-D90683F22217}" id="{9B87AC54-CE5F-41A9-A460-44B9F6BF781E}">
    <text>Leave this cell blank.</text>
  </threadedComment>
  <threadedComment ref="E112" dT="2020-08-19T00:06:43.00" personId="{811026A2-74EF-4287-974D-D90683F22217}" id="{43081DA1-ED14-46F0-9278-60FEB916A24F}">
    <text>Leave this cell blank.</text>
  </threadedComment>
  <threadedComment ref="D113" dT="2020-08-19T00:06:43.00" personId="{811026A2-74EF-4287-974D-D90683F22217}" id="{6F40AF14-8837-4735-9928-949D2F3EF0B1}">
    <text>Leave this cell blank.</text>
  </threadedComment>
  <threadedComment ref="E113" dT="2020-08-19T00:06:43.00" personId="{811026A2-74EF-4287-974D-D90683F22217}" id="{5B031C48-B31E-4BC2-A0D9-D4BAB0EB3704}">
    <text>Leave this cell blank.</text>
  </threadedComment>
  <threadedComment ref="D114" dT="2020-08-19T00:06:43.00" personId="{811026A2-74EF-4287-974D-D90683F22217}" id="{848D52B7-593E-466A-B388-DD512FC895B7}">
    <text>Leave this cell blank.</text>
  </threadedComment>
  <threadedComment ref="E114" dT="2020-08-19T00:06:43.00" personId="{811026A2-74EF-4287-974D-D90683F22217}" id="{97D3B3E5-759F-45D3-A2ED-B0C340BAD113}">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76840DFC-15C8-47EE-A995-A6AB54C823BD}">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fas.org/sgp/crs/misc/R40562.pdf,%20p.3,%20paragraph%201" TargetMode="External"/><Relationship Id="rId1" Type="http://schemas.openxmlformats.org/officeDocument/2006/relationships/hyperlink" Target="https://www.lazard.com/media/451905/lazards-levelized-cost-of-energy-version-150-vf.pdf"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zoomScale="80" zoomScaleNormal="80" workbookViewId="0">
      <selection activeCell="B3" sqref="B3"/>
    </sheetView>
  </sheetViews>
  <sheetFormatPr defaultColWidth="8.85546875" defaultRowHeight="15" x14ac:dyDescent="0.25"/>
  <cols>
    <col min="1" max="1" width="28.42578125" customWidth="1"/>
    <col min="2" max="2" width="24.42578125" customWidth="1"/>
  </cols>
  <sheetData>
    <row r="1" spans="1:8" ht="15.75" thickBot="1" x14ac:dyDescent="0.3">
      <c r="A1" s="9" t="s">
        <v>102</v>
      </c>
      <c r="B1" t="s">
        <v>3821</v>
      </c>
      <c r="C1" s="353">
        <v>45495</v>
      </c>
      <c r="G1" s="354" t="s">
        <v>3763</v>
      </c>
      <c r="H1" s="354" t="s">
        <v>3764</v>
      </c>
    </row>
    <row r="2" spans="1:8" x14ac:dyDescent="0.25">
      <c r="B2" t="str">
        <f>_xlfn.XLOOKUP(B1,H:H,G:G,0,0,1)</f>
        <v>NE</v>
      </c>
      <c r="C2" t="str">
        <f>_xlfn.XLOOKUP(B2,G:G, H:H, 0,0,1)</f>
        <v>Nebraska</v>
      </c>
      <c r="G2" t="s">
        <v>3765</v>
      </c>
      <c r="H2" t="s">
        <v>3766</v>
      </c>
    </row>
    <row r="3" spans="1:8" x14ac:dyDescent="0.25">
      <c r="A3" t="s">
        <v>103</v>
      </c>
      <c r="G3" t="s">
        <v>3767</v>
      </c>
      <c r="H3" t="s">
        <v>3768</v>
      </c>
    </row>
    <row r="4" spans="1:8" x14ac:dyDescent="0.25">
      <c r="A4" t="s">
        <v>138</v>
      </c>
      <c r="G4" t="s">
        <v>3769</v>
      </c>
      <c r="H4" t="s">
        <v>3770</v>
      </c>
    </row>
    <row r="5" spans="1:8" x14ac:dyDescent="0.25">
      <c r="A5" t="s">
        <v>107</v>
      </c>
      <c r="G5" t="s">
        <v>3771</v>
      </c>
      <c r="H5" t="s">
        <v>3772</v>
      </c>
    </row>
    <row r="6" spans="1:8" x14ac:dyDescent="0.25">
      <c r="A6" t="s">
        <v>104</v>
      </c>
      <c r="G6" t="s">
        <v>3773</v>
      </c>
      <c r="H6" t="s">
        <v>3774</v>
      </c>
    </row>
    <row r="7" spans="1:8" x14ac:dyDescent="0.25">
      <c r="G7" t="s">
        <v>485</v>
      </c>
      <c r="H7" t="s">
        <v>3775</v>
      </c>
    </row>
    <row r="8" spans="1:8" x14ac:dyDescent="0.25">
      <c r="A8" t="s">
        <v>105</v>
      </c>
      <c r="G8" t="s">
        <v>3776</v>
      </c>
      <c r="H8" t="s">
        <v>3777</v>
      </c>
    </row>
    <row r="9" spans="1:8" x14ac:dyDescent="0.25">
      <c r="A9" t="s">
        <v>106</v>
      </c>
      <c r="G9" t="s">
        <v>3778</v>
      </c>
      <c r="H9" t="s">
        <v>3778</v>
      </c>
    </row>
    <row r="10" spans="1:8" x14ac:dyDescent="0.25">
      <c r="A10" s="41" t="s">
        <v>2764</v>
      </c>
      <c r="G10" t="s">
        <v>3779</v>
      </c>
      <c r="H10" t="s">
        <v>3780</v>
      </c>
    </row>
    <row r="11" spans="1:8" x14ac:dyDescent="0.25">
      <c r="A11" s="41"/>
      <c r="G11" t="s">
        <v>3781</v>
      </c>
      <c r="H11" t="s">
        <v>3782</v>
      </c>
    </row>
    <row r="12" spans="1:8" x14ac:dyDescent="0.25">
      <c r="A12" t="s">
        <v>108</v>
      </c>
      <c r="G12" t="s">
        <v>3783</v>
      </c>
      <c r="H12" t="s">
        <v>3784</v>
      </c>
    </row>
    <row r="13" spans="1:8" x14ac:dyDescent="0.25">
      <c r="A13" t="s">
        <v>109</v>
      </c>
      <c r="G13" t="s">
        <v>3785</v>
      </c>
      <c r="H13" t="s">
        <v>3786</v>
      </c>
    </row>
    <row r="14" spans="1:8" x14ac:dyDescent="0.25">
      <c r="A14" t="s">
        <v>110</v>
      </c>
      <c r="G14" t="s">
        <v>3787</v>
      </c>
      <c r="H14" t="s">
        <v>3788</v>
      </c>
    </row>
    <row r="15" spans="1:8" x14ac:dyDescent="0.25">
      <c r="G15" t="s">
        <v>3789</v>
      </c>
      <c r="H15" t="s">
        <v>3790</v>
      </c>
    </row>
    <row r="16" spans="1:8" x14ac:dyDescent="0.25">
      <c r="A16" s="42" t="s">
        <v>2852</v>
      </c>
      <c r="B16" s="156"/>
      <c r="G16" t="s">
        <v>3791</v>
      </c>
      <c r="H16" t="s">
        <v>3792</v>
      </c>
    </row>
    <row r="17" spans="1:8" x14ac:dyDescent="0.25">
      <c r="A17" t="s">
        <v>2835</v>
      </c>
      <c r="B17" s="20">
        <f>MAX(PolicyLevers!H:H)</f>
        <v>2313</v>
      </c>
      <c r="G17" t="s">
        <v>3793</v>
      </c>
      <c r="H17" t="s">
        <v>3794</v>
      </c>
    </row>
    <row r="18" spans="1:8" x14ac:dyDescent="0.25">
      <c r="A18" t="s">
        <v>2851</v>
      </c>
      <c r="B18" s="20" t="str" cm="1">
        <f t="array" ref="B18">IF(MIN(IF(COUNTIF(PolicyLevers!$H$2:$H$1567,PolicyLevers!$H$2:$H$1567)&gt;1,PolicyLevers!$H$2:$H$1567, ""))=0,"No duplicate ID numbers",MIN(IF(COUNTIF(PolicyLevers!$H$2:$H$1567,PolicyLevers!$H$2:$H$1567)&gt;1,PolicyLevers!$H$2:$H$1567, "")))</f>
        <v>No duplicate ID numbers</v>
      </c>
      <c r="G18" t="s">
        <v>3795</v>
      </c>
      <c r="H18" t="s">
        <v>3796</v>
      </c>
    </row>
    <row r="19" spans="1:8" ht="30" x14ac:dyDescent="0.25">
      <c r="A19" s="1" t="s">
        <v>2977</v>
      </c>
      <c r="B19" s="20" t="str" cm="1">
        <f t="array" ref="B19">IF(MIN(IF((NOT(ISNUMBER(PolicyLevers!$H$2:$H$1567)))*(ISTEXT(PolicyLevers!$I$2:$I$1567)),ROW(PolicyLevers!$H$2:$H$1567)))=0,"No missing ID numbers",MIN(IF((NOT(ISNUMBER(PolicyLevers!$H$2:$H$1567)))*(ISTEXT(PolicyLevers!$I$2:$I$1567)),ROW(PolicyLevers!$H$2:$H$1567))))</f>
        <v>No missing ID numbers</v>
      </c>
      <c r="G19" t="s">
        <v>3797</v>
      </c>
      <c r="H19" t="s">
        <v>3798</v>
      </c>
    </row>
    <row r="20" spans="1:8" x14ac:dyDescent="0.25">
      <c r="G20" t="s">
        <v>3799</v>
      </c>
      <c r="H20" t="s">
        <v>3800</v>
      </c>
    </row>
    <row r="21" spans="1:8" x14ac:dyDescent="0.25">
      <c r="A21" s="42" t="s">
        <v>3214</v>
      </c>
      <c r="B21" s="156"/>
      <c r="G21" t="s">
        <v>3801</v>
      </c>
      <c r="H21" t="s">
        <v>3802</v>
      </c>
    </row>
    <row r="22" spans="1:8" x14ac:dyDescent="0.25">
      <c r="A22" t="s">
        <v>3208</v>
      </c>
      <c r="G22" t="s">
        <v>3803</v>
      </c>
      <c r="H22" t="s">
        <v>3804</v>
      </c>
    </row>
    <row r="23" spans="1:8" x14ac:dyDescent="0.25">
      <c r="A23" t="s">
        <v>3209</v>
      </c>
      <c r="G23" t="s">
        <v>3805</v>
      </c>
      <c r="H23" t="s">
        <v>3806</v>
      </c>
    </row>
    <row r="24" spans="1:8" x14ac:dyDescent="0.25">
      <c r="A24" t="s">
        <v>3210</v>
      </c>
      <c r="G24" t="s">
        <v>3807</v>
      </c>
      <c r="H24" t="s">
        <v>3808</v>
      </c>
    </row>
    <row r="25" spans="1:8" x14ac:dyDescent="0.25">
      <c r="A25" t="s">
        <v>3211</v>
      </c>
      <c r="G25" t="s">
        <v>3809</v>
      </c>
      <c r="H25" t="s">
        <v>3810</v>
      </c>
    </row>
    <row r="26" spans="1:8" x14ac:dyDescent="0.25">
      <c r="G26" t="s">
        <v>3811</v>
      </c>
      <c r="H26" t="s">
        <v>3812</v>
      </c>
    </row>
    <row r="27" spans="1:8" x14ac:dyDescent="0.25">
      <c r="A27" s="42" t="s">
        <v>3212</v>
      </c>
      <c r="B27" s="156"/>
      <c r="C27" s="156"/>
      <c r="G27" t="s">
        <v>3813</v>
      </c>
      <c r="H27" t="s">
        <v>3814</v>
      </c>
    </row>
    <row r="28" spans="1:8" x14ac:dyDescent="0.25">
      <c r="A28" t="s">
        <v>2845</v>
      </c>
      <c r="G28" t="s">
        <v>3815</v>
      </c>
      <c r="H28" t="s">
        <v>3816</v>
      </c>
    </row>
    <row r="29" spans="1:8" x14ac:dyDescent="0.25">
      <c r="A29" t="s">
        <v>2831</v>
      </c>
      <c r="G29" t="s">
        <v>3817</v>
      </c>
      <c r="H29" t="s">
        <v>3818</v>
      </c>
    </row>
    <row r="30" spans="1:8" x14ac:dyDescent="0.25">
      <c r="A30" t="s">
        <v>2832</v>
      </c>
      <c r="G30" t="s">
        <v>3819</v>
      </c>
      <c r="H30" t="s">
        <v>3820</v>
      </c>
    </row>
    <row r="31" spans="1:8" x14ac:dyDescent="0.25">
      <c r="A31" t="s">
        <v>2833</v>
      </c>
      <c r="G31" t="s">
        <v>521</v>
      </c>
      <c r="H31" t="s">
        <v>3821</v>
      </c>
    </row>
    <row r="32" spans="1:8" x14ac:dyDescent="0.25">
      <c r="A32" t="s">
        <v>2834</v>
      </c>
      <c r="G32" t="s">
        <v>3822</v>
      </c>
      <c r="H32" t="s">
        <v>3823</v>
      </c>
    </row>
    <row r="33" spans="1:8" x14ac:dyDescent="0.25">
      <c r="G33" t="s">
        <v>3824</v>
      </c>
      <c r="H33" t="s">
        <v>3825</v>
      </c>
    </row>
    <row r="34" spans="1:8" x14ac:dyDescent="0.25">
      <c r="A34" t="s">
        <v>2846</v>
      </c>
      <c r="G34" t="s">
        <v>3826</v>
      </c>
      <c r="H34" t="s">
        <v>3827</v>
      </c>
    </row>
    <row r="35" spans="1:8" x14ac:dyDescent="0.25">
      <c r="A35" t="s">
        <v>2829</v>
      </c>
      <c r="G35" t="s">
        <v>3828</v>
      </c>
      <c r="H35" t="s">
        <v>3829</v>
      </c>
    </row>
    <row r="36" spans="1:8" x14ac:dyDescent="0.25">
      <c r="A36" t="s">
        <v>2830</v>
      </c>
      <c r="G36" t="s">
        <v>3830</v>
      </c>
      <c r="H36" t="s">
        <v>3831</v>
      </c>
    </row>
    <row r="37" spans="1:8" x14ac:dyDescent="0.25">
      <c r="G37" t="s">
        <v>3832</v>
      </c>
      <c r="H37" t="s">
        <v>3833</v>
      </c>
    </row>
    <row r="38" spans="1:8" x14ac:dyDescent="0.25">
      <c r="A38" t="s">
        <v>2847</v>
      </c>
      <c r="G38" t="s">
        <v>3834</v>
      </c>
      <c r="H38" t="s">
        <v>3835</v>
      </c>
    </row>
    <row r="39" spans="1:8" x14ac:dyDescent="0.25">
      <c r="A39" t="s">
        <v>2836</v>
      </c>
      <c r="G39" t="s">
        <v>3836</v>
      </c>
      <c r="H39" t="s">
        <v>3837</v>
      </c>
    </row>
    <row r="40" spans="1:8" x14ac:dyDescent="0.25">
      <c r="A40" t="s">
        <v>2837</v>
      </c>
      <c r="G40" t="s">
        <v>3838</v>
      </c>
      <c r="H40" t="s">
        <v>3839</v>
      </c>
    </row>
    <row r="41" spans="1:8" x14ac:dyDescent="0.25">
      <c r="G41" t="s">
        <v>3840</v>
      </c>
      <c r="H41" t="s">
        <v>3841</v>
      </c>
    </row>
    <row r="42" spans="1:8" x14ac:dyDescent="0.25">
      <c r="A42" t="s">
        <v>2848</v>
      </c>
      <c r="G42" t="s">
        <v>3842</v>
      </c>
      <c r="H42" t="s">
        <v>3843</v>
      </c>
    </row>
    <row r="43" spans="1:8" x14ac:dyDescent="0.25">
      <c r="A43" t="s">
        <v>2838</v>
      </c>
      <c r="G43" t="s">
        <v>3844</v>
      </c>
      <c r="H43" t="s">
        <v>3845</v>
      </c>
    </row>
    <row r="44" spans="1:8" x14ac:dyDescent="0.25">
      <c r="A44" t="s">
        <v>2839</v>
      </c>
      <c r="G44" t="s">
        <v>3846</v>
      </c>
      <c r="H44" t="s">
        <v>3847</v>
      </c>
    </row>
    <row r="45" spans="1:8" x14ac:dyDescent="0.25">
      <c r="G45" t="s">
        <v>3848</v>
      </c>
      <c r="H45" t="s">
        <v>3849</v>
      </c>
    </row>
    <row r="46" spans="1:8" x14ac:dyDescent="0.25">
      <c r="A46" s="42" t="s">
        <v>3213</v>
      </c>
      <c r="B46" s="156"/>
      <c r="G46" t="s">
        <v>3850</v>
      </c>
      <c r="H46" t="s">
        <v>3851</v>
      </c>
    </row>
    <row r="47" spans="1:8" x14ac:dyDescent="0.25">
      <c r="A47" t="s">
        <v>2840</v>
      </c>
      <c r="G47" t="s">
        <v>3852</v>
      </c>
      <c r="H47" t="s">
        <v>3853</v>
      </c>
    </row>
    <row r="48" spans="1:8" x14ac:dyDescent="0.25">
      <c r="A48" t="s">
        <v>2841</v>
      </c>
      <c r="G48" t="s">
        <v>3854</v>
      </c>
      <c r="H48" t="s">
        <v>3855</v>
      </c>
    </row>
    <row r="49" spans="1:8" x14ac:dyDescent="0.25">
      <c r="G49" t="s">
        <v>3856</v>
      </c>
      <c r="H49" t="s">
        <v>3857</v>
      </c>
    </row>
    <row r="50" spans="1:8" x14ac:dyDescent="0.25">
      <c r="A50" t="s">
        <v>2842</v>
      </c>
      <c r="G50" t="s">
        <v>3858</v>
      </c>
      <c r="H50" t="s">
        <v>3859</v>
      </c>
    </row>
    <row r="51" spans="1:8" x14ac:dyDescent="0.25">
      <c r="A51" t="s">
        <v>2849</v>
      </c>
      <c r="G51" t="s">
        <v>3860</v>
      </c>
      <c r="H51" t="s">
        <v>3861</v>
      </c>
    </row>
    <row r="52" spans="1:8" x14ac:dyDescent="0.25">
      <c r="A52" t="s">
        <v>2843</v>
      </c>
      <c r="G52" t="s">
        <v>3862</v>
      </c>
      <c r="H52" t="s">
        <v>3863</v>
      </c>
    </row>
    <row r="53" spans="1:8" x14ac:dyDescent="0.25">
      <c r="A53" t="s">
        <v>2844</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FFCCFF"/>
  </sheetPr>
  <dimension ref="A1:N114"/>
  <sheetViews>
    <sheetView tabSelected="1" topLeftCell="D1" zoomScale="90" zoomScaleNormal="90" workbookViewId="0">
      <pane ySplit="3" topLeftCell="A31" activePane="bottomLeft" state="frozen"/>
      <selection pane="bottomLeft" activeCell="J38" sqref="J38"/>
    </sheetView>
  </sheetViews>
  <sheetFormatPr defaultColWidth="8.85546875" defaultRowHeight="15" x14ac:dyDescent="0.25"/>
  <cols>
    <col min="1" max="1" width="20.140625" customWidth="1"/>
    <col min="2" max="2" width="46.7109375" customWidth="1"/>
    <col min="3" max="5" width="20.140625" customWidth="1"/>
    <col min="6" max="8" width="10.140625" customWidth="1"/>
    <col min="9" max="9" width="20.140625" customWidth="1"/>
    <col min="10" max="10" width="82.5703125" customWidth="1"/>
    <col min="11" max="12" width="20.140625" customWidth="1"/>
    <col min="13" max="13" width="129.42578125" style="351" customWidth="1"/>
    <col min="14" max="14" width="67.42578125" customWidth="1"/>
  </cols>
  <sheetData>
    <row r="1" spans="1:14" x14ac:dyDescent="0.25">
      <c r="A1" s="9" t="s">
        <v>3187</v>
      </c>
      <c r="M1"/>
    </row>
    <row r="2" spans="1:14" x14ac:dyDescent="0.25">
      <c r="A2" s="16" t="s">
        <v>3188</v>
      </c>
      <c r="M2"/>
    </row>
    <row r="3" spans="1:14" x14ac:dyDescent="0.25">
      <c r="A3" s="437" t="s">
        <v>3</v>
      </c>
      <c r="B3" s="437" t="s">
        <v>0</v>
      </c>
      <c r="C3" s="437" t="s">
        <v>1</v>
      </c>
      <c r="D3" s="349" t="s">
        <v>344</v>
      </c>
      <c r="E3" s="437" t="s">
        <v>2261</v>
      </c>
      <c r="F3" s="350" t="s">
        <v>69</v>
      </c>
      <c r="G3" s="350" t="s">
        <v>70</v>
      </c>
      <c r="H3" s="350" t="s">
        <v>81</v>
      </c>
      <c r="I3" s="437" t="s">
        <v>28</v>
      </c>
      <c r="J3" s="437" t="s">
        <v>2</v>
      </c>
      <c r="K3" s="437" t="s">
        <v>441</v>
      </c>
      <c r="L3" s="437" t="s">
        <v>190</v>
      </c>
      <c r="M3" s="438" t="s">
        <v>145</v>
      </c>
      <c r="N3" s="439" t="s">
        <v>146</v>
      </c>
    </row>
    <row r="4" spans="1:14" x14ac:dyDescent="0.25">
      <c r="A4" s="295" t="s">
        <v>4</v>
      </c>
      <c r="B4" s="295" t="s">
        <v>2386</v>
      </c>
      <c r="C4" t="s">
        <v>2381</v>
      </c>
      <c r="D4" s="295" t="s">
        <v>2380</v>
      </c>
      <c r="E4" s="295" t="s">
        <v>2382</v>
      </c>
      <c r="F4" s="440">
        <v>0</v>
      </c>
      <c r="G4" s="440">
        <v>1</v>
      </c>
      <c r="H4" s="440">
        <v>0.02</v>
      </c>
      <c r="I4" s="295" t="s">
        <v>2383</v>
      </c>
      <c r="J4" s="339" t="s">
        <v>3455</v>
      </c>
      <c r="K4" s="355" t="s">
        <v>2385</v>
      </c>
      <c r="L4" s="295" t="s">
        <v>2384</v>
      </c>
    </row>
    <row r="5" spans="1:14" x14ac:dyDescent="0.25">
      <c r="A5" s="295" t="s">
        <v>4</v>
      </c>
      <c r="B5" s="295" t="s">
        <v>2451</v>
      </c>
      <c r="C5" t="s">
        <v>3463</v>
      </c>
      <c r="D5" s="295" t="s">
        <v>2452</v>
      </c>
      <c r="E5" s="295" t="s">
        <v>2453</v>
      </c>
      <c r="F5" s="356">
        <v>0</v>
      </c>
      <c r="G5" s="357">
        <v>3</v>
      </c>
      <c r="H5" s="357">
        <v>0.1</v>
      </c>
      <c r="I5" s="295" t="s">
        <v>3465</v>
      </c>
      <c r="J5" s="294" t="s">
        <v>3687</v>
      </c>
      <c r="K5" s="295"/>
      <c r="L5" s="295" t="s">
        <v>2695</v>
      </c>
      <c r="M5" s="351" t="s">
        <v>3205</v>
      </c>
    </row>
    <row r="6" spans="1:14" x14ac:dyDescent="0.25">
      <c r="A6" s="295" t="s">
        <v>4</v>
      </c>
      <c r="B6" s="295" t="s">
        <v>3460</v>
      </c>
      <c r="C6" t="s">
        <v>3461</v>
      </c>
      <c r="D6" s="295" t="s">
        <v>2455</v>
      </c>
      <c r="E6" t="s">
        <v>3464</v>
      </c>
      <c r="F6" s="358">
        <v>0</v>
      </c>
      <c r="G6" s="358">
        <v>1</v>
      </c>
      <c r="H6" s="358">
        <v>0.02</v>
      </c>
      <c r="I6" s="339" t="s">
        <v>2450</v>
      </c>
      <c r="J6" s="339" t="s">
        <v>3462</v>
      </c>
      <c r="K6" s="355"/>
      <c r="L6" s="355" t="s">
        <v>2696</v>
      </c>
      <c r="M6" s="359" t="s">
        <v>2454</v>
      </c>
    </row>
    <row r="7" spans="1:14" s="448" customFormat="1" x14ac:dyDescent="0.25">
      <c r="A7" s="447" t="s">
        <v>4</v>
      </c>
      <c r="B7" s="447" t="s">
        <v>3439</v>
      </c>
      <c r="C7" s="448" t="s">
        <v>3441</v>
      </c>
      <c r="D7" s="447" t="s">
        <v>3443</v>
      </c>
      <c r="E7" s="448" t="s">
        <v>3444</v>
      </c>
      <c r="F7" s="360">
        <v>0</v>
      </c>
      <c r="G7" s="360">
        <v>50000</v>
      </c>
      <c r="H7" s="360">
        <v>100</v>
      </c>
      <c r="I7" s="360" t="s">
        <v>3446</v>
      </c>
      <c r="J7" s="449" t="str">
        <f>_xlfn.XLOOKUP($C7,'State Policy Descriptions'!$C:$C,'State Policy Descriptions'!$L:$L,0,1,1)</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K7" s="361" t="s">
        <v>460</v>
      </c>
      <c r="L7" s="361" t="s">
        <v>461</v>
      </c>
      <c r="M7" s="362" t="s">
        <v>462</v>
      </c>
    </row>
    <row r="8" spans="1:14" s="448" customFormat="1" x14ac:dyDescent="0.25">
      <c r="A8" s="447" t="s">
        <v>4</v>
      </c>
      <c r="B8" s="447" t="s">
        <v>3440</v>
      </c>
      <c r="C8" s="448" t="s">
        <v>3442</v>
      </c>
      <c r="D8" s="447" t="s">
        <v>3443</v>
      </c>
      <c r="E8" s="448" t="s">
        <v>3445</v>
      </c>
      <c r="F8" s="360">
        <v>0</v>
      </c>
      <c r="G8" s="360">
        <v>50000</v>
      </c>
      <c r="H8" s="360">
        <v>100</v>
      </c>
      <c r="I8" s="360" t="s">
        <v>3446</v>
      </c>
      <c r="J8" s="449" t="str">
        <f>_xlfn.XLOOKUP($C8,'State Policy Descriptions'!$C:$C,'State Policy Descriptions'!$L:$L,0,1,1)</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K8" s="361" t="s">
        <v>460</v>
      </c>
      <c r="L8" s="361" t="s">
        <v>461</v>
      </c>
      <c r="M8" s="362"/>
    </row>
    <row r="9" spans="1:14" x14ac:dyDescent="0.25">
      <c r="A9" t="s">
        <v>4</v>
      </c>
      <c r="B9" t="s">
        <v>11</v>
      </c>
      <c r="C9" t="s">
        <v>111</v>
      </c>
      <c r="D9" s="20" t="s">
        <v>11</v>
      </c>
      <c r="E9" t="s">
        <v>2300</v>
      </c>
      <c r="F9" s="363">
        <v>0</v>
      </c>
      <c r="G9" s="363">
        <v>1</v>
      </c>
      <c r="H9" s="13">
        <v>0.02</v>
      </c>
      <c r="I9" s="339" t="s">
        <v>442</v>
      </c>
      <c r="J9" s="339" t="s">
        <v>3287</v>
      </c>
      <c r="K9" s="339" t="s">
        <v>191</v>
      </c>
      <c r="L9" s="294" t="s">
        <v>192</v>
      </c>
      <c r="M9" s="442" t="s">
        <v>147</v>
      </c>
      <c r="N9" s="339" t="s">
        <v>173</v>
      </c>
    </row>
    <row r="10" spans="1:14" x14ac:dyDescent="0.25">
      <c r="A10" t="s">
        <v>4</v>
      </c>
      <c r="B10" t="s">
        <v>5</v>
      </c>
      <c r="C10" t="s">
        <v>299</v>
      </c>
      <c r="D10" s="20" t="s">
        <v>345</v>
      </c>
      <c r="E10" t="s">
        <v>2299</v>
      </c>
      <c r="F10" s="363">
        <v>0</v>
      </c>
      <c r="G10" s="363">
        <f>ROUND(MaxBoundCalculations!B88,1)</f>
        <v>1</v>
      </c>
      <c r="H10" s="363">
        <v>0.01</v>
      </c>
      <c r="I10" s="339" t="s">
        <v>112</v>
      </c>
      <c r="J10" s="339" t="s">
        <v>3864</v>
      </c>
      <c r="K10" s="339" t="s">
        <v>193</v>
      </c>
      <c r="L10" s="294" t="s">
        <v>194</v>
      </c>
      <c r="M10" s="442" t="s">
        <v>3190</v>
      </c>
      <c r="N10" s="339" t="s">
        <v>3191</v>
      </c>
    </row>
    <row r="11" spans="1:14" x14ac:dyDescent="0.25">
      <c r="A11" s="295" t="s">
        <v>4</v>
      </c>
      <c r="B11" s="295" t="s">
        <v>465</v>
      </c>
      <c r="C11" t="s">
        <v>466</v>
      </c>
      <c r="D11" s="295" t="s">
        <v>465</v>
      </c>
      <c r="E11" t="s">
        <v>2298</v>
      </c>
      <c r="F11" s="440">
        <v>0</v>
      </c>
      <c r="G11" s="440">
        <v>1</v>
      </c>
      <c r="H11" s="440">
        <v>0.01</v>
      </c>
      <c r="I11" s="294" t="s">
        <v>467</v>
      </c>
      <c r="J11" s="339" t="s">
        <v>3688</v>
      </c>
      <c r="K11" s="339" t="s">
        <v>468</v>
      </c>
      <c r="L11" s="294" t="s">
        <v>469</v>
      </c>
      <c r="M11" s="352" t="s">
        <v>470</v>
      </c>
    </row>
    <row r="12" spans="1:14" x14ac:dyDescent="0.25">
      <c r="A12" s="295" t="s">
        <v>4</v>
      </c>
      <c r="B12" s="295" t="s">
        <v>3674</v>
      </c>
      <c r="C12" t="s">
        <v>3675</v>
      </c>
      <c r="D12" s="295" t="s">
        <v>465</v>
      </c>
      <c r="E12" t="s">
        <v>3676</v>
      </c>
      <c r="F12" s="364">
        <v>0</v>
      </c>
      <c r="G12" s="364">
        <v>1</v>
      </c>
      <c r="H12" s="364">
        <v>1</v>
      </c>
      <c r="I12" s="339" t="s">
        <v>29</v>
      </c>
      <c r="J12" s="339" t="s">
        <v>3677</v>
      </c>
      <c r="K12" s="339" t="s">
        <v>468</v>
      </c>
      <c r="L12" s="294" t="s">
        <v>469</v>
      </c>
      <c r="M12" s="352" t="s">
        <v>470</v>
      </c>
    </row>
    <row r="13" spans="1:14" x14ac:dyDescent="0.25">
      <c r="A13" t="s">
        <v>4</v>
      </c>
      <c r="B13" t="s">
        <v>2988</v>
      </c>
      <c r="C13" t="s">
        <v>2989</v>
      </c>
      <c r="D13" t="s">
        <v>2988</v>
      </c>
      <c r="E13" t="s">
        <v>2990</v>
      </c>
      <c r="F13" s="13">
        <v>0</v>
      </c>
      <c r="G13" s="13">
        <f>-ROUND(MaxBoundCalculations!$B$206,2)</f>
        <v>0.26</v>
      </c>
      <c r="H13" s="13">
        <v>0.01</v>
      </c>
      <c r="I13" s="339" t="s">
        <v>2991</v>
      </c>
      <c r="J13" s="339" t="s">
        <v>3865</v>
      </c>
      <c r="K13" s="339" t="s">
        <v>195</v>
      </c>
      <c r="L13" s="294" t="s">
        <v>196</v>
      </c>
      <c r="M13" s="443" t="s">
        <v>3204</v>
      </c>
    </row>
    <row r="14" spans="1:14" s="448" customFormat="1" x14ac:dyDescent="0.25">
      <c r="A14" s="447" t="s">
        <v>4</v>
      </c>
      <c r="B14" s="447" t="s">
        <v>3430</v>
      </c>
      <c r="C14" s="448" t="s">
        <v>3431</v>
      </c>
      <c r="D14" s="447" t="s">
        <v>3432</v>
      </c>
      <c r="E14" s="448" t="s">
        <v>3433</v>
      </c>
      <c r="F14" s="365">
        <v>0</v>
      </c>
      <c r="G14" s="365">
        <v>1</v>
      </c>
      <c r="H14" s="365">
        <v>0.01</v>
      </c>
      <c r="I14" s="450" t="s">
        <v>3686</v>
      </c>
      <c r="J14" s="448"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361" t="s">
        <v>463</v>
      </c>
      <c r="L14" s="361" t="s">
        <v>464</v>
      </c>
      <c r="M14" s="451" t="s">
        <v>3189</v>
      </c>
    </row>
    <row r="15" spans="1:14" x14ac:dyDescent="0.25">
      <c r="A15" s="295" t="s">
        <v>4</v>
      </c>
      <c r="B15" s="295" t="s">
        <v>3436</v>
      </c>
      <c r="C15" t="s">
        <v>3437</v>
      </c>
      <c r="D15" s="295" t="s">
        <v>3432</v>
      </c>
      <c r="E15" t="s">
        <v>3434</v>
      </c>
      <c r="F15" s="364">
        <v>0</v>
      </c>
      <c r="G15" s="364">
        <v>1</v>
      </c>
      <c r="H15" s="364">
        <v>1</v>
      </c>
      <c r="I15" s="339" t="s">
        <v>29</v>
      </c>
      <c r="J15" s="339" t="s">
        <v>3435</v>
      </c>
      <c r="K15" s="355"/>
      <c r="L15" s="355"/>
    </row>
    <row r="16" spans="1:14" x14ac:dyDescent="0.25">
      <c r="A16" s="295" t="s">
        <v>4</v>
      </c>
      <c r="B16" s="295" t="s">
        <v>3627</v>
      </c>
      <c r="C16" t="s">
        <v>3628</v>
      </c>
      <c r="D16" s="295" t="s">
        <v>3629</v>
      </c>
      <c r="E16" t="s">
        <v>3630</v>
      </c>
      <c r="F16" s="364">
        <v>0</v>
      </c>
      <c r="G16" s="364">
        <v>50</v>
      </c>
      <c r="H16" s="364">
        <v>1</v>
      </c>
      <c r="I16" s="339" t="s">
        <v>3682</v>
      </c>
      <c r="J16" s="339" t="s">
        <v>3631</v>
      </c>
      <c r="K16" s="355"/>
      <c r="L16" s="355"/>
    </row>
    <row r="17" spans="1:14" s="448" customFormat="1" x14ac:dyDescent="0.25">
      <c r="A17" s="448" t="s">
        <v>71</v>
      </c>
      <c r="B17" s="448" t="s">
        <v>15</v>
      </c>
      <c r="C17" s="448" t="s">
        <v>2486</v>
      </c>
      <c r="D17" s="448" t="s">
        <v>15</v>
      </c>
      <c r="E17" s="448" t="s">
        <v>2485</v>
      </c>
      <c r="F17" s="365">
        <v>0</v>
      </c>
      <c r="G17" s="365">
        <v>1</v>
      </c>
      <c r="H17" s="365">
        <v>0.01</v>
      </c>
      <c r="I17" s="450" t="s">
        <v>114</v>
      </c>
      <c r="J17" s="449" t="str">
        <f>_xlfn.XLOOKUP($C17,'State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K17" s="450" t="s">
        <v>197</v>
      </c>
      <c r="L17" s="452" t="s">
        <v>198</v>
      </c>
      <c r="M17" s="453" t="s">
        <v>3192</v>
      </c>
    </row>
    <row r="18" spans="1:14" s="448" customFormat="1" x14ac:dyDescent="0.25">
      <c r="A18" s="448" t="s">
        <v>71</v>
      </c>
      <c r="B18" s="448" t="s">
        <v>100</v>
      </c>
      <c r="C18" s="448" t="s">
        <v>300</v>
      </c>
      <c r="D18" s="448" t="s">
        <v>100</v>
      </c>
      <c r="E18" s="448" t="s">
        <v>2297</v>
      </c>
      <c r="F18" s="365">
        <v>0</v>
      </c>
      <c r="G18" s="365">
        <v>0.75</v>
      </c>
      <c r="H18" s="365">
        <v>0.01</v>
      </c>
      <c r="I18" s="450" t="s">
        <v>30</v>
      </c>
      <c r="J18" s="449" t="str">
        <f>_xlfn.XLOOKUP($C18,'State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8" s="450" t="s">
        <v>199</v>
      </c>
      <c r="L18" s="452" t="s">
        <v>200</v>
      </c>
      <c r="M18" s="453" t="s">
        <v>148</v>
      </c>
      <c r="N18" s="450" t="s">
        <v>430</v>
      </c>
    </row>
    <row r="19" spans="1:14" x14ac:dyDescent="0.25">
      <c r="A19" t="s">
        <v>71</v>
      </c>
      <c r="B19" t="s">
        <v>14</v>
      </c>
      <c r="C19" t="s">
        <v>7</v>
      </c>
      <c r="D19" t="s">
        <v>14</v>
      </c>
      <c r="E19" t="s">
        <v>2296</v>
      </c>
      <c r="F19">
        <v>0</v>
      </c>
      <c r="G19">
        <v>1</v>
      </c>
      <c r="H19">
        <v>1</v>
      </c>
      <c r="I19" s="339" t="s">
        <v>29</v>
      </c>
      <c r="J19" s="339" t="s">
        <v>2308</v>
      </c>
      <c r="K19" s="339" t="s">
        <v>201</v>
      </c>
      <c r="L19" s="294" t="s">
        <v>202</v>
      </c>
    </row>
    <row r="20" spans="1:14" x14ac:dyDescent="0.25">
      <c r="A20" t="s">
        <v>71</v>
      </c>
      <c r="B20" t="s">
        <v>260</v>
      </c>
      <c r="C20" t="s">
        <v>301</v>
      </c>
      <c r="D20" s="20" t="s">
        <v>346</v>
      </c>
      <c r="E20" t="s">
        <v>2295</v>
      </c>
      <c r="F20">
        <v>0</v>
      </c>
      <c r="G20" s="13">
        <f>ROUND(MaxBoundCalculations!B172,2)</f>
        <v>0.24</v>
      </c>
      <c r="H20" s="444">
        <v>5.0000000000000001E-3</v>
      </c>
      <c r="I20" s="339" t="s">
        <v>261</v>
      </c>
      <c r="J20" s="339" t="s">
        <v>2301</v>
      </c>
      <c r="K20" s="339" t="s">
        <v>262</v>
      </c>
      <c r="L20" s="294" t="s">
        <v>263</v>
      </c>
      <c r="M20" s="352" t="s">
        <v>305</v>
      </c>
      <c r="N20" s="294" t="s">
        <v>396</v>
      </c>
    </row>
    <row r="21" spans="1:14" x14ac:dyDescent="0.25">
      <c r="A21" t="s">
        <v>71</v>
      </c>
      <c r="B21" t="s">
        <v>264</v>
      </c>
      <c r="C21" t="s">
        <v>3458</v>
      </c>
      <c r="D21" s="20" t="s">
        <v>346</v>
      </c>
      <c r="E21" t="s">
        <v>2294</v>
      </c>
      <c r="F21">
        <v>0</v>
      </c>
      <c r="G21" s="363">
        <v>0.5</v>
      </c>
      <c r="H21" s="13">
        <v>0.01</v>
      </c>
      <c r="I21" s="339" t="s">
        <v>267</v>
      </c>
      <c r="J21" s="339" t="s">
        <v>3459</v>
      </c>
      <c r="K21" s="339" t="s">
        <v>265</v>
      </c>
      <c r="L21" s="294" t="s">
        <v>266</v>
      </c>
      <c r="M21" s="352" t="s">
        <v>306</v>
      </c>
      <c r="N21" s="445"/>
    </row>
    <row r="22" spans="1:14" x14ac:dyDescent="0.25">
      <c r="A22" t="s">
        <v>71</v>
      </c>
      <c r="B22" t="s">
        <v>13</v>
      </c>
      <c r="C22" t="s">
        <v>127</v>
      </c>
      <c r="D22" t="s">
        <v>13</v>
      </c>
      <c r="E22" t="s">
        <v>2293</v>
      </c>
      <c r="F22">
        <v>0</v>
      </c>
      <c r="G22">
        <v>1</v>
      </c>
      <c r="H22">
        <v>1</v>
      </c>
      <c r="I22" s="339" t="s">
        <v>29</v>
      </c>
      <c r="J22" s="339" t="s">
        <v>2944</v>
      </c>
      <c r="K22" s="339" t="s">
        <v>203</v>
      </c>
      <c r="L22" s="294" t="s">
        <v>204</v>
      </c>
      <c r="M22" s="352" t="s">
        <v>74</v>
      </c>
      <c r="N22" s="445"/>
    </row>
    <row r="23" spans="1:14" x14ac:dyDescent="0.25">
      <c r="A23" t="s">
        <v>71</v>
      </c>
      <c r="B23" t="s">
        <v>2460</v>
      </c>
      <c r="C23" t="s">
        <v>2459</v>
      </c>
      <c r="D23" t="s">
        <v>16</v>
      </c>
      <c r="E23" t="s">
        <v>2292</v>
      </c>
      <c r="F23" s="363">
        <v>0</v>
      </c>
      <c r="G23" s="363">
        <v>0.5</v>
      </c>
      <c r="H23" s="363">
        <v>0.01</v>
      </c>
      <c r="I23" s="339" t="s">
        <v>2461</v>
      </c>
      <c r="J23" s="339" t="s">
        <v>3866</v>
      </c>
      <c r="K23" s="339" t="s">
        <v>205</v>
      </c>
      <c r="L23" s="294" t="s">
        <v>206</v>
      </c>
      <c r="M23" s="442" t="s">
        <v>152</v>
      </c>
    </row>
    <row r="24" spans="1:14" x14ac:dyDescent="0.25">
      <c r="A24" t="s">
        <v>71</v>
      </c>
      <c r="B24" t="s">
        <v>12</v>
      </c>
      <c r="C24" t="s">
        <v>6</v>
      </c>
      <c r="D24" t="s">
        <v>12</v>
      </c>
      <c r="E24" t="s">
        <v>2291</v>
      </c>
      <c r="F24">
        <v>0</v>
      </c>
      <c r="G24">
        <v>1</v>
      </c>
      <c r="H24">
        <v>1</v>
      </c>
      <c r="I24" s="339" t="s">
        <v>29</v>
      </c>
      <c r="J24" s="339" t="s">
        <v>3194</v>
      </c>
      <c r="K24" s="339" t="s">
        <v>207</v>
      </c>
      <c r="L24" s="294" t="s">
        <v>208</v>
      </c>
    </row>
    <row r="25" spans="1:14" s="448" customFormat="1" x14ac:dyDescent="0.25">
      <c r="A25" s="447" t="s">
        <v>8</v>
      </c>
      <c r="B25" s="447" t="s">
        <v>329</v>
      </c>
      <c r="C25" s="448" t="s">
        <v>330</v>
      </c>
      <c r="D25" s="447" t="s">
        <v>329</v>
      </c>
      <c r="E25" s="448" t="s">
        <v>2290</v>
      </c>
      <c r="F25" s="447">
        <v>0</v>
      </c>
      <c r="G25" s="447">
        <v>1</v>
      </c>
      <c r="H25" s="447">
        <v>1</v>
      </c>
      <c r="I25" s="452" t="s">
        <v>29</v>
      </c>
      <c r="J25" s="449" t="str">
        <f>_xlfn.XLOOKUP($C25,'State Policy Descriptions'!$C:$C,'State Policy Descriptions'!$L:$L,0,1,1)</f>
        <v>**Description:** This policy prevents new capacity of the selected type(s) from being built or deployed.  // **Guidance for setting values:**No new coal is planned in Nebraska.</v>
      </c>
      <c r="K25" s="450" t="s">
        <v>331</v>
      </c>
      <c r="L25" s="452" t="s">
        <v>332</v>
      </c>
      <c r="M25" s="451"/>
    </row>
    <row r="26" spans="1:14" s="448" customFormat="1" x14ac:dyDescent="0.25">
      <c r="A26" s="448" t="s">
        <v>8</v>
      </c>
      <c r="B26" s="450" t="s">
        <v>3127</v>
      </c>
      <c r="C26" s="448" t="s">
        <v>2741</v>
      </c>
      <c r="D26" s="450" t="s">
        <v>3127</v>
      </c>
      <c r="E26" s="448" t="s">
        <v>2281</v>
      </c>
      <c r="F26" s="365">
        <v>0</v>
      </c>
      <c r="G26" s="454">
        <v>1</v>
      </c>
      <c r="H26" s="454">
        <v>0.01</v>
      </c>
      <c r="I26" s="450" t="s">
        <v>34</v>
      </c>
      <c r="J26" s="449" t="str">
        <f>_xlfn.XLOOKUP($C26,'State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 **Guidance for setting values:**  Multiple states have set 100% clean energy or renewable energy laws or goals,  not including Nebraska. After weighing for coop and municipality requirements, the BAU assumes a total CES of 0% in 2030 that rises to 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26" s="450" t="s">
        <v>2447</v>
      </c>
      <c r="L26" s="452" t="s">
        <v>2448</v>
      </c>
      <c r="M26" s="455" t="s">
        <v>150</v>
      </c>
    </row>
    <row r="27" spans="1:14" x14ac:dyDescent="0.25">
      <c r="A27" t="s">
        <v>8</v>
      </c>
      <c r="B27" s="339" t="s">
        <v>3544</v>
      </c>
      <c r="C27" t="s">
        <v>3545</v>
      </c>
      <c r="D27" s="178"/>
      <c r="E27" s="178"/>
      <c r="F27" s="295">
        <v>0</v>
      </c>
      <c r="G27" s="295">
        <v>1</v>
      </c>
      <c r="H27" s="295">
        <v>1</v>
      </c>
      <c r="I27" s="294" t="s">
        <v>29</v>
      </c>
      <c r="J27" s="339" t="s">
        <v>3546</v>
      </c>
      <c r="K27" s="339"/>
      <c r="L27" s="294"/>
      <c r="M27" s="352"/>
    </row>
    <row r="28" spans="1:14" x14ac:dyDescent="0.25">
      <c r="A28" t="s">
        <v>8</v>
      </c>
      <c r="B28" s="339" t="s">
        <v>3683</v>
      </c>
      <c r="C28" t="s">
        <v>3684</v>
      </c>
      <c r="D28" s="178"/>
      <c r="E28" s="178"/>
      <c r="F28" s="295">
        <v>0</v>
      </c>
      <c r="G28" s="295">
        <v>1000</v>
      </c>
      <c r="H28" s="295">
        <v>20</v>
      </c>
      <c r="I28" s="295" t="str">
        <f>UnitControlCenter!B43</f>
        <v>2023 dollars / megawatt-hour (MWh)</v>
      </c>
      <c r="J28" s="339" t="s">
        <v>3685</v>
      </c>
      <c r="K28" s="339"/>
      <c r="L28" s="294"/>
      <c r="M28" s="352"/>
    </row>
    <row r="29" spans="1:14" s="448" customFormat="1" x14ac:dyDescent="0.25">
      <c r="A29" s="447" t="s">
        <v>8</v>
      </c>
      <c r="B29" s="447" t="s">
        <v>268</v>
      </c>
      <c r="C29" s="448" t="s">
        <v>271</v>
      </c>
      <c r="D29" s="447" t="s">
        <v>347</v>
      </c>
      <c r="E29" s="448" t="s">
        <v>2289</v>
      </c>
      <c r="F29" s="456">
        <v>-0.5</v>
      </c>
      <c r="G29" s="456">
        <v>1</v>
      </c>
      <c r="H29" s="456">
        <v>0.02</v>
      </c>
      <c r="I29" s="452" t="s">
        <v>272</v>
      </c>
      <c r="J29" s="449" t="str">
        <f>_xlfn.XLOOKUP($C29,'State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values:**From 2008 to 2021, electricity exports declined by 157%.</v>
      </c>
      <c r="K29" s="450" t="s">
        <v>274</v>
      </c>
      <c r="L29" s="452" t="s">
        <v>276</v>
      </c>
      <c r="M29" s="455" t="s">
        <v>307</v>
      </c>
    </row>
    <row r="30" spans="1:14" s="448" customFormat="1" x14ac:dyDescent="0.25">
      <c r="A30" s="447" t="s">
        <v>8</v>
      </c>
      <c r="B30" s="447" t="s">
        <v>269</v>
      </c>
      <c r="C30" s="448" t="s">
        <v>270</v>
      </c>
      <c r="D30" s="447" t="s">
        <v>347</v>
      </c>
      <c r="E30" s="448" t="s">
        <v>2288</v>
      </c>
      <c r="F30" s="456">
        <v>-0.5</v>
      </c>
      <c r="G30" s="456">
        <v>1</v>
      </c>
      <c r="H30" s="456">
        <v>0.02</v>
      </c>
      <c r="I30" s="452" t="s">
        <v>273</v>
      </c>
      <c r="J30" s="449" t="str">
        <f>_xlfn.XLOOKUP($C30,'State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K30" s="450" t="s">
        <v>275</v>
      </c>
      <c r="L30" s="452" t="s">
        <v>276</v>
      </c>
      <c r="M30" s="455" t="s">
        <v>307</v>
      </c>
    </row>
    <row r="31" spans="1:14" x14ac:dyDescent="0.25">
      <c r="A31" t="s">
        <v>8</v>
      </c>
      <c r="B31" t="s">
        <v>303</v>
      </c>
      <c r="C31" t="s">
        <v>302</v>
      </c>
      <c r="D31" t="s">
        <v>303</v>
      </c>
      <c r="E31" t="s">
        <v>2287</v>
      </c>
      <c r="F31">
        <v>0</v>
      </c>
      <c r="G31">
        <v>1</v>
      </c>
      <c r="H31">
        <v>1</v>
      </c>
      <c r="I31" s="339" t="s">
        <v>29</v>
      </c>
    </row>
    <row r="32" spans="1:14" x14ac:dyDescent="0.25">
      <c r="A32" t="s">
        <v>8</v>
      </c>
      <c r="B32" t="s">
        <v>3481</v>
      </c>
      <c r="C32" t="s">
        <v>3482</v>
      </c>
      <c r="D32" t="s">
        <v>3483</v>
      </c>
      <c r="E32" t="s">
        <v>3647</v>
      </c>
      <c r="F32" s="295">
        <v>0</v>
      </c>
      <c r="G32" s="295">
        <v>100</v>
      </c>
      <c r="H32" s="295">
        <v>1</v>
      </c>
      <c r="I32" s="295" t="s">
        <v>3484</v>
      </c>
      <c r="J32" s="339" t="s">
        <v>3485</v>
      </c>
      <c r="K32" s="339"/>
      <c r="L32" s="294"/>
      <c r="M32" s="41" t="s">
        <v>3486</v>
      </c>
    </row>
    <row r="33" spans="1:14" s="448" customFormat="1" x14ac:dyDescent="0.25">
      <c r="A33" s="448" t="s">
        <v>8</v>
      </c>
      <c r="B33" s="448" t="s">
        <v>17</v>
      </c>
      <c r="C33" s="448" t="s">
        <v>27</v>
      </c>
      <c r="D33" s="448" t="s">
        <v>17</v>
      </c>
      <c r="E33" s="448" t="s">
        <v>2286</v>
      </c>
      <c r="F33" s="365">
        <v>0</v>
      </c>
      <c r="G33" s="454">
        <v>1</v>
      </c>
      <c r="H33" s="454">
        <v>0.01</v>
      </c>
      <c r="I33" s="450" t="s">
        <v>33</v>
      </c>
      <c r="J33" s="449" t="str">
        <f>_xlfn.XLOOKUP($C33,'State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Nebraska, a 100% setting provides for an additional  1764 MW of demand response capacity in 2050 (on top of a BAU quantity of 844 MW).</v>
      </c>
      <c r="K33" s="450" t="s">
        <v>209</v>
      </c>
      <c r="L33" s="452" t="s">
        <v>210</v>
      </c>
      <c r="M33" s="453" t="s">
        <v>152</v>
      </c>
    </row>
    <row r="34" spans="1:14" s="448" customFormat="1" x14ac:dyDescent="0.25">
      <c r="A34" s="448" t="s">
        <v>8</v>
      </c>
      <c r="B34" s="448" t="s">
        <v>129</v>
      </c>
      <c r="C34" s="448" t="s">
        <v>128</v>
      </c>
      <c r="D34" s="448" t="s">
        <v>129</v>
      </c>
      <c r="E34" s="448" t="s">
        <v>2285</v>
      </c>
      <c r="F34" s="457">
        <v>0</v>
      </c>
      <c r="G34" s="457">
        <v>1000</v>
      </c>
      <c r="H34" s="457">
        <v>100</v>
      </c>
      <c r="I34" s="450" t="s">
        <v>187</v>
      </c>
      <c r="J34" s="449" t="str">
        <f>_xlfn.XLOOKUP($C34,'State Policy Descriptions'!$C:$C,'State Policy Descriptions'!$L:$L,0,1,1)</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K34" s="450" t="s">
        <v>211</v>
      </c>
      <c r="L34" s="452" t="s">
        <v>212</v>
      </c>
      <c r="M34" s="453" t="s">
        <v>149</v>
      </c>
      <c r="N34" s="450" t="s">
        <v>188</v>
      </c>
    </row>
    <row r="35" spans="1:14" x14ac:dyDescent="0.25">
      <c r="A35" t="s">
        <v>8</v>
      </c>
      <c r="B35" t="s">
        <v>3020</v>
      </c>
      <c r="C35" t="s">
        <v>3021</v>
      </c>
      <c r="D35" t="s">
        <v>3020</v>
      </c>
      <c r="E35" s="178"/>
      <c r="F35">
        <v>0</v>
      </c>
      <c r="G35">
        <v>1</v>
      </c>
      <c r="H35">
        <v>1</v>
      </c>
      <c r="I35" s="339" t="s">
        <v>29</v>
      </c>
      <c r="J35" s="441" t="s">
        <v>3195</v>
      </c>
    </row>
    <row r="36" spans="1:14" x14ac:dyDescent="0.25">
      <c r="A36" t="s">
        <v>8</v>
      </c>
      <c r="B36" t="s">
        <v>59</v>
      </c>
      <c r="C36" t="s">
        <v>130</v>
      </c>
      <c r="D36" t="s">
        <v>59</v>
      </c>
      <c r="E36" s="178"/>
      <c r="F36">
        <v>0</v>
      </c>
      <c r="G36">
        <v>1</v>
      </c>
      <c r="H36">
        <v>1</v>
      </c>
      <c r="I36" s="339" t="s">
        <v>29</v>
      </c>
      <c r="J36" s="441" t="s">
        <v>3734</v>
      </c>
    </row>
    <row r="37" spans="1:14" x14ac:dyDescent="0.25">
      <c r="A37" t="s">
        <v>8</v>
      </c>
      <c r="B37" t="s">
        <v>3731</v>
      </c>
      <c r="C37" t="s">
        <v>3732</v>
      </c>
      <c r="D37" t="s">
        <v>3731</v>
      </c>
      <c r="E37" s="178"/>
      <c r="F37">
        <v>0</v>
      </c>
      <c r="G37">
        <v>1</v>
      </c>
      <c r="H37">
        <v>1</v>
      </c>
      <c r="I37" s="339" t="s">
        <v>29</v>
      </c>
      <c r="J37" s="441" t="s">
        <v>3733</v>
      </c>
    </row>
    <row r="38" spans="1:14" s="448" customFormat="1" x14ac:dyDescent="0.25">
      <c r="A38" s="448" t="s">
        <v>8</v>
      </c>
      <c r="B38" s="448" t="s">
        <v>358</v>
      </c>
      <c r="C38" s="448" t="s">
        <v>359</v>
      </c>
      <c r="D38" s="448" t="s">
        <v>358</v>
      </c>
      <c r="E38" s="448" t="s">
        <v>2284</v>
      </c>
      <c r="F38" s="457">
        <v>0</v>
      </c>
      <c r="G38" s="457">
        <v>1</v>
      </c>
      <c r="H38" s="457">
        <v>1</v>
      </c>
      <c r="I38" s="450" t="s">
        <v>29</v>
      </c>
      <c r="J38" s="449" t="s">
        <v>4357</v>
      </c>
      <c r="K38" s="450"/>
      <c r="L38" s="452" t="s">
        <v>3867</v>
      </c>
      <c r="M38" s="453"/>
      <c r="N38" s="450"/>
    </row>
    <row r="39" spans="1:14" x14ac:dyDescent="0.25">
      <c r="A39" s="295" t="s">
        <v>8</v>
      </c>
      <c r="B39" s="295" t="s">
        <v>255</v>
      </c>
      <c r="C39" t="s">
        <v>256</v>
      </c>
      <c r="D39" s="295" t="s">
        <v>255</v>
      </c>
      <c r="E39" t="s">
        <v>2283</v>
      </c>
      <c r="F39" s="440">
        <v>0</v>
      </c>
      <c r="G39" s="440">
        <v>0.6</v>
      </c>
      <c r="H39" s="440">
        <v>0.01</v>
      </c>
      <c r="I39" s="294" t="s">
        <v>257</v>
      </c>
      <c r="J39" s="339" t="s">
        <v>3500</v>
      </c>
      <c r="K39" s="294" t="s">
        <v>2244</v>
      </c>
      <c r="L39" s="294" t="s">
        <v>258</v>
      </c>
      <c r="M39" s="442" t="s">
        <v>3203</v>
      </c>
    </row>
    <row r="40" spans="1:14" x14ac:dyDescent="0.25">
      <c r="A40" s="295" t="s">
        <v>8</v>
      </c>
      <c r="B40" s="297" t="s">
        <v>2321</v>
      </c>
      <c r="C40" t="s">
        <v>2322</v>
      </c>
      <c r="D40" s="297" t="s">
        <v>2321</v>
      </c>
      <c r="E40" s="295" t="s">
        <v>2323</v>
      </c>
      <c r="F40" s="440">
        <v>0</v>
      </c>
      <c r="G40" s="440">
        <v>0.9</v>
      </c>
      <c r="H40" s="440">
        <v>0.01</v>
      </c>
      <c r="I40" s="294" t="s">
        <v>2324</v>
      </c>
      <c r="J40" s="339" t="s">
        <v>3196</v>
      </c>
      <c r="K40" s="294" t="s">
        <v>2377</v>
      </c>
      <c r="L40" s="294" t="s">
        <v>2376</v>
      </c>
    </row>
    <row r="41" spans="1:14" x14ac:dyDescent="0.25">
      <c r="A41" s="295" t="s">
        <v>8</v>
      </c>
      <c r="B41" s="295" t="s">
        <v>252</v>
      </c>
      <c r="C41" t="s">
        <v>282</v>
      </c>
      <c r="D41" s="295" t="s">
        <v>348</v>
      </c>
      <c r="E41" t="s">
        <v>2282</v>
      </c>
      <c r="F41" s="440">
        <v>0</v>
      </c>
      <c r="G41" s="440">
        <v>0.4</v>
      </c>
      <c r="H41" s="440">
        <v>0.01</v>
      </c>
      <c r="I41" s="294" t="s">
        <v>253</v>
      </c>
      <c r="J41" s="339" t="s">
        <v>2302</v>
      </c>
      <c r="K41" s="294" t="s">
        <v>2245</v>
      </c>
      <c r="L41" s="294" t="s">
        <v>254</v>
      </c>
      <c r="M41" s="352" t="s">
        <v>308</v>
      </c>
    </row>
    <row r="42" spans="1:14" s="448" customFormat="1" x14ac:dyDescent="0.25">
      <c r="A42" s="447" t="s">
        <v>8</v>
      </c>
      <c r="B42" s="448" t="s">
        <v>2787</v>
      </c>
      <c r="C42" s="448" t="s">
        <v>2789</v>
      </c>
      <c r="D42" s="448" t="s">
        <v>2787</v>
      </c>
      <c r="E42" s="448" t="s">
        <v>2790</v>
      </c>
      <c r="F42" s="456">
        <v>0</v>
      </c>
      <c r="G42" s="456">
        <v>0.95</v>
      </c>
      <c r="H42" s="456">
        <v>0.01</v>
      </c>
      <c r="I42" s="452" t="s">
        <v>2791</v>
      </c>
      <c r="J42" s="449" t="str">
        <f>_xlfn.XLOOKUP($C42,'State Policy Descriptions'!$C:$C,'State Policy Descriptions'!$L:$L,0,1,1)</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K42" s="450" t="s">
        <v>213</v>
      </c>
      <c r="L42" s="452"/>
      <c r="M42" s="453" t="s">
        <v>3202</v>
      </c>
    </row>
    <row r="43" spans="1:14" x14ac:dyDescent="0.25">
      <c r="A43" t="s">
        <v>8</v>
      </c>
      <c r="B43" t="s">
        <v>18</v>
      </c>
      <c r="C43" t="s">
        <v>131</v>
      </c>
      <c r="D43" t="s">
        <v>18</v>
      </c>
      <c r="E43" t="s">
        <v>2788</v>
      </c>
      <c r="F43" s="295">
        <v>0</v>
      </c>
      <c r="G43" s="295">
        <v>60</v>
      </c>
      <c r="H43" s="295">
        <v>1</v>
      </c>
      <c r="I43" s="295" t="str">
        <f>UnitControlCenter!$B$51</f>
        <v>$/MWh</v>
      </c>
      <c r="J43" s="339" t="s">
        <v>3720</v>
      </c>
      <c r="K43" s="339" t="s">
        <v>213</v>
      </c>
      <c r="L43" s="294" t="s">
        <v>214</v>
      </c>
      <c r="M43" s="442" t="s">
        <v>151</v>
      </c>
    </row>
    <row r="44" spans="1:14" x14ac:dyDescent="0.25">
      <c r="A44" t="s">
        <v>8</v>
      </c>
      <c r="B44" t="s">
        <v>3574</v>
      </c>
      <c r="C44" t="s">
        <v>3575</v>
      </c>
      <c r="D44" t="s">
        <v>3576</v>
      </c>
      <c r="E44" t="s">
        <v>3577</v>
      </c>
      <c r="F44" s="363">
        <v>0</v>
      </c>
      <c r="G44" s="13">
        <v>1</v>
      </c>
      <c r="H44" s="13">
        <v>0.01</v>
      </c>
      <c r="I44" s="295" t="s">
        <v>3578</v>
      </c>
      <c r="J44" s="339" t="s">
        <v>3579</v>
      </c>
      <c r="K44" s="339"/>
      <c r="L44" s="294"/>
      <c r="M44" s="442"/>
    </row>
    <row r="45" spans="1:14" x14ac:dyDescent="0.25">
      <c r="A45" t="s">
        <v>8</v>
      </c>
      <c r="B45" t="s">
        <v>3634</v>
      </c>
      <c r="C45" t="s">
        <v>3632</v>
      </c>
      <c r="D45" t="s">
        <v>3633</v>
      </c>
      <c r="E45" t="s">
        <v>3637</v>
      </c>
      <c r="F45" s="366">
        <v>0</v>
      </c>
      <c r="G45">
        <v>100</v>
      </c>
      <c r="H45">
        <v>5</v>
      </c>
      <c r="I45" s="295" t="s">
        <v>3641</v>
      </c>
      <c r="J45" s="339" t="s">
        <v>3639</v>
      </c>
      <c r="K45" s="339"/>
      <c r="L45" s="294"/>
      <c r="M45" s="442"/>
    </row>
    <row r="46" spans="1:14" x14ac:dyDescent="0.25">
      <c r="A46" t="s">
        <v>8</v>
      </c>
      <c r="B46" t="s">
        <v>3635</v>
      </c>
      <c r="C46" t="s">
        <v>3636</v>
      </c>
      <c r="D46" t="s">
        <v>3633</v>
      </c>
      <c r="E46" t="s">
        <v>3638</v>
      </c>
      <c r="F46" s="363">
        <v>0</v>
      </c>
      <c r="G46" s="13">
        <v>1</v>
      </c>
      <c r="H46" s="13">
        <v>0.01</v>
      </c>
      <c r="I46" s="295" t="s">
        <v>3640</v>
      </c>
      <c r="J46" s="339" t="s">
        <v>3711</v>
      </c>
      <c r="K46" s="339"/>
      <c r="L46" s="294"/>
      <c r="M46" s="442"/>
    </row>
    <row r="47" spans="1:14" x14ac:dyDescent="0.25">
      <c r="A47" t="s">
        <v>8</v>
      </c>
      <c r="B47" t="s">
        <v>3642</v>
      </c>
      <c r="C47" t="s">
        <v>3643</v>
      </c>
      <c r="D47" t="s">
        <v>3642</v>
      </c>
      <c r="E47" t="s">
        <v>3644</v>
      </c>
      <c r="F47" s="366">
        <v>0</v>
      </c>
      <c r="G47">
        <v>100</v>
      </c>
      <c r="H47">
        <v>5</v>
      </c>
      <c r="I47" s="295" t="s">
        <v>3645</v>
      </c>
      <c r="J47" s="339" t="s">
        <v>3646</v>
      </c>
      <c r="K47" s="339"/>
      <c r="L47" s="294"/>
      <c r="M47" s="442"/>
    </row>
    <row r="48" spans="1:14" x14ac:dyDescent="0.25">
      <c r="A48" t="s">
        <v>9</v>
      </c>
      <c r="B48" t="s">
        <v>3223</v>
      </c>
      <c r="C48" t="s">
        <v>3185</v>
      </c>
      <c r="D48" t="s">
        <v>3223</v>
      </c>
      <c r="E48" t="s">
        <v>3186</v>
      </c>
      <c r="F48" s="440">
        <v>0</v>
      </c>
      <c r="G48" s="440">
        <v>0.5</v>
      </c>
      <c r="H48" s="440">
        <v>0.01</v>
      </c>
      <c r="I48" s="294" t="s">
        <v>3184</v>
      </c>
      <c r="J48" s="339" t="s">
        <v>3224</v>
      </c>
    </row>
    <row r="49" spans="1:14" x14ac:dyDescent="0.25">
      <c r="A49" t="s">
        <v>9</v>
      </c>
      <c r="B49" t="s">
        <v>26</v>
      </c>
      <c r="C49" t="s">
        <v>3023</v>
      </c>
      <c r="D49" t="s">
        <v>3024</v>
      </c>
      <c r="E49" t="s">
        <v>3022</v>
      </c>
      <c r="F49" s="363">
        <v>0</v>
      </c>
      <c r="G49" s="13">
        <v>1</v>
      </c>
      <c r="H49" s="13">
        <v>0.01</v>
      </c>
      <c r="I49" s="339" t="s">
        <v>2814</v>
      </c>
      <c r="J49" s="339" t="s">
        <v>3025</v>
      </c>
      <c r="K49" s="339" t="s">
        <v>240</v>
      </c>
      <c r="L49" s="294" t="s">
        <v>241</v>
      </c>
    </row>
    <row r="50" spans="1:14" x14ac:dyDescent="0.25">
      <c r="A50" t="s">
        <v>9</v>
      </c>
      <c r="B50" t="s">
        <v>20</v>
      </c>
      <c r="C50" t="s">
        <v>2769</v>
      </c>
      <c r="D50" t="s">
        <v>20</v>
      </c>
      <c r="E50" t="s">
        <v>2770</v>
      </c>
      <c r="F50" s="363">
        <v>0</v>
      </c>
      <c r="G50" s="13">
        <v>1</v>
      </c>
      <c r="H50" s="13">
        <v>0.01</v>
      </c>
      <c r="I50" s="339" t="s">
        <v>33</v>
      </c>
      <c r="J50" s="339" t="s">
        <v>2389</v>
      </c>
      <c r="K50" s="339" t="s">
        <v>215</v>
      </c>
      <c r="L50" s="294" t="s">
        <v>216</v>
      </c>
      <c r="M50" s="442" t="s">
        <v>2390</v>
      </c>
    </row>
    <row r="51" spans="1:14" x14ac:dyDescent="0.25">
      <c r="A51" t="s">
        <v>9</v>
      </c>
      <c r="B51" t="s">
        <v>24</v>
      </c>
      <c r="C51" t="s">
        <v>283</v>
      </c>
      <c r="D51" t="s">
        <v>24</v>
      </c>
      <c r="E51" t="s">
        <v>2280</v>
      </c>
      <c r="F51" s="363">
        <v>0</v>
      </c>
      <c r="G51" s="13">
        <v>1</v>
      </c>
      <c r="H51" s="13">
        <v>0.01</v>
      </c>
      <c r="I51" s="339" t="s">
        <v>33</v>
      </c>
      <c r="J51" s="339" t="s">
        <v>2303</v>
      </c>
      <c r="K51" s="339" t="s">
        <v>217</v>
      </c>
      <c r="L51" s="294" t="s">
        <v>218</v>
      </c>
      <c r="M51" s="442" t="s">
        <v>152</v>
      </c>
    </row>
    <row r="52" spans="1:14" x14ac:dyDescent="0.25">
      <c r="A52" t="s">
        <v>9</v>
      </c>
      <c r="B52" t="s">
        <v>22</v>
      </c>
      <c r="C52" t="s">
        <v>58</v>
      </c>
      <c r="D52" t="s">
        <v>22</v>
      </c>
      <c r="E52" t="s">
        <v>2279</v>
      </c>
      <c r="F52" s="363">
        <v>0</v>
      </c>
      <c r="G52" s="13">
        <v>1</v>
      </c>
      <c r="H52" s="13">
        <v>0.01</v>
      </c>
      <c r="I52" s="339" t="s">
        <v>33</v>
      </c>
      <c r="J52" s="339" t="s">
        <v>2304</v>
      </c>
      <c r="K52" s="339" t="s">
        <v>219</v>
      </c>
      <c r="L52" s="294" t="s">
        <v>220</v>
      </c>
      <c r="M52" s="442" t="s">
        <v>152</v>
      </c>
    </row>
    <row r="53" spans="1:14" x14ac:dyDescent="0.25">
      <c r="A53" t="s">
        <v>9</v>
      </c>
      <c r="B53" t="s">
        <v>101</v>
      </c>
      <c r="C53" t="s">
        <v>284</v>
      </c>
      <c r="D53" t="s">
        <v>101</v>
      </c>
      <c r="E53" t="s">
        <v>2278</v>
      </c>
      <c r="F53" s="13">
        <v>0</v>
      </c>
      <c r="G53" s="13">
        <v>0.25</v>
      </c>
      <c r="H53" s="13">
        <v>0.01</v>
      </c>
      <c r="I53" s="339" t="s">
        <v>30</v>
      </c>
      <c r="J53" s="339" t="s">
        <v>3029</v>
      </c>
      <c r="K53" s="339" t="s">
        <v>221</v>
      </c>
      <c r="L53" s="294" t="s">
        <v>222</v>
      </c>
      <c r="M53" s="352" t="s">
        <v>2257</v>
      </c>
      <c r="N53" s="294" t="s">
        <v>2257</v>
      </c>
    </row>
    <row r="54" spans="1:14" x14ac:dyDescent="0.25">
      <c r="A54" t="s">
        <v>9</v>
      </c>
      <c r="B54" t="s">
        <v>23</v>
      </c>
      <c r="C54" t="s">
        <v>285</v>
      </c>
      <c r="D54" t="s">
        <v>23</v>
      </c>
      <c r="E54" t="s">
        <v>2277</v>
      </c>
      <c r="F54" s="363">
        <v>0</v>
      </c>
      <c r="G54" s="13">
        <v>1</v>
      </c>
      <c r="H54" s="13">
        <v>0.01</v>
      </c>
      <c r="I54" s="339" t="s">
        <v>33</v>
      </c>
      <c r="J54" s="339" t="s">
        <v>2305</v>
      </c>
      <c r="K54" s="339" t="s">
        <v>223</v>
      </c>
      <c r="L54" s="294" t="s">
        <v>224</v>
      </c>
      <c r="M54" s="442" t="s">
        <v>152</v>
      </c>
    </row>
    <row r="55" spans="1:14" x14ac:dyDescent="0.25">
      <c r="A55" t="s">
        <v>9</v>
      </c>
      <c r="B55" t="s">
        <v>3536</v>
      </c>
      <c r="C55" t="s">
        <v>3538</v>
      </c>
      <c r="D55" t="s">
        <v>3536</v>
      </c>
      <c r="E55" t="s">
        <v>3540</v>
      </c>
      <c r="F55" s="363">
        <v>0</v>
      </c>
      <c r="G55" s="363">
        <v>1</v>
      </c>
      <c r="H55" s="13">
        <v>0.01</v>
      </c>
      <c r="I55" s="339" t="s">
        <v>2410</v>
      </c>
      <c r="J55" s="339" t="s">
        <v>3543</v>
      </c>
      <c r="K55" s="339" t="s">
        <v>225</v>
      </c>
      <c r="L55" s="294" t="s">
        <v>2702</v>
      </c>
      <c r="M55" s="442"/>
    </row>
    <row r="56" spans="1:14" x14ac:dyDescent="0.25">
      <c r="A56" s="295" t="s">
        <v>9</v>
      </c>
      <c r="B56" s="295" t="s">
        <v>2774</v>
      </c>
      <c r="C56" t="s">
        <v>2777</v>
      </c>
      <c r="D56" s="295" t="s">
        <v>2781</v>
      </c>
      <c r="E56" s="295" t="s">
        <v>2782</v>
      </c>
      <c r="F56" s="358">
        <v>0</v>
      </c>
      <c r="G56" s="440">
        <v>1</v>
      </c>
      <c r="H56" s="440">
        <v>0.01</v>
      </c>
      <c r="I56" s="294" t="s">
        <v>33</v>
      </c>
      <c r="J56" s="294" t="s">
        <v>3715</v>
      </c>
      <c r="K56" s="294" t="s">
        <v>2259</v>
      </c>
      <c r="L56" s="294" t="s">
        <v>2260</v>
      </c>
      <c r="M56" s="352" t="s">
        <v>152</v>
      </c>
    </row>
    <row r="57" spans="1:14" x14ac:dyDescent="0.25">
      <c r="A57" s="295" t="s">
        <v>9</v>
      </c>
      <c r="B57" s="295" t="s">
        <v>2775</v>
      </c>
      <c r="C57" t="s">
        <v>2778</v>
      </c>
      <c r="D57" s="295" t="s">
        <v>2781</v>
      </c>
      <c r="E57" s="295" t="s">
        <v>2783</v>
      </c>
      <c r="F57" s="358">
        <v>0</v>
      </c>
      <c r="G57" s="440">
        <v>1</v>
      </c>
      <c r="H57" s="440">
        <v>0.01</v>
      </c>
      <c r="I57" s="294" t="s">
        <v>33</v>
      </c>
      <c r="J57" s="294" t="s">
        <v>3716</v>
      </c>
      <c r="K57" s="294" t="s">
        <v>2259</v>
      </c>
      <c r="L57" s="294" t="s">
        <v>2260</v>
      </c>
      <c r="M57" s="352"/>
    </row>
    <row r="58" spans="1:14" x14ac:dyDescent="0.25">
      <c r="A58" s="295" t="s">
        <v>9</v>
      </c>
      <c r="B58" s="295" t="s">
        <v>2776</v>
      </c>
      <c r="C58" t="s">
        <v>2779</v>
      </c>
      <c r="D58" s="295" t="s">
        <v>2781</v>
      </c>
      <c r="E58" s="295" t="s">
        <v>2784</v>
      </c>
      <c r="F58" s="358">
        <v>0</v>
      </c>
      <c r="G58" s="440">
        <v>1</v>
      </c>
      <c r="H58" s="440">
        <v>0.01</v>
      </c>
      <c r="I58" s="294" t="s">
        <v>33</v>
      </c>
      <c r="J58" s="294" t="s">
        <v>3717</v>
      </c>
      <c r="K58" s="294" t="s">
        <v>2259</v>
      </c>
      <c r="L58" s="294" t="s">
        <v>2260</v>
      </c>
      <c r="M58" s="352"/>
    </row>
    <row r="59" spans="1:14" x14ac:dyDescent="0.25">
      <c r="A59" s="295" t="s">
        <v>9</v>
      </c>
      <c r="B59" s="295" t="s">
        <v>2786</v>
      </c>
      <c r="C59" t="s">
        <v>2780</v>
      </c>
      <c r="D59" s="295" t="s">
        <v>2781</v>
      </c>
      <c r="E59" s="295" t="s">
        <v>2785</v>
      </c>
      <c r="F59" s="358">
        <v>0</v>
      </c>
      <c r="G59" s="440">
        <v>1</v>
      </c>
      <c r="H59" s="440">
        <v>0.01</v>
      </c>
      <c r="I59" s="294" t="s">
        <v>33</v>
      </c>
      <c r="J59" s="294" t="s">
        <v>3718</v>
      </c>
      <c r="K59" s="294" t="s">
        <v>2259</v>
      </c>
      <c r="L59" s="294" t="s">
        <v>2260</v>
      </c>
      <c r="M59" s="352"/>
    </row>
    <row r="60" spans="1:14" x14ac:dyDescent="0.25">
      <c r="A60" t="s">
        <v>9</v>
      </c>
      <c r="B60" t="s">
        <v>3537</v>
      </c>
      <c r="C60" t="s">
        <v>3539</v>
      </c>
      <c r="D60" t="s">
        <v>3537</v>
      </c>
      <c r="E60" t="s">
        <v>3541</v>
      </c>
      <c r="F60" s="363">
        <v>0</v>
      </c>
      <c r="G60" s="363">
        <v>1</v>
      </c>
      <c r="H60" s="13">
        <v>0.01</v>
      </c>
      <c r="I60" s="339" t="s">
        <v>2410</v>
      </c>
      <c r="J60" s="339" t="s">
        <v>3542</v>
      </c>
      <c r="K60" s="339" t="s">
        <v>225</v>
      </c>
      <c r="L60" s="294" t="s">
        <v>2702</v>
      </c>
      <c r="M60" s="442"/>
    </row>
    <row r="61" spans="1:14" x14ac:dyDescent="0.25">
      <c r="A61" t="s">
        <v>9</v>
      </c>
      <c r="B61" t="s">
        <v>2435</v>
      </c>
      <c r="C61" t="s">
        <v>2434</v>
      </c>
      <c r="D61" t="s">
        <v>2435</v>
      </c>
      <c r="E61" t="s">
        <v>2437</v>
      </c>
      <c r="F61" s="363">
        <v>0</v>
      </c>
      <c r="G61" s="13">
        <v>1</v>
      </c>
      <c r="H61" s="13">
        <v>0.01</v>
      </c>
      <c r="I61" s="339" t="s">
        <v>2438</v>
      </c>
      <c r="J61" s="339" t="s">
        <v>3197</v>
      </c>
      <c r="K61" s="339"/>
      <c r="L61" s="294" t="s">
        <v>2697</v>
      </c>
      <c r="M61" s="442" t="s">
        <v>3201</v>
      </c>
    </row>
    <row r="62" spans="1:14" x14ac:dyDescent="0.25">
      <c r="A62" t="s">
        <v>9</v>
      </c>
      <c r="B62" t="s">
        <v>21</v>
      </c>
      <c r="C62" t="s">
        <v>286</v>
      </c>
      <c r="D62" s="20" t="s">
        <v>349</v>
      </c>
      <c r="E62" t="s">
        <v>2276</v>
      </c>
      <c r="F62" s="363">
        <v>0</v>
      </c>
      <c r="G62" s="13">
        <v>1</v>
      </c>
      <c r="H62" s="13">
        <v>0.01</v>
      </c>
      <c r="I62" s="339" t="s">
        <v>33</v>
      </c>
      <c r="J62" s="339" t="s">
        <v>3713</v>
      </c>
      <c r="K62" s="339" t="s">
        <v>226</v>
      </c>
      <c r="L62" s="294" t="s">
        <v>227</v>
      </c>
      <c r="M62" s="442"/>
    </row>
    <row r="63" spans="1:14" x14ac:dyDescent="0.25">
      <c r="A63" t="s">
        <v>9</v>
      </c>
      <c r="B63" t="s">
        <v>19</v>
      </c>
      <c r="C63" t="s">
        <v>287</v>
      </c>
      <c r="D63" s="20" t="s">
        <v>349</v>
      </c>
      <c r="E63" t="s">
        <v>2275</v>
      </c>
      <c r="F63" s="363">
        <v>0</v>
      </c>
      <c r="G63" s="13">
        <v>1</v>
      </c>
      <c r="H63" s="13">
        <v>0.01</v>
      </c>
      <c r="I63" s="339" t="s">
        <v>33</v>
      </c>
      <c r="J63" s="339" t="s">
        <v>3714</v>
      </c>
      <c r="K63" s="339" t="s">
        <v>228</v>
      </c>
      <c r="L63" s="294" t="s">
        <v>229</v>
      </c>
      <c r="M63" s="442"/>
    </row>
    <row r="64" spans="1:14" x14ac:dyDescent="0.25">
      <c r="A64" t="s">
        <v>9</v>
      </c>
      <c r="B64" t="s">
        <v>3231</v>
      </c>
      <c r="C64" t="s">
        <v>3232</v>
      </c>
      <c r="D64" t="s">
        <v>3231</v>
      </c>
      <c r="E64" t="s">
        <v>3233</v>
      </c>
      <c r="F64" s="363">
        <v>0</v>
      </c>
      <c r="G64" s="13">
        <v>1</v>
      </c>
      <c r="H64" s="13">
        <v>0.01</v>
      </c>
      <c r="I64" s="339" t="s">
        <v>33</v>
      </c>
      <c r="J64" s="339" t="s">
        <v>3719</v>
      </c>
      <c r="K64" s="339"/>
      <c r="L64" s="294"/>
      <c r="M64" s="442"/>
    </row>
    <row r="65" spans="1:14" s="448" customFormat="1" x14ac:dyDescent="0.25">
      <c r="A65" s="448" t="s">
        <v>9</v>
      </c>
      <c r="B65" s="448" t="s">
        <v>2490</v>
      </c>
      <c r="C65" s="448" t="s">
        <v>2491</v>
      </c>
      <c r="D65" s="448" t="s">
        <v>2491</v>
      </c>
      <c r="E65" s="448" t="s">
        <v>2492</v>
      </c>
      <c r="F65" s="365">
        <v>0</v>
      </c>
      <c r="G65" s="454">
        <v>1</v>
      </c>
      <c r="H65" s="454">
        <v>0.01</v>
      </c>
      <c r="I65" s="450" t="s">
        <v>2493</v>
      </c>
      <c r="J65" s="449" t="str">
        <f>_xlfn.XLOOKUP($C65,'State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K65" s="450"/>
      <c r="L65" s="452" t="s">
        <v>2698</v>
      </c>
      <c r="M65" s="453" t="s">
        <v>152</v>
      </c>
    </row>
    <row r="66" spans="1:14" s="448" customFormat="1" x14ac:dyDescent="0.25">
      <c r="A66" s="448" t="s">
        <v>133</v>
      </c>
      <c r="B66" s="448" t="s">
        <v>135</v>
      </c>
      <c r="C66" s="448" t="s">
        <v>431</v>
      </c>
      <c r="D66" s="448" t="s">
        <v>135</v>
      </c>
      <c r="E66" s="448" t="s">
        <v>2274</v>
      </c>
      <c r="F66" s="365">
        <v>0</v>
      </c>
      <c r="G66" s="454">
        <v>1</v>
      </c>
      <c r="H66" s="454">
        <v>0.01</v>
      </c>
      <c r="I66" s="450" t="s">
        <v>33</v>
      </c>
      <c r="J66" s="449" t="str">
        <f>_xlfn.XLOOKUP($C66,'State Policy Descriptions'!$C:$C,'State Policy Descriptions'!$L:$L,0,1,1)</f>
        <v>**Description:** This policy increases the sequestration of CO2 by planting forests.  Planted forests are assumed to be managed with best practices and are not used for timber harvesting. // **Guidance for setting values:**If this policy is fully implemented, the afforestation/reforestation rate reaches 61 thousand acres per year in 2050.</v>
      </c>
      <c r="K66" s="450" t="s">
        <v>230</v>
      </c>
      <c r="L66" s="452" t="s">
        <v>231</v>
      </c>
      <c r="M66" s="453" t="s">
        <v>152</v>
      </c>
      <c r="N66" s="450" t="s">
        <v>185</v>
      </c>
    </row>
    <row r="67" spans="1:14" x14ac:dyDescent="0.25">
      <c r="A67" t="s">
        <v>133</v>
      </c>
      <c r="B67" t="s">
        <v>259</v>
      </c>
      <c r="C67" t="s">
        <v>438</v>
      </c>
      <c r="D67" t="s">
        <v>259</v>
      </c>
      <c r="E67" t="s">
        <v>2273</v>
      </c>
      <c r="F67" s="363">
        <v>0</v>
      </c>
      <c r="G67" s="13">
        <v>1</v>
      </c>
      <c r="H67" s="13">
        <v>0.01</v>
      </c>
      <c r="I67" s="339" t="s">
        <v>33</v>
      </c>
      <c r="J67" s="339" t="s">
        <v>3296</v>
      </c>
      <c r="K67" s="339" t="s">
        <v>313</v>
      </c>
      <c r="L67" s="294" t="s">
        <v>314</v>
      </c>
      <c r="M67" s="442"/>
      <c r="N67" s="339"/>
    </row>
    <row r="68" spans="1:14" x14ac:dyDescent="0.25">
      <c r="A68" t="s">
        <v>133</v>
      </c>
      <c r="B68" t="s">
        <v>3417</v>
      </c>
      <c r="C68" t="s">
        <v>435</v>
      </c>
      <c r="D68" t="s">
        <v>3417</v>
      </c>
      <c r="E68" t="s">
        <v>2272</v>
      </c>
      <c r="F68" s="363">
        <v>0</v>
      </c>
      <c r="G68" s="13">
        <v>1</v>
      </c>
      <c r="H68" s="13">
        <v>0.01</v>
      </c>
      <c r="I68" s="339" t="s">
        <v>33</v>
      </c>
      <c r="J68" s="339" t="s">
        <v>3418</v>
      </c>
      <c r="K68" s="339"/>
      <c r="L68" s="294" t="s">
        <v>2703</v>
      </c>
      <c r="M68" s="442" t="s">
        <v>3419</v>
      </c>
      <c r="N68" s="339"/>
    </row>
    <row r="69" spans="1:14" x14ac:dyDescent="0.25">
      <c r="A69" t="s">
        <v>133</v>
      </c>
      <c r="B69" t="s">
        <v>186</v>
      </c>
      <c r="C69" t="s">
        <v>432</v>
      </c>
      <c r="D69" t="s">
        <v>186</v>
      </c>
      <c r="E69" t="s">
        <v>2271</v>
      </c>
      <c r="F69" s="363">
        <v>0</v>
      </c>
      <c r="G69" s="13">
        <v>1</v>
      </c>
      <c r="H69" s="13">
        <v>0.01</v>
      </c>
      <c r="I69" s="339" t="s">
        <v>33</v>
      </c>
      <c r="J69" s="339" t="s">
        <v>2306</v>
      </c>
      <c r="K69" s="339" t="s">
        <v>232</v>
      </c>
      <c r="L69" s="294" t="s">
        <v>233</v>
      </c>
      <c r="M69" s="442" t="s">
        <v>152</v>
      </c>
      <c r="N69" s="339"/>
    </row>
    <row r="70" spans="1:14" x14ac:dyDescent="0.25">
      <c r="A70" t="s">
        <v>133</v>
      </c>
      <c r="B70" t="s">
        <v>2771</v>
      </c>
      <c r="C70" t="s">
        <v>2772</v>
      </c>
      <c r="D70" t="s">
        <v>2771</v>
      </c>
      <c r="E70" t="s">
        <v>2773</v>
      </c>
      <c r="F70" s="363">
        <v>0</v>
      </c>
      <c r="G70" s="13">
        <v>1</v>
      </c>
      <c r="H70" s="13">
        <v>0.01</v>
      </c>
      <c r="I70" s="339" t="s">
        <v>33</v>
      </c>
      <c r="J70" s="339" t="s">
        <v>3868</v>
      </c>
      <c r="K70" s="339" t="s">
        <v>234</v>
      </c>
      <c r="L70" s="294" t="s">
        <v>235</v>
      </c>
      <c r="M70" s="442" t="s">
        <v>152</v>
      </c>
      <c r="N70" s="339"/>
    </row>
    <row r="71" spans="1:14" x14ac:dyDescent="0.25">
      <c r="A71" t="s">
        <v>133</v>
      </c>
      <c r="B71" t="s">
        <v>3420</v>
      </c>
      <c r="C71" t="s">
        <v>3342</v>
      </c>
      <c r="D71" t="s">
        <v>3420</v>
      </c>
      <c r="E71" t="s">
        <v>3343</v>
      </c>
      <c r="F71" s="363">
        <v>0</v>
      </c>
      <c r="G71" s="13">
        <v>1</v>
      </c>
      <c r="H71" s="13">
        <v>0.01</v>
      </c>
      <c r="I71" s="339" t="s">
        <v>33</v>
      </c>
      <c r="J71" s="339" t="s">
        <v>3421</v>
      </c>
      <c r="K71" s="339"/>
      <c r="L71" s="294"/>
      <c r="M71" s="442"/>
      <c r="N71" s="339"/>
    </row>
    <row r="72" spans="1:14" x14ac:dyDescent="0.25">
      <c r="A72" t="s">
        <v>133</v>
      </c>
      <c r="B72" t="s">
        <v>136</v>
      </c>
      <c r="C72" t="s">
        <v>433</v>
      </c>
      <c r="D72" t="s">
        <v>136</v>
      </c>
      <c r="E72" t="s">
        <v>2270</v>
      </c>
      <c r="F72" s="363">
        <v>0</v>
      </c>
      <c r="G72" s="13">
        <v>1</v>
      </c>
      <c r="H72" s="13">
        <v>0.01</v>
      </c>
      <c r="I72" s="339" t="s">
        <v>33</v>
      </c>
      <c r="J72" s="339" t="s">
        <v>3869</v>
      </c>
      <c r="K72" s="339" t="s">
        <v>236</v>
      </c>
      <c r="L72" s="294" t="s">
        <v>237</v>
      </c>
      <c r="M72" s="442" t="s">
        <v>152</v>
      </c>
      <c r="N72" s="339"/>
    </row>
    <row r="73" spans="1:14" x14ac:dyDescent="0.25">
      <c r="A73" t="s">
        <v>133</v>
      </c>
      <c r="B73" t="s">
        <v>134</v>
      </c>
      <c r="C73" t="s">
        <v>2804</v>
      </c>
      <c r="D73" t="s">
        <v>134</v>
      </c>
      <c r="E73" t="s">
        <v>2269</v>
      </c>
      <c r="F73" s="363">
        <v>0</v>
      </c>
      <c r="G73" s="13">
        <v>1</v>
      </c>
      <c r="H73" s="13">
        <v>0.01</v>
      </c>
      <c r="I73" s="339" t="s">
        <v>33</v>
      </c>
      <c r="J73" s="339" t="s">
        <v>3870</v>
      </c>
      <c r="K73" s="339" t="s">
        <v>238</v>
      </c>
      <c r="L73" s="294" t="s">
        <v>239</v>
      </c>
      <c r="M73" s="442" t="s">
        <v>152</v>
      </c>
      <c r="N73" s="339"/>
    </row>
    <row r="74" spans="1:14" x14ac:dyDescent="0.25">
      <c r="A74" t="s">
        <v>133</v>
      </c>
      <c r="B74" t="s">
        <v>3414</v>
      </c>
      <c r="C74" t="s">
        <v>434</v>
      </c>
      <c r="D74" t="s">
        <v>3414</v>
      </c>
      <c r="E74" t="s">
        <v>2268</v>
      </c>
      <c r="F74" s="363">
        <v>0</v>
      </c>
      <c r="G74" s="13">
        <v>1</v>
      </c>
      <c r="H74" s="13">
        <v>0.01</v>
      </c>
      <c r="I74" s="339" t="s">
        <v>33</v>
      </c>
      <c r="J74" s="339" t="s">
        <v>3415</v>
      </c>
      <c r="K74" s="339"/>
      <c r="L74" s="294" t="s">
        <v>2704</v>
      </c>
      <c r="M74" s="442" t="s">
        <v>3416</v>
      </c>
      <c r="N74" s="339"/>
    </row>
    <row r="75" spans="1:14" x14ac:dyDescent="0.25">
      <c r="A75" t="s">
        <v>133</v>
      </c>
      <c r="B75" t="s">
        <v>2439</v>
      </c>
      <c r="C75" t="s">
        <v>2440</v>
      </c>
      <c r="D75" t="s">
        <v>2439</v>
      </c>
      <c r="E75" t="s">
        <v>2441</v>
      </c>
      <c r="F75" s="363">
        <v>0</v>
      </c>
      <c r="G75" s="13">
        <v>1</v>
      </c>
      <c r="H75" s="13">
        <v>0.01</v>
      </c>
      <c r="I75" s="339" t="s">
        <v>2442</v>
      </c>
      <c r="J75" s="339" t="s">
        <v>3234</v>
      </c>
      <c r="K75" s="339"/>
      <c r="L75" s="294" t="s">
        <v>2699</v>
      </c>
      <c r="M75" s="351" t="s">
        <v>2443</v>
      </c>
      <c r="N75" s="339"/>
    </row>
    <row r="76" spans="1:14" x14ac:dyDescent="0.25">
      <c r="A76" s="295" t="s">
        <v>2476</v>
      </c>
      <c r="B76" s="295" t="s">
        <v>2480</v>
      </c>
      <c r="C76" t="s">
        <v>288</v>
      </c>
      <c r="D76" s="295" t="s">
        <v>2479</v>
      </c>
      <c r="E76" t="s">
        <v>2267</v>
      </c>
      <c r="F76" s="440">
        <v>0</v>
      </c>
      <c r="G76" s="440">
        <v>1</v>
      </c>
      <c r="H76" s="440">
        <v>0.01</v>
      </c>
      <c r="I76" s="294" t="s">
        <v>57</v>
      </c>
      <c r="J76" s="294" t="s">
        <v>2307</v>
      </c>
      <c r="K76" s="294" t="s">
        <v>244</v>
      </c>
      <c r="L76" s="294" t="s">
        <v>245</v>
      </c>
      <c r="M76" s="442" t="s">
        <v>152</v>
      </c>
      <c r="N76" s="294"/>
    </row>
    <row r="77" spans="1:14" x14ac:dyDescent="0.25">
      <c r="A77" s="295" t="s">
        <v>2476</v>
      </c>
      <c r="B77" s="295" t="s">
        <v>2740</v>
      </c>
      <c r="C77" t="s">
        <v>2739</v>
      </c>
      <c r="D77" s="295" t="s">
        <v>350</v>
      </c>
      <c r="E77" t="s">
        <v>2737</v>
      </c>
      <c r="F77" s="440">
        <v>0</v>
      </c>
      <c r="G77" s="440">
        <v>1</v>
      </c>
      <c r="H77" s="440">
        <v>0.01</v>
      </c>
      <c r="I77" s="339" t="s">
        <v>2738</v>
      </c>
      <c r="J77" s="294" t="s">
        <v>3721</v>
      </c>
      <c r="K77" s="294" t="s">
        <v>343</v>
      </c>
      <c r="L77" s="294" t="s">
        <v>2700</v>
      </c>
      <c r="M77" s="442" t="s">
        <v>152</v>
      </c>
      <c r="N77" s="294"/>
    </row>
    <row r="78" spans="1:14" x14ac:dyDescent="0.25">
      <c r="A78" s="295" t="s">
        <v>2476</v>
      </c>
      <c r="B78" s="295" t="s">
        <v>2477</v>
      </c>
      <c r="C78" t="s">
        <v>2478</v>
      </c>
      <c r="D78" s="295" t="s">
        <v>2481</v>
      </c>
      <c r="E78" t="s">
        <v>2482</v>
      </c>
      <c r="F78" s="440">
        <v>0</v>
      </c>
      <c r="G78" s="440">
        <v>1</v>
      </c>
      <c r="H78" s="440">
        <v>0.01</v>
      </c>
      <c r="I78" s="339" t="s">
        <v>2483</v>
      </c>
      <c r="J78" s="294" t="s">
        <v>2484</v>
      </c>
      <c r="K78" s="294"/>
      <c r="L78" s="294" t="s">
        <v>2701</v>
      </c>
      <c r="M78" s="442"/>
      <c r="N78" s="294"/>
    </row>
    <row r="79" spans="1:14" x14ac:dyDescent="0.25">
      <c r="A79" t="s">
        <v>10</v>
      </c>
      <c r="B79" t="s">
        <v>3126</v>
      </c>
      <c r="C79" t="s">
        <v>2411</v>
      </c>
      <c r="D79" t="s">
        <v>3126</v>
      </c>
      <c r="E79" t="s">
        <v>2266</v>
      </c>
      <c r="F79">
        <v>0</v>
      </c>
      <c r="G79">
        <v>300</v>
      </c>
      <c r="H79">
        <v>5</v>
      </c>
      <c r="I79" s="178" t="str">
        <f>UnitControlCenter!$B$50</f>
        <v>$/metric ton CO2e</v>
      </c>
      <c r="J79" s="339" t="s">
        <v>3712</v>
      </c>
      <c r="K79" s="339" t="s">
        <v>242</v>
      </c>
      <c r="L79" s="294" t="s">
        <v>243</v>
      </c>
      <c r="M79" s="352" t="s">
        <v>2387</v>
      </c>
      <c r="N79" s="294" t="s">
        <v>398</v>
      </c>
    </row>
    <row r="80" spans="1:14" x14ac:dyDescent="0.25">
      <c r="A80" t="s">
        <v>10</v>
      </c>
      <c r="B80" t="s">
        <v>25</v>
      </c>
      <c r="C80" t="s">
        <v>140</v>
      </c>
      <c r="D80" t="s">
        <v>25</v>
      </c>
      <c r="E80" t="s">
        <v>2265</v>
      </c>
      <c r="F80" s="440">
        <v>0</v>
      </c>
      <c r="G80" s="440">
        <v>1</v>
      </c>
      <c r="H80" s="440">
        <v>0.01</v>
      </c>
      <c r="I80" s="339" t="s">
        <v>142</v>
      </c>
      <c r="J80" s="339" t="s">
        <v>3198</v>
      </c>
      <c r="K80" s="294" t="s">
        <v>246</v>
      </c>
      <c r="L80" s="294" t="s">
        <v>247</v>
      </c>
      <c r="M80" s="442" t="s">
        <v>152</v>
      </c>
    </row>
    <row r="81" spans="1:13" x14ac:dyDescent="0.25">
      <c r="A81" s="295" t="s">
        <v>10</v>
      </c>
      <c r="B81" s="295" t="s">
        <v>2444</v>
      </c>
      <c r="C81" t="s">
        <v>2445</v>
      </c>
      <c r="D81" s="178"/>
      <c r="E81" s="295" t="s">
        <v>2446</v>
      </c>
      <c r="F81">
        <v>0</v>
      </c>
      <c r="G81">
        <v>1</v>
      </c>
      <c r="H81">
        <v>1</v>
      </c>
      <c r="I81" s="339" t="s">
        <v>29</v>
      </c>
      <c r="J81" s="339" t="s">
        <v>3326</v>
      </c>
      <c r="K81" s="339" t="s">
        <v>242</v>
      </c>
      <c r="L81" s="294" t="s">
        <v>243</v>
      </c>
    </row>
    <row r="82" spans="1:13" x14ac:dyDescent="0.25">
      <c r="A82" s="295" t="s">
        <v>10</v>
      </c>
      <c r="B82" s="295" t="s">
        <v>2976</v>
      </c>
      <c r="C82" t="s">
        <v>3369</v>
      </c>
      <c r="D82" s="178"/>
      <c r="E82" s="295" t="s">
        <v>3371</v>
      </c>
      <c r="F82">
        <v>0</v>
      </c>
      <c r="G82">
        <v>1</v>
      </c>
      <c r="H82">
        <v>1</v>
      </c>
      <c r="I82" s="339" t="s">
        <v>29</v>
      </c>
      <c r="J82" s="339" t="s">
        <v>3368</v>
      </c>
      <c r="K82" s="339" t="s">
        <v>242</v>
      </c>
      <c r="L82" s="294" t="s">
        <v>243</v>
      </c>
    </row>
    <row r="83" spans="1:13" x14ac:dyDescent="0.25">
      <c r="A83" s="295" t="s">
        <v>10</v>
      </c>
      <c r="B83" t="s">
        <v>3325</v>
      </c>
      <c r="C83" t="s">
        <v>3370</v>
      </c>
      <c r="D83" s="178"/>
      <c r="E83" s="178"/>
      <c r="F83">
        <v>0</v>
      </c>
      <c r="G83">
        <v>1</v>
      </c>
      <c r="H83">
        <v>1</v>
      </c>
      <c r="I83" s="339" t="s">
        <v>29</v>
      </c>
      <c r="J83" t="s">
        <v>3871</v>
      </c>
      <c r="K83" s="339" t="s">
        <v>242</v>
      </c>
      <c r="L83" s="294" t="s">
        <v>243</v>
      </c>
    </row>
    <row r="84" spans="1:13" x14ac:dyDescent="0.25">
      <c r="A84" s="295" t="s">
        <v>10</v>
      </c>
      <c r="B84" s="295" t="s">
        <v>2714</v>
      </c>
      <c r="C84" t="s">
        <v>2713</v>
      </c>
      <c r="D84" s="295" t="s">
        <v>2714</v>
      </c>
      <c r="E84" t="s">
        <v>2715</v>
      </c>
      <c r="F84">
        <v>0</v>
      </c>
      <c r="G84">
        <v>1</v>
      </c>
      <c r="H84">
        <v>1</v>
      </c>
      <c r="I84" s="339" t="s">
        <v>29</v>
      </c>
      <c r="J84" s="294"/>
    </row>
    <row r="85" spans="1:13" x14ac:dyDescent="0.25">
      <c r="A85" s="295" t="s">
        <v>10</v>
      </c>
      <c r="B85" s="295" t="s">
        <v>2757</v>
      </c>
      <c r="C85" t="s">
        <v>2757</v>
      </c>
      <c r="D85" s="295" t="s">
        <v>2757</v>
      </c>
      <c r="E85" s="295" t="s">
        <v>2758</v>
      </c>
      <c r="F85" s="440">
        <v>0</v>
      </c>
      <c r="G85" s="440">
        <v>1</v>
      </c>
      <c r="H85" s="440">
        <v>0.01</v>
      </c>
      <c r="I85" s="339" t="s">
        <v>2759</v>
      </c>
      <c r="J85" s="339" t="s">
        <v>3199</v>
      </c>
      <c r="K85" s="294" t="s">
        <v>2911</v>
      </c>
    </row>
    <row r="86" spans="1:13" x14ac:dyDescent="0.25">
      <c r="A86" t="s">
        <v>10</v>
      </c>
      <c r="B86" t="s">
        <v>3272</v>
      </c>
      <c r="C86" t="s">
        <v>3271</v>
      </c>
      <c r="D86" t="s">
        <v>3272</v>
      </c>
      <c r="E86" t="s">
        <v>2264</v>
      </c>
      <c r="F86" s="363">
        <v>-0.5</v>
      </c>
      <c r="G86" s="363">
        <v>0.5</v>
      </c>
      <c r="H86" s="440">
        <v>0.01</v>
      </c>
      <c r="I86" s="339" t="s">
        <v>143</v>
      </c>
      <c r="J86" s="339" t="s">
        <v>3273</v>
      </c>
      <c r="K86" s="294" t="s">
        <v>248</v>
      </c>
      <c r="L86" s="294" t="s">
        <v>249</v>
      </c>
      <c r="M86" s="352" t="s">
        <v>153</v>
      </c>
    </row>
    <row r="87" spans="1:13" x14ac:dyDescent="0.25">
      <c r="A87" t="s">
        <v>2659</v>
      </c>
      <c r="B87" s="178" t="s">
        <v>315</v>
      </c>
      <c r="C87" t="s">
        <v>289</v>
      </c>
      <c r="D87" t="s">
        <v>351</v>
      </c>
      <c r="E87" t="s">
        <v>2263</v>
      </c>
      <c r="F87" s="13">
        <v>0</v>
      </c>
      <c r="G87" s="13">
        <v>0.4</v>
      </c>
      <c r="H87" s="363">
        <v>0.01</v>
      </c>
      <c r="I87" s="339" t="s">
        <v>31</v>
      </c>
      <c r="J87" s="339" t="s">
        <v>3200</v>
      </c>
      <c r="K87" s="339" t="s">
        <v>250</v>
      </c>
      <c r="L87" s="294" t="s">
        <v>251</v>
      </c>
      <c r="M87" s="442"/>
    </row>
    <row r="88" spans="1:13" x14ac:dyDescent="0.25">
      <c r="A88" s="446" t="str">
        <f>A$87</f>
        <v>Research and Development</v>
      </c>
      <c r="B88" s="446" t="str">
        <f t="shared" ref="B88:B91" si="0">B$87</f>
        <v>Capital Cost Reduction</v>
      </c>
      <c r="C88" t="s">
        <v>290</v>
      </c>
      <c r="D88" s="446" t="str">
        <f t="shared" ref="D88:L91" si="1">D$87</f>
        <v>R&amp;D Capital Cost Reductions</v>
      </c>
      <c r="E88" t="s">
        <v>3215</v>
      </c>
      <c r="F88" s="367">
        <f t="shared" si="1"/>
        <v>0</v>
      </c>
      <c r="G88" s="367">
        <f t="shared" si="1"/>
        <v>0.4</v>
      </c>
      <c r="H88" s="367">
        <f t="shared" si="1"/>
        <v>0.01</v>
      </c>
      <c r="I88" s="446" t="str">
        <f t="shared" si="1"/>
        <v>% reduction in cost</v>
      </c>
      <c r="J88" s="44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88" s="446" t="str">
        <f t="shared" si="1"/>
        <v>architectural-design.html#rnd</v>
      </c>
      <c r="L88" s="446" t="str">
        <f t="shared" si="1"/>
        <v>research-and-development.html</v>
      </c>
      <c r="M88" s="442"/>
    </row>
    <row r="89" spans="1:13" x14ac:dyDescent="0.25">
      <c r="A89" s="446" t="str">
        <f t="shared" ref="A89:A91" si="2">A$87</f>
        <v>Research and Development</v>
      </c>
      <c r="B89" s="446" t="str">
        <f t="shared" si="0"/>
        <v>Capital Cost Reduction</v>
      </c>
      <c r="C89" t="s">
        <v>291</v>
      </c>
      <c r="D89" s="446" t="str">
        <f t="shared" si="1"/>
        <v>R&amp;D Capital Cost Reductions</v>
      </c>
      <c r="E89" t="s">
        <v>3216</v>
      </c>
      <c r="F89" s="367">
        <f t="shared" si="1"/>
        <v>0</v>
      </c>
      <c r="G89" s="367">
        <f t="shared" si="1"/>
        <v>0.4</v>
      </c>
      <c r="H89" s="367">
        <f t="shared" si="1"/>
        <v>0.01</v>
      </c>
      <c r="I89" s="446" t="str">
        <f t="shared" si="1"/>
        <v>% reduction in cost</v>
      </c>
      <c r="J89" s="44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89" s="446" t="str">
        <f t="shared" si="1"/>
        <v>architectural-design.html#rnd</v>
      </c>
      <c r="L89" s="446" t="str">
        <f t="shared" si="1"/>
        <v>research-and-development.html</v>
      </c>
      <c r="M89" s="442"/>
    </row>
    <row r="90" spans="1:13" x14ac:dyDescent="0.25">
      <c r="A90" s="446" t="str">
        <f t="shared" si="2"/>
        <v>Research and Development</v>
      </c>
      <c r="B90" s="446" t="str">
        <f t="shared" si="0"/>
        <v>Capital Cost Reduction</v>
      </c>
      <c r="C90" t="s">
        <v>292</v>
      </c>
      <c r="D90" s="446" t="str">
        <f t="shared" si="1"/>
        <v>R&amp;D Capital Cost Reductions</v>
      </c>
      <c r="E90" t="s">
        <v>3217</v>
      </c>
      <c r="F90" s="367">
        <f t="shared" si="1"/>
        <v>0</v>
      </c>
      <c r="G90" s="367">
        <f t="shared" si="1"/>
        <v>0.4</v>
      </c>
      <c r="H90" s="367">
        <f t="shared" si="1"/>
        <v>0.01</v>
      </c>
      <c r="I90" s="446" t="str">
        <f t="shared" si="1"/>
        <v>% reduction in cost</v>
      </c>
      <c r="J90" s="44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0" s="446" t="str">
        <f t="shared" si="1"/>
        <v>architectural-design.html#rnd</v>
      </c>
      <c r="L90" s="446" t="str">
        <f t="shared" si="1"/>
        <v>research-and-development.html</v>
      </c>
      <c r="M90" s="442"/>
    </row>
    <row r="91" spans="1:13" x14ac:dyDescent="0.25">
      <c r="A91" s="446" t="str">
        <f t="shared" si="2"/>
        <v>Research and Development</v>
      </c>
      <c r="B91" s="446" t="str">
        <f t="shared" si="0"/>
        <v>Capital Cost Reduction</v>
      </c>
      <c r="C91" s="295" t="s">
        <v>293</v>
      </c>
      <c r="D91" s="446" t="str">
        <f t="shared" si="1"/>
        <v>R&amp;D Capital Cost Reductions</v>
      </c>
      <c r="E91" t="s">
        <v>3218</v>
      </c>
      <c r="F91" s="367">
        <f t="shared" si="1"/>
        <v>0</v>
      </c>
      <c r="G91" s="367">
        <f t="shared" si="1"/>
        <v>0.4</v>
      </c>
      <c r="H91" s="367">
        <f t="shared" si="1"/>
        <v>0.01</v>
      </c>
      <c r="I91" s="446" t="str">
        <f t="shared" si="1"/>
        <v>% reduction in cost</v>
      </c>
      <c r="J91" s="44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1" s="446" t="str">
        <f t="shared" si="1"/>
        <v>architectural-design.html#rnd</v>
      </c>
      <c r="L91" s="446" t="str">
        <f t="shared" si="1"/>
        <v>research-and-development.html</v>
      </c>
      <c r="M91" s="442"/>
    </row>
    <row r="92" spans="1:13" x14ac:dyDescent="0.25">
      <c r="A92" s="295" t="s">
        <v>2659</v>
      </c>
      <c r="B92" s="295" t="s">
        <v>2802</v>
      </c>
      <c r="C92" t="s">
        <v>2803</v>
      </c>
      <c r="D92" s="295" t="s">
        <v>2802</v>
      </c>
      <c r="E92" s="358" t="s">
        <v>2805</v>
      </c>
      <c r="F92" s="13">
        <v>0</v>
      </c>
      <c r="G92" s="13">
        <v>1</v>
      </c>
      <c r="H92" s="363">
        <v>0.01</v>
      </c>
      <c r="I92" s="339" t="s">
        <v>33</v>
      </c>
      <c r="J92" s="339" t="s">
        <v>3392</v>
      </c>
      <c r="K92" s="294" t="s">
        <v>2808</v>
      </c>
      <c r="L92" s="294" t="s">
        <v>2807</v>
      </c>
      <c r="M92" s="352" t="s">
        <v>2806</v>
      </c>
    </row>
    <row r="93" spans="1:13" x14ac:dyDescent="0.25">
      <c r="A93" s="295" t="s">
        <v>2659</v>
      </c>
      <c r="B93" s="295" t="s">
        <v>3758</v>
      </c>
      <c r="C93" t="s">
        <v>3759</v>
      </c>
      <c r="D93" s="295" t="s">
        <v>3758</v>
      </c>
      <c r="E93" s="459" t="s">
        <v>3760</v>
      </c>
      <c r="F93" s="13">
        <v>0</v>
      </c>
      <c r="G93" s="13">
        <v>1</v>
      </c>
      <c r="H93" s="460">
        <v>0.01</v>
      </c>
      <c r="I93" s="339" t="s">
        <v>33</v>
      </c>
      <c r="J93" s="339" t="s">
        <v>3762</v>
      </c>
      <c r="K93" s="294"/>
      <c r="L93" s="294"/>
      <c r="M93" s="352" t="s">
        <v>3761</v>
      </c>
    </row>
    <row r="94" spans="1:13" x14ac:dyDescent="0.25">
      <c r="A94" t="s">
        <v>2659</v>
      </c>
      <c r="B94" s="178" t="s">
        <v>328</v>
      </c>
      <c r="C94" t="s">
        <v>294</v>
      </c>
      <c r="D94" t="s">
        <v>352</v>
      </c>
      <c r="E94" t="s">
        <v>2262</v>
      </c>
      <c r="F94" s="13">
        <v>0</v>
      </c>
      <c r="G94" s="13">
        <v>0.4</v>
      </c>
      <c r="H94" s="363">
        <v>0.01</v>
      </c>
      <c r="I94" s="339" t="s">
        <v>32</v>
      </c>
      <c r="J94" s="339" t="s">
        <v>3206</v>
      </c>
      <c r="K94" s="339" t="s">
        <v>250</v>
      </c>
      <c r="L94" s="294" t="s">
        <v>251</v>
      </c>
    </row>
    <row r="95" spans="1:13" x14ac:dyDescent="0.25">
      <c r="A95" s="446" t="str">
        <f>A$94</f>
        <v>Research and Development</v>
      </c>
      <c r="B95" s="446" t="str">
        <f>B$94</f>
        <v>Fuel Use Reduction</v>
      </c>
      <c r="C95" t="s">
        <v>295</v>
      </c>
      <c r="D95" s="446" t="str">
        <f t="shared" ref="D95:L98" si="3">D$94</f>
        <v>R&amp;D Fuel Use Reductions</v>
      </c>
      <c r="E95" t="s">
        <v>3219</v>
      </c>
      <c r="F95" s="368">
        <f t="shared" si="3"/>
        <v>0</v>
      </c>
      <c r="G95" s="368">
        <f t="shared" si="3"/>
        <v>0.4</v>
      </c>
      <c r="H95" s="368">
        <f t="shared" si="3"/>
        <v>0.01</v>
      </c>
      <c r="I95" s="446" t="str">
        <f t="shared" si="3"/>
        <v>% reduction in fuel use</v>
      </c>
      <c r="J95" s="44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446" t="str">
        <f t="shared" si="3"/>
        <v>architectural-design.html#rnd</v>
      </c>
      <c r="L95" s="446" t="str">
        <f t="shared" si="3"/>
        <v>research-and-development.html</v>
      </c>
    </row>
    <row r="96" spans="1:13" x14ac:dyDescent="0.25">
      <c r="A96" s="446" t="str">
        <f t="shared" ref="A96:B98" si="4">A$94</f>
        <v>Research and Development</v>
      </c>
      <c r="B96" s="446" t="str">
        <f t="shared" si="4"/>
        <v>Fuel Use Reduction</v>
      </c>
      <c r="C96" t="s">
        <v>296</v>
      </c>
      <c r="D96" s="446" t="str">
        <f t="shared" si="3"/>
        <v>R&amp;D Fuel Use Reductions</v>
      </c>
      <c r="E96" t="s">
        <v>3220</v>
      </c>
      <c r="F96" s="368">
        <f t="shared" si="3"/>
        <v>0</v>
      </c>
      <c r="G96" s="368">
        <f t="shared" si="3"/>
        <v>0.4</v>
      </c>
      <c r="H96" s="368">
        <f t="shared" si="3"/>
        <v>0.01</v>
      </c>
      <c r="I96" s="446" t="str">
        <f t="shared" si="3"/>
        <v>% reduction in fuel use</v>
      </c>
      <c r="J96" s="44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446" t="str">
        <f t="shared" si="3"/>
        <v>architectural-design.html#rnd</v>
      </c>
      <c r="L96" s="446" t="str">
        <f t="shared" si="3"/>
        <v>research-and-development.html</v>
      </c>
    </row>
    <row r="97" spans="1:13" x14ac:dyDescent="0.25">
      <c r="A97" s="446" t="str">
        <f t="shared" si="4"/>
        <v>Research and Development</v>
      </c>
      <c r="B97" s="446" t="str">
        <f t="shared" si="4"/>
        <v>Fuel Use Reduction</v>
      </c>
      <c r="C97" t="s">
        <v>297</v>
      </c>
      <c r="D97" s="446" t="str">
        <f t="shared" si="3"/>
        <v>R&amp;D Fuel Use Reductions</v>
      </c>
      <c r="E97" t="s">
        <v>3221</v>
      </c>
      <c r="F97" s="368">
        <f t="shared" si="3"/>
        <v>0</v>
      </c>
      <c r="G97" s="368">
        <f t="shared" si="3"/>
        <v>0.4</v>
      </c>
      <c r="H97" s="368">
        <f t="shared" si="3"/>
        <v>0.01</v>
      </c>
      <c r="I97" s="446" t="str">
        <f t="shared" si="3"/>
        <v>% reduction in fuel use</v>
      </c>
      <c r="J97" s="44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7" s="446" t="str">
        <f t="shared" si="3"/>
        <v>architectural-design.html#rnd</v>
      </c>
      <c r="L97" s="446" t="str">
        <f t="shared" si="3"/>
        <v>research-and-development.html</v>
      </c>
    </row>
    <row r="98" spans="1:13" x14ac:dyDescent="0.25">
      <c r="A98" s="446" t="str">
        <f t="shared" si="4"/>
        <v>Research and Development</v>
      </c>
      <c r="B98" s="446" t="str">
        <f t="shared" si="4"/>
        <v>Fuel Use Reduction</v>
      </c>
      <c r="C98" t="s">
        <v>298</v>
      </c>
      <c r="D98" s="446" t="str">
        <f t="shared" si="3"/>
        <v>R&amp;D Fuel Use Reductions</v>
      </c>
      <c r="E98" t="s">
        <v>3222</v>
      </c>
      <c r="F98" s="368">
        <f t="shared" si="3"/>
        <v>0</v>
      </c>
      <c r="G98" s="368">
        <f t="shared" si="3"/>
        <v>0.4</v>
      </c>
      <c r="H98" s="368">
        <f t="shared" si="3"/>
        <v>0.01</v>
      </c>
      <c r="I98" s="446" t="str">
        <f t="shared" si="3"/>
        <v>% reduction in fuel use</v>
      </c>
      <c r="J98" s="44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8" s="446" t="str">
        <f t="shared" si="3"/>
        <v>architectural-design.html#rnd</v>
      </c>
      <c r="L98" s="446" t="str">
        <f t="shared" si="3"/>
        <v>research-and-development.html</v>
      </c>
    </row>
    <row r="99" spans="1:13" x14ac:dyDescent="0.25">
      <c r="A99" t="s">
        <v>2946</v>
      </c>
      <c r="B99" t="s">
        <v>2947</v>
      </c>
      <c r="C99" t="s">
        <v>2954</v>
      </c>
      <c r="D99" s="178"/>
      <c r="E99" t="s">
        <v>2979</v>
      </c>
      <c r="F99">
        <v>0</v>
      </c>
      <c r="G99">
        <v>10</v>
      </c>
      <c r="H99">
        <v>1</v>
      </c>
      <c r="I99" t="s">
        <v>2924</v>
      </c>
      <c r="J99" t="s">
        <v>3207</v>
      </c>
      <c r="K99" t="s">
        <v>2925</v>
      </c>
    </row>
    <row r="100" spans="1:13" x14ac:dyDescent="0.25">
      <c r="A100" t="s">
        <v>2946</v>
      </c>
      <c r="B100" t="s">
        <v>2948</v>
      </c>
      <c r="C100" t="s">
        <v>2955</v>
      </c>
      <c r="D100" s="178"/>
      <c r="E100" t="s">
        <v>2980</v>
      </c>
      <c r="F100">
        <v>0</v>
      </c>
      <c r="G100">
        <v>10</v>
      </c>
      <c r="H100">
        <v>1</v>
      </c>
      <c r="I100" t="s">
        <v>2924</v>
      </c>
      <c r="J100" s="446" t="str">
        <f>J$99</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0" s="446" t="str">
        <f t="shared" ref="K100:K109" si="5">K$99</f>
        <v>io-model.html</v>
      </c>
    </row>
    <row r="101" spans="1:13" x14ac:dyDescent="0.25">
      <c r="A101" t="s">
        <v>2946</v>
      </c>
      <c r="B101" t="s">
        <v>3443</v>
      </c>
      <c r="C101" t="s">
        <v>3620</v>
      </c>
      <c r="D101" s="178"/>
      <c r="E101" t="s">
        <v>2981</v>
      </c>
      <c r="F101">
        <v>0</v>
      </c>
      <c r="G101">
        <v>10</v>
      </c>
      <c r="H101">
        <v>1</v>
      </c>
      <c r="I101" t="s">
        <v>2924</v>
      </c>
      <c r="J101" s="446" t="str">
        <f t="shared" ref="J101:J109" si="6">J$99</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1" s="446" t="str">
        <f t="shared" si="5"/>
        <v>io-model.html</v>
      </c>
    </row>
    <row r="102" spans="1:13" x14ac:dyDescent="0.25">
      <c r="A102" t="s">
        <v>2946</v>
      </c>
      <c r="B102" t="s">
        <v>3621</v>
      </c>
      <c r="C102" t="s">
        <v>3622</v>
      </c>
      <c r="D102" s="178"/>
      <c r="E102" t="s">
        <v>3623</v>
      </c>
      <c r="F102">
        <v>0</v>
      </c>
      <c r="G102">
        <v>10</v>
      </c>
      <c r="H102">
        <v>1</v>
      </c>
      <c r="I102" t="s">
        <v>2924</v>
      </c>
      <c r="J102" s="44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2" s="446" t="str">
        <f t="shared" si="5"/>
        <v>io-model.html</v>
      </c>
    </row>
    <row r="103" spans="1:13" x14ac:dyDescent="0.25">
      <c r="A103" t="s">
        <v>2946</v>
      </c>
      <c r="B103" t="s">
        <v>2949</v>
      </c>
      <c r="C103" t="s">
        <v>2956</v>
      </c>
      <c r="D103" s="178"/>
      <c r="E103" t="s">
        <v>2982</v>
      </c>
      <c r="F103">
        <v>0</v>
      </c>
      <c r="G103">
        <v>10</v>
      </c>
      <c r="H103">
        <v>1</v>
      </c>
      <c r="I103" t="s">
        <v>2924</v>
      </c>
      <c r="J103" s="44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3" s="446" t="str">
        <f t="shared" si="5"/>
        <v>io-model.html</v>
      </c>
    </row>
    <row r="104" spans="1:13" x14ac:dyDescent="0.25">
      <c r="A104" t="s">
        <v>2946</v>
      </c>
      <c r="B104" t="s">
        <v>2950</v>
      </c>
      <c r="C104" t="s">
        <v>2957</v>
      </c>
      <c r="D104" s="178"/>
      <c r="E104" t="s">
        <v>2983</v>
      </c>
      <c r="F104">
        <v>0</v>
      </c>
      <c r="G104">
        <v>10</v>
      </c>
      <c r="H104">
        <v>1</v>
      </c>
      <c r="I104" t="s">
        <v>2924</v>
      </c>
      <c r="J104" s="44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4" s="446" t="str">
        <f t="shared" si="5"/>
        <v>io-model.html</v>
      </c>
    </row>
    <row r="105" spans="1:13" x14ac:dyDescent="0.25">
      <c r="A105" t="s">
        <v>2946</v>
      </c>
      <c r="B105" t="s">
        <v>264</v>
      </c>
      <c r="C105" t="s">
        <v>2958</v>
      </c>
      <c r="D105" s="178"/>
      <c r="E105" t="s">
        <v>2984</v>
      </c>
      <c r="F105">
        <v>0</v>
      </c>
      <c r="G105">
        <v>10</v>
      </c>
      <c r="H105">
        <v>1</v>
      </c>
      <c r="I105" t="s">
        <v>2924</v>
      </c>
      <c r="J105" s="44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5" s="446" t="str">
        <f t="shared" si="5"/>
        <v>io-model.html</v>
      </c>
    </row>
    <row r="106" spans="1:13" x14ac:dyDescent="0.25">
      <c r="A106" t="s">
        <v>2946</v>
      </c>
      <c r="B106" t="s">
        <v>2951</v>
      </c>
      <c r="C106" t="s">
        <v>2959</v>
      </c>
      <c r="D106" s="178"/>
      <c r="E106" t="s">
        <v>2985</v>
      </c>
      <c r="F106">
        <v>0</v>
      </c>
      <c r="G106">
        <v>10</v>
      </c>
      <c r="H106">
        <v>1</v>
      </c>
      <c r="I106" t="s">
        <v>2924</v>
      </c>
      <c r="J106" s="44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6" s="446" t="str">
        <f t="shared" si="5"/>
        <v>io-model.html</v>
      </c>
    </row>
    <row r="107" spans="1:13" x14ac:dyDescent="0.25">
      <c r="A107" t="s">
        <v>2946</v>
      </c>
      <c r="B107" t="s">
        <v>3624</v>
      </c>
      <c r="C107" t="s">
        <v>3625</v>
      </c>
      <c r="D107" s="178"/>
      <c r="E107" t="s">
        <v>3626</v>
      </c>
      <c r="F107">
        <v>0</v>
      </c>
      <c r="G107">
        <v>10</v>
      </c>
      <c r="H107">
        <v>1</v>
      </c>
      <c r="I107" t="s">
        <v>2924</v>
      </c>
      <c r="J107" s="44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7" s="446" t="str">
        <f t="shared" si="5"/>
        <v>io-model.html</v>
      </c>
    </row>
    <row r="108" spans="1:13" x14ac:dyDescent="0.25">
      <c r="A108" t="s">
        <v>2946</v>
      </c>
      <c r="B108" t="s">
        <v>2952</v>
      </c>
      <c r="C108" t="s">
        <v>2960</v>
      </c>
      <c r="D108" s="178"/>
      <c r="E108" t="s">
        <v>2986</v>
      </c>
      <c r="F108">
        <v>0</v>
      </c>
      <c r="G108">
        <v>10</v>
      </c>
      <c r="H108">
        <v>1</v>
      </c>
      <c r="I108" t="s">
        <v>2924</v>
      </c>
      <c r="J108" s="44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8" s="446" t="str">
        <f t="shared" si="5"/>
        <v>io-model.html</v>
      </c>
    </row>
    <row r="109" spans="1:13" x14ac:dyDescent="0.25">
      <c r="A109" t="s">
        <v>2946</v>
      </c>
      <c r="B109" t="s">
        <v>2953</v>
      </c>
      <c r="C109" t="s">
        <v>2961</v>
      </c>
      <c r="D109" s="178"/>
      <c r="E109" t="s">
        <v>2987</v>
      </c>
      <c r="F109">
        <v>0</v>
      </c>
      <c r="G109">
        <v>10</v>
      </c>
      <c r="H109">
        <v>1</v>
      </c>
      <c r="I109" t="s">
        <v>2924</v>
      </c>
      <c r="J109" s="44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9" s="446" t="str">
        <f t="shared" si="5"/>
        <v>io-model.html</v>
      </c>
    </row>
    <row r="110" spans="1:13" x14ac:dyDescent="0.25">
      <c r="A110" t="s">
        <v>2823</v>
      </c>
      <c r="B110" t="s">
        <v>2824</v>
      </c>
      <c r="C110" t="s">
        <v>3422</v>
      </c>
      <c r="D110" s="178"/>
      <c r="E110" t="s">
        <v>2825</v>
      </c>
      <c r="F110">
        <v>0</v>
      </c>
      <c r="G110">
        <v>1</v>
      </c>
      <c r="H110">
        <v>1</v>
      </c>
      <c r="I110" s="339" t="s">
        <v>29</v>
      </c>
      <c r="J110" t="s">
        <v>3423</v>
      </c>
      <c r="M110" s="458"/>
    </row>
    <row r="111" spans="1:13" x14ac:dyDescent="0.25">
      <c r="A111" t="s">
        <v>2823</v>
      </c>
      <c r="B111" t="s">
        <v>3285</v>
      </c>
      <c r="C111" t="s">
        <v>3283</v>
      </c>
      <c r="D111" s="178"/>
      <c r="E111" s="178"/>
      <c r="F111">
        <v>0</v>
      </c>
      <c r="G111">
        <v>1</v>
      </c>
      <c r="H111">
        <v>1</v>
      </c>
      <c r="I111" s="339" t="s">
        <v>29</v>
      </c>
      <c r="J111" t="s">
        <v>3284</v>
      </c>
    </row>
    <row r="112" spans="1:13" x14ac:dyDescent="0.25">
      <c r="A112" t="s">
        <v>10</v>
      </c>
      <c r="B112" t="s">
        <v>3722</v>
      </c>
      <c r="C112" t="s">
        <v>3725</v>
      </c>
      <c r="D112" s="178"/>
      <c r="E112" s="178"/>
      <c r="F112">
        <v>0</v>
      </c>
      <c r="G112">
        <v>1</v>
      </c>
      <c r="H112">
        <v>1</v>
      </c>
      <c r="I112" s="339" t="s">
        <v>29</v>
      </c>
      <c r="J112" t="s">
        <v>3728</v>
      </c>
    </row>
    <row r="113" spans="1:10" x14ac:dyDescent="0.25">
      <c r="A113" t="s">
        <v>10</v>
      </c>
      <c r="B113" t="s">
        <v>3723</v>
      </c>
      <c r="C113" t="s">
        <v>3726</v>
      </c>
      <c r="D113" s="178"/>
      <c r="E113" s="178"/>
      <c r="F113">
        <v>0</v>
      </c>
      <c r="G113">
        <v>1</v>
      </c>
      <c r="H113">
        <v>1</v>
      </c>
      <c r="I113" s="339" t="s">
        <v>29</v>
      </c>
      <c r="J113" t="s">
        <v>3729</v>
      </c>
    </row>
    <row r="114" spans="1:10" x14ac:dyDescent="0.25">
      <c r="A114" t="s">
        <v>10</v>
      </c>
      <c r="B114" t="s">
        <v>3724</v>
      </c>
      <c r="C114" t="s">
        <v>3727</v>
      </c>
      <c r="D114" s="178"/>
      <c r="E114" s="178"/>
      <c r="F114">
        <v>0</v>
      </c>
      <c r="G114">
        <v>1</v>
      </c>
      <c r="H114">
        <v>1</v>
      </c>
      <c r="I114" s="339" t="s">
        <v>29</v>
      </c>
      <c r="J114" t="s">
        <v>3730</v>
      </c>
    </row>
  </sheetData>
  <phoneticPr fontId="112" type="noConversion"/>
  <hyperlinks>
    <hyperlink ref="M32" r:id="rId1" xr:uid="{D2E7DBC8-FB8E-4162-A07F-F38DFE58D90A}"/>
    <hyperlink ref="N66" r:id="rId2" display="https://www.fas.org/sgp/crs/misc/R40562.pdf, p.3, paragraph 1" xr:uid="{EA88FE9B-4D35-4906-A4EB-7285C5246F6E}"/>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D6A119-593F-40C1-B6B1-EE8FE48D7049}">
  <sheetPr>
    <tabColor rgb="FFFFCCFF"/>
  </sheetPr>
  <dimension ref="A1:U16"/>
  <sheetViews>
    <sheetView topLeftCell="A4" zoomScale="55" zoomScaleNormal="40" workbookViewId="0">
      <selection activeCell="K4" sqref="K4"/>
    </sheetView>
  </sheetViews>
  <sheetFormatPr defaultRowHeight="15" x14ac:dyDescent="0.25"/>
  <cols>
    <col min="1" max="1" width="15.85546875" customWidth="1"/>
    <col min="2" max="2" width="15.140625" customWidth="1"/>
    <col min="3" max="3" width="21.42578125" customWidth="1"/>
    <col min="4" max="4" width="12.140625" customWidth="1"/>
    <col min="5" max="5" width="11.85546875" customWidth="1"/>
    <col min="9" max="9" width="8.7109375" customWidth="1"/>
    <col min="10" max="10" width="60.7109375" customWidth="1"/>
    <col min="11" max="11" width="64.42578125" customWidth="1"/>
    <col min="12" max="12" width="33.28515625" customWidth="1"/>
    <col min="13" max="13" width="37.140625" customWidth="1"/>
    <col min="14" max="14" width="29.85546875" customWidth="1"/>
    <col min="15" max="15" width="31.7109375" customWidth="1"/>
    <col min="16" max="16" width="25.140625" customWidth="1"/>
    <col min="17" max="17" width="29.5703125" customWidth="1"/>
    <col min="18" max="18" width="23.5703125" customWidth="1"/>
    <col min="19" max="19" width="23.85546875" customWidth="1"/>
    <col min="20" max="20" width="24.85546875" customWidth="1"/>
  </cols>
  <sheetData>
    <row r="1" spans="1:21" ht="45" x14ac:dyDescent="0.25">
      <c r="A1" s="43" t="s">
        <v>3</v>
      </c>
      <c r="B1" s="43" t="s">
        <v>0</v>
      </c>
      <c r="C1" s="43" t="s">
        <v>1</v>
      </c>
      <c r="D1" s="369" t="s">
        <v>344</v>
      </c>
      <c r="E1" s="43" t="s">
        <v>2261</v>
      </c>
      <c r="F1" s="370" t="s">
        <v>69</v>
      </c>
      <c r="G1" s="370" t="s">
        <v>70</v>
      </c>
      <c r="H1" s="370" t="s">
        <v>81</v>
      </c>
      <c r="I1" s="43" t="s">
        <v>28</v>
      </c>
      <c r="J1" s="43" t="s">
        <v>3872</v>
      </c>
      <c r="K1" s="43" t="s">
        <v>3873</v>
      </c>
      <c r="L1" s="43" t="s">
        <v>2</v>
      </c>
      <c r="M1" s="43" t="s">
        <v>3874</v>
      </c>
      <c r="N1" s="43" t="s">
        <v>3875</v>
      </c>
      <c r="O1" s="43" t="s">
        <v>3876</v>
      </c>
      <c r="P1" s="43" t="s">
        <v>3877</v>
      </c>
      <c r="Q1" s="43" t="s">
        <v>3878</v>
      </c>
      <c r="R1" s="43" t="s">
        <v>3879</v>
      </c>
      <c r="S1" s="43" t="s">
        <v>3880</v>
      </c>
      <c r="T1" s="43" t="s">
        <v>3881</v>
      </c>
    </row>
    <row r="2" spans="1:21" ht="409.5" x14ac:dyDescent="0.25">
      <c r="A2" s="1" t="s">
        <v>71</v>
      </c>
      <c r="B2" s="1" t="s">
        <v>15</v>
      </c>
      <c r="C2" s="1" t="s">
        <v>2486</v>
      </c>
      <c r="D2" s="1" t="s">
        <v>15</v>
      </c>
      <c r="E2" s="1" t="s">
        <v>2485</v>
      </c>
      <c r="F2" s="371">
        <v>0</v>
      </c>
      <c r="G2" s="371">
        <v>1</v>
      </c>
      <c r="H2" s="371">
        <v>0.01</v>
      </c>
      <c r="I2" s="44" t="s">
        <v>114</v>
      </c>
      <c r="J2" s="44" t="s">
        <v>3882</v>
      </c>
      <c r="K2" s="1"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Nebraska, the share of electricity among fuels used for heating in urban, residential buildings will rise from 13% to 19% through 2050.</v>
      </c>
      <c r="L2" s="1"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M2" s="1"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Nebraska, the share of electricity among fuels used for appliances in urban, residential buildings will rise from 45% to 46% through 2050.</v>
      </c>
      <c r="N2" s="1"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s="1"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Nebraska, the share of electricity among fuels used for heating in rural, residential buildings will rise from 13% to 19% through 2050.</v>
      </c>
      <c r="P2" s="1"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Nebraska, the share of electricity among fuels used for appliances in rural, residential buildings will rise from 45% to 46% through 2050.</v>
      </c>
      <c r="Q2" s="1"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s="1"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Nebraska, the share of electricity among fuels used for heating in commercial buildings will fall from 4% to 4% through 2050.</v>
      </c>
      <c r="S2" s="1"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Nebraska, the share of electricity among fuels used for appliances in commercial buildings will fall from 43% to 40% through 2050.</v>
      </c>
      <c r="T2" s="1"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Nebraska, the share of electricity among fuels used for other components in commercial buildings will rise from 61% to 72% through 2050.</v>
      </c>
    </row>
    <row r="3" spans="1:21" ht="409.5" x14ac:dyDescent="0.25">
      <c r="A3" s="1" t="s">
        <v>8</v>
      </c>
      <c r="B3" s="44" t="s">
        <v>3127</v>
      </c>
      <c r="C3" s="372" t="s">
        <v>3883</v>
      </c>
      <c r="D3" s="44" t="s">
        <v>3127</v>
      </c>
      <c r="E3" s="1" t="s">
        <v>2281</v>
      </c>
      <c r="F3" s="371">
        <v>0</v>
      </c>
      <c r="G3" s="373">
        <v>1</v>
      </c>
      <c r="H3" s="373">
        <v>0.01</v>
      </c>
      <c r="I3" s="44" t="s">
        <v>34</v>
      </c>
      <c r="J3" s="44" t="s">
        <v>4356</v>
      </c>
      <c r="K3" s="1" t="str">
        <f>_xlfn.CONCAT(" Multiple states have set 100% clean energy or renewable energy laws or goals, ",IF('Supporting Data'!AM3=1,"including "," not including "),About!$C$2,". After weighing for coop and municipality requirements, the BAU assumes a total ","CES of ",'Supporting Data'!$AK$3,"% in 2030 that rises to ",'Supporting Data'!$AL$3,"%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Nebraska. After weighing for coop and municipality requirements, the BAU assumes a total CES of 0% in 2030 that rises to 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s="1"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 **Guidance for setting values:**  Multiple states have set 100% clean energy or renewable energy laws or goals,  not including Nebraska. After weighing for coop and municipality requirements, the BAU assumes a total CES of 0% in 2030 that rises to 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1" ht="150" x14ac:dyDescent="0.25">
      <c r="A4" s="2" t="s">
        <v>8</v>
      </c>
      <c r="B4" s="2" t="s">
        <v>268</v>
      </c>
      <c r="C4" s="1" t="s">
        <v>271</v>
      </c>
      <c r="D4" s="2" t="s">
        <v>347</v>
      </c>
      <c r="E4" s="1" t="s">
        <v>2289</v>
      </c>
      <c r="F4" s="374">
        <v>-0.5</v>
      </c>
      <c r="G4" s="374">
        <v>1</v>
      </c>
      <c r="H4" s="374">
        <v>0.02</v>
      </c>
      <c r="I4" s="6" t="s">
        <v>272</v>
      </c>
      <c r="J4" s="44" t="s">
        <v>3884</v>
      </c>
      <c r="K4" s="1" t="str">
        <f>_xlfn.CONCAT("From 2008 to 2021, electricity exports declined by ",'Supporting Data'!$I$3,"%.")</f>
        <v>From 2008 to 2021, electricity exports declined by 157%.</v>
      </c>
      <c r="L4" s="1" t="str">
        <f>J4&amp;K4</f>
        <v>**Description:** This policy increases or decreases the amount of electricity exported from the United States to Canada and Mexico.  It does not cause the construction or removal of transmission lines linking these countries. // **Guidance for setting values:**From 2008 to 2021, electricity exports declined by 157%.</v>
      </c>
    </row>
    <row r="5" spans="1:21" ht="150" x14ac:dyDescent="0.25">
      <c r="A5" s="2" t="s">
        <v>8</v>
      </c>
      <c r="B5" s="2" t="s">
        <v>269</v>
      </c>
      <c r="C5" s="1" t="s">
        <v>270</v>
      </c>
      <c r="D5" s="2" t="s">
        <v>347</v>
      </c>
      <c r="E5" s="1" t="s">
        <v>2288</v>
      </c>
      <c r="F5" s="374">
        <v>-0.5</v>
      </c>
      <c r="G5" s="374">
        <v>1</v>
      </c>
      <c r="H5" s="374">
        <v>0.02</v>
      </c>
      <c r="I5" s="6" t="s">
        <v>273</v>
      </c>
      <c r="J5" s="44" t="s">
        <v>3885</v>
      </c>
      <c r="K5" s="1" t="str">
        <f>_xlfn.CONCAT("From 2008 to 2021, electricity imports grew by ",'Supporting Data'!F3,"%.")</f>
        <v>From 2008 to 2021, electricity imports grew by -100%.</v>
      </c>
      <c r="L5" s="1"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row>
    <row r="6" spans="1:21" ht="375" x14ac:dyDescent="0.25">
      <c r="A6" s="1" t="s">
        <v>8</v>
      </c>
      <c r="B6" s="1" t="s">
        <v>17</v>
      </c>
      <c r="C6" s="1" t="s">
        <v>27</v>
      </c>
      <c r="D6" s="1" t="s">
        <v>17</v>
      </c>
      <c r="E6" s="1" t="s">
        <v>2286</v>
      </c>
      <c r="F6" s="371">
        <v>0</v>
      </c>
      <c r="G6" s="373">
        <v>1</v>
      </c>
      <c r="H6" s="373">
        <v>0.01</v>
      </c>
      <c r="I6" s="44" t="s">
        <v>33</v>
      </c>
      <c r="J6" s="44" t="s">
        <v>3886</v>
      </c>
      <c r="K6" s="1" t="str">
        <f>_xlfn.CONCAT("For ", About!$C$2, ", a 100% setting provides for an additional  ",'Supporting Data'!J3," MW of demand response capacity in 2050 (on top of a BAU quantity of ", 'Supporting Data'!L3, " MW).")</f>
        <v>For Nebraska, a 100% setting provides for an additional  1764 MW of demand response capacity in 2050 (on top of a BAU quantity of 844 MW).</v>
      </c>
      <c r="L6" s="1"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Nebraska, a 100% setting provides for an additional  1764 MW of demand response capacity in 2050 (on top of a BAU quantity of 844 MW).</v>
      </c>
    </row>
    <row r="7" spans="1:21" ht="409.5" x14ac:dyDescent="0.25">
      <c r="A7" s="2" t="s">
        <v>8</v>
      </c>
      <c r="B7" s="1" t="s">
        <v>2787</v>
      </c>
      <c r="C7" s="1" t="s">
        <v>2789</v>
      </c>
      <c r="D7" s="1" t="s">
        <v>2787</v>
      </c>
      <c r="E7" s="1" t="s">
        <v>2790</v>
      </c>
      <c r="F7" s="374">
        <v>0</v>
      </c>
      <c r="G7" s="374">
        <v>0.95</v>
      </c>
      <c r="H7" s="374">
        <v>0.01</v>
      </c>
      <c r="I7" s="6" t="s">
        <v>2791</v>
      </c>
      <c r="J7" s="44" t="s">
        <v>3887</v>
      </c>
      <c r="K7" s="1" t="s">
        <v>3888</v>
      </c>
      <c r="L7" s="1"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M7" s="1" t="str">
        <f>_xlfn.CONCAT("//**Onshore Wind:** ",About!$C$2," does not have a capacity construction subsidy for ",LOWER(PolicyLevers!$F$420),". ")&amp;N7</f>
        <v>//**Onshore Wind:** Nebraska does not have a capacity construction subsidy for geothermal. However, the Investment Tax Credit, a similar program for solar power, covers 30% of system costs through 2019, with declining amounts thereafter.</v>
      </c>
      <c r="N7" s="1" t="s">
        <v>3889</v>
      </c>
      <c r="O7" s="1" t="str">
        <f>_xlfn.CONCAT("//**Solar PV:**", About!$C$2, " does not have a capacity construction subsidy for ",LOWER(PolicyLevers!F421),". ")&amp;N7</f>
        <v>//**Solar PV:**Nebraska does not have a capacity construction subsidy for petroleum. However, the Investment Tax Credit, a similar program for solar power, covers 30% of system costs through 2019, with declining amounts thereafter.</v>
      </c>
      <c r="P7" s="1" t="s">
        <v>3890</v>
      </c>
      <c r="Q7" s="1" t="str">
        <f>_xlfn.CONCAT("//**Offshore Wind:**", About!$C$2, " does not have a capacity construction subsidy for ",LOWER(PolicyLevers!F428),". ")&amp;N7</f>
        <v>//**Offshore Wind:**Nebraska does not have a capacity construction subsidy for hard coal with ccs. However, the Investment Tax Credit, a similar program for solar power, covers 30% of system costs through 2019, with declining amounts thereafter.</v>
      </c>
    </row>
    <row r="8" spans="1:21" ht="165" x14ac:dyDescent="0.25">
      <c r="A8" s="1" t="s">
        <v>133</v>
      </c>
      <c r="B8" s="1" t="s">
        <v>135</v>
      </c>
      <c r="C8" s="1" t="s">
        <v>431</v>
      </c>
      <c r="D8" s="1" t="s">
        <v>135</v>
      </c>
      <c r="E8" s="1" t="s">
        <v>2274</v>
      </c>
      <c r="F8" s="371">
        <v>0</v>
      </c>
      <c r="G8" s="373">
        <v>1</v>
      </c>
      <c r="H8" s="373">
        <v>0.01</v>
      </c>
      <c r="I8" s="44" t="s">
        <v>33</v>
      </c>
      <c r="J8" s="44" t="s">
        <v>3891</v>
      </c>
      <c r="K8" s="1" t="str">
        <f>_xlfn.CONCAT("If this policy is fully implemented, the afforestation/reforestation rate reaches ",'Supporting Data'!C3," thousand acres per year in 2050.")</f>
        <v>If this policy is fully implemented, the afforestation/reforestation rate reaches 61 thousand acres per year in 2050.</v>
      </c>
      <c r="L8" s="1" t="str">
        <f>J8&amp;K8</f>
        <v>**Description:** This policy increases the sequestration of CO2 by planting forests.  Planted forests are assumed to be managed with best practices and are not used for timber harvesting. // **Guidance for setting values:**If this policy is fully implemented, the afforestation/reforestation rate reaches 61 thousand acres per year in 2050.</v>
      </c>
    </row>
    <row r="9" spans="1:21" ht="90" x14ac:dyDescent="0.25">
      <c r="A9" s="2" t="s">
        <v>8</v>
      </c>
      <c r="B9" s="2" t="s">
        <v>329</v>
      </c>
      <c r="C9" s="1" t="s">
        <v>330</v>
      </c>
      <c r="D9" s="2" t="s">
        <v>329</v>
      </c>
      <c r="E9" s="1" t="s">
        <v>2290</v>
      </c>
      <c r="F9" s="2">
        <v>0</v>
      </c>
      <c r="G9" s="2">
        <v>1</v>
      </c>
      <c r="H9" s="2">
        <v>1</v>
      </c>
      <c r="I9" s="6" t="s">
        <v>29</v>
      </c>
      <c r="J9" s="44" t="s">
        <v>3892</v>
      </c>
      <c r="K9" s="1" t="str">
        <f>_xlfn.CONCAT("No new coal is planned in ", 'Supporting Data'!A3, ".")</f>
        <v>No new coal is planned in Nebraska.</v>
      </c>
      <c r="L9" s="2" t="str">
        <f>J9&amp;K9</f>
        <v>**Description:** This policy prevents new capacity of the selected type(s) from being built or deployed.  // **Guidance for setting values:**No new coal is planned in Nebraska.</v>
      </c>
      <c r="M9" s="351"/>
    </row>
    <row r="10" spans="1:21" ht="300" x14ac:dyDescent="0.25">
      <c r="A10" s="2" t="s">
        <v>4</v>
      </c>
      <c r="B10" s="2" t="s">
        <v>3439</v>
      </c>
      <c r="C10" s="1" t="s">
        <v>3441</v>
      </c>
      <c r="D10" s="2" t="s">
        <v>3443</v>
      </c>
      <c r="E10" s="1" t="s">
        <v>3444</v>
      </c>
      <c r="F10" s="375">
        <v>0</v>
      </c>
      <c r="G10" s="375">
        <v>50000</v>
      </c>
      <c r="H10" s="375">
        <v>100</v>
      </c>
      <c r="I10" s="375" t="s">
        <v>3446</v>
      </c>
      <c r="J10" s="376" t="s">
        <v>3893</v>
      </c>
      <c r="K10" s="375" t="str">
        <f>_xlfn.CONCAT("To simulate federal subsidies, calculate the percentage of EVs you predict will qualify", " and multiple this value by 15%.", ,IF('Supporting Data'!$AN$3=0," This state has no additional state subsidies. ",_xlfn.CONCAT(" As of late 2020, there is an additional state subsidy of $",'Supporting Data'!$AN$3,".")))</f>
        <v xml:space="preserve">To simulate federal subsidies, calculate the percentage of EVs you predict will qualify and multiple this value by 15%. This state has no additional state subsidies. </v>
      </c>
      <c r="L10" s="375" t="str">
        <f>J10&amp;K10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M10" s="377"/>
      <c r="N10" s="378"/>
    </row>
    <row r="11" spans="1:21" ht="180" x14ac:dyDescent="0.25">
      <c r="A11" s="2" t="s">
        <v>4</v>
      </c>
      <c r="B11" s="2" t="s">
        <v>3440</v>
      </c>
      <c r="C11" s="1" t="s">
        <v>3442</v>
      </c>
      <c r="D11" s="2" t="s">
        <v>3443</v>
      </c>
      <c r="E11" s="1" t="s">
        <v>3445</v>
      </c>
      <c r="F11" s="375">
        <v>0</v>
      </c>
      <c r="G11" s="375">
        <v>50000</v>
      </c>
      <c r="H11" s="375">
        <v>100</v>
      </c>
      <c r="I11" s="375" t="s">
        <v>3446</v>
      </c>
      <c r="J11" s="376" t="s">
        <v>3894</v>
      </c>
      <c r="K11" s="375" t="str">
        <f>_xlfn.CONCAT(IF('Supporting Data'!$AO$3=0," This state has no additional state subsidies. ",_xlfn.CONCAT(" As of late 2020, there is an additional state subsidy of $",'Supporting Data'!$AO$3,".")))</f>
        <v xml:space="preserve"> This state has no additional state subsidies. </v>
      </c>
      <c r="L11" s="375" t="str">
        <f>J11&amp;K11</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M11" s="377"/>
      <c r="N11" s="378"/>
    </row>
    <row r="12" spans="1:21" ht="390" x14ac:dyDescent="0.25">
      <c r="A12" s="1" t="s">
        <v>8</v>
      </c>
      <c r="B12" s="1" t="s">
        <v>129</v>
      </c>
      <c r="C12" s="1" t="s">
        <v>128</v>
      </c>
      <c r="D12" s="1" t="s">
        <v>129</v>
      </c>
      <c r="E12" s="1" t="s">
        <v>2285</v>
      </c>
      <c r="F12" s="5">
        <v>0</v>
      </c>
      <c r="G12" s="5">
        <v>25000</v>
      </c>
      <c r="H12" s="5">
        <v>500</v>
      </c>
      <c r="I12" s="44" t="s">
        <v>187</v>
      </c>
      <c r="J12" s="44" t="s">
        <v>3895</v>
      </c>
      <c r="K12" s="2" t="str">
        <f>_xlfn.CONCAT("**Hard coal:** The EIA projects that ", About!$C$2, " will retire ", 'Supporting Data'!M3, " MW of coal by 2050. ", About!$C$2, " currently has ",'Supporting Data'!T3, " MW of coal capacity." )</f>
        <v>**Hard coal:** The EIA projects that Nebraska will retire 0 MW of coal by 2050. Nebraska currently has 3793 MW of coal capacity.</v>
      </c>
      <c r="L12" s="6" t="str">
        <f>J12&amp;K12&amp;M12&amp;N12&amp;O12&amp;P12</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M12" s="379" t="str">
        <f>_xlfn.CONCAT("//**Natural gas non-peaker:** The EIA projects that ", About!B2, " will retire ", 'Supporting Data'!N3, " MW of natural gas by 2050. ", About!B2, " currently has ",'Supporting Data'!U3, " MW of natural gas non-peaker capacity." )</f>
        <v>//**Natural gas non-peaker:** The EIA projects that NE will retire 200 MW of natural gas by 2050. NE currently has 338 MW of natural gas non-peaker capacity.</v>
      </c>
      <c r="N12" s="1" t="str">
        <f>_xlfn.CONCAT("//**Nuclear:** The EIA projects that ", About!B2, " will retire ", 'Supporting Data'!$O$3, " MW of nuclear by 2050. ", About!B2, " currently has ",'Supporting Data'!$V$3, " MW of nuclear capacity." )</f>
        <v>//**Nuclear:** The EIA projects that NE will retire 0 MW of nuclear by 2050. NE currently has 770 MW of nuclear capacity.</v>
      </c>
      <c r="O12" s="379" t="str">
        <f>_xlfn.CONCAT("//**Natural gas peaker:** The EIA projects that ", About!B2, " will retire ",'Supporting Data'!$R$3, " MW of natural gas by 2050. ", About!B2, " currently has ",'Supporting Data'!$AD$3, " MW of natural gas peaker capacity." )</f>
        <v>//**Natural gas peaker:** The EIA projects that NE will retire 0 MW of natural gas by 2050. NE currently has 1670 MW of natural gas peaker capacity.</v>
      </c>
      <c r="P12" s="1" t="str">
        <f>_xlfn.CONCAT("//**Lignite:** The EIA projects that ", About!B2, " will retire ", 'Supporting Data'!$S$3, " MW of lignite by 2050. ", About!B2, " currently has ",'Supporting Data'!$AE$3, " MW of lignite capacity." )</f>
        <v>//**Lignite:** The EIA projects that NE will retire 0 MW of lignite by 2050. NE currently has 0 MW of lignite capacity.</v>
      </c>
    </row>
    <row r="13" spans="1:21" ht="409.5" x14ac:dyDescent="0.25">
      <c r="A13" s="1" t="s">
        <v>9</v>
      </c>
      <c r="B13" s="1" t="s">
        <v>2490</v>
      </c>
      <c r="C13" s="1" t="s">
        <v>2491</v>
      </c>
      <c r="D13" s="1" t="s">
        <v>2491</v>
      </c>
      <c r="E13" s="1" t="s">
        <v>2492</v>
      </c>
      <c r="F13" s="371">
        <v>0</v>
      </c>
      <c r="G13" s="373">
        <v>1</v>
      </c>
      <c r="H13" s="373">
        <v>0.01</v>
      </c>
      <c r="I13" s="44" t="s">
        <v>2493</v>
      </c>
      <c r="J13" s="44" t="s">
        <v>3896</v>
      </c>
      <c r="K13" s="1"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2"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M13" s="379"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s="1" t="str">
        <f>_xlfn.CONCAT(IF('Supporting Data'!$BC$3=0,"//**Heavy fuel oil:**: The model assumes the state has no heavy fuel oil production. ",_xlfn.CONCAT("//**Heavy fuel oil:** The model assumes that exports represent ",'Supporting Data'!$BK$3,"% of the state's production.")))</f>
        <v xml:space="preserve">//**Heavy fuel oil:**: The model assumes the state has no heavy fuel oil production. </v>
      </c>
      <c r="O13" s="1" t="str">
        <f>_xlfn.CONCAT(IF('Supporting Data'!$BD$3=0,"//**Jet fuel or kerosene:** The model assumes the state has no jet fuel or kerosene production. ",_xlfn.CONCAT("//**Jet fuel or kerosene:** The model assumes that exports represent ",'Supporting Data'!$BL$3,"% of the state's production.")))</f>
        <v xml:space="preserve">//**Jet fuel or kerosene:** The model assumes the state has no jet fuel or kerosene production. </v>
      </c>
      <c r="P13" s="1" t="str">
        <f>_xlfn.CONCAT(IF('Supporting Data'!$BE$3=0,"//**LPG propane or butane:** The model assumes the state has no LPG propane or butane production. ",_xlfn.CONCAT("//**LPG propane or butane:** The model assumes that exports represent ",'Supporting Data'!$BM$3,"% of the state's production.")))</f>
        <v xml:space="preserve">//**LPG propane or butane:** The model assumes the state has no LPG propane or butane production. </v>
      </c>
      <c r="Q13" s="1"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s="1" t="str">
        <f>_xlfn.CONCAT(IF('Supporting Data'!$BH$3=0,"//**Petroleum diesel:** The model assumes the state has no petroleum diesel production. ",_xlfn.CONCAT("//**Petroleum diesel:** The model assumes that exports represent ",'Supporting Data'!BO3,"% of the state's production.")))</f>
        <v xml:space="preserve">//**Petroleum diesel:** The model assumes the state has no petroleum diesel production. </v>
      </c>
      <c r="S13" s="1"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c r="T13" s="1"/>
      <c r="U13" s="1"/>
    </row>
    <row r="14" spans="1:21" ht="345" x14ac:dyDescent="0.25">
      <c r="A14" s="1" t="s">
        <v>71</v>
      </c>
      <c r="B14" s="1" t="s">
        <v>100</v>
      </c>
      <c r="C14" s="1" t="s">
        <v>300</v>
      </c>
      <c r="D14" s="1" t="s">
        <v>100</v>
      </c>
      <c r="E14" s="1" t="s">
        <v>2297</v>
      </c>
      <c r="F14" s="371">
        <v>0</v>
      </c>
      <c r="G14" s="371">
        <v>0.75</v>
      </c>
      <c r="H14" s="371">
        <v>0.01</v>
      </c>
      <c r="I14" s="44" t="s">
        <v>30</v>
      </c>
      <c r="J14" s="44" t="s">
        <v>3193</v>
      </c>
      <c r="K14" s="44" t="s">
        <v>3897</v>
      </c>
      <c r="L14" s="2"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380" t="s">
        <v>3898</v>
      </c>
      <c r="N14" s="44"/>
    </row>
    <row r="15" spans="1:21" x14ac:dyDescent="0.25">
      <c r="K15" s="178" t="s">
        <v>3899</v>
      </c>
      <c r="M15" s="178" t="s">
        <v>3900</v>
      </c>
    </row>
    <row r="16" spans="1:21" s="1" customFormat="1" ht="348" customHeight="1" x14ac:dyDescent="0.25">
      <c r="A16" s="2" t="s">
        <v>4</v>
      </c>
      <c r="B16" s="2" t="s">
        <v>3430</v>
      </c>
      <c r="C16" s="1" t="s">
        <v>3431</v>
      </c>
      <c r="D16" s="2" t="s">
        <v>3432</v>
      </c>
      <c r="E16" s="1" t="s">
        <v>3433</v>
      </c>
      <c r="F16" s="371">
        <v>0</v>
      </c>
      <c r="G16" s="371">
        <v>1</v>
      </c>
      <c r="H16" s="371">
        <v>0.01</v>
      </c>
      <c r="I16" s="44" t="s">
        <v>3686</v>
      </c>
      <c r="J16" s="44" t="s">
        <v>3901</v>
      </c>
      <c r="K16" s="1"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s="1"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s="1" t="s">
        <v>3902</v>
      </c>
      <c r="N16" s="1" t="s">
        <v>3903</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E25B9-3763-4FCC-A315-10F0CBEC2BB9}">
  <sheetPr>
    <tabColor rgb="FFFFCCFF"/>
  </sheetPr>
  <dimension ref="A1:CK54"/>
  <sheetViews>
    <sheetView topLeftCell="A2" workbookViewId="0">
      <pane xSplit="1" topLeftCell="AH1" activePane="topRight" state="frozen"/>
      <selection pane="topRight" activeCell="BM4" sqref="BM4"/>
    </sheetView>
  </sheetViews>
  <sheetFormatPr defaultRowHeight="15" x14ac:dyDescent="0.25"/>
  <cols>
    <col min="1" max="1" width="11.7109375" customWidth="1"/>
    <col min="2" max="2" width="16.28515625" customWidth="1"/>
    <col min="3" max="3" width="11.140625" style="384" bestFit="1" customWidth="1"/>
    <col min="4" max="4" width="11.140625" customWidth="1"/>
    <col min="6" max="6" width="17.85546875" style="384" customWidth="1"/>
    <col min="9" max="9" width="16" style="384" customWidth="1"/>
    <col min="10" max="10" width="21.140625" style="384" customWidth="1"/>
    <col min="11" max="11" width="16" customWidth="1"/>
    <col min="12" max="12" width="14.7109375" style="384" customWidth="1"/>
    <col min="19" max="19" width="8.7109375" style="384"/>
    <col min="35" max="35" width="8.7109375" style="384"/>
    <col min="39" max="39" width="8.7109375" style="384"/>
    <col min="40" max="40" width="10.5703125" bestFit="1" customWidth="1"/>
    <col min="41" max="41" width="8.7109375" style="384"/>
    <col min="43" max="43" width="13.85546875" customWidth="1"/>
    <col min="44" max="44" width="8.7109375" style="384"/>
    <col min="45" max="45" width="11.5703125" bestFit="1" customWidth="1"/>
    <col min="52" max="52" width="8.7109375" style="384"/>
    <col min="60" max="60" width="8.7109375" style="384"/>
    <col min="68" max="68" width="8.7109375" style="384"/>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384"/>
  </cols>
  <sheetData>
    <row r="1" spans="1:89" x14ac:dyDescent="0.25">
      <c r="B1" s="505" t="s">
        <v>3904</v>
      </c>
      <c r="C1" s="505"/>
      <c r="D1" s="381"/>
      <c r="E1" s="382" t="s">
        <v>3905</v>
      </c>
      <c r="F1" s="383"/>
      <c r="H1" s="382" t="s">
        <v>3906</v>
      </c>
      <c r="J1" s="385" t="s">
        <v>3907</v>
      </c>
      <c r="K1" s="505" t="s">
        <v>3908</v>
      </c>
      <c r="L1" s="505"/>
      <c r="M1" s="505" t="s">
        <v>3909</v>
      </c>
      <c r="N1" s="505"/>
      <c r="O1" s="505"/>
      <c r="P1" s="505"/>
      <c r="Q1" s="505"/>
      <c r="R1" s="505"/>
      <c r="S1" s="505"/>
      <c r="T1" s="505" t="s">
        <v>3910</v>
      </c>
      <c r="U1" s="505"/>
      <c r="V1" s="505"/>
      <c r="W1" s="505"/>
      <c r="X1" s="505"/>
      <c r="Y1" s="505"/>
      <c r="Z1" s="505"/>
      <c r="AA1" s="505"/>
      <c r="AB1" s="505"/>
      <c r="AC1" s="505"/>
      <c r="AD1" s="505"/>
      <c r="AE1" s="505"/>
      <c r="AF1" s="505"/>
      <c r="AG1" s="505"/>
      <c r="AH1" s="505"/>
      <c r="AI1" s="506"/>
      <c r="AJ1" s="500" t="s">
        <v>3911</v>
      </c>
      <c r="AK1" s="500"/>
      <c r="AL1" s="500"/>
      <c r="AM1"/>
      <c r="AN1" s="504" t="s">
        <v>3912</v>
      </c>
      <c r="AO1" s="504"/>
      <c r="AQ1" t="s">
        <v>3913</v>
      </c>
      <c r="AS1" s="496" t="s">
        <v>3914</v>
      </c>
      <c r="AT1" s="497"/>
      <c r="AU1" s="497"/>
      <c r="AV1" s="497"/>
      <c r="AW1" s="497"/>
      <c r="AX1" s="497"/>
      <c r="AY1" s="497"/>
      <c r="AZ1" s="497"/>
      <c r="BA1" s="496" t="s">
        <v>3915</v>
      </c>
      <c r="BB1" s="497"/>
      <c r="BC1" s="497"/>
      <c r="BD1" s="497"/>
      <c r="BE1" s="497"/>
      <c r="BF1" s="497"/>
      <c r="BG1" s="497"/>
      <c r="BH1" s="497"/>
      <c r="BI1" s="498" t="s">
        <v>3916</v>
      </c>
      <c r="BJ1" s="499"/>
      <c r="BK1" s="499"/>
      <c r="BL1" s="499"/>
      <c r="BM1" s="499"/>
      <c r="BN1" s="499"/>
      <c r="BO1" s="499"/>
      <c r="BP1" s="499"/>
      <c r="BQ1" s="500" t="s">
        <v>3917</v>
      </c>
      <c r="BR1" s="500"/>
      <c r="BS1" s="500"/>
      <c r="BT1" s="500"/>
      <c r="BU1" s="500"/>
      <c r="BV1" s="500"/>
      <c r="BW1" s="500"/>
      <c r="BX1" s="500"/>
      <c r="BY1" s="500"/>
      <c r="BZ1" s="500"/>
      <c r="CA1" s="500"/>
      <c r="CB1" s="500"/>
      <c r="CC1" s="500"/>
      <c r="CD1" s="500"/>
      <c r="CE1" s="500"/>
      <c r="CF1" s="500"/>
      <c r="CG1" s="500"/>
      <c r="CH1" s="500"/>
      <c r="CI1" s="501" t="s">
        <v>3918</v>
      </c>
      <c r="CJ1" s="502"/>
      <c r="CK1" s="503"/>
    </row>
    <row r="2" spans="1:89" s="394" customFormat="1" ht="59.1" customHeight="1" thickBot="1" x14ac:dyDescent="0.3">
      <c r="A2" s="185"/>
      <c r="B2" s="386" t="s">
        <v>3919</v>
      </c>
      <c r="C2" s="387" t="s">
        <v>3920</v>
      </c>
      <c r="D2" s="185" t="s">
        <v>3921</v>
      </c>
      <c r="E2" s="185" t="s">
        <v>3922</v>
      </c>
      <c r="F2" s="387" t="s">
        <v>3923</v>
      </c>
      <c r="G2" s="185" t="s">
        <v>3924</v>
      </c>
      <c r="H2" s="185" t="s">
        <v>3925</v>
      </c>
      <c r="I2" s="387" t="s">
        <v>3926</v>
      </c>
      <c r="J2" s="387" t="s">
        <v>3927</v>
      </c>
      <c r="K2" s="388" t="s">
        <v>3928</v>
      </c>
      <c r="L2" s="389" t="s">
        <v>3929</v>
      </c>
      <c r="M2" s="390" t="s">
        <v>3930</v>
      </c>
      <c r="N2" s="390" t="s">
        <v>3931</v>
      </c>
      <c r="O2" s="390" t="s">
        <v>3932</v>
      </c>
      <c r="P2" s="390" t="s">
        <v>3933</v>
      </c>
      <c r="Q2" s="390" t="s">
        <v>3934</v>
      </c>
      <c r="R2" s="390" t="s">
        <v>3935</v>
      </c>
      <c r="S2" s="391" t="s">
        <v>3936</v>
      </c>
      <c r="T2" s="392" t="s">
        <v>3937</v>
      </c>
      <c r="U2" s="392" t="s">
        <v>3938</v>
      </c>
      <c r="V2" s="392" t="s">
        <v>3939</v>
      </c>
      <c r="W2" s="392" t="s">
        <v>3940</v>
      </c>
      <c r="X2" s="392" t="s">
        <v>3941</v>
      </c>
      <c r="Y2" s="392" t="s">
        <v>3942</v>
      </c>
      <c r="Z2" s="392" t="s">
        <v>3943</v>
      </c>
      <c r="AA2" s="392" t="s">
        <v>3944</v>
      </c>
      <c r="AB2" s="392" t="s">
        <v>3945</v>
      </c>
      <c r="AC2" s="392" t="s">
        <v>3946</v>
      </c>
      <c r="AD2" s="392" t="s">
        <v>3947</v>
      </c>
      <c r="AE2" s="392" t="s">
        <v>3948</v>
      </c>
      <c r="AF2" s="392" t="s">
        <v>3949</v>
      </c>
      <c r="AG2" s="392" t="s">
        <v>3950</v>
      </c>
      <c r="AH2" s="392" t="s">
        <v>3951</v>
      </c>
      <c r="AI2" s="393" t="s">
        <v>3952</v>
      </c>
      <c r="AJ2" s="394">
        <v>2021</v>
      </c>
      <c r="AK2" s="394">
        <v>2030</v>
      </c>
      <c r="AL2" s="394">
        <v>2050</v>
      </c>
      <c r="AM2" s="395" t="s">
        <v>3953</v>
      </c>
      <c r="AN2" s="396" t="s">
        <v>3954</v>
      </c>
      <c r="AO2" s="387" t="s">
        <v>3955</v>
      </c>
      <c r="AP2" s="397" t="s">
        <v>3956</v>
      </c>
      <c r="AQ2" s="397" t="s">
        <v>3957</v>
      </c>
      <c r="AR2" s="395" t="s">
        <v>3958</v>
      </c>
      <c r="AS2" s="398" t="s">
        <v>2464</v>
      </c>
      <c r="AT2" s="398" t="s">
        <v>450</v>
      </c>
      <c r="AU2" s="398" t="s">
        <v>3959</v>
      </c>
      <c r="AV2" s="398" t="s">
        <v>2472</v>
      </c>
      <c r="AW2" s="398" t="s">
        <v>2465</v>
      </c>
      <c r="AX2" s="398" t="s">
        <v>46</v>
      </c>
      <c r="AY2" s="398" t="s">
        <v>54</v>
      </c>
      <c r="AZ2" s="399" t="s">
        <v>53</v>
      </c>
      <c r="BA2" s="398" t="s">
        <v>2464</v>
      </c>
      <c r="BB2" s="398" t="s">
        <v>450</v>
      </c>
      <c r="BC2" s="398" t="s">
        <v>3959</v>
      </c>
      <c r="BD2" s="398" t="s">
        <v>2472</v>
      </c>
      <c r="BE2" s="398" t="s">
        <v>2465</v>
      </c>
      <c r="BF2" s="398" t="s">
        <v>46</v>
      </c>
      <c r="BG2" s="398" t="s">
        <v>54</v>
      </c>
      <c r="BH2" s="399" t="s">
        <v>53</v>
      </c>
      <c r="BI2" s="398" t="s">
        <v>2464</v>
      </c>
      <c r="BJ2" s="398" t="s">
        <v>450</v>
      </c>
      <c r="BK2" s="398" t="s">
        <v>3959</v>
      </c>
      <c r="BL2" s="398" t="s">
        <v>2472</v>
      </c>
      <c r="BM2" s="398" t="s">
        <v>2465</v>
      </c>
      <c r="BN2" s="398" t="s">
        <v>46</v>
      </c>
      <c r="BO2" s="398" t="s">
        <v>54</v>
      </c>
      <c r="BP2" s="399" t="s">
        <v>53</v>
      </c>
      <c r="BQ2" s="185" t="s">
        <v>3960</v>
      </c>
      <c r="BR2" s="185" t="s">
        <v>3961</v>
      </c>
      <c r="BS2" s="185" t="s">
        <v>3962</v>
      </c>
      <c r="BT2" s="185" t="s">
        <v>3963</v>
      </c>
      <c r="BU2" s="185" t="s">
        <v>3964</v>
      </c>
      <c r="BV2" s="185" t="s">
        <v>3965</v>
      </c>
      <c r="BW2" s="185" t="s">
        <v>3966</v>
      </c>
      <c r="BX2" s="185" t="s">
        <v>3967</v>
      </c>
      <c r="BY2" s="185" t="s">
        <v>3968</v>
      </c>
      <c r="BZ2" s="185" t="s">
        <v>3969</v>
      </c>
      <c r="CA2" s="185" t="s">
        <v>3970</v>
      </c>
      <c r="CB2" s="185" t="s">
        <v>3971</v>
      </c>
      <c r="CC2" s="185" t="s">
        <v>3972</v>
      </c>
      <c r="CD2" s="185" t="s">
        <v>3973</v>
      </c>
      <c r="CE2" s="185" t="s">
        <v>3974</v>
      </c>
      <c r="CF2" s="185" t="s">
        <v>3975</v>
      </c>
      <c r="CG2" s="185" t="s">
        <v>3976</v>
      </c>
      <c r="CH2" s="387" t="s">
        <v>3977</v>
      </c>
      <c r="CI2" s="400" t="s">
        <v>3978</v>
      </c>
      <c r="CJ2" s="401" t="s">
        <v>3979</v>
      </c>
      <c r="CK2" s="402" t="s">
        <v>3980</v>
      </c>
    </row>
    <row r="3" spans="1:89" s="178" customFormat="1" x14ac:dyDescent="0.25">
      <c r="A3" s="403" t="str">
        <f>About!$C$2</f>
        <v>Nebraska</v>
      </c>
      <c r="B3" s="404">
        <f>ROUND(SUMIFS(B$4:B$54, $A$4:$A$54, $A$3),0)</f>
        <v>60527</v>
      </c>
      <c r="C3" s="405">
        <f t="shared" ref="C3" si="0">ROUND(SUMIFS(C$4:C$54, $A$4:$A$54, $A$3),0)</f>
        <v>61</v>
      </c>
      <c r="D3" s="404">
        <f>SUMIFS(D$4:D$54, $A$4:$A$54, $A$3)</f>
        <v>257</v>
      </c>
      <c r="E3" s="404">
        <f>SUMIFS(E$4:E$54, $A$4:$A$54, $A$3)</f>
        <v>0</v>
      </c>
      <c r="F3" s="406">
        <f>ROUND(SUMIFS(F$4:F$54,$A$4:$A$54,$A$3)*100,0)</f>
        <v>-100</v>
      </c>
      <c r="G3" s="178">
        <f>SUMIFS(G$4:G$54, $A$4:$A$54, $A$3)</f>
        <v>1322615</v>
      </c>
      <c r="H3" s="178">
        <f>SUMIFS(H$4:H$54, $A$4:$A$54, $A$3)</f>
        <v>3400152</v>
      </c>
      <c r="I3" s="406">
        <f>ROUND(SUMIFS(I$4:I$54,$A$4:$A$54,$A$3)*100,0)</f>
        <v>157</v>
      </c>
      <c r="J3" s="406">
        <f>ROUND(SUMIFS(J$4:J$54, $A$4:$A$54, $A$3),0)</f>
        <v>1764</v>
      </c>
      <c r="K3" s="178">
        <f t="shared" ref="K3:AI3" si="1">ROUND(SUMIFS(K$4:K$54, $A$4:$A$54, $A$3),0)</f>
        <v>642</v>
      </c>
      <c r="L3" s="406">
        <f t="shared" si="1"/>
        <v>844</v>
      </c>
      <c r="M3" s="178">
        <f t="shared" si="1"/>
        <v>0</v>
      </c>
      <c r="N3" s="178">
        <f t="shared" si="1"/>
        <v>200</v>
      </c>
      <c r="O3" s="178">
        <f t="shared" si="1"/>
        <v>0</v>
      </c>
      <c r="P3" s="178">
        <f t="shared" si="1"/>
        <v>0</v>
      </c>
      <c r="Q3" s="178">
        <f t="shared" si="1"/>
        <v>0</v>
      </c>
      <c r="R3" s="178">
        <f t="shared" si="1"/>
        <v>0</v>
      </c>
      <c r="S3" s="406">
        <f t="shared" si="1"/>
        <v>0</v>
      </c>
      <c r="T3" s="178">
        <f t="shared" si="1"/>
        <v>3793</v>
      </c>
      <c r="U3" s="178">
        <f t="shared" si="1"/>
        <v>338</v>
      </c>
      <c r="V3" s="178">
        <f t="shared" si="1"/>
        <v>770</v>
      </c>
      <c r="W3" s="178">
        <f t="shared" si="1"/>
        <v>280</v>
      </c>
      <c r="X3" s="178">
        <f t="shared" si="1"/>
        <v>2181</v>
      </c>
      <c r="Y3" s="178">
        <f t="shared" si="1"/>
        <v>23</v>
      </c>
      <c r="Z3" s="178">
        <f t="shared" si="1"/>
        <v>0</v>
      </c>
      <c r="AA3" s="178">
        <f t="shared" si="1"/>
        <v>11</v>
      </c>
      <c r="AB3" s="178">
        <f t="shared" si="1"/>
        <v>0</v>
      </c>
      <c r="AC3" s="178">
        <f t="shared" si="1"/>
        <v>321</v>
      </c>
      <c r="AD3" s="178">
        <f t="shared" si="1"/>
        <v>1670</v>
      </c>
      <c r="AE3" s="178">
        <f t="shared" si="1"/>
        <v>0</v>
      </c>
      <c r="AF3" s="178">
        <f t="shared" si="1"/>
        <v>0</v>
      </c>
      <c r="AG3" s="178">
        <f t="shared" si="1"/>
        <v>0</v>
      </c>
      <c r="AH3" s="178">
        <f t="shared" si="1"/>
        <v>0</v>
      </c>
      <c r="AI3" s="406">
        <f t="shared" si="1"/>
        <v>0</v>
      </c>
      <c r="AJ3" s="178">
        <f>ROUND(SUMIFS(AJ$4:AJ$54,$A$4:$A$54,$A$3)*100,0)</f>
        <v>0</v>
      </c>
      <c r="AK3" s="178">
        <f t="shared" ref="AK3:AL3" si="2">ROUND(SUMIFS(AK$4:AK$54,$A$4:$A$54,$A$3)*100,0)</f>
        <v>0</v>
      </c>
      <c r="AL3" s="178">
        <f t="shared" si="2"/>
        <v>0</v>
      </c>
      <c r="AM3" s="178">
        <f>SUMIFS(AM$4:AM$54, $A$4:$A$54, $A$3)</f>
        <v>0</v>
      </c>
      <c r="AN3" s="178">
        <f t="shared" ref="AN3:AQ3" si="3">SUMIFS(AN$4:AN$54, $A$4:$A$54, $A$3)</f>
        <v>0</v>
      </c>
      <c r="AO3" s="406">
        <f t="shared" si="3"/>
        <v>0</v>
      </c>
      <c r="AP3" s="406">
        <f t="shared" si="3"/>
        <v>345</v>
      </c>
      <c r="AQ3" s="406">
        <f t="shared" si="3"/>
        <v>1988698</v>
      </c>
      <c r="AR3" s="406">
        <f>ROUND(SUMIFS(AR$4:AR$54,$A$4:$A$54,$A$3),2)</f>
        <v>17.350000000000001</v>
      </c>
      <c r="AS3" s="178">
        <f>SUMIFS(AS$4:AS$54, $A$4:$A$54, $A$3)</f>
        <v>10444475000000</v>
      </c>
      <c r="AT3" s="178">
        <f t="shared" ref="AT3:BH3" si="4">SUMIFS(AT$4:AT$54, $A$4:$A$54, $A$3)</f>
        <v>0</v>
      </c>
      <c r="AU3" s="178">
        <f t="shared" si="4"/>
        <v>0</v>
      </c>
      <c r="AV3" s="178">
        <f t="shared" si="4"/>
        <v>0</v>
      </c>
      <c r="AW3" s="178">
        <f t="shared" si="4"/>
        <v>0</v>
      </c>
      <c r="AX3" s="178">
        <f t="shared" si="4"/>
        <v>0</v>
      </c>
      <c r="AY3" s="178">
        <f t="shared" si="4"/>
        <v>0</v>
      </c>
      <c r="AZ3" s="178">
        <f t="shared" si="4"/>
        <v>0</v>
      </c>
      <c r="BA3" s="178">
        <f t="shared" si="4"/>
        <v>11068100589599.801</v>
      </c>
      <c r="BB3" s="178">
        <f t="shared" si="4"/>
        <v>0</v>
      </c>
      <c r="BC3" s="178">
        <f t="shared" si="4"/>
        <v>0</v>
      </c>
      <c r="BD3" s="178">
        <f t="shared" si="4"/>
        <v>0</v>
      </c>
      <c r="BE3" s="178">
        <f t="shared" si="4"/>
        <v>0</v>
      </c>
      <c r="BF3" s="178">
        <f t="shared" si="4"/>
        <v>421984465431.09003</v>
      </c>
      <c r="BG3" s="178">
        <f t="shared" si="4"/>
        <v>0</v>
      </c>
      <c r="BH3" s="178">
        <f t="shared" si="4"/>
        <v>0</v>
      </c>
      <c r="BI3" s="178">
        <f>ROUND(SUMIFS(BI$4:BI$54,$A$4:$A$54,$A$3),2)</f>
        <v>94.37</v>
      </c>
      <c r="BJ3" s="178">
        <f t="shared" ref="BJ3:BP3" si="5">ROUND(SUMIFS(BJ$4:BJ$54,$A$4:$A$54,$A$3),2)</f>
        <v>0</v>
      </c>
      <c r="BK3" s="178">
        <f t="shared" si="5"/>
        <v>0</v>
      </c>
      <c r="BL3" s="178">
        <f t="shared" si="5"/>
        <v>0</v>
      </c>
      <c r="BM3" s="178">
        <f t="shared" si="5"/>
        <v>0</v>
      </c>
      <c r="BN3" s="178">
        <f t="shared" si="5"/>
        <v>0</v>
      </c>
      <c r="BO3" s="178">
        <f t="shared" si="5"/>
        <v>0</v>
      </c>
      <c r="BP3" s="406">
        <f t="shared" si="5"/>
        <v>0</v>
      </c>
      <c r="BQ3" s="406">
        <f t="shared" ref="BQ3:BR3" si="6">ROUND(SUMIFS(BQ$4:BQ$54,$A$4:$A$54,$A$3)*100,0)</f>
        <v>4</v>
      </c>
      <c r="BR3" s="406">
        <f t="shared" si="6"/>
        <v>4</v>
      </c>
      <c r="BS3" s="406">
        <f>ROUND(SUMIFS(BS$4:BS$54,$A$4:$A$54,$A$3)*100,0)</f>
        <v>43</v>
      </c>
      <c r="BT3" s="406">
        <f>ROUND(SUMIFS(BT$4:BT$54,$A$4:$A$54,$A$3)*100,0)</f>
        <v>40</v>
      </c>
      <c r="BU3" s="406">
        <f t="shared" ref="BU3:CH3" si="7">ROUND(SUMIFS(BU$4:BU$54,$A$4:$A$54,$A$3)*100,0)</f>
        <v>61</v>
      </c>
      <c r="BV3" s="406">
        <f t="shared" si="7"/>
        <v>72</v>
      </c>
      <c r="BW3" s="406">
        <f t="shared" si="7"/>
        <v>13</v>
      </c>
      <c r="BX3" s="406">
        <f t="shared" si="7"/>
        <v>19</v>
      </c>
      <c r="BY3" s="406">
        <f t="shared" si="7"/>
        <v>45</v>
      </c>
      <c r="BZ3" s="406">
        <f>ROUND(SUMIFS(BZ$4:BZ$54,$A$4:$A$54,$A$3)*100,0)</f>
        <v>46</v>
      </c>
      <c r="CA3" s="406">
        <f>ROUND(SUMIFS(CA$4:CA$54,$A$4:$A$54,$A$3)*100,0)</f>
        <v>100</v>
      </c>
      <c r="CB3" s="406">
        <f>ROUND(SUMIFS(CB$4:CB$54,$A$4:$A$54,$A$3)*100,0)</f>
        <v>100</v>
      </c>
      <c r="CC3" s="406">
        <f t="shared" si="7"/>
        <v>13</v>
      </c>
      <c r="CD3" s="406">
        <f t="shared" si="7"/>
        <v>19</v>
      </c>
      <c r="CE3" s="406">
        <f t="shared" si="7"/>
        <v>45</v>
      </c>
      <c r="CF3" s="406">
        <f t="shared" si="7"/>
        <v>46</v>
      </c>
      <c r="CG3" s="406">
        <f t="shared" si="7"/>
        <v>100</v>
      </c>
      <c r="CH3" s="406">
        <f t="shared" si="7"/>
        <v>100</v>
      </c>
      <c r="CI3" s="178">
        <f>SUMIFS(CI$4:CI$54, $A$4:$A$54, $A$3)</f>
        <v>0</v>
      </c>
      <c r="CJ3" s="178">
        <f t="shared" ref="CJ3:CK3" si="8">SUMIFS(CJ$4:CJ$54, $A$4:$A$54, $A$3)</f>
        <v>0</v>
      </c>
      <c r="CK3" s="178">
        <f t="shared" si="8"/>
        <v>0</v>
      </c>
    </row>
    <row r="4" spans="1:89" x14ac:dyDescent="0.25">
      <c r="A4" t="s">
        <v>3766</v>
      </c>
      <c r="B4" s="39">
        <v>0</v>
      </c>
      <c r="C4" s="407">
        <f>B4/1000</f>
        <v>0</v>
      </c>
      <c r="D4" s="408">
        <v>0</v>
      </c>
      <c r="E4">
        <v>0</v>
      </c>
      <c r="F4" s="384">
        <f>IFERROR(($E4/$D4) - 1, 0)</f>
        <v>0</v>
      </c>
      <c r="G4" s="409">
        <v>0</v>
      </c>
      <c r="H4">
        <v>0</v>
      </c>
      <c r="I4" s="384">
        <f>IFERROR(($H4/$G4)-1,0)</f>
        <v>0</v>
      </c>
      <c r="J4" s="384">
        <v>420.624922029</v>
      </c>
      <c r="K4">
        <v>153.06936209200001</v>
      </c>
      <c r="L4" s="384">
        <v>201.186439869</v>
      </c>
      <c r="M4">
        <v>0</v>
      </c>
      <c r="N4">
        <v>0</v>
      </c>
      <c r="O4">
        <v>0</v>
      </c>
      <c r="P4">
        <v>0</v>
      </c>
      <c r="Q4">
        <v>0</v>
      </c>
      <c r="R4">
        <v>0</v>
      </c>
      <c r="S4" s="384">
        <v>0</v>
      </c>
      <c r="T4">
        <v>47.800000000000004</v>
      </c>
      <c r="U4">
        <v>477.20000000000005</v>
      </c>
      <c r="V4">
        <v>0</v>
      </c>
      <c r="W4">
        <v>425.4</v>
      </c>
      <c r="X4">
        <v>61</v>
      </c>
      <c r="Y4">
        <v>0</v>
      </c>
      <c r="Z4">
        <v>0</v>
      </c>
      <c r="AA4">
        <v>0</v>
      </c>
      <c r="AB4">
        <v>0</v>
      </c>
      <c r="AC4">
        <v>694.69999999999891</v>
      </c>
      <c r="AD4">
        <v>785.19999999999993</v>
      </c>
      <c r="AE4">
        <v>75</v>
      </c>
      <c r="AF4">
        <v>0</v>
      </c>
      <c r="AG4">
        <v>0</v>
      </c>
      <c r="AH4">
        <v>0</v>
      </c>
      <c r="AI4" s="384">
        <v>0</v>
      </c>
      <c r="AJ4" s="410">
        <v>0</v>
      </c>
      <c r="AK4" s="410">
        <v>0</v>
      </c>
      <c r="AL4" s="410">
        <v>0</v>
      </c>
      <c r="AM4" s="383">
        <v>0</v>
      </c>
      <c r="AN4" s="411">
        <v>0</v>
      </c>
      <c r="AO4" s="412">
        <v>0</v>
      </c>
      <c r="AP4">
        <v>81</v>
      </c>
      <c r="AQ4">
        <v>733536</v>
      </c>
      <c r="AR4" s="384">
        <f>$AP4/($AQ4/100000)</f>
        <v>11.042402826855124</v>
      </c>
      <c r="AS4">
        <v>0</v>
      </c>
      <c r="AT4">
        <v>0</v>
      </c>
      <c r="AU4">
        <v>16662028932394.301</v>
      </c>
      <c r="AV4">
        <v>65669313126760.5</v>
      </c>
      <c r="AW4">
        <v>0</v>
      </c>
      <c r="AX4">
        <v>0</v>
      </c>
      <c r="AY4">
        <v>0</v>
      </c>
      <c r="AZ4" s="384">
        <v>123581068315118</v>
      </c>
      <c r="BA4">
        <v>985029102555240</v>
      </c>
      <c r="BB4">
        <v>19171596701244.102</v>
      </c>
      <c r="BC4">
        <v>15471733556780.6</v>
      </c>
      <c r="BD4">
        <v>56020449481944.602</v>
      </c>
      <c r="BE4">
        <v>12633681206114.699</v>
      </c>
      <c r="BF4">
        <v>324781704984725</v>
      </c>
      <c r="BG4">
        <v>73371716298245</v>
      </c>
      <c r="BH4" s="384">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384">
        <f>IFERROR($AZ4/$BH4,0)*100</f>
        <v>71.289903280911531</v>
      </c>
      <c r="BQ4" s="413">
        <v>6.8524148269979837E-2</v>
      </c>
      <c r="BR4" s="413">
        <v>6.210065353833736E-2</v>
      </c>
      <c r="BS4" s="413">
        <v>0.28467688522687823</v>
      </c>
      <c r="BT4" s="413">
        <v>0.25560039503346799</v>
      </c>
      <c r="BU4" s="413">
        <v>0.273667327610779</v>
      </c>
      <c r="BV4" s="413">
        <v>0.37469110372694958</v>
      </c>
      <c r="BW4" s="413">
        <v>5.9503822671797428E-2</v>
      </c>
      <c r="BX4" s="413">
        <v>0.10054067064808749</v>
      </c>
      <c r="BY4" s="413">
        <v>0.27923582562443172</v>
      </c>
      <c r="BZ4" s="413">
        <v>0.26232587030922982</v>
      </c>
      <c r="CA4" s="413">
        <v>1</v>
      </c>
      <c r="CB4" s="413">
        <v>1</v>
      </c>
      <c r="CC4" s="413">
        <v>5.9503822671797463E-2</v>
      </c>
      <c r="CD4" s="413">
        <v>0.10054067064808786</v>
      </c>
      <c r="CE4" s="413">
        <v>0.27923582562443222</v>
      </c>
      <c r="CF4" s="413">
        <v>0.26232587030923121</v>
      </c>
      <c r="CG4" s="413">
        <v>1</v>
      </c>
      <c r="CH4" s="414">
        <v>1</v>
      </c>
      <c r="CI4" s="415">
        <v>0</v>
      </c>
      <c r="CJ4">
        <v>0</v>
      </c>
      <c r="CK4" s="384">
        <v>0</v>
      </c>
    </row>
    <row r="5" spans="1:89" x14ac:dyDescent="0.25">
      <c r="A5" t="s">
        <v>3768</v>
      </c>
      <c r="B5" s="39">
        <v>121652.039466667</v>
      </c>
      <c r="C5" s="407">
        <f t="shared" ref="C5:C54" si="9">B5/1000</f>
        <v>121.65203946666701</v>
      </c>
      <c r="D5" s="408">
        <v>0</v>
      </c>
      <c r="E5">
        <v>0</v>
      </c>
      <c r="F5" s="384">
        <f t="shared" ref="F5:F54" si="10">IFERROR(($E5/$D5) - 1, 0)</f>
        <v>0</v>
      </c>
      <c r="G5" s="409">
        <v>44550279</v>
      </c>
      <c r="H5">
        <v>47230739</v>
      </c>
      <c r="I5" s="384">
        <f t="shared" ref="I5:I54" si="11">IFERROR(($H5/$G5)-1,0)</f>
        <v>6.0167075496878386E-2</v>
      </c>
      <c r="J5" s="384">
        <v>5932.9171933309999</v>
      </c>
      <c r="K5">
        <v>2159.0443232590001</v>
      </c>
      <c r="L5" s="384">
        <v>2837.736010522</v>
      </c>
      <c r="M5">
        <v>0</v>
      </c>
      <c r="N5">
        <v>1550</v>
      </c>
      <c r="O5">
        <v>0</v>
      </c>
      <c r="P5">
        <v>0</v>
      </c>
      <c r="Q5">
        <v>0</v>
      </c>
      <c r="R5">
        <v>50</v>
      </c>
      <c r="S5" s="384">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384">
        <v>0</v>
      </c>
      <c r="AJ5" s="410">
        <v>0</v>
      </c>
      <c r="AK5" s="410">
        <v>0</v>
      </c>
      <c r="AL5" s="410">
        <v>0</v>
      </c>
      <c r="AM5" s="383">
        <v>0</v>
      </c>
      <c r="AN5" s="411">
        <v>0</v>
      </c>
      <c r="AO5" s="412">
        <v>0</v>
      </c>
      <c r="AP5">
        <v>480</v>
      </c>
      <c r="AQ5" s="416">
        <v>5143033</v>
      </c>
      <c r="AR5" s="384">
        <f t="shared" ref="AR5:AR54" si="12">$AP5/($AQ5/100000)</f>
        <v>9.3330141960979063</v>
      </c>
      <c r="AS5">
        <v>27155635000000</v>
      </c>
      <c r="AT5">
        <v>5059944575163</v>
      </c>
      <c r="AU5">
        <v>0</v>
      </c>
      <c r="AV5">
        <v>0</v>
      </c>
      <c r="AW5">
        <v>76619246504258.594</v>
      </c>
      <c r="AX5">
        <v>0</v>
      </c>
      <c r="AY5">
        <v>0</v>
      </c>
      <c r="AZ5" s="384">
        <v>0</v>
      </c>
      <c r="BA5">
        <v>28777061532959.602</v>
      </c>
      <c r="BB5">
        <v>290930930237375</v>
      </c>
      <c r="BC5">
        <v>5488073861132.6104</v>
      </c>
      <c r="BD5">
        <v>29520178386628.102</v>
      </c>
      <c r="BE5">
        <v>88177522699640</v>
      </c>
      <c r="BF5">
        <v>139449382056794</v>
      </c>
      <c r="BG5">
        <v>94233094924585.594</v>
      </c>
      <c r="BH5" s="384">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384">
        <f t="shared" ref="BP5:BP54" si="20">IFERROR($AZ5/$BH5,0)*100</f>
        <v>0</v>
      </c>
      <c r="BQ5" s="413">
        <v>8.5789391626109657E-2</v>
      </c>
      <c r="BR5" s="413">
        <v>0.11229566953574503</v>
      </c>
      <c r="BS5" s="413">
        <v>0.59595277548008685</v>
      </c>
      <c r="BT5" s="413">
        <v>0.57754600075119744</v>
      </c>
      <c r="BU5" s="413">
        <v>0.66876054265908991</v>
      </c>
      <c r="BV5" s="413">
        <v>0.77454566785785572</v>
      </c>
      <c r="BW5" s="413">
        <v>0.3068028798736584</v>
      </c>
      <c r="BX5" s="413">
        <v>0.411480131701147</v>
      </c>
      <c r="BY5" s="413">
        <v>0.68501844803566325</v>
      </c>
      <c r="BZ5" s="413">
        <v>0.67974705962824589</v>
      </c>
      <c r="CA5" s="413">
        <v>1</v>
      </c>
      <c r="CB5" s="413">
        <v>1</v>
      </c>
      <c r="CC5" s="413">
        <v>0.30679662407504193</v>
      </c>
      <c r="CD5" s="413">
        <v>0.41087332831568268</v>
      </c>
      <c r="CE5" s="413">
        <v>0.68501210117746303</v>
      </c>
      <c r="CF5" s="413">
        <v>0.67919526509404216</v>
      </c>
      <c r="CG5" s="413">
        <v>1</v>
      </c>
      <c r="CH5" s="414">
        <v>1</v>
      </c>
      <c r="CI5" s="415">
        <v>0</v>
      </c>
      <c r="CJ5">
        <v>0</v>
      </c>
      <c r="CK5" s="384">
        <v>0</v>
      </c>
    </row>
    <row r="6" spans="1:89" x14ac:dyDescent="0.25">
      <c r="A6" t="s">
        <v>3770</v>
      </c>
      <c r="B6" s="39">
        <v>68319.005066666999</v>
      </c>
      <c r="C6" s="407">
        <f t="shared" si="9"/>
        <v>68.319005066667003</v>
      </c>
      <c r="D6" s="408">
        <v>0</v>
      </c>
      <c r="E6">
        <v>0</v>
      </c>
      <c r="F6" s="384">
        <f t="shared" si="10"/>
        <v>0</v>
      </c>
      <c r="G6" s="409">
        <v>3387482</v>
      </c>
      <c r="H6">
        <v>8613908</v>
      </c>
      <c r="I6" s="384">
        <f t="shared" si="11"/>
        <v>1.5428645820110631</v>
      </c>
      <c r="J6" s="384">
        <v>5016.7880958340002</v>
      </c>
      <c r="K6">
        <v>1825.6563350460001</v>
      </c>
      <c r="L6" s="384">
        <v>2399.5481097749998</v>
      </c>
      <c r="M6">
        <v>2150</v>
      </c>
      <c r="N6">
        <v>500</v>
      </c>
      <c r="O6">
        <v>0</v>
      </c>
      <c r="P6">
        <v>0</v>
      </c>
      <c r="Q6">
        <v>0</v>
      </c>
      <c r="R6">
        <v>0</v>
      </c>
      <c r="S6" s="384">
        <v>0</v>
      </c>
      <c r="T6">
        <v>5163.3999999999996</v>
      </c>
      <c r="U6">
        <v>4609.8</v>
      </c>
      <c r="V6">
        <v>1817.8</v>
      </c>
      <c r="W6">
        <v>1265.8</v>
      </c>
      <c r="X6">
        <v>0</v>
      </c>
      <c r="Y6">
        <v>102.2</v>
      </c>
      <c r="Z6">
        <v>0</v>
      </c>
      <c r="AA6">
        <v>16.800000000000008</v>
      </c>
      <c r="AB6">
        <v>0</v>
      </c>
      <c r="AC6">
        <v>9</v>
      </c>
      <c r="AD6">
        <v>1493.6</v>
      </c>
      <c r="AE6">
        <v>0</v>
      </c>
      <c r="AF6">
        <v>0</v>
      </c>
      <c r="AG6">
        <v>0</v>
      </c>
      <c r="AH6">
        <v>0</v>
      </c>
      <c r="AI6" s="384">
        <v>0</v>
      </c>
      <c r="AJ6" s="410">
        <v>0</v>
      </c>
      <c r="AK6" s="410">
        <v>0</v>
      </c>
      <c r="AL6" s="410">
        <v>0</v>
      </c>
      <c r="AM6" s="383">
        <v>0</v>
      </c>
      <c r="AN6" s="411">
        <v>0</v>
      </c>
      <c r="AO6" s="412">
        <v>0</v>
      </c>
      <c r="AP6">
        <v>412</v>
      </c>
      <c r="AQ6" s="416">
        <v>3089060</v>
      </c>
      <c r="AR6" s="384">
        <f t="shared" si="12"/>
        <v>13.337390662531645</v>
      </c>
      <c r="AS6">
        <v>27155635000000</v>
      </c>
      <c r="AT6">
        <v>0</v>
      </c>
      <c r="AU6">
        <v>0</v>
      </c>
      <c r="AV6">
        <v>0</v>
      </c>
      <c r="AW6">
        <v>44661854438171.203</v>
      </c>
      <c r="AX6">
        <v>162908552000000</v>
      </c>
      <c r="AY6">
        <v>0</v>
      </c>
      <c r="AZ6" s="384">
        <v>0</v>
      </c>
      <c r="BA6">
        <v>28777061532959.602</v>
      </c>
      <c r="BB6">
        <v>0</v>
      </c>
      <c r="BC6">
        <v>3380361773601.2798</v>
      </c>
      <c r="BD6">
        <v>18182860707245.301</v>
      </c>
      <c r="BE6">
        <v>54312666805691.898</v>
      </c>
      <c r="BF6">
        <v>576325283662511</v>
      </c>
      <c r="BG6">
        <v>58042577405376</v>
      </c>
      <c r="BH6" s="384">
        <v>40219380721322.398</v>
      </c>
      <c r="BI6">
        <f t="shared" si="13"/>
        <v>94.365559071754035</v>
      </c>
      <c r="BJ6">
        <f t="shared" si="14"/>
        <v>0</v>
      </c>
      <c r="BK6">
        <f t="shared" si="15"/>
        <v>0</v>
      </c>
      <c r="BL6">
        <f t="shared" si="16"/>
        <v>0</v>
      </c>
      <c r="BM6">
        <f t="shared" si="17"/>
        <v>82.231009937244863</v>
      </c>
      <c r="BN6">
        <f t="shared" si="18"/>
        <v>28.266771668375608</v>
      </c>
      <c r="BO6">
        <f t="shared" si="19"/>
        <v>0</v>
      </c>
      <c r="BP6" s="384">
        <f t="shared" si="20"/>
        <v>0</v>
      </c>
      <c r="BQ6" s="413">
        <v>3.4657057842495002E-2</v>
      </c>
      <c r="BR6" s="413">
        <v>4.390581892992939E-2</v>
      </c>
      <c r="BS6" s="413">
        <v>0.26374900208063512</v>
      </c>
      <c r="BT6" s="413">
        <v>0.2510004875088831</v>
      </c>
      <c r="BU6" s="413">
        <v>0.48970893872339627</v>
      </c>
      <c r="BV6" s="413">
        <v>0.62415124740739314</v>
      </c>
      <c r="BW6" s="413">
        <v>0.23737193566655659</v>
      </c>
      <c r="BX6" s="413">
        <v>0.35822978376636</v>
      </c>
      <c r="BY6" s="413">
        <v>0.49724639834412032</v>
      </c>
      <c r="BZ6" s="413">
        <v>0.51031827855929546</v>
      </c>
      <c r="CA6" s="413">
        <v>1</v>
      </c>
      <c r="CB6" s="413">
        <v>1</v>
      </c>
      <c r="CC6" s="413">
        <v>0.2373631741470156</v>
      </c>
      <c r="CD6" s="413">
        <v>0.35754467454262595</v>
      </c>
      <c r="CE6" s="413">
        <v>0.49723429878408876</v>
      </c>
      <c r="CF6" s="413">
        <v>0.50954398184760386</v>
      </c>
      <c r="CG6" s="413">
        <v>1</v>
      </c>
      <c r="CH6" s="414">
        <v>1</v>
      </c>
      <c r="CI6" s="415">
        <v>0</v>
      </c>
      <c r="CJ6">
        <v>0</v>
      </c>
      <c r="CK6" s="384">
        <v>0</v>
      </c>
    </row>
    <row r="7" spans="1:89" x14ac:dyDescent="0.25">
      <c r="A7" t="s">
        <v>3772</v>
      </c>
      <c r="B7" s="39">
        <v>106989.80336666699</v>
      </c>
      <c r="C7" s="407">
        <f t="shared" si="9"/>
        <v>106.98980336666699</v>
      </c>
      <c r="D7" s="408">
        <v>87916</v>
      </c>
      <c r="E7">
        <v>0</v>
      </c>
      <c r="F7" s="384">
        <f t="shared" si="10"/>
        <v>-1</v>
      </c>
      <c r="G7" s="409">
        <v>36968920</v>
      </c>
      <c r="H7">
        <v>22825079</v>
      </c>
      <c r="I7" s="384">
        <f t="shared" si="11"/>
        <v>-0.3825873463439019</v>
      </c>
      <c r="J7" s="384">
        <v>4244.4475001600003</v>
      </c>
      <c r="K7">
        <v>1544.594333947</v>
      </c>
      <c r="L7" s="384">
        <v>2030.134775775</v>
      </c>
      <c r="M7">
        <v>1900</v>
      </c>
      <c r="N7">
        <v>0</v>
      </c>
      <c r="O7">
        <v>0</v>
      </c>
      <c r="P7">
        <v>0</v>
      </c>
      <c r="Q7">
        <v>0</v>
      </c>
      <c r="R7">
        <v>0</v>
      </c>
      <c r="S7" s="384">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384">
        <v>0</v>
      </c>
      <c r="AJ7" s="410">
        <v>0.11</v>
      </c>
      <c r="AK7" s="410">
        <v>0.15</v>
      </c>
      <c r="AL7" s="410">
        <v>0.15</v>
      </c>
      <c r="AM7" s="383">
        <v>0</v>
      </c>
      <c r="AN7" s="411">
        <v>0</v>
      </c>
      <c r="AO7" s="412">
        <v>0</v>
      </c>
      <c r="AP7">
        <v>1952</v>
      </c>
      <c r="AQ7" s="416">
        <v>7497004</v>
      </c>
      <c r="AR7" s="384">
        <f t="shared" si="12"/>
        <v>26.037067607273521</v>
      </c>
      <c r="AS7">
        <v>0</v>
      </c>
      <c r="AT7">
        <v>0</v>
      </c>
      <c r="AU7">
        <v>0</v>
      </c>
      <c r="AV7">
        <v>0</v>
      </c>
      <c r="AW7">
        <v>0</v>
      </c>
      <c r="AX7">
        <v>0</v>
      </c>
      <c r="AY7">
        <v>0</v>
      </c>
      <c r="AZ7" s="384">
        <v>0</v>
      </c>
      <c r="BA7">
        <v>0</v>
      </c>
      <c r="BB7">
        <v>79148220608245.594</v>
      </c>
      <c r="BC7">
        <v>0</v>
      </c>
      <c r="BD7">
        <v>0</v>
      </c>
      <c r="BE7">
        <v>0</v>
      </c>
      <c r="BF7">
        <v>72528579995.968597</v>
      </c>
      <c r="BG7">
        <v>0</v>
      </c>
      <c r="BH7" s="384">
        <v>0</v>
      </c>
      <c r="BI7">
        <f t="shared" si="13"/>
        <v>0</v>
      </c>
      <c r="BJ7">
        <f t="shared" si="14"/>
        <v>0</v>
      </c>
      <c r="BK7">
        <f t="shared" si="15"/>
        <v>0</v>
      </c>
      <c r="BL7">
        <f t="shared" si="16"/>
        <v>0</v>
      </c>
      <c r="BM7">
        <f t="shared" si="17"/>
        <v>0</v>
      </c>
      <c r="BN7">
        <f t="shared" si="18"/>
        <v>0</v>
      </c>
      <c r="BO7">
        <f t="shared" si="19"/>
        <v>0</v>
      </c>
      <c r="BP7" s="384">
        <f t="shared" si="20"/>
        <v>0</v>
      </c>
      <c r="BQ7" s="413">
        <v>5.5702456826177249E-2</v>
      </c>
      <c r="BR7" s="413">
        <v>6.9434030810889946E-2</v>
      </c>
      <c r="BS7" s="413">
        <v>0.50713130719514399</v>
      </c>
      <c r="BT7" s="413">
        <v>0.48224196260864993</v>
      </c>
      <c r="BU7" s="413">
        <v>0.67434715270698509</v>
      </c>
      <c r="BV7" s="413">
        <v>0.77055494865401164</v>
      </c>
      <c r="BW7" s="413">
        <v>0.29309353169916025</v>
      </c>
      <c r="BX7" s="413">
        <v>0.40447901088912536</v>
      </c>
      <c r="BY7" s="413">
        <v>0.56551533858970104</v>
      </c>
      <c r="BZ7" s="413">
        <v>0.56526797282189611</v>
      </c>
      <c r="CA7" s="413">
        <v>1</v>
      </c>
      <c r="CB7" s="413">
        <v>1</v>
      </c>
      <c r="CC7" s="413">
        <v>0.29255560730485242</v>
      </c>
      <c r="CD7" s="413">
        <v>0.40330033603765575</v>
      </c>
      <c r="CE7" s="413">
        <v>0.56487695874470234</v>
      </c>
      <c r="CF7" s="413">
        <v>0.56396139190840056</v>
      </c>
      <c r="CG7" s="413">
        <v>1</v>
      </c>
      <c r="CH7" s="414">
        <v>1</v>
      </c>
      <c r="CI7" s="415">
        <v>0</v>
      </c>
      <c r="CJ7">
        <v>0</v>
      </c>
      <c r="CK7" s="384">
        <v>0</v>
      </c>
    </row>
    <row r="8" spans="1:89" x14ac:dyDescent="0.25">
      <c r="A8" t="s">
        <v>3774</v>
      </c>
      <c r="B8" s="39">
        <v>226073.1684</v>
      </c>
      <c r="C8" s="407">
        <f t="shared" si="9"/>
        <v>226.07316839999999</v>
      </c>
      <c r="D8" s="408">
        <v>94891488</v>
      </c>
      <c r="E8">
        <v>80377637.999999851</v>
      </c>
      <c r="F8" s="384">
        <f t="shared" si="10"/>
        <v>-0.15295207511131192</v>
      </c>
      <c r="G8" s="409">
        <v>674638</v>
      </c>
      <c r="H8">
        <v>1233980</v>
      </c>
      <c r="I8" s="384">
        <f t="shared" si="11"/>
        <v>0.82909945778328531</v>
      </c>
      <c r="J8" s="384">
        <v>18070.645179894</v>
      </c>
      <c r="K8">
        <v>6576.0776059950003</v>
      </c>
      <c r="L8" s="384">
        <v>8643.2557356430007</v>
      </c>
      <c r="M8">
        <v>0</v>
      </c>
      <c r="N8">
        <v>3950</v>
      </c>
      <c r="O8">
        <v>2000</v>
      </c>
      <c r="P8">
        <v>30</v>
      </c>
      <c r="Q8">
        <v>0</v>
      </c>
      <c r="R8">
        <v>100</v>
      </c>
      <c r="S8" s="384">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384">
        <v>47.9</v>
      </c>
      <c r="AJ8" s="410">
        <v>0.31444063052963289</v>
      </c>
      <c r="AK8" s="410">
        <v>0.52773252676302018</v>
      </c>
      <c r="AL8" s="410">
        <v>0.87955421127170041</v>
      </c>
      <c r="AM8" s="383">
        <v>1</v>
      </c>
      <c r="AN8" s="411">
        <v>2500</v>
      </c>
      <c r="AO8" s="412">
        <v>0</v>
      </c>
      <c r="AP8">
        <v>34185</v>
      </c>
      <c r="AQ8" s="416">
        <v>38889770</v>
      </c>
      <c r="AR8" s="384">
        <f t="shared" si="12"/>
        <v>87.902294099450842</v>
      </c>
      <c r="AS8">
        <v>923291590000000</v>
      </c>
      <c r="AT8">
        <v>0</v>
      </c>
      <c r="AU8">
        <v>187227182553239</v>
      </c>
      <c r="AV8">
        <v>743523232912676</v>
      </c>
      <c r="AW8">
        <v>234216731265149</v>
      </c>
      <c r="AX8">
        <v>0</v>
      </c>
      <c r="AY8">
        <v>738063389239436</v>
      </c>
      <c r="AZ8" s="384">
        <v>1789078414747330</v>
      </c>
      <c r="BA8">
        <v>978420092120629</v>
      </c>
      <c r="BB8">
        <v>0</v>
      </c>
      <c r="BC8">
        <v>182392553336683</v>
      </c>
      <c r="BD8">
        <v>660411632774181</v>
      </c>
      <c r="BE8">
        <v>148935435371110</v>
      </c>
      <c r="BF8">
        <v>206666891944876</v>
      </c>
      <c r="BG8">
        <v>864961552577066</v>
      </c>
      <c r="BH8" s="384">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384">
        <f t="shared" si="20"/>
        <v>87.546206216796577</v>
      </c>
      <c r="BQ8" s="413">
        <v>9.471449488546356E-2</v>
      </c>
      <c r="BR8" s="413">
        <v>0.10006029144496795</v>
      </c>
      <c r="BS8" s="413">
        <v>0.39190810331637554</v>
      </c>
      <c r="BT8" s="413">
        <v>0.37080992324239975</v>
      </c>
      <c r="BU8" s="413">
        <v>0.57072795584960312</v>
      </c>
      <c r="BV8" s="413">
        <v>0.68511780926718457</v>
      </c>
      <c r="BW8" s="413">
        <v>0.13396842048158894</v>
      </c>
      <c r="BX8" s="413">
        <v>0.22272940796282886</v>
      </c>
      <c r="BY8" s="413">
        <v>0.30757766858452601</v>
      </c>
      <c r="BZ8" s="413">
        <v>0.32534458805559646</v>
      </c>
      <c r="CA8" s="413">
        <v>1</v>
      </c>
      <c r="CB8" s="413">
        <v>1</v>
      </c>
      <c r="CC8" s="413">
        <v>0.13165795606163594</v>
      </c>
      <c r="CD8" s="413">
        <v>0.21690918845863089</v>
      </c>
      <c r="CE8" s="413">
        <v>0.30332175236498166</v>
      </c>
      <c r="CF8" s="413">
        <v>0.31731580536912446</v>
      </c>
      <c r="CG8" s="413">
        <v>1</v>
      </c>
      <c r="CH8" s="414">
        <v>1</v>
      </c>
      <c r="CI8" s="415">
        <v>1</v>
      </c>
      <c r="CJ8">
        <v>1</v>
      </c>
      <c r="CK8" s="384">
        <v>1</v>
      </c>
    </row>
    <row r="9" spans="1:89" x14ac:dyDescent="0.25">
      <c r="A9" t="s">
        <v>3775</v>
      </c>
      <c r="B9" s="39">
        <v>219494.68506666701</v>
      </c>
      <c r="C9" s="407">
        <f t="shared" si="9"/>
        <v>219.49468506666702</v>
      </c>
      <c r="D9" s="408">
        <v>2807326</v>
      </c>
      <c r="E9">
        <v>2791383.9999999963</v>
      </c>
      <c r="F9" s="384">
        <f t="shared" si="10"/>
        <v>-5.6787134803737427E-3</v>
      </c>
      <c r="G9" s="409">
        <v>3200</v>
      </c>
      <c r="H9">
        <v>0</v>
      </c>
      <c r="I9" s="384">
        <f t="shared" si="11"/>
        <v>-1</v>
      </c>
      <c r="J9" s="384">
        <v>2693.1729121990002</v>
      </c>
      <c r="K9">
        <v>980.07093275700004</v>
      </c>
      <c r="L9" s="384">
        <v>1288.154462041</v>
      </c>
      <c r="M9">
        <v>3300</v>
      </c>
      <c r="N9">
        <v>300</v>
      </c>
      <c r="O9">
        <v>0</v>
      </c>
      <c r="P9">
        <v>0</v>
      </c>
      <c r="Q9">
        <v>0</v>
      </c>
      <c r="R9">
        <v>150</v>
      </c>
      <c r="S9" s="384">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384">
        <v>0</v>
      </c>
      <c r="AJ9" s="410">
        <v>0.24459804811642005</v>
      </c>
      <c r="AK9" s="410">
        <v>0.33122435107308507</v>
      </c>
      <c r="AL9" s="410">
        <v>0.52372724653233993</v>
      </c>
      <c r="AM9" s="383">
        <v>1</v>
      </c>
      <c r="AN9" s="411">
        <v>2400</v>
      </c>
      <c r="AO9" s="412">
        <v>4000</v>
      </c>
      <c r="AP9">
        <v>3355</v>
      </c>
      <c r="AQ9" s="416">
        <v>5914181</v>
      </c>
      <c r="AR9" s="384">
        <f t="shared" si="12"/>
        <v>56.728057528168314</v>
      </c>
      <c r="AS9">
        <v>1086225400000000</v>
      </c>
      <c r="AT9">
        <v>95209854964974</v>
      </c>
      <c r="AU9">
        <v>0</v>
      </c>
      <c r="AV9">
        <v>0</v>
      </c>
      <c r="AW9">
        <v>142219417683423</v>
      </c>
      <c r="AX9">
        <v>1252778960000000</v>
      </c>
      <c r="AY9">
        <v>0</v>
      </c>
      <c r="AZ9" s="384">
        <v>0</v>
      </c>
      <c r="BA9">
        <v>1151082461318380</v>
      </c>
      <c r="BB9">
        <v>265058383448991</v>
      </c>
      <c r="BC9">
        <v>4538324965609.2998</v>
      </c>
      <c r="BD9">
        <v>11064715337262.6</v>
      </c>
      <c r="BE9">
        <v>151828806635462</v>
      </c>
      <c r="BF9">
        <v>2028127671606050</v>
      </c>
      <c r="BG9">
        <v>71994376337266.094</v>
      </c>
      <c r="BH9" s="384">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384">
        <f t="shared" si="20"/>
        <v>0</v>
      </c>
      <c r="BQ9" s="413">
        <v>4.7499800098794447E-2</v>
      </c>
      <c r="BR9" s="413">
        <v>5.2728436436463556E-2</v>
      </c>
      <c r="BS9" s="413">
        <v>0.42961481850489031</v>
      </c>
      <c r="BT9" s="413">
        <v>0.40757344967609221</v>
      </c>
      <c r="BU9" s="413">
        <v>0.63551481560151923</v>
      </c>
      <c r="BV9" s="413">
        <v>0.74097400776675715</v>
      </c>
      <c r="BW9" s="413">
        <v>9.1777266030595758E-2</v>
      </c>
      <c r="BX9" s="413">
        <v>0.12816516237454695</v>
      </c>
      <c r="BY9" s="413">
        <v>0.33922668511490889</v>
      </c>
      <c r="BZ9" s="413">
        <v>0.34832920567192738</v>
      </c>
      <c r="CA9" s="413">
        <v>1</v>
      </c>
      <c r="CB9" s="413">
        <v>1</v>
      </c>
      <c r="CC9" s="413">
        <v>9.1731581022439931E-2</v>
      </c>
      <c r="CD9" s="413">
        <v>0.12795607740584078</v>
      </c>
      <c r="CE9" s="413">
        <v>0.33910381461353445</v>
      </c>
      <c r="CF9" s="413">
        <v>0.34790879390585028</v>
      </c>
      <c r="CG9" s="413">
        <v>1</v>
      </c>
      <c r="CH9" s="414">
        <v>1</v>
      </c>
      <c r="CI9" s="415">
        <v>1</v>
      </c>
      <c r="CJ9" s="178">
        <v>0.82</v>
      </c>
      <c r="CK9" s="384">
        <v>1</v>
      </c>
    </row>
    <row r="10" spans="1:89" x14ac:dyDescent="0.25">
      <c r="A10" t="s">
        <v>3777</v>
      </c>
      <c r="B10" s="39">
        <v>3467.3275866670001</v>
      </c>
      <c r="C10" s="407">
        <f t="shared" si="9"/>
        <v>3.4673275866669999</v>
      </c>
      <c r="D10" s="408">
        <v>3587296</v>
      </c>
      <c r="E10">
        <v>73555</v>
      </c>
      <c r="F10" s="384">
        <f t="shared" si="10"/>
        <v>-0.97949569815259185</v>
      </c>
      <c r="G10" s="409">
        <v>171332</v>
      </c>
      <c r="H10">
        <v>13974993</v>
      </c>
      <c r="I10" s="384">
        <f t="shared" si="11"/>
        <v>80.56674176452735</v>
      </c>
      <c r="J10" s="384">
        <v>1855.0621648010001</v>
      </c>
      <c r="K10">
        <v>675.07455534799999</v>
      </c>
      <c r="L10" s="384">
        <v>887.28302372600001</v>
      </c>
      <c r="M10">
        <v>0</v>
      </c>
      <c r="N10">
        <v>0</v>
      </c>
      <c r="O10">
        <v>0</v>
      </c>
      <c r="P10">
        <v>0</v>
      </c>
      <c r="Q10">
        <v>0</v>
      </c>
      <c r="R10">
        <v>50</v>
      </c>
      <c r="S10" s="384">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384">
        <v>160</v>
      </c>
      <c r="AJ10" s="410">
        <v>0.30499999999999999</v>
      </c>
      <c r="AK10" s="410">
        <v>0.48</v>
      </c>
      <c r="AL10" s="410">
        <v>0.28999999999999998</v>
      </c>
      <c r="AM10" s="383">
        <v>0</v>
      </c>
      <c r="AN10" s="411">
        <v>2250</v>
      </c>
      <c r="AO10" s="412">
        <v>0</v>
      </c>
      <c r="AP10">
        <v>1216</v>
      </c>
      <c r="AQ10" s="416">
        <v>3625646</v>
      </c>
      <c r="AR10" s="384">
        <f t="shared" si="12"/>
        <v>33.538850731704088</v>
      </c>
      <c r="AS10">
        <v>0</v>
      </c>
      <c r="AT10">
        <v>0</v>
      </c>
      <c r="AU10">
        <v>0</v>
      </c>
      <c r="AV10">
        <v>0</v>
      </c>
      <c r="AW10">
        <v>0</v>
      </c>
      <c r="AX10">
        <v>0</v>
      </c>
      <c r="AY10">
        <v>0</v>
      </c>
      <c r="AZ10" s="384">
        <v>0</v>
      </c>
      <c r="BA10">
        <v>0</v>
      </c>
      <c r="BB10">
        <v>0</v>
      </c>
      <c r="BC10">
        <v>0</v>
      </c>
      <c r="BD10">
        <v>0</v>
      </c>
      <c r="BE10">
        <v>0</v>
      </c>
      <c r="BF10">
        <v>0</v>
      </c>
      <c r="BG10">
        <v>0</v>
      </c>
      <c r="BH10" s="384">
        <v>0</v>
      </c>
      <c r="BI10">
        <f t="shared" si="13"/>
        <v>0</v>
      </c>
      <c r="BJ10">
        <f t="shared" si="14"/>
        <v>0</v>
      </c>
      <c r="BK10">
        <f t="shared" si="15"/>
        <v>0</v>
      </c>
      <c r="BL10">
        <f t="shared" si="16"/>
        <v>0</v>
      </c>
      <c r="BM10">
        <f t="shared" si="17"/>
        <v>0</v>
      </c>
      <c r="BN10">
        <f t="shared" si="18"/>
        <v>0</v>
      </c>
      <c r="BO10">
        <f t="shared" si="19"/>
        <v>0</v>
      </c>
      <c r="BP10" s="384">
        <f t="shared" si="20"/>
        <v>0</v>
      </c>
      <c r="BQ10" s="413">
        <v>1.8606315515451347E-2</v>
      </c>
      <c r="BR10" s="413">
        <v>1.8449311164725996E-2</v>
      </c>
      <c r="BS10" s="413">
        <v>0.44621209390087679</v>
      </c>
      <c r="BT10" s="413">
        <v>0.40396344583897059</v>
      </c>
      <c r="BU10" s="413">
        <v>0.50472799829030091</v>
      </c>
      <c r="BV10" s="413">
        <v>0.62794652660455186</v>
      </c>
      <c r="BW10" s="413">
        <v>6.388548270624736E-2</v>
      </c>
      <c r="BX10" s="413">
        <v>0.12517229317301082</v>
      </c>
      <c r="BY10" s="413">
        <v>0.42339737656280496</v>
      </c>
      <c r="BZ10" s="413">
        <v>0.42646895871886131</v>
      </c>
      <c r="CA10" s="413">
        <v>1</v>
      </c>
      <c r="CB10" s="413">
        <v>1</v>
      </c>
      <c r="CC10" s="413">
        <v>6.3509105459469098E-2</v>
      </c>
      <c r="CD10" s="413">
        <v>0.12403024851106161</v>
      </c>
      <c r="CE10" s="413">
        <v>0.42185744748507192</v>
      </c>
      <c r="CF10" s="413">
        <v>0.42271741854096567</v>
      </c>
      <c r="CG10" s="413">
        <v>1</v>
      </c>
      <c r="CH10" s="414">
        <v>1</v>
      </c>
      <c r="CI10" s="415">
        <v>1</v>
      </c>
      <c r="CJ10">
        <v>0</v>
      </c>
      <c r="CK10" s="384">
        <v>0</v>
      </c>
    </row>
    <row r="11" spans="1:89" x14ac:dyDescent="0.25">
      <c r="A11" t="s">
        <v>3778</v>
      </c>
      <c r="B11" s="39">
        <v>0</v>
      </c>
      <c r="C11" s="407">
        <f t="shared" si="9"/>
        <v>0</v>
      </c>
      <c r="D11" s="39"/>
      <c r="T11">
        <v>0</v>
      </c>
      <c r="U11">
        <v>0</v>
      </c>
      <c r="V11">
        <v>0</v>
      </c>
      <c r="W11">
        <v>0</v>
      </c>
      <c r="X11">
        <v>0</v>
      </c>
      <c r="Y11">
        <v>6.9</v>
      </c>
      <c r="Z11">
        <v>0</v>
      </c>
      <c r="AA11">
        <v>0</v>
      </c>
      <c r="AB11">
        <v>0</v>
      </c>
      <c r="AC11">
        <v>0</v>
      </c>
      <c r="AD11">
        <v>0</v>
      </c>
      <c r="AE11">
        <v>0</v>
      </c>
      <c r="AF11">
        <v>0</v>
      </c>
      <c r="AG11">
        <v>0</v>
      </c>
      <c r="AH11">
        <v>0</v>
      </c>
      <c r="AI11" s="384">
        <v>0</v>
      </c>
      <c r="AJ11" s="410">
        <v>0.26250000000000001</v>
      </c>
      <c r="AK11" s="410">
        <v>0.87</v>
      </c>
      <c r="AL11" s="410">
        <v>1</v>
      </c>
      <c r="AM11" s="383"/>
      <c r="AP11">
        <v>671</v>
      </c>
      <c r="AQ11" s="416">
        <v>686995</v>
      </c>
      <c r="AR11" s="384">
        <f t="shared" si="12"/>
        <v>97.671744335839406</v>
      </c>
      <c r="AS11">
        <v>0</v>
      </c>
      <c r="AT11">
        <v>0</v>
      </c>
      <c r="AU11">
        <v>0</v>
      </c>
      <c r="AV11">
        <v>0</v>
      </c>
      <c r="AW11">
        <v>0</v>
      </c>
      <c r="AX11">
        <v>0</v>
      </c>
      <c r="AY11">
        <v>0</v>
      </c>
      <c r="AZ11" s="384">
        <v>0</v>
      </c>
      <c r="BA11">
        <v>0</v>
      </c>
      <c r="BB11">
        <v>0</v>
      </c>
      <c r="BC11">
        <v>0</v>
      </c>
      <c r="BD11">
        <v>0</v>
      </c>
      <c r="BE11">
        <v>0</v>
      </c>
      <c r="BF11">
        <v>0</v>
      </c>
      <c r="BG11">
        <v>0</v>
      </c>
      <c r="BH11" s="384">
        <v>0</v>
      </c>
      <c r="BI11">
        <f t="shared" si="13"/>
        <v>0</v>
      </c>
      <c r="BJ11">
        <f t="shared" si="14"/>
        <v>0</v>
      </c>
      <c r="BK11">
        <f t="shared" si="15"/>
        <v>0</v>
      </c>
      <c r="BL11">
        <f t="shared" si="16"/>
        <v>0</v>
      </c>
      <c r="BM11">
        <f t="shared" si="17"/>
        <v>0</v>
      </c>
      <c r="BN11">
        <f t="shared" si="18"/>
        <v>0</v>
      </c>
      <c r="BO11">
        <f t="shared" si="19"/>
        <v>0</v>
      </c>
      <c r="BP11" s="384">
        <f t="shared" si="20"/>
        <v>0</v>
      </c>
      <c r="BQ11" s="413"/>
      <c r="BR11" s="413"/>
      <c r="BS11" s="413"/>
      <c r="BT11" s="413"/>
      <c r="BU11" s="413"/>
      <c r="BV11" s="413"/>
      <c r="BW11" s="413"/>
      <c r="BX11" s="413"/>
      <c r="BY11" s="413"/>
      <c r="BZ11" s="413"/>
      <c r="CA11" s="413"/>
      <c r="CB11" s="413"/>
      <c r="CC11" s="413"/>
      <c r="CD11" s="413"/>
      <c r="CE11" s="413"/>
      <c r="CF11" s="413"/>
      <c r="CG11" s="413"/>
      <c r="CH11" s="414"/>
      <c r="CI11" s="415">
        <v>0</v>
      </c>
      <c r="CJ11" s="178">
        <v>0.82</v>
      </c>
      <c r="CK11" s="384">
        <v>0</v>
      </c>
    </row>
    <row r="12" spans="1:89" x14ac:dyDescent="0.25">
      <c r="A12" t="s">
        <v>3780</v>
      </c>
      <c r="B12" s="39">
        <v>3008.482745667</v>
      </c>
      <c r="C12" s="407">
        <f t="shared" si="9"/>
        <v>3.008482745667</v>
      </c>
      <c r="D12" s="408">
        <v>5877137</v>
      </c>
      <c r="E12">
        <v>8705705.9999999851</v>
      </c>
      <c r="F12" s="384">
        <f t="shared" si="10"/>
        <v>0.48128348888242445</v>
      </c>
      <c r="G12" s="409">
        <v>0</v>
      </c>
      <c r="H12">
        <v>0</v>
      </c>
      <c r="I12" s="384">
        <f t="shared" si="11"/>
        <v>0</v>
      </c>
      <c r="J12" s="384">
        <v>932.68650202100002</v>
      </c>
      <c r="K12">
        <v>339.41338332399999</v>
      </c>
      <c r="L12" s="384">
        <v>446.10736793799998</v>
      </c>
      <c r="M12">
        <v>400</v>
      </c>
      <c r="N12">
        <v>0</v>
      </c>
      <c r="O12">
        <v>0</v>
      </c>
      <c r="P12">
        <v>3</v>
      </c>
      <c r="Q12">
        <v>0</v>
      </c>
      <c r="R12">
        <v>0</v>
      </c>
      <c r="S12" s="384">
        <v>0</v>
      </c>
      <c r="T12">
        <v>410</v>
      </c>
      <c r="U12">
        <v>1504</v>
      </c>
      <c r="V12">
        <v>0</v>
      </c>
      <c r="W12">
        <v>0</v>
      </c>
      <c r="X12">
        <v>0</v>
      </c>
      <c r="Y12">
        <v>36.199999999999996</v>
      </c>
      <c r="Z12">
        <v>0</v>
      </c>
      <c r="AA12">
        <v>10</v>
      </c>
      <c r="AB12">
        <v>0</v>
      </c>
      <c r="AC12">
        <v>158.5</v>
      </c>
      <c r="AD12">
        <v>955.1</v>
      </c>
      <c r="AE12">
        <v>0</v>
      </c>
      <c r="AF12">
        <v>0</v>
      </c>
      <c r="AG12">
        <v>0</v>
      </c>
      <c r="AH12">
        <v>0</v>
      </c>
      <c r="AI12" s="384">
        <v>0</v>
      </c>
      <c r="AJ12" s="410">
        <v>0.21</v>
      </c>
      <c r="AK12" s="410">
        <v>0.25</v>
      </c>
      <c r="AL12" s="410">
        <v>0.25</v>
      </c>
      <c r="AM12" s="383">
        <v>0</v>
      </c>
      <c r="AN12" s="411">
        <v>2500</v>
      </c>
      <c r="AO12" s="412">
        <v>0</v>
      </c>
      <c r="AP12">
        <v>271</v>
      </c>
      <c r="AQ12" s="416">
        <v>1044321</v>
      </c>
      <c r="AR12" s="384">
        <f t="shared" si="12"/>
        <v>25.949875565080085</v>
      </c>
      <c r="AS12">
        <v>0</v>
      </c>
      <c r="AT12">
        <v>0</v>
      </c>
      <c r="AU12">
        <v>25133445696537.801</v>
      </c>
      <c r="AV12">
        <v>15319580184338.9</v>
      </c>
      <c r="AW12">
        <v>183018339214898</v>
      </c>
      <c r="AX12">
        <v>0</v>
      </c>
      <c r="AY12">
        <v>45438135663387.797</v>
      </c>
      <c r="AZ12" s="384">
        <v>750891694849213</v>
      </c>
      <c r="BA12">
        <v>0</v>
      </c>
      <c r="BB12">
        <v>0</v>
      </c>
      <c r="BC12">
        <v>11994642785155.699</v>
      </c>
      <c r="BD12">
        <v>32343626721030.801</v>
      </c>
      <c r="BE12">
        <v>184631397161521</v>
      </c>
      <c r="BF12">
        <v>0</v>
      </c>
      <c r="BG12">
        <v>92424025788894.297</v>
      </c>
      <c r="BH12" s="384">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384">
        <f t="shared" si="20"/>
        <v>79.565079382643418</v>
      </c>
      <c r="BQ12" s="413">
        <v>4.4924604715033338E-2</v>
      </c>
      <c r="BR12" s="413">
        <v>5.0296834863836751E-2</v>
      </c>
      <c r="BS12" s="413">
        <v>0.34603106861694394</v>
      </c>
      <c r="BT12" s="413">
        <v>0.3130539629364858</v>
      </c>
      <c r="BU12" s="413">
        <v>0.52940701362740583</v>
      </c>
      <c r="BV12" s="413">
        <v>0.64967905145798666</v>
      </c>
      <c r="BW12" s="413">
        <v>0.19672869866565834</v>
      </c>
      <c r="BX12" s="413">
        <v>0.27794117321464684</v>
      </c>
      <c r="BY12" s="413">
        <v>0.57780217696183855</v>
      </c>
      <c r="BZ12" s="413">
        <v>0.5772066078504462</v>
      </c>
      <c r="CA12" s="413">
        <v>1</v>
      </c>
      <c r="CB12" s="413">
        <v>1</v>
      </c>
      <c r="CC12" s="413">
        <v>0.19652807712949308</v>
      </c>
      <c r="CD12" s="413">
        <v>0.276909795809475</v>
      </c>
      <c r="CE12" s="413">
        <v>0.57749232596152722</v>
      </c>
      <c r="CF12" s="413">
        <v>0.57608392852489632</v>
      </c>
      <c r="CG12" s="413">
        <v>1</v>
      </c>
      <c r="CH12" s="414">
        <v>1</v>
      </c>
      <c r="CI12" s="415">
        <v>0</v>
      </c>
      <c r="CJ12">
        <v>1</v>
      </c>
      <c r="CK12" s="384">
        <v>0</v>
      </c>
    </row>
    <row r="13" spans="1:89" x14ac:dyDescent="0.25">
      <c r="A13" t="s">
        <v>3782</v>
      </c>
      <c r="B13" s="39">
        <v>99253.471433333005</v>
      </c>
      <c r="C13" s="407">
        <f t="shared" si="9"/>
        <v>99.253471433333004</v>
      </c>
      <c r="D13" s="408">
        <v>28820791</v>
      </c>
      <c r="E13">
        <v>13186726.999999989</v>
      </c>
      <c r="F13" s="384">
        <f t="shared" si="10"/>
        <v>-0.54245783885667853</v>
      </c>
      <c r="G13" s="409">
        <v>0</v>
      </c>
      <c r="H13">
        <v>0</v>
      </c>
      <c r="I13" s="384">
        <f t="shared" si="11"/>
        <v>0</v>
      </c>
      <c r="J13" s="384">
        <v>9413.5041987749992</v>
      </c>
      <c r="K13">
        <v>3425.6626445400002</v>
      </c>
      <c r="L13" s="384">
        <v>4502.5135156260003</v>
      </c>
      <c r="M13">
        <v>2100</v>
      </c>
      <c r="N13">
        <v>0</v>
      </c>
      <c r="O13">
        <v>0</v>
      </c>
      <c r="P13">
        <v>21</v>
      </c>
      <c r="Q13">
        <v>0</v>
      </c>
      <c r="R13">
        <v>500</v>
      </c>
      <c r="S13" s="384">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384">
        <v>482.2</v>
      </c>
      <c r="AJ13" s="410">
        <v>7.624062566612755E-3</v>
      </c>
      <c r="AK13" s="410">
        <v>7.624062566612755E-3</v>
      </c>
      <c r="AL13" s="410">
        <v>7.624062566612755E-3</v>
      </c>
      <c r="AM13" s="383">
        <v>0</v>
      </c>
      <c r="AN13" s="411">
        <v>0</v>
      </c>
      <c r="AO13" s="412">
        <v>0</v>
      </c>
      <c r="AP13">
        <v>5644</v>
      </c>
      <c r="AQ13" s="416">
        <v>22975931</v>
      </c>
      <c r="AR13" s="384">
        <f t="shared" si="12"/>
        <v>24.564837002687725</v>
      </c>
      <c r="AS13">
        <v>10444475000000</v>
      </c>
      <c r="AT13">
        <v>0</v>
      </c>
      <c r="AU13">
        <v>0</v>
      </c>
      <c r="AV13">
        <v>0</v>
      </c>
      <c r="AW13">
        <v>0</v>
      </c>
      <c r="AX13">
        <v>0</v>
      </c>
      <c r="AY13">
        <v>0</v>
      </c>
      <c r="AZ13" s="384">
        <v>0</v>
      </c>
      <c r="BA13">
        <v>11068100589599.801</v>
      </c>
      <c r="BB13">
        <v>0</v>
      </c>
      <c r="BC13">
        <v>0</v>
      </c>
      <c r="BD13">
        <v>0</v>
      </c>
      <c r="BE13">
        <v>0</v>
      </c>
      <c r="BF13">
        <v>512095731486.68799</v>
      </c>
      <c r="BG13">
        <v>0</v>
      </c>
      <c r="BH13" s="384">
        <v>0</v>
      </c>
      <c r="BI13">
        <f t="shared" si="13"/>
        <v>94.365559071754419</v>
      </c>
      <c r="BJ13">
        <f t="shared" si="14"/>
        <v>0</v>
      </c>
      <c r="BK13">
        <f t="shared" si="15"/>
        <v>0</v>
      </c>
      <c r="BL13">
        <f t="shared" si="16"/>
        <v>0</v>
      </c>
      <c r="BM13">
        <f t="shared" si="17"/>
        <v>0</v>
      </c>
      <c r="BN13">
        <f t="shared" si="18"/>
        <v>0</v>
      </c>
      <c r="BO13">
        <f t="shared" si="19"/>
        <v>0</v>
      </c>
      <c r="BP13" s="384">
        <f t="shared" si="20"/>
        <v>0</v>
      </c>
      <c r="BQ13" s="413">
        <v>4.7655825475999752E-2</v>
      </c>
      <c r="BR13" s="413">
        <v>5.0352665111781408E-2</v>
      </c>
      <c r="BS13" s="413">
        <v>0.62784483873658514</v>
      </c>
      <c r="BT13" s="413">
        <v>0.59516607613099193</v>
      </c>
      <c r="BU13" s="413">
        <v>0.67586841621176508</v>
      </c>
      <c r="BV13" s="413">
        <v>0.77121589057112527</v>
      </c>
      <c r="BW13" s="413">
        <v>0.66470590629020254</v>
      </c>
      <c r="BX13" s="413">
        <v>0.76887318040580099</v>
      </c>
      <c r="BY13" s="413">
        <v>0.88980166298015628</v>
      </c>
      <c r="BZ13" s="413">
        <v>0.89265521701713946</v>
      </c>
      <c r="CA13" s="413">
        <v>1</v>
      </c>
      <c r="CB13" s="413">
        <v>1</v>
      </c>
      <c r="CC13" s="413">
        <v>0.66481586541285931</v>
      </c>
      <c r="CD13" s="413">
        <v>0.76973149311559663</v>
      </c>
      <c r="CE13" s="413">
        <v>0.88985003518132555</v>
      </c>
      <c r="CF13" s="413">
        <v>0.89311244524330602</v>
      </c>
      <c r="CG13" s="413">
        <v>1</v>
      </c>
      <c r="CH13" s="414">
        <v>1</v>
      </c>
      <c r="CI13" s="415">
        <v>0</v>
      </c>
      <c r="CJ13">
        <v>0</v>
      </c>
      <c r="CK13" s="384">
        <v>0</v>
      </c>
    </row>
    <row r="14" spans="1:89" x14ac:dyDescent="0.25">
      <c r="A14" t="s">
        <v>3784</v>
      </c>
      <c r="B14" s="39">
        <v>122035.6669</v>
      </c>
      <c r="C14" s="407">
        <f t="shared" si="9"/>
        <v>122.0356669</v>
      </c>
      <c r="D14" s="408">
        <v>14025574</v>
      </c>
      <c r="E14">
        <v>25641905.999999981</v>
      </c>
      <c r="F14" s="384">
        <f t="shared" si="10"/>
        <v>0.82822506943387708</v>
      </c>
      <c r="G14" s="409">
        <v>0</v>
      </c>
      <c r="H14">
        <v>0</v>
      </c>
      <c r="I14" s="384">
        <f t="shared" si="11"/>
        <v>0</v>
      </c>
      <c r="J14" s="384">
        <v>5597.1159990059996</v>
      </c>
      <c r="K14">
        <v>2036.843112839</v>
      </c>
      <c r="L14" s="384">
        <v>2677.121070104</v>
      </c>
      <c r="M14">
        <v>2650</v>
      </c>
      <c r="N14">
        <v>0</v>
      </c>
      <c r="O14">
        <v>0</v>
      </c>
      <c r="P14">
        <v>0</v>
      </c>
      <c r="Q14">
        <v>0</v>
      </c>
      <c r="R14">
        <v>0</v>
      </c>
      <c r="S14" s="384">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384">
        <v>0</v>
      </c>
      <c r="AJ14" s="410">
        <v>0</v>
      </c>
      <c r="AK14" s="410">
        <v>0</v>
      </c>
      <c r="AL14" s="410">
        <v>0</v>
      </c>
      <c r="AM14" s="383">
        <v>0</v>
      </c>
      <c r="AN14" s="411">
        <v>0</v>
      </c>
      <c r="AO14" s="412">
        <v>0</v>
      </c>
      <c r="AP14">
        <v>3754</v>
      </c>
      <c r="AQ14" s="416">
        <v>11145304</v>
      </c>
      <c r="AR14" s="384">
        <f t="shared" si="12"/>
        <v>33.682347291738296</v>
      </c>
      <c r="AS14">
        <v>0</v>
      </c>
      <c r="AT14">
        <v>0</v>
      </c>
      <c r="AU14">
        <v>0</v>
      </c>
      <c r="AV14">
        <v>0</v>
      </c>
      <c r="AW14">
        <v>0</v>
      </c>
      <c r="AX14">
        <v>0</v>
      </c>
      <c r="AY14">
        <v>0</v>
      </c>
      <c r="AZ14" s="384">
        <v>0</v>
      </c>
      <c r="BA14">
        <v>0</v>
      </c>
      <c r="BB14">
        <v>0</v>
      </c>
      <c r="BC14">
        <v>0</v>
      </c>
      <c r="BD14">
        <v>0</v>
      </c>
      <c r="BE14">
        <v>0</v>
      </c>
      <c r="BF14">
        <v>0</v>
      </c>
      <c r="BG14">
        <v>0</v>
      </c>
      <c r="BH14" s="384">
        <v>0</v>
      </c>
      <c r="BI14">
        <f t="shared" si="13"/>
        <v>0</v>
      </c>
      <c r="BJ14">
        <f t="shared" si="14"/>
        <v>0</v>
      </c>
      <c r="BK14">
        <f t="shared" si="15"/>
        <v>0</v>
      </c>
      <c r="BL14">
        <f t="shared" si="16"/>
        <v>0</v>
      </c>
      <c r="BM14">
        <f t="shared" si="17"/>
        <v>0</v>
      </c>
      <c r="BN14">
        <f t="shared" si="18"/>
        <v>0</v>
      </c>
      <c r="BO14">
        <f t="shared" si="19"/>
        <v>0</v>
      </c>
      <c r="BP14" s="384">
        <f t="shared" si="20"/>
        <v>0</v>
      </c>
      <c r="BQ14" s="413">
        <v>8.4643674009203709E-2</v>
      </c>
      <c r="BR14" s="413">
        <v>8.9127144083477869E-2</v>
      </c>
      <c r="BS14" s="413">
        <v>0.58201811714631957</v>
      </c>
      <c r="BT14" s="413">
        <v>0.54521743804940181</v>
      </c>
      <c r="BU14" s="413">
        <v>0.68907229982770546</v>
      </c>
      <c r="BV14" s="413">
        <v>0.78281016091056477</v>
      </c>
      <c r="BW14" s="413">
        <v>0.21972716363920794</v>
      </c>
      <c r="BX14" s="413">
        <v>0.28262390583352842</v>
      </c>
      <c r="BY14" s="413">
        <v>0.54077375082950441</v>
      </c>
      <c r="BZ14" s="413">
        <v>0.52821561642615522</v>
      </c>
      <c r="CA14" s="413">
        <v>1</v>
      </c>
      <c r="CB14" s="413">
        <v>1</v>
      </c>
      <c r="CC14" s="413">
        <v>0.21971475641967805</v>
      </c>
      <c r="CD14" s="413">
        <v>0.28221683456611885</v>
      </c>
      <c r="CE14" s="413">
        <v>0.54075577882056047</v>
      </c>
      <c r="CF14" s="413">
        <v>0.52776244845813158</v>
      </c>
      <c r="CG14" s="413">
        <v>1</v>
      </c>
      <c r="CH14" s="414">
        <v>1</v>
      </c>
      <c r="CI14" s="415">
        <v>0</v>
      </c>
      <c r="CJ14">
        <v>0</v>
      </c>
      <c r="CK14" s="384">
        <v>0</v>
      </c>
    </row>
    <row r="15" spans="1:89" x14ac:dyDescent="0.25">
      <c r="A15" t="s">
        <v>3786</v>
      </c>
      <c r="B15" s="39">
        <v>0</v>
      </c>
      <c r="C15" s="407">
        <f t="shared" si="9"/>
        <v>0</v>
      </c>
      <c r="D15" s="408">
        <v>0</v>
      </c>
      <c r="E15">
        <v>0</v>
      </c>
      <c r="F15" s="384">
        <f t="shared" si="10"/>
        <v>0</v>
      </c>
      <c r="G15" s="409">
        <v>0</v>
      </c>
      <c r="H15">
        <v>0</v>
      </c>
      <c r="I15" s="384">
        <f t="shared" si="11"/>
        <v>0</v>
      </c>
      <c r="J15" s="384">
        <v>450.27921482400001</v>
      </c>
      <c r="K15">
        <v>163.86083792700001</v>
      </c>
      <c r="L15" s="384">
        <v>215.37019666</v>
      </c>
      <c r="M15">
        <v>0</v>
      </c>
      <c r="N15">
        <v>0</v>
      </c>
      <c r="O15">
        <v>0</v>
      </c>
      <c r="P15">
        <v>0</v>
      </c>
      <c r="Q15">
        <v>0</v>
      </c>
      <c r="R15">
        <v>0</v>
      </c>
      <c r="S15" s="384">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384">
        <v>0</v>
      </c>
      <c r="AJ15" s="410">
        <v>0.31</v>
      </c>
      <c r="AK15" s="410">
        <v>0.4</v>
      </c>
      <c r="AL15" s="410">
        <v>1</v>
      </c>
      <c r="AM15" s="383">
        <v>1</v>
      </c>
      <c r="AN15" s="411">
        <v>0</v>
      </c>
      <c r="AO15" s="412">
        <v>0</v>
      </c>
      <c r="AP15">
        <v>751</v>
      </c>
      <c r="AQ15" s="416">
        <v>1430877</v>
      </c>
      <c r="AR15" s="384">
        <f t="shared" si="12"/>
        <v>52.485293984039153</v>
      </c>
      <c r="AS15">
        <v>0</v>
      </c>
      <c r="AT15">
        <v>0</v>
      </c>
      <c r="AU15">
        <v>14053320841590.699</v>
      </c>
      <c r="AV15">
        <v>55440619973487.898</v>
      </c>
      <c r="AW15">
        <v>0</v>
      </c>
      <c r="AX15">
        <v>0</v>
      </c>
      <c r="AY15">
        <v>0</v>
      </c>
      <c r="AZ15" s="384">
        <v>97878225680100.703</v>
      </c>
      <c r="BA15">
        <v>0</v>
      </c>
      <c r="BB15">
        <v>0</v>
      </c>
      <c r="BC15">
        <v>13174809527342.6</v>
      </c>
      <c r="BD15">
        <v>47703688074261</v>
      </c>
      <c r="BE15">
        <v>10758092679716.699</v>
      </c>
      <c r="BF15">
        <v>0</v>
      </c>
      <c r="BG15">
        <v>62478996511670.797</v>
      </c>
      <c r="BH15" s="384">
        <v>147614590883634</v>
      </c>
      <c r="BI15">
        <f t="shared" si="13"/>
        <v>0</v>
      </c>
      <c r="BJ15">
        <f t="shared" si="14"/>
        <v>0</v>
      </c>
      <c r="BK15">
        <f t="shared" si="15"/>
        <v>106.66811396722559</v>
      </c>
      <c r="BL15">
        <f t="shared" si="16"/>
        <v>116.21872901563231</v>
      </c>
      <c r="BM15">
        <f t="shared" si="17"/>
        <v>0</v>
      </c>
      <c r="BN15">
        <f t="shared" si="18"/>
        <v>0</v>
      </c>
      <c r="BO15">
        <f t="shared" si="19"/>
        <v>0</v>
      </c>
      <c r="BP15" s="384">
        <f t="shared" si="20"/>
        <v>66.306606341685466</v>
      </c>
      <c r="BQ15" s="413">
        <v>2.9999707422524551E-4</v>
      </c>
      <c r="BR15" s="413">
        <v>4.0906165691248161E-4</v>
      </c>
      <c r="BS15" s="413">
        <v>0.56046021612016694</v>
      </c>
      <c r="BT15" s="413">
        <v>0.527694774316949</v>
      </c>
      <c r="BU15" s="413">
        <v>0.50598865796770209</v>
      </c>
      <c r="BV15" s="413">
        <v>0.61934885777968152</v>
      </c>
      <c r="BW15" s="413">
        <v>0.62782514211530382</v>
      </c>
      <c r="BX15" s="413">
        <v>0.74531223271681013</v>
      </c>
      <c r="BY15" s="413">
        <v>0.72788754375712761</v>
      </c>
      <c r="BZ15" s="413">
        <v>0.72518805837098288</v>
      </c>
      <c r="CA15" s="413">
        <v>1</v>
      </c>
      <c r="CB15" s="413">
        <v>1</v>
      </c>
      <c r="CC15" s="413">
        <v>0.62782514211530294</v>
      </c>
      <c r="CD15" s="413">
        <v>0.74531223271681069</v>
      </c>
      <c r="CE15" s="413">
        <v>0.72788754375712716</v>
      </c>
      <c r="CF15" s="413">
        <v>0.7251880583709821</v>
      </c>
      <c r="CG15" s="413">
        <v>1</v>
      </c>
      <c r="CH15" s="414">
        <v>1</v>
      </c>
      <c r="CI15" s="415">
        <v>0</v>
      </c>
      <c r="CJ15">
        <v>0</v>
      </c>
      <c r="CK15" s="384">
        <v>0</v>
      </c>
    </row>
    <row r="16" spans="1:89" x14ac:dyDescent="0.25">
      <c r="A16" t="s">
        <v>3788</v>
      </c>
      <c r="B16" s="39">
        <v>64827.355633332998</v>
      </c>
      <c r="C16" s="407">
        <f t="shared" si="9"/>
        <v>64.827355633332999</v>
      </c>
      <c r="D16" s="408">
        <v>0</v>
      </c>
      <c r="E16">
        <v>24479.999999999996</v>
      </c>
      <c r="F16" s="384">
        <f t="shared" si="10"/>
        <v>0</v>
      </c>
      <c r="G16" s="409">
        <v>2933106</v>
      </c>
      <c r="H16">
        <v>9314891</v>
      </c>
      <c r="I16" s="384">
        <f t="shared" si="11"/>
        <v>2.1757771454560455</v>
      </c>
      <c r="J16" s="384">
        <v>7193.6428573499998</v>
      </c>
      <c r="K16">
        <v>2617.8342404939999</v>
      </c>
      <c r="L16" s="384">
        <v>3440.745710404</v>
      </c>
      <c r="M16">
        <v>50</v>
      </c>
      <c r="N16">
        <v>0</v>
      </c>
      <c r="O16">
        <v>0</v>
      </c>
      <c r="P16">
        <v>0</v>
      </c>
      <c r="Q16">
        <v>0</v>
      </c>
      <c r="R16">
        <v>50</v>
      </c>
      <c r="S16" s="384">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384">
        <v>0</v>
      </c>
      <c r="AJ16" s="410">
        <v>0</v>
      </c>
      <c r="AK16" s="410">
        <v>0</v>
      </c>
      <c r="AL16" s="410">
        <v>0</v>
      </c>
      <c r="AM16" s="383">
        <v>0</v>
      </c>
      <c r="AN16" s="411">
        <v>0</v>
      </c>
      <c r="AO16" s="412">
        <v>0</v>
      </c>
      <c r="AP16">
        <v>523</v>
      </c>
      <c r="AQ16" s="416">
        <v>3214315</v>
      </c>
      <c r="AR16" s="384">
        <f t="shared" si="12"/>
        <v>16.27096286456057</v>
      </c>
      <c r="AS16">
        <v>0</v>
      </c>
      <c r="AT16">
        <v>0</v>
      </c>
      <c r="AU16">
        <v>0</v>
      </c>
      <c r="AV16">
        <v>0</v>
      </c>
      <c r="AW16">
        <v>0</v>
      </c>
      <c r="AX16">
        <v>0</v>
      </c>
      <c r="AY16">
        <v>0</v>
      </c>
      <c r="AZ16" s="384">
        <v>0</v>
      </c>
      <c r="BA16">
        <v>0</v>
      </c>
      <c r="BB16">
        <v>0</v>
      </c>
      <c r="BC16">
        <v>0</v>
      </c>
      <c r="BD16">
        <v>0</v>
      </c>
      <c r="BE16">
        <v>0</v>
      </c>
      <c r="BF16">
        <v>0</v>
      </c>
      <c r="BG16">
        <v>0</v>
      </c>
      <c r="BH16" s="384">
        <v>0</v>
      </c>
      <c r="BI16">
        <f t="shared" si="13"/>
        <v>0</v>
      </c>
      <c r="BJ16">
        <f t="shared" si="14"/>
        <v>0</v>
      </c>
      <c r="BK16">
        <f t="shared" si="15"/>
        <v>0</v>
      </c>
      <c r="BL16">
        <f t="shared" si="16"/>
        <v>0</v>
      </c>
      <c r="BM16">
        <f t="shared" si="17"/>
        <v>0</v>
      </c>
      <c r="BN16">
        <f t="shared" si="18"/>
        <v>0</v>
      </c>
      <c r="BO16">
        <f t="shared" si="19"/>
        <v>0</v>
      </c>
      <c r="BP16" s="384">
        <f t="shared" si="20"/>
        <v>0</v>
      </c>
      <c r="BQ16" s="413">
        <v>3.437321600316505E-2</v>
      </c>
      <c r="BR16" s="413">
        <v>3.8052460535847606E-2</v>
      </c>
      <c r="BS16" s="413">
        <v>0.39824130513933081</v>
      </c>
      <c r="BT16" s="413">
        <v>0.37843320078113546</v>
      </c>
      <c r="BU16" s="413">
        <v>0.55306068930255969</v>
      </c>
      <c r="BV16" s="413">
        <v>0.67777045808970948</v>
      </c>
      <c r="BW16" s="413">
        <v>9.9086115233292554E-2</v>
      </c>
      <c r="BX16" s="413">
        <v>0.13684800012936954</v>
      </c>
      <c r="BY16" s="413">
        <v>0.39964564339841174</v>
      </c>
      <c r="BZ16" s="413">
        <v>0.39779267536405194</v>
      </c>
      <c r="CA16" s="413">
        <v>1</v>
      </c>
      <c r="CB16" s="413">
        <v>1</v>
      </c>
      <c r="CC16" s="413">
        <v>9.9073291376579789E-2</v>
      </c>
      <c r="CD16" s="413">
        <v>0.13664637019030532</v>
      </c>
      <c r="CE16" s="413">
        <v>0.3996111747641195</v>
      </c>
      <c r="CF16" s="413">
        <v>0.39731573083500238</v>
      </c>
      <c r="CG16" s="413">
        <v>1</v>
      </c>
      <c r="CH16" s="414">
        <v>1</v>
      </c>
      <c r="CI16" s="415">
        <v>0</v>
      </c>
      <c r="CJ16">
        <v>0</v>
      </c>
      <c r="CK16" s="384">
        <v>0</v>
      </c>
    </row>
    <row r="17" spans="1:89" x14ac:dyDescent="0.25">
      <c r="A17" t="s">
        <v>3790</v>
      </c>
      <c r="B17" s="39">
        <v>199705.748066667</v>
      </c>
      <c r="C17" s="407">
        <f t="shared" si="9"/>
        <v>199.70574806666701</v>
      </c>
      <c r="D17" s="408">
        <v>14467241</v>
      </c>
      <c r="E17">
        <v>10428326.999999989</v>
      </c>
      <c r="F17" s="384">
        <f t="shared" si="10"/>
        <v>-0.27917652025013007</v>
      </c>
      <c r="G17" s="409">
        <v>88678</v>
      </c>
      <c r="H17">
        <v>0</v>
      </c>
      <c r="I17" s="384">
        <f t="shared" si="11"/>
        <v>-1</v>
      </c>
      <c r="J17" s="384">
        <v>1449.6370974659999</v>
      </c>
      <c r="K17">
        <v>527.53656322500001</v>
      </c>
      <c r="L17" s="384">
        <v>693.36672999500001</v>
      </c>
      <c r="M17">
        <v>0</v>
      </c>
      <c r="N17">
        <v>0</v>
      </c>
      <c r="O17">
        <v>0</v>
      </c>
      <c r="P17">
        <v>0</v>
      </c>
      <c r="Q17">
        <v>0</v>
      </c>
      <c r="R17">
        <v>0</v>
      </c>
      <c r="S17" s="384">
        <v>0</v>
      </c>
      <c r="T17">
        <v>0</v>
      </c>
      <c r="U17">
        <v>547.69999999999993</v>
      </c>
      <c r="V17">
        <v>0</v>
      </c>
      <c r="W17">
        <v>2764.2000000000007</v>
      </c>
      <c r="X17">
        <v>970.4</v>
      </c>
      <c r="Y17">
        <v>240</v>
      </c>
      <c r="Z17">
        <v>0</v>
      </c>
      <c r="AA17">
        <v>26.400000000000006</v>
      </c>
      <c r="AB17">
        <v>10</v>
      </c>
      <c r="AC17">
        <v>5.4</v>
      </c>
      <c r="AD17">
        <v>547.4</v>
      </c>
      <c r="AE17">
        <v>0</v>
      </c>
      <c r="AF17">
        <v>0</v>
      </c>
      <c r="AG17">
        <v>0</v>
      </c>
      <c r="AH17">
        <v>0</v>
      </c>
      <c r="AI17" s="384">
        <v>0</v>
      </c>
      <c r="AJ17" s="410">
        <v>0</v>
      </c>
      <c r="AK17" s="410">
        <v>0</v>
      </c>
      <c r="AL17" s="410">
        <v>0</v>
      </c>
      <c r="AM17" s="383">
        <v>0</v>
      </c>
      <c r="AN17" s="411">
        <v>0</v>
      </c>
      <c r="AO17" s="412">
        <v>0</v>
      </c>
      <c r="AP17">
        <v>260</v>
      </c>
      <c r="AQ17" s="416">
        <v>1990456</v>
      </c>
      <c r="AR17" s="384">
        <f t="shared" si="12"/>
        <v>13.062333455248446</v>
      </c>
      <c r="AS17">
        <v>0</v>
      </c>
      <c r="AT17">
        <v>0</v>
      </c>
      <c r="AU17">
        <v>0</v>
      </c>
      <c r="AV17">
        <v>0</v>
      </c>
      <c r="AW17">
        <v>0</v>
      </c>
      <c r="AX17">
        <v>0</v>
      </c>
      <c r="AY17">
        <v>0</v>
      </c>
      <c r="AZ17" s="384">
        <v>0</v>
      </c>
      <c r="BA17">
        <v>0</v>
      </c>
      <c r="BB17">
        <v>0</v>
      </c>
      <c r="BC17">
        <v>0</v>
      </c>
      <c r="BD17">
        <v>0</v>
      </c>
      <c r="BE17">
        <v>0</v>
      </c>
      <c r="BF17">
        <v>1083533028424.62</v>
      </c>
      <c r="BG17">
        <v>0</v>
      </c>
      <c r="BH17" s="384">
        <v>0</v>
      </c>
      <c r="BI17">
        <f t="shared" si="13"/>
        <v>0</v>
      </c>
      <c r="BJ17">
        <f t="shared" si="14"/>
        <v>0</v>
      </c>
      <c r="BK17">
        <f t="shared" si="15"/>
        <v>0</v>
      </c>
      <c r="BL17">
        <f t="shared" si="16"/>
        <v>0</v>
      </c>
      <c r="BM17">
        <f t="shared" si="17"/>
        <v>0</v>
      </c>
      <c r="BN17">
        <f t="shared" si="18"/>
        <v>0</v>
      </c>
      <c r="BO17">
        <f t="shared" si="19"/>
        <v>0</v>
      </c>
      <c r="BP17" s="384">
        <f t="shared" si="20"/>
        <v>0</v>
      </c>
      <c r="BQ17" s="413">
        <v>3.9382038104106967E-2</v>
      </c>
      <c r="BR17" s="413">
        <v>4.2626525901697791E-2</v>
      </c>
      <c r="BS17" s="413">
        <v>0.41312259945297664</v>
      </c>
      <c r="BT17" s="413">
        <v>0.38638519749448419</v>
      </c>
      <c r="BU17" s="413">
        <v>0.62733717599892058</v>
      </c>
      <c r="BV17" s="413">
        <v>0.73139706461426413</v>
      </c>
      <c r="BW17" s="413">
        <v>0.11809843237642104</v>
      </c>
      <c r="BX17" s="413">
        <v>0.1499016180095985</v>
      </c>
      <c r="BY17" s="413">
        <v>0.49445255900765872</v>
      </c>
      <c r="BZ17" s="413">
        <v>0.50242416120988609</v>
      </c>
      <c r="CA17" s="413">
        <v>1</v>
      </c>
      <c r="CB17" s="413">
        <v>1</v>
      </c>
      <c r="CC17" s="413">
        <v>0.11800170803599717</v>
      </c>
      <c r="CD17" s="413">
        <v>0.14912560803679847</v>
      </c>
      <c r="CE17" s="413">
        <v>0.49422033351412875</v>
      </c>
      <c r="CF17" s="413">
        <v>0.50092122056164756</v>
      </c>
      <c r="CG17" s="413">
        <v>1</v>
      </c>
      <c r="CH17" s="414">
        <v>1</v>
      </c>
      <c r="CI17" s="415">
        <v>0</v>
      </c>
      <c r="CJ17">
        <v>0</v>
      </c>
      <c r="CK17" s="384">
        <v>0</v>
      </c>
    </row>
    <row r="18" spans="1:89" x14ac:dyDescent="0.25">
      <c r="A18" t="s">
        <v>3792</v>
      </c>
      <c r="B18" s="39">
        <v>68672.634866666995</v>
      </c>
      <c r="C18" s="407">
        <f t="shared" si="9"/>
        <v>68.672634866666996</v>
      </c>
      <c r="D18" s="408">
        <v>52802</v>
      </c>
      <c r="E18">
        <v>0</v>
      </c>
      <c r="F18" s="384">
        <f t="shared" si="10"/>
        <v>-1</v>
      </c>
      <c r="G18" s="409">
        <v>40457236</v>
      </c>
      <c r="H18">
        <v>34602295</v>
      </c>
      <c r="I18" s="384">
        <f t="shared" si="11"/>
        <v>-0.14471925368307414</v>
      </c>
      <c r="J18" s="384">
        <v>9458.5315348629993</v>
      </c>
      <c r="K18">
        <v>3442.0485153019999</v>
      </c>
      <c r="L18" s="384">
        <v>4524.0502552959997</v>
      </c>
      <c r="M18">
        <v>6400</v>
      </c>
      <c r="N18">
        <v>3550</v>
      </c>
      <c r="O18">
        <v>0</v>
      </c>
      <c r="P18">
        <v>0</v>
      </c>
      <c r="Q18">
        <v>0</v>
      </c>
      <c r="R18">
        <v>10700</v>
      </c>
      <c r="S18" s="384">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384">
        <v>0</v>
      </c>
      <c r="AJ18" s="410">
        <v>0.17499999999999999</v>
      </c>
      <c r="AK18" s="410">
        <v>0.25</v>
      </c>
      <c r="AL18" s="410">
        <v>0.25</v>
      </c>
      <c r="AM18" s="383">
        <v>1</v>
      </c>
      <c r="AN18" s="411">
        <v>0</v>
      </c>
      <c r="AO18" s="412">
        <v>0</v>
      </c>
      <c r="AP18">
        <v>2251</v>
      </c>
      <c r="AQ18" s="416">
        <v>12516863</v>
      </c>
      <c r="AR18" s="384">
        <f t="shared" si="12"/>
        <v>17.983739216447443</v>
      </c>
      <c r="AS18">
        <v>48044585000000</v>
      </c>
      <c r="AT18">
        <v>462623653961154</v>
      </c>
      <c r="AU18">
        <v>16599279669050.801</v>
      </c>
      <c r="AV18">
        <v>111072071198079</v>
      </c>
      <c r="AW18">
        <v>624173403723381</v>
      </c>
      <c r="AX18">
        <v>0</v>
      </c>
      <c r="AY18">
        <v>511714473125996</v>
      </c>
      <c r="AZ18" s="384">
        <v>1036386255916730</v>
      </c>
      <c r="BA18">
        <v>50913262712159.398</v>
      </c>
      <c r="BB18">
        <v>944481216942459</v>
      </c>
      <c r="BC18">
        <v>26993931907905.699</v>
      </c>
      <c r="BD18">
        <v>151701502758254</v>
      </c>
      <c r="BE18">
        <v>613024925192508</v>
      </c>
      <c r="BF18">
        <v>2386849632594.6001</v>
      </c>
      <c r="BG18">
        <v>639364826547338</v>
      </c>
      <c r="BH18" s="384">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384">
        <f t="shared" si="20"/>
        <v>81.754039153083852</v>
      </c>
      <c r="BQ18" s="413">
        <v>2.5383592232339484E-2</v>
      </c>
      <c r="BR18" s="413">
        <v>2.9313160412152379E-2</v>
      </c>
      <c r="BS18" s="413">
        <v>0.32912647192630529</v>
      </c>
      <c r="BT18" s="413">
        <v>0.30062602113969605</v>
      </c>
      <c r="BU18" s="413">
        <v>0.60123649851970684</v>
      </c>
      <c r="BV18" s="413">
        <v>0.71481889537557297</v>
      </c>
      <c r="BW18" s="413">
        <v>7.5302591742216624E-2</v>
      </c>
      <c r="BX18" s="413">
        <v>0.11178244158150062</v>
      </c>
      <c r="BY18" s="413">
        <v>0.29590059873644314</v>
      </c>
      <c r="BZ18" s="413">
        <v>0.29281164178401481</v>
      </c>
      <c r="CA18" s="413">
        <v>1</v>
      </c>
      <c r="CB18" s="413">
        <v>1</v>
      </c>
      <c r="CC18" s="413">
        <v>7.5282060991799862E-2</v>
      </c>
      <c r="CD18" s="413">
        <v>0.11114283677131588</v>
      </c>
      <c r="CE18" s="413">
        <v>0.29583916550974426</v>
      </c>
      <c r="CF18" s="413">
        <v>0.29127879866835865</v>
      </c>
      <c r="CG18" s="413">
        <v>1</v>
      </c>
      <c r="CH18" s="414">
        <v>1</v>
      </c>
      <c r="CI18" s="415">
        <v>0</v>
      </c>
      <c r="CJ18">
        <v>0</v>
      </c>
      <c r="CK18" s="384">
        <v>0</v>
      </c>
    </row>
    <row r="19" spans="1:89" x14ac:dyDescent="0.25">
      <c r="A19" t="s">
        <v>3794</v>
      </c>
      <c r="B19" s="39">
        <v>87980.974066666997</v>
      </c>
      <c r="C19" s="407">
        <f t="shared" si="9"/>
        <v>87.980974066667002</v>
      </c>
      <c r="D19" s="408">
        <v>22719</v>
      </c>
      <c r="E19">
        <v>18310965.999999981</v>
      </c>
      <c r="F19" s="384">
        <f t="shared" si="10"/>
        <v>804.97587922003527</v>
      </c>
      <c r="G19" s="409">
        <v>6444160</v>
      </c>
      <c r="H19">
        <v>0</v>
      </c>
      <c r="I19" s="384">
        <f t="shared" si="11"/>
        <v>-1</v>
      </c>
      <c r="J19" s="384">
        <v>8251.2961933820006</v>
      </c>
      <c r="K19">
        <v>3002.7242291329999</v>
      </c>
      <c r="L19" s="384">
        <v>3946.6251724809999</v>
      </c>
      <c r="M19">
        <v>8500</v>
      </c>
      <c r="N19">
        <v>0</v>
      </c>
      <c r="O19">
        <v>0</v>
      </c>
      <c r="P19">
        <v>0</v>
      </c>
      <c r="Q19">
        <v>0</v>
      </c>
      <c r="R19">
        <v>250</v>
      </c>
      <c r="S19" s="384">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384">
        <v>0</v>
      </c>
      <c r="AJ19" s="410">
        <v>0.08</v>
      </c>
      <c r="AK19" s="410">
        <v>0.1</v>
      </c>
      <c r="AL19" s="410">
        <v>0.1</v>
      </c>
      <c r="AM19" s="383">
        <v>0</v>
      </c>
      <c r="AN19" s="411">
        <v>0</v>
      </c>
      <c r="AO19" s="412">
        <v>0</v>
      </c>
      <c r="AP19">
        <v>830</v>
      </c>
      <c r="AQ19" s="416">
        <v>6892124</v>
      </c>
      <c r="AR19" s="384">
        <f t="shared" si="12"/>
        <v>12.042731674589721</v>
      </c>
      <c r="AS19">
        <v>8355580000000</v>
      </c>
      <c r="AT19">
        <v>141831090611445</v>
      </c>
      <c r="AU19">
        <v>1167054487871.05</v>
      </c>
      <c r="AV19">
        <v>29795523466815.602</v>
      </c>
      <c r="AW19">
        <v>266052687154763</v>
      </c>
      <c r="AX19">
        <v>0</v>
      </c>
      <c r="AY19">
        <v>166717292717333</v>
      </c>
      <c r="AZ19" s="384">
        <v>357201001547554</v>
      </c>
      <c r="BA19">
        <v>8854480471679.9004</v>
      </c>
      <c r="BB19">
        <v>650047091793914</v>
      </c>
      <c r="BC19">
        <v>11667961019318.699</v>
      </c>
      <c r="BD19">
        <v>65572041405239</v>
      </c>
      <c r="BE19">
        <v>264976253011965</v>
      </c>
      <c r="BF19">
        <v>5542941780297.9697</v>
      </c>
      <c r="BG19">
        <v>276361513347857</v>
      </c>
      <c r="BH19" s="384">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384">
        <f t="shared" si="20"/>
        <v>65.188564876629499</v>
      </c>
      <c r="BQ19" s="413">
        <v>2.635464268260506E-2</v>
      </c>
      <c r="BR19" s="413">
        <v>3.3307416236769825E-2</v>
      </c>
      <c r="BS19" s="413">
        <v>0.35992150631790143</v>
      </c>
      <c r="BT19" s="413">
        <v>0.34616492796128395</v>
      </c>
      <c r="BU19" s="413">
        <v>0.60958834749645574</v>
      </c>
      <c r="BV19" s="413">
        <v>0.73096952794583669</v>
      </c>
      <c r="BW19" s="413">
        <v>0.12944087816476291</v>
      </c>
      <c r="BX19" s="413">
        <v>0.18336619467159551</v>
      </c>
      <c r="BY19" s="413">
        <v>0.44888058600606473</v>
      </c>
      <c r="BZ19" s="413">
        <v>0.44714468441712368</v>
      </c>
      <c r="CA19" s="413">
        <v>1</v>
      </c>
      <c r="CB19" s="413">
        <v>1</v>
      </c>
      <c r="CC19" s="413">
        <v>0.12941921880397442</v>
      </c>
      <c r="CD19" s="413">
        <v>0.1828861434082302</v>
      </c>
      <c r="CE19" s="413">
        <v>0.44883303287547516</v>
      </c>
      <c r="CF19" s="413">
        <v>0.44624219924069652</v>
      </c>
      <c r="CG19" s="413">
        <v>1</v>
      </c>
      <c r="CH19" s="414">
        <v>1</v>
      </c>
      <c r="CI19" s="415">
        <v>0</v>
      </c>
      <c r="CJ19">
        <v>0</v>
      </c>
      <c r="CK19" s="384">
        <v>0</v>
      </c>
    </row>
    <row r="20" spans="1:89" x14ac:dyDescent="0.25">
      <c r="A20" t="s">
        <v>3796</v>
      </c>
      <c r="B20" s="39">
        <v>53004.2019</v>
      </c>
      <c r="C20" s="407">
        <f t="shared" si="9"/>
        <v>53.004201899999998</v>
      </c>
      <c r="D20" s="408">
        <v>0</v>
      </c>
      <c r="E20">
        <v>0</v>
      </c>
      <c r="F20" s="384">
        <f t="shared" si="10"/>
        <v>0</v>
      </c>
      <c r="G20" s="409">
        <v>3597275</v>
      </c>
      <c r="H20">
        <v>13717698</v>
      </c>
      <c r="I20" s="384">
        <f t="shared" si="11"/>
        <v>2.8133581669458132</v>
      </c>
      <c r="J20" s="384">
        <v>2519.0891755900002</v>
      </c>
      <c r="K20">
        <v>916.72022499399998</v>
      </c>
      <c r="L20" s="384">
        <v>1204.8895736019999</v>
      </c>
      <c r="M20">
        <v>3600</v>
      </c>
      <c r="N20">
        <v>150</v>
      </c>
      <c r="O20">
        <v>0</v>
      </c>
      <c r="P20">
        <v>0</v>
      </c>
      <c r="Q20">
        <v>0</v>
      </c>
      <c r="R20">
        <v>0</v>
      </c>
      <c r="S20" s="384">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384">
        <v>0</v>
      </c>
      <c r="AJ20" s="410">
        <v>0</v>
      </c>
      <c r="AK20" s="410">
        <v>0</v>
      </c>
      <c r="AL20" s="410">
        <v>0</v>
      </c>
      <c r="AM20" s="383">
        <v>0</v>
      </c>
      <c r="AN20" s="411">
        <v>0</v>
      </c>
      <c r="AO20" s="412">
        <v>0</v>
      </c>
      <c r="AP20">
        <v>937</v>
      </c>
      <c r="AQ20" s="416">
        <v>2944376</v>
      </c>
      <c r="AR20" s="384">
        <f t="shared" si="12"/>
        <v>31.823381252937804</v>
      </c>
      <c r="AS20">
        <v>190089445000000</v>
      </c>
      <c r="AT20">
        <v>0</v>
      </c>
      <c r="AU20">
        <v>0</v>
      </c>
      <c r="AV20">
        <v>21199976536633.5</v>
      </c>
      <c r="AW20">
        <v>228178989121794</v>
      </c>
      <c r="AX20">
        <v>0</v>
      </c>
      <c r="AY20">
        <v>130231497764670</v>
      </c>
      <c r="AZ20" s="384">
        <v>285372548061551</v>
      </c>
      <c r="BA20">
        <v>201439430730717</v>
      </c>
      <c r="BB20">
        <v>0</v>
      </c>
      <c r="BC20">
        <v>10047135508138.9</v>
      </c>
      <c r="BD20">
        <v>56463265899923.297</v>
      </c>
      <c r="BE20">
        <v>228167742079547</v>
      </c>
      <c r="BF20">
        <v>184196219160670</v>
      </c>
      <c r="BG20">
        <v>237971447559943</v>
      </c>
      <c r="BH20" s="384">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384">
        <f t="shared" si="20"/>
        <v>60.481653404429622</v>
      </c>
      <c r="BQ20" s="413">
        <v>4.9619555441662168E-2</v>
      </c>
      <c r="BR20" s="413">
        <v>5.8474483259616919E-2</v>
      </c>
      <c r="BS20" s="413">
        <v>0.46009995205354826</v>
      </c>
      <c r="BT20" s="413">
        <v>0.42909385507229719</v>
      </c>
      <c r="BU20" s="413">
        <v>0.63027476002153049</v>
      </c>
      <c r="BV20" s="413">
        <v>0.73838938152838396</v>
      </c>
      <c r="BW20" s="413">
        <v>0.10797167014658475</v>
      </c>
      <c r="BX20" s="413">
        <v>0.16465647213311085</v>
      </c>
      <c r="BY20" s="413">
        <v>0.36095743282887233</v>
      </c>
      <c r="BZ20" s="413">
        <v>0.37126915162577989</v>
      </c>
      <c r="CA20" s="413">
        <v>1</v>
      </c>
      <c r="CB20" s="413">
        <v>1</v>
      </c>
      <c r="CC20" s="413">
        <v>0.10791999570993627</v>
      </c>
      <c r="CD20" s="413">
        <v>0.16343277702128306</v>
      </c>
      <c r="CE20" s="413">
        <v>0.36083365809164869</v>
      </c>
      <c r="CF20" s="413">
        <v>0.36887116223210598</v>
      </c>
      <c r="CG20" s="413">
        <v>1</v>
      </c>
      <c r="CH20" s="414">
        <v>1</v>
      </c>
      <c r="CI20" s="415">
        <v>0</v>
      </c>
      <c r="CJ20">
        <v>0</v>
      </c>
      <c r="CK20" s="384">
        <v>0</v>
      </c>
    </row>
    <row r="21" spans="1:89" x14ac:dyDescent="0.25">
      <c r="A21" t="s">
        <v>3798</v>
      </c>
      <c r="B21" s="39">
        <v>0</v>
      </c>
      <c r="C21" s="407">
        <f t="shared" si="9"/>
        <v>0</v>
      </c>
      <c r="D21" s="408">
        <v>3102595</v>
      </c>
      <c r="E21">
        <v>9143235.999999987</v>
      </c>
      <c r="F21" s="384">
        <f t="shared" si="10"/>
        <v>1.946964073622238</v>
      </c>
      <c r="G21" s="409">
        <v>0</v>
      </c>
      <c r="H21">
        <v>0</v>
      </c>
      <c r="I21" s="384">
        <f t="shared" si="11"/>
        <v>0</v>
      </c>
      <c r="J21" s="384">
        <v>3169.289606331</v>
      </c>
      <c r="K21">
        <v>1153.33427222</v>
      </c>
      <c r="L21" s="384">
        <v>1515.8828196300001</v>
      </c>
      <c r="M21">
        <v>6100</v>
      </c>
      <c r="N21">
        <v>0</v>
      </c>
      <c r="O21">
        <v>0</v>
      </c>
      <c r="P21">
        <v>0</v>
      </c>
      <c r="Q21">
        <v>0</v>
      </c>
      <c r="R21">
        <v>0</v>
      </c>
      <c r="S21" s="384">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384">
        <v>0</v>
      </c>
      <c r="AJ21" s="410">
        <v>0</v>
      </c>
      <c r="AK21" s="410">
        <v>0</v>
      </c>
      <c r="AL21" s="410">
        <v>0</v>
      </c>
      <c r="AM21" s="383">
        <v>0</v>
      </c>
      <c r="AN21" s="411">
        <v>0</v>
      </c>
      <c r="AO21" s="412">
        <v>0</v>
      </c>
      <c r="AP21">
        <v>399</v>
      </c>
      <c r="AQ21" s="416">
        <v>4540745</v>
      </c>
      <c r="AR21" s="384">
        <f t="shared" si="12"/>
        <v>8.787104318784694</v>
      </c>
      <c r="AS21">
        <v>14622265000000</v>
      </c>
      <c r="AT21">
        <v>323564250382524</v>
      </c>
      <c r="AU21">
        <v>0</v>
      </c>
      <c r="AV21">
        <v>7123782710601.3398</v>
      </c>
      <c r="AW21">
        <v>166156465278814</v>
      </c>
      <c r="AX21">
        <v>0</v>
      </c>
      <c r="AY21">
        <v>70481824378887.906</v>
      </c>
      <c r="AZ21" s="384">
        <v>167745218270253</v>
      </c>
      <c r="BA21">
        <v>15495340825439.801</v>
      </c>
      <c r="BB21">
        <v>741647685808990</v>
      </c>
      <c r="BC21">
        <v>7392847859096.8398</v>
      </c>
      <c r="BD21">
        <v>41546601425621.898</v>
      </c>
      <c r="BE21">
        <v>167889584268201</v>
      </c>
      <c r="BF21">
        <v>79985836721008.703</v>
      </c>
      <c r="BG21">
        <v>175103312301754</v>
      </c>
      <c r="BH21" s="384">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384">
        <f t="shared" si="20"/>
        <v>48.316125661026348</v>
      </c>
      <c r="BQ21" s="413">
        <v>7.7970299613027733E-2</v>
      </c>
      <c r="BR21" s="413">
        <v>9.3221950228082551E-2</v>
      </c>
      <c r="BS21" s="413">
        <v>0.52150136613670361</v>
      </c>
      <c r="BT21" s="413">
        <v>0.48761769865635729</v>
      </c>
      <c r="BU21" s="413">
        <v>0.65922723566296959</v>
      </c>
      <c r="BV21" s="413">
        <v>0.7600564617932617</v>
      </c>
      <c r="BW21" s="413">
        <v>0.22413671319256201</v>
      </c>
      <c r="BX21" s="413">
        <v>0.30629535402097302</v>
      </c>
      <c r="BY21" s="413">
        <v>0.62391054769140708</v>
      </c>
      <c r="BZ21" s="413">
        <v>0.62721264412577815</v>
      </c>
      <c r="CA21" s="413">
        <v>1</v>
      </c>
      <c r="CB21" s="413">
        <v>1</v>
      </c>
      <c r="CC21" s="413">
        <v>0.22413832709974588</v>
      </c>
      <c r="CD21" s="413">
        <v>0.3065188240473033</v>
      </c>
      <c r="CE21" s="413">
        <v>0.62391272536218723</v>
      </c>
      <c r="CF21" s="413">
        <v>0.62745771014630469</v>
      </c>
      <c r="CG21" s="413">
        <v>1</v>
      </c>
      <c r="CH21" s="414">
        <v>1</v>
      </c>
      <c r="CI21" s="415">
        <v>0</v>
      </c>
      <c r="CJ21">
        <v>0</v>
      </c>
      <c r="CK21" s="384">
        <v>0</v>
      </c>
    </row>
    <row r="22" spans="1:89" x14ac:dyDescent="0.25">
      <c r="A22" t="s">
        <v>3800</v>
      </c>
      <c r="B22" s="39">
        <v>73514.234800000006</v>
      </c>
      <c r="C22" s="407">
        <f t="shared" si="9"/>
        <v>73.514234800000011</v>
      </c>
      <c r="D22" s="408">
        <v>11978785</v>
      </c>
      <c r="E22">
        <v>24913873.999999981</v>
      </c>
      <c r="F22" s="384">
        <f t="shared" si="10"/>
        <v>1.0798331383358146</v>
      </c>
      <c r="G22" s="409">
        <v>0</v>
      </c>
      <c r="H22">
        <v>0</v>
      </c>
      <c r="I22" s="384">
        <f t="shared" si="11"/>
        <v>0</v>
      </c>
      <c r="J22" s="384">
        <v>9282.5548276240006</v>
      </c>
      <c r="K22">
        <v>3378.008937737</v>
      </c>
      <c r="L22" s="384">
        <v>4439.8799520749999</v>
      </c>
      <c r="M22">
        <v>550</v>
      </c>
      <c r="N22">
        <v>1500</v>
      </c>
      <c r="O22">
        <v>0</v>
      </c>
      <c r="P22">
        <v>0</v>
      </c>
      <c r="Q22">
        <v>0</v>
      </c>
      <c r="R22">
        <v>0</v>
      </c>
      <c r="S22" s="384">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384">
        <v>0</v>
      </c>
      <c r="AJ22" s="410">
        <v>0</v>
      </c>
      <c r="AK22" s="410">
        <v>0</v>
      </c>
      <c r="AL22" s="410">
        <v>0</v>
      </c>
      <c r="AM22" s="383">
        <v>0</v>
      </c>
      <c r="AN22" s="411">
        <v>1500</v>
      </c>
      <c r="AO22" s="412">
        <v>0</v>
      </c>
      <c r="AP22">
        <v>339</v>
      </c>
      <c r="AQ22" s="416">
        <v>4559475</v>
      </c>
      <c r="AR22" s="384">
        <f t="shared" si="12"/>
        <v>7.4350665372658042</v>
      </c>
      <c r="AS22">
        <v>263200770000000</v>
      </c>
      <c r="AT22">
        <v>0</v>
      </c>
      <c r="AU22">
        <v>154656103049267</v>
      </c>
      <c r="AV22">
        <v>622685613631238</v>
      </c>
      <c r="AW22">
        <v>1949083754779250</v>
      </c>
      <c r="AX22">
        <v>1114465974000000</v>
      </c>
      <c r="AY22">
        <v>1997547162159500</v>
      </c>
      <c r="AZ22" s="384">
        <v>1289777973217470</v>
      </c>
      <c r="BA22">
        <v>278916134857916</v>
      </c>
      <c r="BB22">
        <v>0</v>
      </c>
      <c r="BC22">
        <v>128984261203424</v>
      </c>
      <c r="BD22">
        <v>693802324119365</v>
      </c>
      <c r="BE22">
        <v>2072405165810590</v>
      </c>
      <c r="BF22">
        <v>3485225744807190</v>
      </c>
      <c r="BG22">
        <v>2214727140580330</v>
      </c>
      <c r="BH22" s="384">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384">
        <f t="shared" si="20"/>
        <v>84.043869161118479</v>
      </c>
      <c r="BQ22" s="413">
        <v>7.9603037018759162E-2</v>
      </c>
      <c r="BR22" s="413">
        <v>9.0441014115131016E-2</v>
      </c>
      <c r="BS22" s="413">
        <v>0.47970529517435279</v>
      </c>
      <c r="BT22" s="413">
        <v>0.44303781941484299</v>
      </c>
      <c r="BU22" s="413">
        <v>0.66226106206115876</v>
      </c>
      <c r="BV22" s="413">
        <v>0.76078053537924428</v>
      </c>
      <c r="BW22" s="413">
        <v>0.3273970589003331</v>
      </c>
      <c r="BX22" s="413">
        <v>0.53754771224839348</v>
      </c>
      <c r="BY22" s="413">
        <v>0.53043290198855364</v>
      </c>
      <c r="BZ22" s="413">
        <v>0.55043531923752997</v>
      </c>
      <c r="CA22" s="413">
        <v>1</v>
      </c>
      <c r="CB22" s="413">
        <v>1</v>
      </c>
      <c r="CC22" s="413">
        <v>0.32728774112263959</v>
      </c>
      <c r="CD22" s="413">
        <v>0.53494657748054142</v>
      </c>
      <c r="CE22" s="413">
        <v>0.53030924201525342</v>
      </c>
      <c r="CF22" s="413">
        <v>0.54771246110516469</v>
      </c>
      <c r="CG22" s="413">
        <v>1</v>
      </c>
      <c r="CH22" s="414">
        <v>1</v>
      </c>
      <c r="CI22" s="415">
        <v>0</v>
      </c>
      <c r="CJ22">
        <v>0</v>
      </c>
      <c r="CK22" s="384">
        <v>0</v>
      </c>
    </row>
    <row r="23" spans="1:89" x14ac:dyDescent="0.25">
      <c r="A23" t="s">
        <v>3802</v>
      </c>
      <c r="B23" s="39">
        <v>5379.790436667</v>
      </c>
      <c r="C23" s="407">
        <f t="shared" si="9"/>
        <v>5.3797904366670002</v>
      </c>
      <c r="D23" s="408">
        <v>18950009</v>
      </c>
      <c r="E23">
        <v>34836184.999999933</v>
      </c>
      <c r="F23" s="384">
        <f t="shared" si="10"/>
        <v>0.83832023509856546</v>
      </c>
      <c r="G23" s="409">
        <v>328490</v>
      </c>
      <c r="H23">
        <v>0</v>
      </c>
      <c r="I23" s="384">
        <f t="shared" si="11"/>
        <v>-1</v>
      </c>
      <c r="J23" s="384">
        <v>2423.815949415</v>
      </c>
      <c r="K23">
        <v>882.04940262699995</v>
      </c>
      <c r="L23" s="384">
        <v>1159.320040783</v>
      </c>
      <c r="M23">
        <v>0</v>
      </c>
      <c r="N23">
        <v>1450</v>
      </c>
      <c r="O23">
        <v>0</v>
      </c>
      <c r="P23">
        <v>0</v>
      </c>
      <c r="Q23">
        <v>0</v>
      </c>
      <c r="R23">
        <v>50</v>
      </c>
      <c r="S23" s="384">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384">
        <v>232.3</v>
      </c>
      <c r="AJ23" s="410">
        <v>0.18000000000000002</v>
      </c>
      <c r="AK23" s="410">
        <v>0.27000000000000007</v>
      </c>
      <c r="AL23" s="410">
        <v>0.47000000000000025</v>
      </c>
      <c r="AM23" s="383">
        <v>1</v>
      </c>
      <c r="AN23" s="411">
        <v>2500</v>
      </c>
      <c r="AO23" s="412">
        <v>0</v>
      </c>
      <c r="AP23">
        <v>4110</v>
      </c>
      <c r="AQ23" s="416">
        <v>7020058</v>
      </c>
      <c r="AR23" s="384">
        <f t="shared" si="12"/>
        <v>58.546524829282035</v>
      </c>
      <c r="AS23">
        <v>0</v>
      </c>
      <c r="AT23">
        <v>0</v>
      </c>
      <c r="AU23">
        <v>0</v>
      </c>
      <c r="AV23">
        <v>0</v>
      </c>
      <c r="AW23">
        <v>0</v>
      </c>
      <c r="AX23">
        <v>0</v>
      </c>
      <c r="AY23">
        <v>0</v>
      </c>
      <c r="AZ23" s="384">
        <v>0</v>
      </c>
      <c r="BA23">
        <v>0</v>
      </c>
      <c r="BB23">
        <v>0</v>
      </c>
      <c r="BC23">
        <v>0</v>
      </c>
      <c r="BD23">
        <v>0</v>
      </c>
      <c r="BE23">
        <v>0</v>
      </c>
      <c r="BF23">
        <v>0</v>
      </c>
      <c r="BG23">
        <v>0</v>
      </c>
      <c r="BH23" s="384">
        <v>0</v>
      </c>
      <c r="BI23">
        <f t="shared" si="13"/>
        <v>0</v>
      </c>
      <c r="BJ23">
        <f t="shared" si="14"/>
        <v>0</v>
      </c>
      <c r="BK23">
        <f t="shared" si="15"/>
        <v>0</v>
      </c>
      <c r="BL23">
        <f t="shared" si="16"/>
        <v>0</v>
      </c>
      <c r="BM23">
        <f t="shared" si="17"/>
        <v>0</v>
      </c>
      <c r="BN23">
        <f t="shared" si="18"/>
        <v>0</v>
      </c>
      <c r="BO23">
        <f t="shared" si="19"/>
        <v>0</v>
      </c>
      <c r="BP23" s="384">
        <f t="shared" si="20"/>
        <v>0</v>
      </c>
      <c r="BQ23" s="413">
        <v>2.4066737703253602E-2</v>
      </c>
      <c r="BR23" s="413">
        <v>2.4358535668658751E-2</v>
      </c>
      <c r="BS23" s="413">
        <v>0.48570253832383431</v>
      </c>
      <c r="BT23" s="413">
        <v>0.44540855251205835</v>
      </c>
      <c r="BU23" s="413">
        <v>0.54876510236334963</v>
      </c>
      <c r="BV23" s="413">
        <v>0.66623413837705903</v>
      </c>
      <c r="BW23" s="413">
        <v>5.971073281295796E-2</v>
      </c>
      <c r="BX23" s="413">
        <v>9.9824284584590792E-2</v>
      </c>
      <c r="BY23" s="413">
        <v>0.35864111688084499</v>
      </c>
      <c r="BZ23" s="413">
        <v>0.35164843811702673</v>
      </c>
      <c r="CA23" s="413">
        <v>1</v>
      </c>
      <c r="CB23" s="413">
        <v>1</v>
      </c>
      <c r="CC23" s="413">
        <v>5.9386849561149001E-2</v>
      </c>
      <c r="CD23" s="413">
        <v>9.9275920295419789E-2</v>
      </c>
      <c r="CE23" s="413">
        <v>0.35731193210348061</v>
      </c>
      <c r="CF23" s="413">
        <v>0.34959320869506144</v>
      </c>
      <c r="CG23" s="413">
        <v>1</v>
      </c>
      <c r="CH23" s="414">
        <v>1</v>
      </c>
      <c r="CI23" s="415">
        <v>1</v>
      </c>
      <c r="CJ23">
        <v>0</v>
      </c>
      <c r="CK23" s="384">
        <v>0</v>
      </c>
    </row>
    <row r="24" spans="1:89" x14ac:dyDescent="0.25">
      <c r="A24" t="s">
        <v>3804</v>
      </c>
      <c r="B24" s="39">
        <v>19532.942066667001</v>
      </c>
      <c r="C24" s="407">
        <f t="shared" si="9"/>
        <v>19.532942066667001</v>
      </c>
      <c r="D24" s="408">
        <v>22029904</v>
      </c>
      <c r="E24">
        <v>24532371.999999989</v>
      </c>
      <c r="F24" s="384">
        <f t="shared" si="10"/>
        <v>0.11359414003801338</v>
      </c>
      <c r="G24" s="409">
        <v>0</v>
      </c>
      <c r="H24">
        <v>0</v>
      </c>
      <c r="I24" s="384">
        <f t="shared" si="11"/>
        <v>0</v>
      </c>
      <c r="J24" s="384">
        <v>3939.1251117060001</v>
      </c>
      <c r="K24">
        <v>1433.4846474169999</v>
      </c>
      <c r="L24" s="384">
        <v>1884.09795977</v>
      </c>
      <c r="M24">
        <v>1600</v>
      </c>
      <c r="N24">
        <v>0</v>
      </c>
      <c r="O24">
        <v>0</v>
      </c>
      <c r="P24">
        <v>0</v>
      </c>
      <c r="Q24">
        <v>0</v>
      </c>
      <c r="R24">
        <v>0</v>
      </c>
      <c r="S24" s="384">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384">
        <v>115.3</v>
      </c>
      <c r="AJ24" s="410">
        <v>0.27500000000000002</v>
      </c>
      <c r="AK24" s="410">
        <v>0.5</v>
      </c>
      <c r="AL24" s="410">
        <v>0.5</v>
      </c>
      <c r="AM24" s="383">
        <v>0</v>
      </c>
      <c r="AN24" s="411">
        <v>2500</v>
      </c>
      <c r="AO24" s="412">
        <v>0</v>
      </c>
      <c r="AP24">
        <v>2815</v>
      </c>
      <c r="AQ24" s="416">
        <v>6196525</v>
      </c>
      <c r="AR24" s="384">
        <f t="shared" si="12"/>
        <v>45.428687853272599</v>
      </c>
      <c r="AS24">
        <v>0</v>
      </c>
      <c r="AT24">
        <v>15683730879237</v>
      </c>
      <c r="AU24">
        <v>0</v>
      </c>
      <c r="AV24">
        <v>0</v>
      </c>
      <c r="AW24">
        <v>0</v>
      </c>
      <c r="AX24">
        <v>0</v>
      </c>
      <c r="AY24">
        <v>0</v>
      </c>
      <c r="AZ24" s="384">
        <v>0</v>
      </c>
      <c r="BA24">
        <v>0</v>
      </c>
      <c r="BB24">
        <v>30300388732975.398</v>
      </c>
      <c r="BC24">
        <v>0</v>
      </c>
      <c r="BD24">
        <v>0</v>
      </c>
      <c r="BE24">
        <v>0</v>
      </c>
      <c r="BF24">
        <v>10989178787.2679</v>
      </c>
      <c r="BG24">
        <v>0</v>
      </c>
      <c r="BH24" s="384">
        <v>0</v>
      </c>
      <c r="BI24">
        <f t="shared" si="13"/>
        <v>0</v>
      </c>
      <c r="BJ24">
        <f t="shared" si="14"/>
        <v>51.760823986289864</v>
      </c>
      <c r="BK24">
        <f t="shared" si="15"/>
        <v>0</v>
      </c>
      <c r="BL24">
        <f t="shared" si="16"/>
        <v>0</v>
      </c>
      <c r="BM24">
        <f t="shared" si="17"/>
        <v>0</v>
      </c>
      <c r="BN24">
        <f t="shared" si="18"/>
        <v>0</v>
      </c>
      <c r="BO24">
        <f t="shared" si="19"/>
        <v>0</v>
      </c>
      <c r="BP24" s="384">
        <f t="shared" si="20"/>
        <v>0</v>
      </c>
      <c r="BQ24" s="413">
        <v>6.3947167262094096E-2</v>
      </c>
      <c r="BR24" s="413">
        <v>6.9669162949925173E-2</v>
      </c>
      <c r="BS24" s="413">
        <v>0.4530557992836155</v>
      </c>
      <c r="BT24" s="413">
        <v>0.41508452577491306</v>
      </c>
      <c r="BU24" s="413">
        <v>0.61119136444926481</v>
      </c>
      <c r="BV24" s="413">
        <v>0.71930393759799971</v>
      </c>
      <c r="BW24" s="413">
        <v>0.19780586385224383</v>
      </c>
      <c r="BX24" s="413">
        <v>0.27380956728141781</v>
      </c>
      <c r="BY24" s="413">
        <v>0.57291448751365648</v>
      </c>
      <c r="BZ24" s="413">
        <v>0.56507427165103619</v>
      </c>
      <c r="CA24" s="413">
        <v>1</v>
      </c>
      <c r="CB24" s="413">
        <v>1</v>
      </c>
      <c r="CC24" s="413">
        <v>0.1970314489226806</v>
      </c>
      <c r="CD24" s="413">
        <v>0.27139017314398517</v>
      </c>
      <c r="CE24" s="413">
        <v>0.57171814510416574</v>
      </c>
      <c r="CF24" s="413">
        <v>0.56241862218380434</v>
      </c>
      <c r="CG24" s="413">
        <v>1</v>
      </c>
      <c r="CH24" s="414">
        <v>1</v>
      </c>
      <c r="CI24" s="415">
        <v>1</v>
      </c>
      <c r="CJ24">
        <v>1</v>
      </c>
      <c r="CK24" s="384">
        <v>1</v>
      </c>
    </row>
    <row r="25" spans="1:89" x14ac:dyDescent="0.25">
      <c r="A25" t="s">
        <v>3806</v>
      </c>
      <c r="B25" s="39">
        <v>35771.111366666999</v>
      </c>
      <c r="C25" s="407">
        <f t="shared" si="9"/>
        <v>35.771111366667</v>
      </c>
      <c r="D25" s="408">
        <v>1743201</v>
      </c>
      <c r="E25">
        <v>3130907.9999999958</v>
      </c>
      <c r="F25" s="384">
        <f t="shared" si="10"/>
        <v>0.79606826751475923</v>
      </c>
      <c r="G25" s="409">
        <v>2632614</v>
      </c>
      <c r="H25">
        <v>45143</v>
      </c>
      <c r="I25" s="384">
        <f t="shared" si="11"/>
        <v>-0.98285240449226507</v>
      </c>
      <c r="J25" s="384">
        <v>837.24211953300005</v>
      </c>
      <c r="K25">
        <v>304.68027556599998</v>
      </c>
      <c r="L25" s="384">
        <v>400.455970428</v>
      </c>
      <c r="M25">
        <v>0</v>
      </c>
      <c r="N25">
        <v>0</v>
      </c>
      <c r="O25">
        <v>0</v>
      </c>
      <c r="P25">
        <v>54</v>
      </c>
      <c r="Q25">
        <v>0</v>
      </c>
      <c r="R25">
        <v>0</v>
      </c>
      <c r="S25" s="384">
        <v>0</v>
      </c>
      <c r="T25">
        <v>0</v>
      </c>
      <c r="U25">
        <v>1281.6000000000001</v>
      </c>
      <c r="V25">
        <v>0</v>
      </c>
      <c r="W25">
        <v>709.09999999999991</v>
      </c>
      <c r="X25">
        <v>921.6</v>
      </c>
      <c r="Y25">
        <v>5.6</v>
      </c>
      <c r="Z25">
        <v>0</v>
      </c>
      <c r="AA25">
        <v>220.7</v>
      </c>
      <c r="AB25">
        <v>0</v>
      </c>
      <c r="AC25">
        <v>877.09999999999991</v>
      </c>
      <c r="AD25">
        <v>178</v>
      </c>
      <c r="AE25">
        <v>0</v>
      </c>
      <c r="AF25">
        <v>0</v>
      </c>
      <c r="AG25">
        <v>0</v>
      </c>
      <c r="AH25">
        <v>0</v>
      </c>
      <c r="AI25" s="384">
        <v>11.5</v>
      </c>
      <c r="AJ25" s="410">
        <v>0.4</v>
      </c>
      <c r="AK25" s="410">
        <v>0.4</v>
      </c>
      <c r="AL25" s="410">
        <v>0.4</v>
      </c>
      <c r="AM25" s="383">
        <v>1</v>
      </c>
      <c r="AN25" s="411">
        <v>2000</v>
      </c>
      <c r="AO25" s="412">
        <v>0</v>
      </c>
      <c r="AP25">
        <v>537</v>
      </c>
      <c r="AQ25" s="416">
        <v>1402106</v>
      </c>
      <c r="AR25" s="384">
        <f t="shared" si="12"/>
        <v>38.299529422169222</v>
      </c>
      <c r="AS25">
        <v>0</v>
      </c>
      <c r="AT25">
        <v>0</v>
      </c>
      <c r="AU25">
        <v>0</v>
      </c>
      <c r="AV25">
        <v>0</v>
      </c>
      <c r="AW25">
        <v>0</v>
      </c>
      <c r="AX25">
        <v>0</v>
      </c>
      <c r="AY25">
        <v>0</v>
      </c>
      <c r="AZ25" s="384">
        <v>0</v>
      </c>
      <c r="BA25">
        <v>0</v>
      </c>
      <c r="BB25">
        <v>0</v>
      </c>
      <c r="BC25">
        <v>0</v>
      </c>
      <c r="BD25">
        <v>0</v>
      </c>
      <c r="BE25">
        <v>0</v>
      </c>
      <c r="BF25">
        <v>0</v>
      </c>
      <c r="BG25">
        <v>0</v>
      </c>
      <c r="BH25" s="384">
        <v>0</v>
      </c>
      <c r="BI25">
        <f t="shared" si="13"/>
        <v>0</v>
      </c>
      <c r="BJ25">
        <f t="shared" si="14"/>
        <v>0</v>
      </c>
      <c r="BK25">
        <f t="shared" si="15"/>
        <v>0</v>
      </c>
      <c r="BL25">
        <f t="shared" si="16"/>
        <v>0</v>
      </c>
      <c r="BM25">
        <f t="shared" si="17"/>
        <v>0</v>
      </c>
      <c r="BN25">
        <f t="shared" si="18"/>
        <v>0</v>
      </c>
      <c r="BO25">
        <f t="shared" si="19"/>
        <v>0</v>
      </c>
      <c r="BP25" s="384">
        <f t="shared" si="20"/>
        <v>0</v>
      </c>
      <c r="BQ25" s="413">
        <v>1.4864613373627614E-2</v>
      </c>
      <c r="BR25" s="413">
        <v>1.5507322995286723E-2</v>
      </c>
      <c r="BS25" s="413">
        <v>0.65107516730786164</v>
      </c>
      <c r="BT25" s="413">
        <v>0.63656582031649034</v>
      </c>
      <c r="BU25" s="413">
        <v>0.66096728624776757</v>
      </c>
      <c r="BV25" s="413">
        <v>0.77468238183237603</v>
      </c>
      <c r="BW25" s="413">
        <v>5.3281832883351851E-2</v>
      </c>
      <c r="BX25" s="413">
        <v>0.11463756211123378</v>
      </c>
      <c r="BY25" s="413">
        <v>0.62952604000309087</v>
      </c>
      <c r="BZ25" s="413">
        <v>0.64014967149664936</v>
      </c>
      <c r="CA25" s="413">
        <v>1</v>
      </c>
      <c r="CB25" s="413">
        <v>1</v>
      </c>
      <c r="CC25" s="413">
        <v>5.3281257944299089E-2</v>
      </c>
      <c r="CD25" s="413">
        <v>0.11463155069651607</v>
      </c>
      <c r="CE25" s="413">
        <v>0.62952338175089728</v>
      </c>
      <c r="CF25" s="413">
        <v>0.64012894145822541</v>
      </c>
      <c r="CG25" s="413">
        <v>1</v>
      </c>
      <c r="CH25" s="414">
        <v>1</v>
      </c>
      <c r="CI25" s="415">
        <v>1</v>
      </c>
      <c r="CJ25">
        <v>1</v>
      </c>
      <c r="CK25" s="384">
        <v>1</v>
      </c>
    </row>
    <row r="26" spans="1:89" x14ac:dyDescent="0.25">
      <c r="A26" t="s">
        <v>3808</v>
      </c>
      <c r="B26" s="39">
        <v>115273.7062</v>
      </c>
      <c r="C26" s="407">
        <f t="shared" si="9"/>
        <v>115.27370620000001</v>
      </c>
      <c r="D26" s="408">
        <v>6305172</v>
      </c>
      <c r="E26">
        <v>5282203.9999999907</v>
      </c>
      <c r="F26" s="384">
        <f t="shared" si="10"/>
        <v>-0.16224267950184534</v>
      </c>
      <c r="G26" s="409">
        <v>5249898</v>
      </c>
      <c r="H26">
        <v>13267728</v>
      </c>
      <c r="I26" s="384">
        <f t="shared" si="11"/>
        <v>1.5272353862875052</v>
      </c>
      <c r="J26" s="384">
        <v>9693.5840229740006</v>
      </c>
      <c r="K26">
        <v>3527.5863247110001</v>
      </c>
      <c r="L26" s="384">
        <v>4636.4767207499999</v>
      </c>
      <c r="M26">
        <v>4600</v>
      </c>
      <c r="N26">
        <v>1200</v>
      </c>
      <c r="O26">
        <v>0</v>
      </c>
      <c r="P26">
        <v>0</v>
      </c>
      <c r="Q26">
        <v>0</v>
      </c>
      <c r="R26">
        <v>0</v>
      </c>
      <c r="S26" s="384">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384">
        <v>0</v>
      </c>
      <c r="AJ26" s="410">
        <v>0.15</v>
      </c>
      <c r="AK26" s="410">
        <v>0.15</v>
      </c>
      <c r="AL26" s="410">
        <v>0.15</v>
      </c>
      <c r="AM26" s="383">
        <v>0</v>
      </c>
      <c r="AN26" s="411">
        <v>0</v>
      </c>
      <c r="AO26" s="412">
        <v>0</v>
      </c>
      <c r="AP26">
        <v>1642</v>
      </c>
      <c r="AQ26" s="416">
        <v>10041241</v>
      </c>
      <c r="AR26" s="384">
        <f t="shared" si="12"/>
        <v>16.352560405631138</v>
      </c>
      <c r="AS26">
        <v>29244530000000</v>
      </c>
      <c r="AT26">
        <v>0</v>
      </c>
      <c r="AU26">
        <v>0</v>
      </c>
      <c r="AV26">
        <v>0</v>
      </c>
      <c r="AW26">
        <v>78537344294286.594</v>
      </c>
      <c r="AX26">
        <v>0</v>
      </c>
      <c r="AY26">
        <v>0</v>
      </c>
      <c r="AZ26" s="384">
        <v>1573276184134.46</v>
      </c>
      <c r="BA26">
        <v>30990681650879.602</v>
      </c>
      <c r="BB26">
        <v>0</v>
      </c>
      <c r="BC26">
        <v>3643139910450</v>
      </c>
      <c r="BD26">
        <v>20473853200021.5</v>
      </c>
      <c r="BE26">
        <v>82734726407729.203</v>
      </c>
      <c r="BF26">
        <v>90787100551014.406</v>
      </c>
      <c r="BG26">
        <v>86289597413201.094</v>
      </c>
      <c r="BH26" s="384">
        <v>171089015928062</v>
      </c>
      <c r="BI26">
        <f t="shared" si="13"/>
        <v>94.36555907175395</v>
      </c>
      <c r="BJ26">
        <f t="shared" si="14"/>
        <v>0</v>
      </c>
      <c r="BK26">
        <f t="shared" si="15"/>
        <v>0</v>
      </c>
      <c r="BL26">
        <f t="shared" si="16"/>
        <v>0</v>
      </c>
      <c r="BM26">
        <f t="shared" si="17"/>
        <v>94.926698502926968</v>
      </c>
      <c r="BN26">
        <f t="shared" si="18"/>
        <v>0</v>
      </c>
      <c r="BO26">
        <f t="shared" si="19"/>
        <v>0</v>
      </c>
      <c r="BP26" s="384">
        <f t="shared" si="20"/>
        <v>0.91956586201651735</v>
      </c>
      <c r="BQ26" s="413">
        <v>2.6968590087856702E-2</v>
      </c>
      <c r="BR26" s="413">
        <v>3.0464109295922925E-2</v>
      </c>
      <c r="BS26" s="413">
        <v>0.36109376566989831</v>
      </c>
      <c r="BT26" s="413">
        <v>0.3312541679789871</v>
      </c>
      <c r="BU26" s="413">
        <v>0.62117297500022828</v>
      </c>
      <c r="BV26" s="413">
        <v>0.73147157267974128</v>
      </c>
      <c r="BW26" s="413">
        <v>6.7563426009709479E-2</v>
      </c>
      <c r="BX26" s="413">
        <v>0.10347161836540777</v>
      </c>
      <c r="BY26" s="413">
        <v>0.30295022988509118</v>
      </c>
      <c r="BZ26" s="413">
        <v>0.31612244293988795</v>
      </c>
      <c r="CA26" s="413">
        <v>1</v>
      </c>
      <c r="CB26" s="413">
        <v>1</v>
      </c>
      <c r="CC26" s="413">
        <v>6.7554809614505579E-2</v>
      </c>
      <c r="CD26" s="413">
        <v>0.10289975356666793</v>
      </c>
      <c r="CE26" s="413">
        <v>0.30292134679178256</v>
      </c>
      <c r="CF26" s="413">
        <v>0.31460438515654665</v>
      </c>
      <c r="CG26" s="413">
        <v>1</v>
      </c>
      <c r="CH26" s="414">
        <v>1</v>
      </c>
      <c r="CI26" s="415">
        <v>0</v>
      </c>
      <c r="CJ26">
        <v>0</v>
      </c>
      <c r="CK26" s="384">
        <v>0</v>
      </c>
    </row>
    <row r="27" spans="1:89" x14ac:dyDescent="0.25">
      <c r="A27" t="s">
        <v>3810</v>
      </c>
      <c r="B27" s="39">
        <v>90029.208933332993</v>
      </c>
      <c r="C27" s="407">
        <f t="shared" si="9"/>
        <v>90.029208933332995</v>
      </c>
      <c r="D27" s="408">
        <v>21346284</v>
      </c>
      <c r="E27">
        <v>13010952.999999993</v>
      </c>
      <c r="F27" s="384">
        <f t="shared" si="10"/>
        <v>-0.390481593892408</v>
      </c>
      <c r="G27" s="409">
        <v>1010032</v>
      </c>
      <c r="H27">
        <v>659904</v>
      </c>
      <c r="I27" s="384">
        <f t="shared" si="11"/>
        <v>-0.34665040315554363</v>
      </c>
      <c r="J27" s="384">
        <v>9075.8508431539994</v>
      </c>
      <c r="K27">
        <v>3302.7874152170002</v>
      </c>
      <c r="L27" s="384">
        <v>4341.012679681</v>
      </c>
      <c r="M27">
        <v>3100</v>
      </c>
      <c r="N27">
        <v>0</v>
      </c>
      <c r="O27">
        <v>0</v>
      </c>
      <c r="P27">
        <v>0</v>
      </c>
      <c r="Q27">
        <v>0</v>
      </c>
      <c r="R27">
        <v>450</v>
      </c>
      <c r="S27" s="384">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384">
        <v>69.7</v>
      </c>
      <c r="AJ27" s="410">
        <v>0.21951384696326892</v>
      </c>
      <c r="AK27" s="410">
        <v>0.25945006710281737</v>
      </c>
      <c r="AL27" s="410">
        <v>0.25945006710281737</v>
      </c>
      <c r="AM27" s="383">
        <v>1</v>
      </c>
      <c r="AN27" s="411">
        <v>0</v>
      </c>
      <c r="AO27" s="412">
        <v>0</v>
      </c>
      <c r="AP27">
        <v>1226</v>
      </c>
      <c r="AQ27" s="416">
        <v>5761530</v>
      </c>
      <c r="AR27" s="384">
        <f t="shared" si="12"/>
        <v>21.279069969261638</v>
      </c>
      <c r="AS27">
        <v>0</v>
      </c>
      <c r="AT27">
        <v>0</v>
      </c>
      <c r="AU27">
        <v>640502173312.68506</v>
      </c>
      <c r="AV27">
        <v>27022342423591.699</v>
      </c>
      <c r="AW27">
        <v>253833497116603</v>
      </c>
      <c r="AX27">
        <v>0</v>
      </c>
      <c r="AY27">
        <v>154945881807528</v>
      </c>
      <c r="AZ27" s="384">
        <v>334026989795954</v>
      </c>
      <c r="BA27">
        <v>0</v>
      </c>
      <c r="BB27">
        <v>0</v>
      </c>
      <c r="BC27">
        <v>11145034134213.301</v>
      </c>
      <c r="BD27">
        <v>62633277442514.797</v>
      </c>
      <c r="BE27">
        <v>253100724255482</v>
      </c>
      <c r="BF27">
        <v>0</v>
      </c>
      <c r="BG27">
        <v>263975727596711</v>
      </c>
      <c r="BH27" s="384">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384">
        <f t="shared" si="20"/>
        <v>63.819570721555351</v>
      </c>
      <c r="BQ27" s="413">
        <v>3.8838365889638869E-2</v>
      </c>
      <c r="BR27" s="413">
        <v>4.0548066114314184E-2</v>
      </c>
      <c r="BS27" s="413">
        <v>0.41468035485321686</v>
      </c>
      <c r="BT27" s="413">
        <v>0.38588094150809776</v>
      </c>
      <c r="BU27" s="413">
        <v>0.58883677268470214</v>
      </c>
      <c r="BV27" s="413">
        <v>0.70381692574028742</v>
      </c>
      <c r="BW27" s="413">
        <v>8.9794303342942736E-2</v>
      </c>
      <c r="BX27" s="413">
        <v>0.12947017260288771</v>
      </c>
      <c r="BY27" s="413">
        <v>0.39535982574963696</v>
      </c>
      <c r="BZ27" s="413">
        <v>0.39930600029291669</v>
      </c>
      <c r="CA27" s="413">
        <v>1</v>
      </c>
      <c r="CB27" s="413">
        <v>1</v>
      </c>
      <c r="CC27" s="413">
        <v>8.9643851573683167E-2</v>
      </c>
      <c r="CD27" s="413">
        <v>0.12876052461544876</v>
      </c>
      <c r="CE27" s="413">
        <v>0.39491953166050831</v>
      </c>
      <c r="CF27" s="413">
        <v>0.39755749964818349</v>
      </c>
      <c r="CG27" s="413">
        <v>1</v>
      </c>
      <c r="CH27" s="414">
        <v>1</v>
      </c>
      <c r="CI27" s="415">
        <v>1</v>
      </c>
      <c r="CJ27">
        <v>0</v>
      </c>
      <c r="CK27" s="384">
        <v>0</v>
      </c>
    </row>
    <row r="28" spans="1:89" x14ac:dyDescent="0.25">
      <c r="A28" t="s">
        <v>3812</v>
      </c>
      <c r="B28" s="39">
        <v>121019.436966667</v>
      </c>
      <c r="C28" s="407">
        <f t="shared" si="9"/>
        <v>121.019436966667</v>
      </c>
      <c r="D28" s="408">
        <v>208971</v>
      </c>
      <c r="E28">
        <v>5266397.9999999814</v>
      </c>
      <c r="F28" s="384">
        <f t="shared" si="10"/>
        <v>24.201573424063536</v>
      </c>
      <c r="G28" s="409">
        <v>68212</v>
      </c>
      <c r="H28">
        <v>0</v>
      </c>
      <c r="I28" s="384">
        <f t="shared" si="11"/>
        <v>-1</v>
      </c>
      <c r="J28" s="384">
        <v>5127.96372144</v>
      </c>
      <c r="K28">
        <v>1866.1141900140001</v>
      </c>
      <c r="L28" s="384">
        <v>2452.7238184510002</v>
      </c>
      <c r="M28">
        <v>5250</v>
      </c>
      <c r="N28">
        <v>0</v>
      </c>
      <c r="O28">
        <v>0</v>
      </c>
      <c r="P28">
        <v>0</v>
      </c>
      <c r="Q28">
        <v>0</v>
      </c>
      <c r="R28">
        <v>200</v>
      </c>
      <c r="S28" s="384">
        <v>0</v>
      </c>
      <c r="T28">
        <v>10464.5</v>
      </c>
      <c r="U28">
        <v>1794.9</v>
      </c>
      <c r="V28">
        <v>1190</v>
      </c>
      <c r="W28">
        <v>548.5</v>
      </c>
      <c r="X28">
        <v>954.3</v>
      </c>
      <c r="Y28">
        <v>61.1</v>
      </c>
      <c r="Z28">
        <v>0</v>
      </c>
      <c r="AA28">
        <v>14.100000000000001</v>
      </c>
      <c r="AB28">
        <v>0</v>
      </c>
      <c r="AC28">
        <v>1082.7999999999981</v>
      </c>
      <c r="AD28">
        <v>4160.3</v>
      </c>
      <c r="AE28">
        <v>0</v>
      </c>
      <c r="AF28">
        <v>0</v>
      </c>
      <c r="AG28">
        <v>0</v>
      </c>
      <c r="AH28">
        <v>0</v>
      </c>
      <c r="AI28" s="384">
        <v>0</v>
      </c>
      <c r="AJ28" s="410">
        <v>9.3142091372905328E-2</v>
      </c>
      <c r="AK28" s="410">
        <v>0.10160955422498763</v>
      </c>
      <c r="AL28" s="410">
        <v>0.10160955422498763</v>
      </c>
      <c r="AM28" s="383">
        <v>0</v>
      </c>
      <c r="AN28" s="411">
        <v>0</v>
      </c>
      <c r="AO28" s="412">
        <v>0</v>
      </c>
      <c r="AP28">
        <v>2045</v>
      </c>
      <c r="AQ28" s="416">
        <v>6215144</v>
      </c>
      <c r="AR28" s="384">
        <f t="shared" si="12"/>
        <v>32.903501511791198</v>
      </c>
      <c r="AS28">
        <v>0</v>
      </c>
      <c r="AT28">
        <v>3961377250077</v>
      </c>
      <c r="AU28">
        <v>0</v>
      </c>
      <c r="AV28">
        <v>0</v>
      </c>
      <c r="AW28">
        <v>0</v>
      </c>
      <c r="AX28">
        <v>0</v>
      </c>
      <c r="AY28">
        <v>0</v>
      </c>
      <c r="AZ28" s="384">
        <v>0</v>
      </c>
      <c r="BA28">
        <v>0</v>
      </c>
      <c r="BB28">
        <v>3898657116441.7798</v>
      </c>
      <c r="BC28">
        <v>0</v>
      </c>
      <c r="BD28">
        <v>0</v>
      </c>
      <c r="BE28">
        <v>0</v>
      </c>
      <c r="BF28">
        <v>1098917878.72679</v>
      </c>
      <c r="BG28">
        <v>0</v>
      </c>
      <c r="BH28" s="384">
        <v>0</v>
      </c>
      <c r="BI28">
        <f t="shared" si="13"/>
        <v>0</v>
      </c>
      <c r="BJ28">
        <f t="shared" si="14"/>
        <v>101.6087624985206</v>
      </c>
      <c r="BK28">
        <f t="shared" si="15"/>
        <v>0</v>
      </c>
      <c r="BL28">
        <f t="shared" si="16"/>
        <v>0</v>
      </c>
      <c r="BM28">
        <f t="shared" si="17"/>
        <v>0</v>
      </c>
      <c r="BN28">
        <f t="shared" si="18"/>
        <v>0</v>
      </c>
      <c r="BO28">
        <f t="shared" si="19"/>
        <v>0</v>
      </c>
      <c r="BP28" s="384">
        <f t="shared" si="20"/>
        <v>0</v>
      </c>
      <c r="BQ28" s="413">
        <v>5.8601056069016361E-2</v>
      </c>
      <c r="BR28" s="413">
        <v>6.8437208338393701E-2</v>
      </c>
      <c r="BS28" s="413">
        <v>0.55057909086193191</v>
      </c>
      <c r="BT28" s="413">
        <v>0.5216617988549459</v>
      </c>
      <c r="BU28" s="413">
        <v>0.68720880301734744</v>
      </c>
      <c r="BV28" s="413">
        <v>0.78488636792874289</v>
      </c>
      <c r="BW28" s="413">
        <v>0.14595807150908155</v>
      </c>
      <c r="BX28" s="413">
        <v>0.20488259216038002</v>
      </c>
      <c r="BY28" s="413">
        <v>0.49841163792539517</v>
      </c>
      <c r="BZ28" s="413">
        <v>0.50087519778250233</v>
      </c>
      <c r="CA28" s="413">
        <v>1</v>
      </c>
      <c r="CB28" s="413">
        <v>1</v>
      </c>
      <c r="CC28" s="413">
        <v>0.14593270431132904</v>
      </c>
      <c r="CD28" s="413">
        <v>0.20440280540378322</v>
      </c>
      <c r="CE28" s="413">
        <v>0.49836075969917426</v>
      </c>
      <c r="CF28" s="413">
        <v>0.50002528989381334</v>
      </c>
      <c r="CG28" s="413">
        <v>1</v>
      </c>
      <c r="CH28" s="414">
        <v>1</v>
      </c>
      <c r="CI28" s="415">
        <v>0</v>
      </c>
      <c r="CJ28">
        <v>0</v>
      </c>
      <c r="CK28" s="384">
        <v>0</v>
      </c>
    </row>
    <row r="29" spans="1:89" x14ac:dyDescent="0.25">
      <c r="A29" t="s">
        <v>3814</v>
      </c>
      <c r="B29" s="39">
        <v>111091.52413333301</v>
      </c>
      <c r="C29" s="407">
        <f t="shared" si="9"/>
        <v>111.09152413333301</v>
      </c>
      <c r="D29" s="408">
        <v>5054916</v>
      </c>
      <c r="E29">
        <v>85752.000000000015</v>
      </c>
      <c r="F29" s="384">
        <f t="shared" si="10"/>
        <v>-0.98303591988472216</v>
      </c>
      <c r="G29" s="409">
        <v>0</v>
      </c>
      <c r="H29">
        <v>15330151</v>
      </c>
      <c r="I29" s="384">
        <f t="shared" si="11"/>
        <v>0</v>
      </c>
      <c r="J29" s="384">
        <v>3263.3215680200001</v>
      </c>
      <c r="K29">
        <v>1187.553386776</v>
      </c>
      <c r="L29" s="384">
        <v>1560.8586511020001</v>
      </c>
      <c r="M29">
        <v>1000</v>
      </c>
      <c r="N29">
        <v>50</v>
      </c>
      <c r="O29">
        <v>0</v>
      </c>
      <c r="P29">
        <v>0</v>
      </c>
      <c r="Q29">
        <v>0</v>
      </c>
      <c r="R29">
        <v>0</v>
      </c>
      <c r="S29" s="384">
        <v>0</v>
      </c>
      <c r="T29">
        <v>1444</v>
      </c>
      <c r="U29">
        <v>7824.3</v>
      </c>
      <c r="V29">
        <v>1401</v>
      </c>
      <c r="W29">
        <v>0</v>
      </c>
      <c r="X29">
        <v>0</v>
      </c>
      <c r="Y29">
        <v>218.1</v>
      </c>
      <c r="Z29">
        <v>0</v>
      </c>
      <c r="AA29">
        <v>1.6</v>
      </c>
      <c r="AB29">
        <v>0</v>
      </c>
      <c r="AC29">
        <v>9</v>
      </c>
      <c r="AD29">
        <v>3306</v>
      </c>
      <c r="AE29">
        <v>0</v>
      </c>
      <c r="AF29">
        <v>0</v>
      </c>
      <c r="AG29">
        <v>0</v>
      </c>
      <c r="AH29">
        <v>0</v>
      </c>
      <c r="AI29" s="384">
        <v>0</v>
      </c>
      <c r="AJ29" s="410">
        <v>0</v>
      </c>
      <c r="AK29" s="410">
        <v>0</v>
      </c>
      <c r="AL29" s="410">
        <v>0</v>
      </c>
      <c r="AM29" s="383">
        <v>0</v>
      </c>
      <c r="AN29" s="411">
        <v>0</v>
      </c>
      <c r="AO29" s="412">
        <v>0</v>
      </c>
      <c r="AP29">
        <v>281</v>
      </c>
      <c r="AQ29" s="416">
        <v>2940452</v>
      </c>
      <c r="AR29" s="384">
        <f t="shared" si="12"/>
        <v>9.5563539210978448</v>
      </c>
      <c r="AS29">
        <v>96089170000000</v>
      </c>
      <c r="AT29">
        <v>0</v>
      </c>
      <c r="AU29">
        <v>8804927189024.4492</v>
      </c>
      <c r="AV29">
        <v>44739452273030.797</v>
      </c>
      <c r="AW29">
        <v>222860253450281</v>
      </c>
      <c r="AX29">
        <v>0</v>
      </c>
      <c r="AY29">
        <v>149684498450266</v>
      </c>
      <c r="AZ29" s="384">
        <v>10206321178289.4</v>
      </c>
      <c r="BA29">
        <v>101826525424318</v>
      </c>
      <c r="BB29">
        <v>0</v>
      </c>
      <c r="BC29">
        <v>15133226926046.699</v>
      </c>
      <c r="BD29">
        <v>81401156348509.406</v>
      </c>
      <c r="BE29">
        <v>243147321729904</v>
      </c>
      <c r="BF29">
        <v>36596163197359.797</v>
      </c>
      <c r="BG29">
        <v>259845411253840</v>
      </c>
      <c r="BH29" s="384">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384">
        <f t="shared" si="20"/>
        <v>5.6684652556724195</v>
      </c>
      <c r="BQ29" s="413">
        <v>7.2480947174019192E-2</v>
      </c>
      <c r="BR29" s="413">
        <v>9.0269709086841884E-2</v>
      </c>
      <c r="BS29" s="413">
        <v>0.54022435760128928</v>
      </c>
      <c r="BT29" s="413">
        <v>0.5172231966643438</v>
      </c>
      <c r="BU29" s="413">
        <v>0.65002438321968004</v>
      </c>
      <c r="BV29" s="413">
        <v>0.75794306005201928</v>
      </c>
      <c r="BW29" s="413">
        <v>0.25842372089036708</v>
      </c>
      <c r="BX29" s="413">
        <v>0.35356856973022299</v>
      </c>
      <c r="BY29" s="413">
        <v>0.62613736791592123</v>
      </c>
      <c r="BZ29" s="413">
        <v>0.62843612515938974</v>
      </c>
      <c r="CA29" s="413">
        <v>1</v>
      </c>
      <c r="CB29" s="413">
        <v>1</v>
      </c>
      <c r="CC29" s="413">
        <v>0.25841332549397411</v>
      </c>
      <c r="CD29" s="413">
        <v>0.35149006761623358</v>
      </c>
      <c r="CE29" s="413">
        <v>0.62612466968576064</v>
      </c>
      <c r="CF29" s="413">
        <v>0.62627734178162231</v>
      </c>
      <c r="CG29" s="413">
        <v>1</v>
      </c>
      <c r="CH29" s="414">
        <v>1</v>
      </c>
      <c r="CI29" s="415">
        <v>0</v>
      </c>
      <c r="CJ29">
        <v>0</v>
      </c>
      <c r="CK29" s="384">
        <v>0</v>
      </c>
    </row>
    <row r="30" spans="1:89" x14ac:dyDescent="0.25">
      <c r="A30" t="s">
        <v>3816</v>
      </c>
      <c r="B30" s="39">
        <v>270678.5416</v>
      </c>
      <c r="C30" s="407">
        <f t="shared" si="9"/>
        <v>270.67854160000002</v>
      </c>
      <c r="D30" s="408">
        <v>241397</v>
      </c>
      <c r="E30">
        <v>60054.999999999003</v>
      </c>
      <c r="F30" s="384">
        <f t="shared" si="10"/>
        <v>-0.75121894638293352</v>
      </c>
      <c r="G30" s="409">
        <v>13137788</v>
      </c>
      <c r="H30">
        <v>9211716</v>
      </c>
      <c r="I30" s="384">
        <f t="shared" si="11"/>
        <v>-0.29883813013271332</v>
      </c>
      <c r="J30" s="384">
        <v>873.04682546599997</v>
      </c>
      <c r="K30">
        <v>317.70994454200002</v>
      </c>
      <c r="L30" s="384">
        <v>417.581492336</v>
      </c>
      <c r="M30">
        <v>0</v>
      </c>
      <c r="N30">
        <v>0</v>
      </c>
      <c r="O30">
        <v>0</v>
      </c>
      <c r="P30">
        <v>0</v>
      </c>
      <c r="Q30">
        <v>0</v>
      </c>
      <c r="R30">
        <v>0</v>
      </c>
      <c r="S30" s="384">
        <v>0</v>
      </c>
      <c r="T30">
        <v>2239</v>
      </c>
      <c r="U30">
        <v>0</v>
      </c>
      <c r="V30">
        <v>0</v>
      </c>
      <c r="W30">
        <v>2782.7</v>
      </c>
      <c r="X30">
        <v>791.30000000000007</v>
      </c>
      <c r="Y30">
        <v>17</v>
      </c>
      <c r="Z30">
        <v>0</v>
      </c>
      <c r="AA30">
        <v>0</v>
      </c>
      <c r="AB30">
        <v>0</v>
      </c>
      <c r="AC30">
        <v>52</v>
      </c>
      <c r="AD30">
        <v>388.00000000000006</v>
      </c>
      <c r="AE30">
        <v>53.1</v>
      </c>
      <c r="AF30">
        <v>0</v>
      </c>
      <c r="AG30">
        <v>0</v>
      </c>
      <c r="AH30">
        <v>0</v>
      </c>
      <c r="AI30" s="384">
        <v>0</v>
      </c>
      <c r="AJ30" s="410">
        <v>0.15</v>
      </c>
      <c r="AK30" s="410">
        <v>0.15</v>
      </c>
      <c r="AL30" s="410">
        <v>0.15</v>
      </c>
      <c r="AM30" s="383">
        <v>0</v>
      </c>
      <c r="AN30" s="411">
        <v>0</v>
      </c>
      <c r="AO30" s="412">
        <v>0</v>
      </c>
      <c r="AP30">
        <v>203</v>
      </c>
      <c r="AQ30" s="416">
        <v>1142746</v>
      </c>
      <c r="AR30" s="384">
        <f t="shared" si="12"/>
        <v>17.764227571131293</v>
      </c>
      <c r="AS30">
        <v>131600385000000</v>
      </c>
      <c r="AT30">
        <v>279144931005567</v>
      </c>
      <c r="AU30">
        <v>0</v>
      </c>
      <c r="AV30">
        <v>0</v>
      </c>
      <c r="AW30">
        <v>293028802945406</v>
      </c>
      <c r="AX30">
        <v>0</v>
      </c>
      <c r="AY30">
        <v>43338956082815.398</v>
      </c>
      <c r="AZ30" s="384">
        <v>14706013003041.9</v>
      </c>
      <c r="BA30">
        <v>139458067428958</v>
      </c>
      <c r="BB30">
        <v>703953498890908</v>
      </c>
      <c r="BC30">
        <v>9137594313030.7207</v>
      </c>
      <c r="BD30">
        <v>22278016824981</v>
      </c>
      <c r="BE30">
        <v>305696496081607</v>
      </c>
      <c r="BF30">
        <v>45938064084416.297</v>
      </c>
      <c r="BG30">
        <v>144955552714871</v>
      </c>
      <c r="BH30" s="384">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384">
        <f t="shared" si="20"/>
        <v>7.9539752501683418</v>
      </c>
      <c r="BQ30" s="413">
        <v>3.0244396428805557E-2</v>
      </c>
      <c r="BR30" s="413">
        <v>3.1467479580026742E-2</v>
      </c>
      <c r="BS30" s="413">
        <v>0.31266925251910943</v>
      </c>
      <c r="BT30" s="413">
        <v>0.29098036786515519</v>
      </c>
      <c r="BU30" s="413">
        <v>0.61901285880869328</v>
      </c>
      <c r="BV30" s="413">
        <v>0.72746608936177393</v>
      </c>
      <c r="BW30" s="413">
        <v>8.6209749101452252E-2</v>
      </c>
      <c r="BX30" s="413">
        <v>0.10303423668214483</v>
      </c>
      <c r="BY30" s="413">
        <v>0.42998963207897156</v>
      </c>
      <c r="BZ30" s="413">
        <v>0.43161607096898053</v>
      </c>
      <c r="CA30" s="413">
        <v>1</v>
      </c>
      <c r="CB30" s="413">
        <v>1</v>
      </c>
      <c r="CC30" s="413">
        <v>8.6186839633959109E-2</v>
      </c>
      <c r="CD30" s="413">
        <v>0.10254696518438558</v>
      </c>
      <c r="CE30" s="413">
        <v>0.42991834739097468</v>
      </c>
      <c r="CF30" s="413">
        <v>0.43033914626452463</v>
      </c>
      <c r="CG30" s="413">
        <v>1</v>
      </c>
      <c r="CH30" s="414">
        <v>1</v>
      </c>
      <c r="CI30" s="415">
        <v>0</v>
      </c>
      <c r="CJ30">
        <v>0</v>
      </c>
      <c r="CK30" s="384">
        <v>0</v>
      </c>
    </row>
    <row r="31" spans="1:89" x14ac:dyDescent="0.25">
      <c r="A31" t="s">
        <v>3818</v>
      </c>
      <c r="B31" s="39">
        <v>79839.766900000002</v>
      </c>
      <c r="C31" s="407">
        <f t="shared" si="9"/>
        <v>79.839766900000001</v>
      </c>
      <c r="D31" s="408">
        <v>17693787</v>
      </c>
      <c r="E31">
        <v>15131735.999999991</v>
      </c>
      <c r="F31" s="384">
        <f t="shared" si="10"/>
        <v>-0.14479947113639435</v>
      </c>
      <c r="G31" s="409">
        <v>0</v>
      </c>
      <c r="H31">
        <v>0</v>
      </c>
      <c r="I31" s="384">
        <f t="shared" si="11"/>
        <v>0</v>
      </c>
      <c r="J31" s="384">
        <v>5710.1946750520001</v>
      </c>
      <c r="K31">
        <v>2077.9935057470002</v>
      </c>
      <c r="L31" s="384">
        <v>2731.2070147720001</v>
      </c>
      <c r="M31">
        <v>8450</v>
      </c>
      <c r="N31">
        <v>0</v>
      </c>
      <c r="O31">
        <v>0</v>
      </c>
      <c r="P31">
        <v>0</v>
      </c>
      <c r="Q31">
        <v>0</v>
      </c>
      <c r="R31">
        <v>0</v>
      </c>
      <c r="S31" s="384">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384">
        <v>0</v>
      </c>
      <c r="AJ31" s="410">
        <v>0.12075491732120779</v>
      </c>
      <c r="AK31" s="410">
        <v>0.12075491732120779</v>
      </c>
      <c r="AL31" s="410">
        <v>0.12075491732120779</v>
      </c>
      <c r="AM31" s="383">
        <v>0</v>
      </c>
      <c r="AN31" s="411">
        <v>0</v>
      </c>
      <c r="AO31" s="412">
        <v>0</v>
      </c>
      <c r="AP31">
        <v>2287</v>
      </c>
      <c r="AQ31" s="416">
        <v>10975017</v>
      </c>
      <c r="AR31" s="384">
        <f t="shared" si="12"/>
        <v>20.838236514804489</v>
      </c>
      <c r="AS31">
        <v>0</v>
      </c>
      <c r="AT31">
        <v>0</v>
      </c>
      <c r="AU31">
        <v>0</v>
      </c>
      <c r="AV31">
        <v>0</v>
      </c>
      <c r="AW31">
        <v>0</v>
      </c>
      <c r="AX31">
        <v>0</v>
      </c>
      <c r="AY31">
        <v>0</v>
      </c>
      <c r="AZ31" s="384">
        <v>0</v>
      </c>
      <c r="BA31">
        <v>0</v>
      </c>
      <c r="BB31">
        <v>0</v>
      </c>
      <c r="BC31">
        <v>0</v>
      </c>
      <c r="BD31">
        <v>0</v>
      </c>
      <c r="BE31">
        <v>0</v>
      </c>
      <c r="BF31">
        <v>0</v>
      </c>
      <c r="BG31">
        <v>0</v>
      </c>
      <c r="BH31" s="384">
        <v>0</v>
      </c>
      <c r="BI31">
        <f t="shared" si="13"/>
        <v>0</v>
      </c>
      <c r="BJ31">
        <f t="shared" si="14"/>
        <v>0</v>
      </c>
      <c r="BK31">
        <f t="shared" si="15"/>
        <v>0</v>
      </c>
      <c r="BL31">
        <f t="shared" si="16"/>
        <v>0</v>
      </c>
      <c r="BM31">
        <f t="shared" si="17"/>
        <v>0</v>
      </c>
      <c r="BN31">
        <f t="shared" si="18"/>
        <v>0</v>
      </c>
      <c r="BO31">
        <f t="shared" si="19"/>
        <v>0</v>
      </c>
      <c r="BP31" s="384">
        <f t="shared" si="20"/>
        <v>0</v>
      </c>
      <c r="BQ31" s="413">
        <v>7.8225137625723154E-2</v>
      </c>
      <c r="BR31" s="413">
        <v>8.4645943851423877E-2</v>
      </c>
      <c r="BS31" s="413">
        <v>0.59017956590193144</v>
      </c>
      <c r="BT31" s="413">
        <v>0.55639349427395457</v>
      </c>
      <c r="BU31" s="413">
        <v>0.70540935059661836</v>
      </c>
      <c r="BV31" s="413">
        <v>0.79740087828781692</v>
      </c>
      <c r="BW31" s="413">
        <v>0.2858565004530112</v>
      </c>
      <c r="BX31" s="413">
        <v>0.37281693438136376</v>
      </c>
      <c r="BY31" s="413">
        <v>0.68220096670504526</v>
      </c>
      <c r="BZ31" s="413">
        <v>0.6890796422910106</v>
      </c>
      <c r="CA31" s="413">
        <v>1</v>
      </c>
      <c r="CB31" s="413">
        <v>1</v>
      </c>
      <c r="CC31" s="413">
        <v>0.28590337717933378</v>
      </c>
      <c r="CD31" s="413">
        <v>0.37361943951793558</v>
      </c>
      <c r="CE31" s="413">
        <v>0.68225074604031699</v>
      </c>
      <c r="CF31" s="413">
        <v>0.68974459950639777</v>
      </c>
      <c r="CG31" s="413">
        <v>1</v>
      </c>
      <c r="CH31" s="414">
        <v>1</v>
      </c>
      <c r="CI31" s="415">
        <v>0</v>
      </c>
      <c r="CJ31">
        <v>0</v>
      </c>
      <c r="CK31" s="384">
        <v>0</v>
      </c>
    </row>
    <row r="32" spans="1:89" x14ac:dyDescent="0.25">
      <c r="A32" t="s">
        <v>3820</v>
      </c>
      <c r="B32" s="39">
        <v>28456.966700000001</v>
      </c>
      <c r="C32" s="407">
        <f t="shared" si="9"/>
        <v>28.456966700000002</v>
      </c>
      <c r="D32" s="408">
        <v>1413663</v>
      </c>
      <c r="E32">
        <v>2982525.0000000009</v>
      </c>
      <c r="F32" s="384">
        <f t="shared" si="10"/>
        <v>1.1097850053371991</v>
      </c>
      <c r="G32" s="409">
        <v>20571248</v>
      </c>
      <c r="H32">
        <v>21752698</v>
      </c>
      <c r="I32" s="384">
        <f t="shared" si="11"/>
        <v>5.7432101348445119E-2</v>
      </c>
      <c r="J32" s="384">
        <v>3434.122623446</v>
      </c>
      <c r="K32">
        <v>1249.7094960070001</v>
      </c>
      <c r="L32" s="384">
        <v>1642.553421115</v>
      </c>
      <c r="M32">
        <v>0</v>
      </c>
      <c r="N32">
        <v>0</v>
      </c>
      <c r="O32">
        <v>0</v>
      </c>
      <c r="P32">
        <v>0</v>
      </c>
      <c r="Q32">
        <v>0</v>
      </c>
      <c r="R32">
        <v>0</v>
      </c>
      <c r="S32" s="384">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384">
        <v>0</v>
      </c>
      <c r="AJ32" s="410">
        <v>0</v>
      </c>
      <c r="AK32" s="410">
        <v>0</v>
      </c>
      <c r="AL32" s="410">
        <v>0</v>
      </c>
      <c r="AM32" s="383">
        <v>0</v>
      </c>
      <c r="AN32" s="411">
        <v>0</v>
      </c>
      <c r="AO32" s="412">
        <v>0</v>
      </c>
      <c r="AP32">
        <v>134</v>
      </c>
      <c r="AQ32" s="416">
        <v>788940</v>
      </c>
      <c r="AR32" s="384">
        <f t="shared" si="12"/>
        <v>16.984815068319516</v>
      </c>
      <c r="AS32">
        <v>2970408690000000</v>
      </c>
      <c r="AT32">
        <v>0</v>
      </c>
      <c r="AU32">
        <v>0</v>
      </c>
      <c r="AV32">
        <v>0</v>
      </c>
      <c r="AW32">
        <v>47844592065734.297</v>
      </c>
      <c r="AX32">
        <v>554083618000000</v>
      </c>
      <c r="AY32">
        <v>0</v>
      </c>
      <c r="AZ32" s="384">
        <v>0</v>
      </c>
      <c r="BA32">
        <v>3147767807682200</v>
      </c>
      <c r="BB32">
        <v>0</v>
      </c>
      <c r="BC32">
        <v>2329626881512.2402</v>
      </c>
      <c r="BD32">
        <v>13092123814979.699</v>
      </c>
      <c r="BE32">
        <v>52905199199500.297</v>
      </c>
      <c r="BF32">
        <v>759448958973545</v>
      </c>
      <c r="BG32">
        <v>55178382019325.797</v>
      </c>
      <c r="BH32" s="384">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384">
        <f t="shared" si="20"/>
        <v>0</v>
      </c>
      <c r="BQ32" s="413">
        <v>7.2463032732496629E-2</v>
      </c>
      <c r="BR32" s="413">
        <v>7.1145499063948528E-2</v>
      </c>
      <c r="BS32" s="413">
        <v>0.62159344461969224</v>
      </c>
      <c r="BT32" s="413">
        <v>0.58587472222935377</v>
      </c>
      <c r="BU32" s="413">
        <v>0.71239155402114163</v>
      </c>
      <c r="BV32" s="413">
        <v>0.80099348747105492</v>
      </c>
      <c r="BW32" s="413">
        <v>0.16259041824301534</v>
      </c>
      <c r="BX32" s="413">
        <v>0.20969137265672055</v>
      </c>
      <c r="BY32" s="413">
        <v>0.59274090163569437</v>
      </c>
      <c r="BZ32" s="413">
        <v>0.5843705490707285</v>
      </c>
      <c r="CA32" s="413">
        <v>1</v>
      </c>
      <c r="CB32" s="413">
        <v>1</v>
      </c>
      <c r="CC32" s="413">
        <v>0.16264612061306952</v>
      </c>
      <c r="CD32" s="413">
        <v>0.20997488534379549</v>
      </c>
      <c r="CE32" s="413">
        <v>0.59283964321561899</v>
      </c>
      <c r="CF32" s="413">
        <v>0.58484863176855517</v>
      </c>
      <c r="CG32" s="413">
        <v>1</v>
      </c>
      <c r="CH32" s="414">
        <v>1</v>
      </c>
      <c r="CI32" s="415">
        <v>1</v>
      </c>
      <c r="CJ32">
        <v>0</v>
      </c>
      <c r="CK32" s="384">
        <v>0</v>
      </c>
    </row>
    <row r="33" spans="1:89" x14ac:dyDescent="0.25">
      <c r="A33" t="s">
        <v>3821</v>
      </c>
      <c r="B33" s="39">
        <v>60527.139266667</v>
      </c>
      <c r="C33" s="407">
        <f t="shared" si="9"/>
        <v>60.527139266667</v>
      </c>
      <c r="D33" s="408">
        <v>257</v>
      </c>
      <c r="E33">
        <v>0</v>
      </c>
      <c r="F33" s="384">
        <f t="shared" si="10"/>
        <v>-1</v>
      </c>
      <c r="G33" s="409">
        <v>1322615</v>
      </c>
      <c r="H33">
        <v>3400152</v>
      </c>
      <c r="I33" s="384">
        <f t="shared" si="11"/>
        <v>1.5707798565720181</v>
      </c>
      <c r="J33" s="384">
        <v>1764.1923372860001</v>
      </c>
      <c r="K33">
        <v>642.00617113600003</v>
      </c>
      <c r="L33" s="384">
        <v>843.819652604</v>
      </c>
      <c r="M33">
        <v>0</v>
      </c>
      <c r="N33">
        <v>200</v>
      </c>
      <c r="O33">
        <v>0</v>
      </c>
      <c r="P33">
        <v>0</v>
      </c>
      <c r="Q33">
        <v>0</v>
      </c>
      <c r="R33">
        <v>0</v>
      </c>
      <c r="S33" s="384">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384">
        <v>0</v>
      </c>
      <c r="AJ33" s="410">
        <v>0</v>
      </c>
      <c r="AK33" s="410">
        <v>0</v>
      </c>
      <c r="AL33" s="410">
        <v>0</v>
      </c>
      <c r="AM33" s="383">
        <v>0</v>
      </c>
      <c r="AN33" s="411">
        <v>0</v>
      </c>
      <c r="AO33" s="412">
        <v>0</v>
      </c>
      <c r="AP33">
        <v>345</v>
      </c>
      <c r="AQ33" s="416">
        <v>1988698</v>
      </c>
      <c r="AR33" s="384">
        <f t="shared" si="12"/>
        <v>17.348033738657151</v>
      </c>
      <c r="AS33">
        <v>10444475000000</v>
      </c>
      <c r="AT33">
        <v>0</v>
      </c>
      <c r="AU33">
        <v>0</v>
      </c>
      <c r="AV33">
        <v>0</v>
      </c>
      <c r="AW33">
        <v>0</v>
      </c>
      <c r="AX33">
        <v>0</v>
      </c>
      <c r="AY33">
        <v>0</v>
      </c>
      <c r="AZ33" s="384">
        <v>0</v>
      </c>
      <c r="BA33">
        <v>11068100589599.801</v>
      </c>
      <c r="BB33">
        <v>0</v>
      </c>
      <c r="BC33">
        <v>0</v>
      </c>
      <c r="BD33">
        <v>0</v>
      </c>
      <c r="BE33">
        <v>0</v>
      </c>
      <c r="BF33">
        <v>421984465431.09003</v>
      </c>
      <c r="BG33">
        <v>0</v>
      </c>
      <c r="BH33" s="384">
        <v>0</v>
      </c>
      <c r="BI33">
        <f t="shared" si="13"/>
        <v>94.365559071754419</v>
      </c>
      <c r="BJ33">
        <f t="shared" si="14"/>
        <v>0</v>
      </c>
      <c r="BK33">
        <f t="shared" si="15"/>
        <v>0</v>
      </c>
      <c r="BL33">
        <f t="shared" si="16"/>
        <v>0</v>
      </c>
      <c r="BM33">
        <f t="shared" si="17"/>
        <v>0</v>
      </c>
      <c r="BN33">
        <f t="shared" si="18"/>
        <v>0</v>
      </c>
      <c r="BO33">
        <f t="shared" si="19"/>
        <v>0</v>
      </c>
      <c r="BP33" s="384">
        <f t="shared" si="20"/>
        <v>0</v>
      </c>
      <c r="BQ33" s="413">
        <v>4.0945399304812294E-2</v>
      </c>
      <c r="BR33" s="413">
        <v>4.3171571723123782E-2</v>
      </c>
      <c r="BS33" s="413">
        <v>0.43415703225010371</v>
      </c>
      <c r="BT33" s="413">
        <v>0.39948499865030013</v>
      </c>
      <c r="BU33" s="413">
        <v>0.60733244440982603</v>
      </c>
      <c r="BV33" s="413">
        <v>0.71684027098256764</v>
      </c>
      <c r="BW33" s="413">
        <v>0.13248801890855141</v>
      </c>
      <c r="BX33" s="413">
        <v>0.18990495464852622</v>
      </c>
      <c r="BY33" s="413">
        <v>0.4534015177046623</v>
      </c>
      <c r="BZ33" s="413">
        <v>0.45753961094301548</v>
      </c>
      <c r="CA33" s="413">
        <v>1</v>
      </c>
      <c r="CB33" s="413">
        <v>1</v>
      </c>
      <c r="CC33" s="413">
        <v>0.13248431982795411</v>
      </c>
      <c r="CD33" s="413">
        <v>0.18985080553832623</v>
      </c>
      <c r="CE33" s="413">
        <v>0.45339354147623684</v>
      </c>
      <c r="CF33" s="413">
        <v>0.45743847404055266</v>
      </c>
      <c r="CG33" s="413">
        <v>1</v>
      </c>
      <c r="CH33" s="414">
        <v>1</v>
      </c>
      <c r="CI33" s="415">
        <v>0</v>
      </c>
      <c r="CJ33">
        <v>0</v>
      </c>
      <c r="CK33" s="384">
        <v>0</v>
      </c>
    </row>
    <row r="34" spans="1:89" x14ac:dyDescent="0.25">
      <c r="A34" t="s">
        <v>3823</v>
      </c>
      <c r="B34" s="39">
        <v>9516.2785033330001</v>
      </c>
      <c r="C34" s="407">
        <f t="shared" si="9"/>
        <v>9.516278503333</v>
      </c>
      <c r="D34" s="408">
        <v>938788</v>
      </c>
      <c r="E34">
        <v>0</v>
      </c>
      <c r="F34" s="384">
        <f t="shared" si="10"/>
        <v>-1</v>
      </c>
      <c r="G34" s="409">
        <v>11944719</v>
      </c>
      <c r="H34">
        <v>5644666</v>
      </c>
      <c r="I34" s="384">
        <f t="shared" si="11"/>
        <v>-0.52743417404796211</v>
      </c>
      <c r="J34" s="384">
        <v>777.50560723399997</v>
      </c>
      <c r="K34">
        <v>282.94159734599998</v>
      </c>
      <c r="L34" s="384">
        <v>371.88377793500001</v>
      </c>
      <c r="M34">
        <v>0</v>
      </c>
      <c r="N34">
        <v>0</v>
      </c>
      <c r="O34">
        <v>0</v>
      </c>
      <c r="P34">
        <v>0</v>
      </c>
      <c r="Q34">
        <v>0</v>
      </c>
      <c r="R34">
        <v>0</v>
      </c>
      <c r="S34" s="384">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384">
        <v>12</v>
      </c>
      <c r="AJ34" s="410">
        <v>0.20100000000000001</v>
      </c>
      <c r="AK34" s="410">
        <v>0.23699999999999999</v>
      </c>
      <c r="AL34" s="410">
        <v>0.23699999999999999</v>
      </c>
      <c r="AM34" s="383">
        <v>0</v>
      </c>
      <c r="AN34" s="411">
        <v>0</v>
      </c>
      <c r="AO34" s="412">
        <v>0</v>
      </c>
      <c r="AP34">
        <v>305</v>
      </c>
      <c r="AQ34" s="416">
        <v>1405105</v>
      </c>
      <c r="AR34" s="384">
        <f t="shared" si="12"/>
        <v>21.706562854733278</v>
      </c>
      <c r="AS34">
        <v>0</v>
      </c>
      <c r="AT34">
        <v>0</v>
      </c>
      <c r="AU34">
        <v>0</v>
      </c>
      <c r="AV34">
        <v>0</v>
      </c>
      <c r="AW34">
        <v>0</v>
      </c>
      <c r="AX34">
        <v>0</v>
      </c>
      <c r="AY34">
        <v>0</v>
      </c>
      <c r="AZ34" s="384">
        <v>0</v>
      </c>
      <c r="BA34">
        <v>0</v>
      </c>
      <c r="BB34">
        <v>0</v>
      </c>
      <c r="BC34">
        <v>0</v>
      </c>
      <c r="BD34">
        <v>0</v>
      </c>
      <c r="BE34">
        <v>0</v>
      </c>
      <c r="BF34">
        <v>0</v>
      </c>
      <c r="BG34">
        <v>0</v>
      </c>
      <c r="BH34" s="384">
        <v>0</v>
      </c>
      <c r="BI34">
        <f t="shared" si="13"/>
        <v>0</v>
      </c>
      <c r="BJ34">
        <f t="shared" si="14"/>
        <v>0</v>
      </c>
      <c r="BK34">
        <f t="shared" si="15"/>
        <v>0</v>
      </c>
      <c r="BL34">
        <f t="shared" si="16"/>
        <v>0</v>
      </c>
      <c r="BM34">
        <f t="shared" si="17"/>
        <v>0</v>
      </c>
      <c r="BN34">
        <f t="shared" si="18"/>
        <v>0</v>
      </c>
      <c r="BO34">
        <f t="shared" si="19"/>
        <v>0</v>
      </c>
      <c r="BP34" s="384">
        <f t="shared" si="20"/>
        <v>0</v>
      </c>
      <c r="BQ34" s="413">
        <v>1.7544028273402758E-2</v>
      </c>
      <c r="BR34" s="413">
        <v>1.7298663422753383E-2</v>
      </c>
      <c r="BS34" s="413">
        <v>0.64792294414282081</v>
      </c>
      <c r="BT34" s="413">
        <v>0.61538719317838209</v>
      </c>
      <c r="BU34" s="413">
        <v>0.67459657006390839</v>
      </c>
      <c r="BV34" s="413">
        <v>0.77747291374216143</v>
      </c>
      <c r="BW34" s="413">
        <v>5.945874625034301E-2</v>
      </c>
      <c r="BX34" s="413">
        <v>0.11340257083235025</v>
      </c>
      <c r="BY34" s="413">
        <v>0.56540858488216639</v>
      </c>
      <c r="BZ34" s="413">
        <v>0.58103733703937144</v>
      </c>
      <c r="CA34" s="413">
        <v>1</v>
      </c>
      <c r="CB34" s="413">
        <v>1</v>
      </c>
      <c r="CC34" s="413">
        <v>5.9369201137810995E-2</v>
      </c>
      <c r="CD34" s="413">
        <v>0.11286242306861811</v>
      </c>
      <c r="CE34" s="413">
        <v>0.56501481380854957</v>
      </c>
      <c r="CF34" s="413">
        <v>0.57908958431678903</v>
      </c>
      <c r="CG34" s="413">
        <v>1</v>
      </c>
      <c r="CH34" s="414">
        <v>1</v>
      </c>
      <c r="CI34" s="415">
        <v>1</v>
      </c>
      <c r="CJ34">
        <v>1</v>
      </c>
      <c r="CK34" s="384">
        <v>1</v>
      </c>
    </row>
    <row r="35" spans="1:89" x14ac:dyDescent="0.25">
      <c r="A35" t="s">
        <v>3825</v>
      </c>
      <c r="B35" s="39">
        <v>6819.1451566670003</v>
      </c>
      <c r="C35" s="407">
        <f t="shared" si="9"/>
        <v>6.8191451566670001</v>
      </c>
      <c r="D35" s="408">
        <v>24337437</v>
      </c>
      <c r="E35">
        <v>16636177.999999981</v>
      </c>
      <c r="F35" s="384">
        <f t="shared" si="10"/>
        <v>-0.316436730786402</v>
      </c>
      <c r="G35" s="409">
        <v>0</v>
      </c>
      <c r="H35">
        <v>0</v>
      </c>
      <c r="I35" s="384">
        <f t="shared" si="11"/>
        <v>0</v>
      </c>
      <c r="J35" s="384">
        <v>4751.0032766690001</v>
      </c>
      <c r="K35">
        <v>1728.9347415479999</v>
      </c>
      <c r="L35" s="384">
        <v>2272.4222578849999</v>
      </c>
      <c r="M35">
        <v>0</v>
      </c>
      <c r="N35">
        <v>0</v>
      </c>
      <c r="O35">
        <v>0</v>
      </c>
      <c r="P35">
        <v>0</v>
      </c>
      <c r="Q35">
        <v>0</v>
      </c>
      <c r="R35">
        <v>0</v>
      </c>
      <c r="S35" s="384">
        <v>0</v>
      </c>
      <c r="T35">
        <v>463</v>
      </c>
      <c r="U35">
        <v>8569.5</v>
      </c>
      <c r="V35">
        <v>3467.1</v>
      </c>
      <c r="W35">
        <v>12.3</v>
      </c>
      <c r="X35">
        <v>7.6</v>
      </c>
      <c r="Y35">
        <v>745.5</v>
      </c>
      <c r="Z35">
        <v>0</v>
      </c>
      <c r="AA35">
        <v>63.399999999999991</v>
      </c>
      <c r="AB35">
        <v>0</v>
      </c>
      <c r="AC35">
        <v>226.00000000000003</v>
      </c>
      <c r="AD35">
        <v>2769.8</v>
      </c>
      <c r="AE35">
        <v>0</v>
      </c>
      <c r="AF35">
        <v>0</v>
      </c>
      <c r="AG35">
        <v>0</v>
      </c>
      <c r="AH35">
        <v>0</v>
      </c>
      <c r="AI35" s="384">
        <v>105</v>
      </c>
      <c r="AJ35" s="410">
        <v>0.21</v>
      </c>
      <c r="AK35" s="410">
        <v>0.5</v>
      </c>
      <c r="AL35" s="410">
        <v>0.5</v>
      </c>
      <c r="AM35" s="383">
        <v>0</v>
      </c>
      <c r="AN35" s="411">
        <v>5000</v>
      </c>
      <c r="AO35" s="412">
        <v>0</v>
      </c>
      <c r="AP35">
        <v>1610</v>
      </c>
      <c r="AQ35" s="416">
        <v>9320865</v>
      </c>
      <c r="AR35" s="384">
        <f t="shared" si="12"/>
        <v>17.273074977483311</v>
      </c>
      <c r="AS35">
        <v>0</v>
      </c>
      <c r="AT35">
        <v>0</v>
      </c>
      <c r="AU35">
        <v>71683442584927.594</v>
      </c>
      <c r="AV35">
        <v>77101004672759.594</v>
      </c>
      <c r="AW35">
        <v>430149287744727</v>
      </c>
      <c r="AX35">
        <v>0</v>
      </c>
      <c r="AY35">
        <v>229699958223607</v>
      </c>
      <c r="AZ35" s="384">
        <v>1937954321311460</v>
      </c>
      <c r="BA35">
        <v>0</v>
      </c>
      <c r="BB35">
        <v>0</v>
      </c>
      <c r="BC35">
        <v>27628038928373.898</v>
      </c>
      <c r="BD35">
        <v>74499173851123.094</v>
      </c>
      <c r="BE35">
        <v>425273475796333</v>
      </c>
      <c r="BF35">
        <v>0</v>
      </c>
      <c r="BG35">
        <v>212886254984829</v>
      </c>
      <c r="BH35" s="384">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384">
        <f t="shared" si="20"/>
        <v>89.150954064122729</v>
      </c>
      <c r="BQ35" s="413">
        <v>2.8160411104317596E-2</v>
      </c>
      <c r="BR35" s="413">
        <v>3.3225739098298429E-2</v>
      </c>
      <c r="BS35" s="413">
        <v>0.29806788398605394</v>
      </c>
      <c r="BT35" s="413">
        <v>0.27880605929516089</v>
      </c>
      <c r="BU35" s="413">
        <v>0.65953711556983619</v>
      </c>
      <c r="BV35" s="413">
        <v>0.76140062985915502</v>
      </c>
      <c r="BW35" s="413">
        <v>7.1908575130339755E-2</v>
      </c>
      <c r="BX35" s="413">
        <v>0.11384127820330897</v>
      </c>
      <c r="BY35" s="413">
        <v>0.3053573789747131</v>
      </c>
      <c r="BZ35" s="413">
        <v>0.29923373056117331</v>
      </c>
      <c r="CA35" s="413">
        <v>1</v>
      </c>
      <c r="CB35" s="413">
        <v>1</v>
      </c>
      <c r="CC35" s="413">
        <v>7.1381462339902529E-2</v>
      </c>
      <c r="CD35" s="413">
        <v>0.1126194633996362</v>
      </c>
      <c r="CE35" s="413">
        <v>0.30367894807275525</v>
      </c>
      <c r="CF35" s="413">
        <v>0.29599971716484619</v>
      </c>
      <c r="CG35" s="413">
        <v>1</v>
      </c>
      <c r="CH35" s="414">
        <v>1</v>
      </c>
      <c r="CI35" s="415">
        <v>1</v>
      </c>
      <c r="CJ35" s="178">
        <v>0.82</v>
      </c>
      <c r="CK35" s="384">
        <v>1</v>
      </c>
    </row>
    <row r="36" spans="1:89" x14ac:dyDescent="0.25">
      <c r="A36" t="s">
        <v>3827</v>
      </c>
      <c r="B36" s="39">
        <v>131739.79323333301</v>
      </c>
      <c r="C36" s="407">
        <f t="shared" si="9"/>
        <v>131.73979323333302</v>
      </c>
      <c r="D36" s="408">
        <v>39073</v>
      </c>
      <c r="E36">
        <v>0</v>
      </c>
      <c r="F36" s="384">
        <f t="shared" si="10"/>
        <v>-1</v>
      </c>
      <c r="G36" s="409">
        <v>13046937</v>
      </c>
      <c r="H36">
        <v>8229984</v>
      </c>
      <c r="I36" s="384">
        <f t="shared" si="11"/>
        <v>-0.3692018287510701</v>
      </c>
      <c r="J36" s="384">
        <v>1357.106933688</v>
      </c>
      <c r="K36">
        <v>493.863967043</v>
      </c>
      <c r="L36" s="384">
        <v>649.10921396100002</v>
      </c>
      <c r="M36">
        <v>1550</v>
      </c>
      <c r="N36">
        <v>300</v>
      </c>
      <c r="O36">
        <v>0</v>
      </c>
      <c r="P36">
        <v>0</v>
      </c>
      <c r="Q36">
        <v>0</v>
      </c>
      <c r="R36">
        <v>100</v>
      </c>
      <c r="S36" s="384">
        <v>0</v>
      </c>
      <c r="T36">
        <v>2640</v>
      </c>
      <c r="U36">
        <v>1415.5</v>
      </c>
      <c r="V36">
        <v>0</v>
      </c>
      <c r="W36">
        <v>82.9</v>
      </c>
      <c r="X36">
        <v>2034.4000000000003</v>
      </c>
      <c r="Y36">
        <v>671.7</v>
      </c>
      <c r="Z36">
        <v>0</v>
      </c>
      <c r="AA36">
        <v>5.4</v>
      </c>
      <c r="AB36">
        <v>8.6000000000000014</v>
      </c>
      <c r="AC36">
        <v>19</v>
      </c>
      <c r="AD36">
        <v>1792.3</v>
      </c>
      <c r="AE36">
        <v>0</v>
      </c>
      <c r="AF36">
        <v>0</v>
      </c>
      <c r="AG36">
        <v>0</v>
      </c>
      <c r="AH36">
        <v>0</v>
      </c>
      <c r="AI36" s="384">
        <v>0</v>
      </c>
      <c r="AJ36" s="410">
        <v>0.2190395324905563</v>
      </c>
      <c r="AK36" s="410">
        <v>0.36240874583753796</v>
      </c>
      <c r="AL36" s="410">
        <v>0.70376401571130365</v>
      </c>
      <c r="AM36" s="383">
        <v>1</v>
      </c>
      <c r="AN36" s="411">
        <v>0</v>
      </c>
      <c r="AO36" s="412">
        <v>0</v>
      </c>
      <c r="AP36">
        <v>397</v>
      </c>
      <c r="AQ36" s="416">
        <v>2115266</v>
      </c>
      <c r="AR36" s="384">
        <f t="shared" si="12"/>
        <v>18.768325118448459</v>
      </c>
      <c r="AS36">
        <v>1886272185000000</v>
      </c>
      <c r="AT36">
        <v>95212517899323</v>
      </c>
      <c r="AU36">
        <v>0</v>
      </c>
      <c r="AV36">
        <v>0</v>
      </c>
      <c r="AW36">
        <v>76895694532511.906</v>
      </c>
      <c r="AX36">
        <v>1112442787000000</v>
      </c>
      <c r="AY36">
        <v>0</v>
      </c>
      <c r="AZ36" s="384">
        <v>0</v>
      </c>
      <c r="BA36">
        <v>1998898966481730</v>
      </c>
      <c r="BB36">
        <v>299406435683790</v>
      </c>
      <c r="BC36">
        <v>5506306664657.9697</v>
      </c>
      <c r="BD36">
        <v>29618252068975.699</v>
      </c>
      <c r="BE36">
        <v>88470471280037.5</v>
      </c>
      <c r="BF36">
        <v>1777122740008190</v>
      </c>
      <c r="BG36">
        <v>94546161685132.406</v>
      </c>
      <c r="BH36" s="384">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384">
        <f t="shared" si="20"/>
        <v>0</v>
      </c>
      <c r="BQ36" s="413">
        <v>3.4370007123328744E-2</v>
      </c>
      <c r="BR36" s="413">
        <v>4.2409806679409537E-2</v>
      </c>
      <c r="BS36" s="413">
        <v>0.35602683800250323</v>
      </c>
      <c r="BT36" s="413">
        <v>0.33905809478493476</v>
      </c>
      <c r="BU36" s="413">
        <v>0.62994204285356581</v>
      </c>
      <c r="BV36" s="413">
        <v>0.73965683913752234</v>
      </c>
      <c r="BW36" s="413">
        <v>8.0988664887650899E-2</v>
      </c>
      <c r="BX36" s="413">
        <v>0.11765957472583793</v>
      </c>
      <c r="BY36" s="413">
        <v>0.32781501681874425</v>
      </c>
      <c r="BZ36" s="413">
        <v>0.35001975675757513</v>
      </c>
      <c r="CA36" s="413">
        <v>1</v>
      </c>
      <c r="CB36" s="413">
        <v>1</v>
      </c>
      <c r="CC36" s="413">
        <v>8.0497558206635525E-2</v>
      </c>
      <c r="CD36" s="413">
        <v>0.11500634336216209</v>
      </c>
      <c r="CE36" s="413">
        <v>0.32635869865507999</v>
      </c>
      <c r="CF36" s="413">
        <v>0.34397265111456171</v>
      </c>
      <c r="CG36" s="413">
        <v>1</v>
      </c>
      <c r="CH36" s="414">
        <v>1</v>
      </c>
      <c r="CI36" s="415">
        <v>1</v>
      </c>
      <c r="CJ36">
        <v>1</v>
      </c>
      <c r="CK36" s="384">
        <v>1</v>
      </c>
    </row>
    <row r="37" spans="1:89" x14ac:dyDescent="0.25">
      <c r="A37" t="s">
        <v>3829</v>
      </c>
      <c r="B37" s="39">
        <v>47252.35</v>
      </c>
      <c r="C37" s="407">
        <f t="shared" si="9"/>
        <v>47.25235</v>
      </c>
      <c r="D37" s="408">
        <v>2917972</v>
      </c>
      <c r="E37">
        <v>843788.00000000105</v>
      </c>
      <c r="F37" s="384">
        <f t="shared" si="10"/>
        <v>-0.71083067280974555</v>
      </c>
      <c r="G37" s="409">
        <v>66761</v>
      </c>
      <c r="H37">
        <v>527100</v>
      </c>
      <c r="I37" s="384">
        <f t="shared" si="11"/>
        <v>6.8953281107233266</v>
      </c>
      <c r="J37" s="384">
        <v>1907.861217271</v>
      </c>
      <c r="K37">
        <v>694.28862673900005</v>
      </c>
      <c r="L37" s="384">
        <v>912.53700378899998</v>
      </c>
      <c r="M37">
        <v>500</v>
      </c>
      <c r="N37">
        <v>700</v>
      </c>
      <c r="O37">
        <v>0</v>
      </c>
      <c r="P37">
        <v>0</v>
      </c>
      <c r="Q37">
        <v>0</v>
      </c>
      <c r="R37">
        <v>0</v>
      </c>
      <c r="S37" s="384">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384">
        <v>0</v>
      </c>
      <c r="AJ37" s="410">
        <v>0.22045600846884297</v>
      </c>
      <c r="AK37" s="410">
        <v>0.44446775900976404</v>
      </c>
      <c r="AL37" s="410">
        <v>0.32001678648703008</v>
      </c>
      <c r="AM37" s="383">
        <v>0</v>
      </c>
      <c r="AN37" s="411">
        <v>0</v>
      </c>
      <c r="AO37" s="412">
        <v>0</v>
      </c>
      <c r="AP37">
        <v>1209</v>
      </c>
      <c r="AQ37" s="416">
        <v>3210931</v>
      </c>
      <c r="AR37" s="384">
        <f t="shared" si="12"/>
        <v>37.652630965909886</v>
      </c>
      <c r="AS37">
        <v>2088895000000</v>
      </c>
      <c r="AT37">
        <v>0</v>
      </c>
      <c r="AU37">
        <v>0</v>
      </c>
      <c r="AV37">
        <v>0</v>
      </c>
      <c r="AW37">
        <v>0</v>
      </c>
      <c r="AX37">
        <v>0</v>
      </c>
      <c r="AY37">
        <v>0</v>
      </c>
      <c r="AZ37" s="384">
        <v>0</v>
      </c>
      <c r="BA37">
        <v>2213620117919.9702</v>
      </c>
      <c r="BB37">
        <v>0</v>
      </c>
      <c r="BC37">
        <v>453848296348.87</v>
      </c>
      <c r="BD37">
        <v>1643305545869.8601</v>
      </c>
      <c r="BE37">
        <v>370596783545.11298</v>
      </c>
      <c r="BF37">
        <v>2197835757.4535899</v>
      </c>
      <c r="BG37">
        <v>2152288127244.6101</v>
      </c>
      <c r="BH37" s="384">
        <v>5085054964152.1699</v>
      </c>
      <c r="BI37">
        <f t="shared" si="13"/>
        <v>94.365559071754006</v>
      </c>
      <c r="BJ37">
        <f t="shared" si="14"/>
        <v>0</v>
      </c>
      <c r="BK37">
        <f t="shared" si="15"/>
        <v>0</v>
      </c>
      <c r="BL37">
        <f t="shared" si="16"/>
        <v>0</v>
      </c>
      <c r="BM37">
        <f t="shared" si="17"/>
        <v>0</v>
      </c>
      <c r="BN37">
        <f t="shared" si="18"/>
        <v>0</v>
      </c>
      <c r="BO37">
        <f t="shared" si="19"/>
        <v>0</v>
      </c>
      <c r="BP37" s="384">
        <f t="shared" si="20"/>
        <v>0</v>
      </c>
      <c r="BQ37" s="413">
        <v>4.0298519322841148E-2</v>
      </c>
      <c r="BR37" s="413">
        <v>4.8093012910775376E-2</v>
      </c>
      <c r="BS37" s="413">
        <v>0.37303226755270241</v>
      </c>
      <c r="BT37" s="413">
        <v>0.34771411367398014</v>
      </c>
      <c r="BU37" s="413">
        <v>0.60632412982256156</v>
      </c>
      <c r="BV37" s="413">
        <v>0.71396784698205107</v>
      </c>
      <c r="BW37" s="413">
        <v>0.15006140742063068</v>
      </c>
      <c r="BX37" s="413">
        <v>0.22546691780312014</v>
      </c>
      <c r="BY37" s="413">
        <v>0.40845798690680496</v>
      </c>
      <c r="BZ37" s="413">
        <v>0.41708861635937233</v>
      </c>
      <c r="CA37" s="413">
        <v>1</v>
      </c>
      <c r="CB37" s="413">
        <v>1</v>
      </c>
      <c r="CC37" s="413">
        <v>0.14995033748105213</v>
      </c>
      <c r="CD37" s="413">
        <v>0.22503929354737257</v>
      </c>
      <c r="CE37" s="413">
        <v>0.40824752635942857</v>
      </c>
      <c r="CF37" s="413">
        <v>0.41646850729815493</v>
      </c>
      <c r="CG37" s="413">
        <v>1</v>
      </c>
      <c r="CH37" s="414">
        <v>1</v>
      </c>
      <c r="CI37" s="415">
        <v>0</v>
      </c>
      <c r="CJ37">
        <v>0</v>
      </c>
      <c r="CK37" s="384">
        <v>0</v>
      </c>
    </row>
    <row r="38" spans="1:89" x14ac:dyDescent="0.25">
      <c r="A38" t="s">
        <v>3831</v>
      </c>
      <c r="B38" s="39">
        <v>65139.618300000002</v>
      </c>
      <c r="C38" s="407">
        <f t="shared" si="9"/>
        <v>65.139618299999995</v>
      </c>
      <c r="D38" s="408">
        <v>19936949</v>
      </c>
      <c r="E38">
        <v>27919145.999999937</v>
      </c>
      <c r="F38" s="384">
        <f t="shared" si="10"/>
        <v>0.40037204288379002</v>
      </c>
      <c r="G38" s="409">
        <v>3361222</v>
      </c>
      <c r="H38">
        <v>1750163</v>
      </c>
      <c r="I38" s="384">
        <f t="shared" si="11"/>
        <v>-0.47930752565584778</v>
      </c>
      <c r="J38" s="384">
        <v>9918.3281836429996</v>
      </c>
      <c r="K38">
        <v>3609.3728368880002</v>
      </c>
      <c r="L38" s="384">
        <v>4743.9726754550002</v>
      </c>
      <c r="M38">
        <v>0</v>
      </c>
      <c r="N38">
        <v>0</v>
      </c>
      <c r="O38">
        <v>0</v>
      </c>
      <c r="P38">
        <v>0</v>
      </c>
      <c r="Q38">
        <v>0</v>
      </c>
      <c r="R38">
        <v>50</v>
      </c>
      <c r="S38" s="384">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384">
        <v>194.8</v>
      </c>
      <c r="AJ38" s="410">
        <v>0.45399999999999996</v>
      </c>
      <c r="AK38" s="410">
        <v>0.7</v>
      </c>
      <c r="AL38" s="410">
        <v>0.7</v>
      </c>
      <c r="AM38" s="383">
        <v>0</v>
      </c>
      <c r="AN38" s="411">
        <v>2000</v>
      </c>
      <c r="AO38" s="412">
        <v>0</v>
      </c>
      <c r="AP38">
        <v>6547</v>
      </c>
      <c r="AQ38" s="416">
        <v>19469232</v>
      </c>
      <c r="AR38" s="384">
        <f t="shared" si="12"/>
        <v>33.627417866303098</v>
      </c>
      <c r="AS38">
        <v>2088895000000</v>
      </c>
      <c r="AT38">
        <v>0</v>
      </c>
      <c r="AU38">
        <v>0</v>
      </c>
      <c r="AV38">
        <v>0</v>
      </c>
      <c r="AW38">
        <v>0</v>
      </c>
      <c r="AX38">
        <v>0</v>
      </c>
      <c r="AY38">
        <v>0</v>
      </c>
      <c r="AZ38" s="384">
        <v>0</v>
      </c>
      <c r="BA38">
        <v>2213620117919.9702</v>
      </c>
      <c r="BB38">
        <v>0</v>
      </c>
      <c r="BC38">
        <v>0</v>
      </c>
      <c r="BD38">
        <v>0</v>
      </c>
      <c r="BE38">
        <v>0</v>
      </c>
      <c r="BF38">
        <v>12046337786603.1</v>
      </c>
      <c r="BG38">
        <v>0</v>
      </c>
      <c r="BH38" s="384">
        <v>0</v>
      </c>
      <c r="BI38">
        <f t="shared" si="13"/>
        <v>94.365559071754006</v>
      </c>
      <c r="BJ38">
        <f t="shared" si="14"/>
        <v>0</v>
      </c>
      <c r="BK38">
        <f t="shared" si="15"/>
        <v>0</v>
      </c>
      <c r="BL38">
        <f t="shared" si="16"/>
        <v>0</v>
      </c>
      <c r="BM38">
        <f t="shared" si="17"/>
        <v>0</v>
      </c>
      <c r="BN38">
        <f t="shared" si="18"/>
        <v>0</v>
      </c>
      <c r="BO38">
        <f t="shared" si="19"/>
        <v>0</v>
      </c>
      <c r="BP38" s="384">
        <f t="shared" si="20"/>
        <v>0</v>
      </c>
      <c r="BQ38" s="413">
        <v>2.6460828731275171E-2</v>
      </c>
      <c r="BR38" s="413">
        <v>2.9938480810594595E-2</v>
      </c>
      <c r="BS38" s="413">
        <v>0.30977612223159928</v>
      </c>
      <c r="BT38" s="413">
        <v>0.28854985783495707</v>
      </c>
      <c r="BU38" s="413">
        <v>0.66010193873718592</v>
      </c>
      <c r="BV38" s="413">
        <v>0.76242707655357955</v>
      </c>
      <c r="BW38" s="413">
        <v>5.5836347418964392E-2</v>
      </c>
      <c r="BX38" s="413">
        <v>9.4843142397807029E-2</v>
      </c>
      <c r="BY38" s="413">
        <v>0.28870407769834683</v>
      </c>
      <c r="BZ38" s="413">
        <v>0.28336793465204657</v>
      </c>
      <c r="CA38" s="413">
        <v>1</v>
      </c>
      <c r="CB38" s="413">
        <v>1</v>
      </c>
      <c r="CC38" s="413">
        <v>5.5791853674318839E-2</v>
      </c>
      <c r="CD38" s="413">
        <v>9.4666171280818723E-2</v>
      </c>
      <c r="CE38" s="413">
        <v>0.28853072792425716</v>
      </c>
      <c r="CF38" s="413">
        <v>0.28282966903504952</v>
      </c>
      <c r="CG38" s="413">
        <v>1</v>
      </c>
      <c r="CH38" s="414">
        <v>1</v>
      </c>
      <c r="CI38" s="415">
        <v>0</v>
      </c>
      <c r="CJ38">
        <v>0</v>
      </c>
      <c r="CK38" s="384">
        <v>0</v>
      </c>
    </row>
    <row r="39" spans="1:89" x14ac:dyDescent="0.25">
      <c r="A39" t="s">
        <v>3833</v>
      </c>
      <c r="B39" s="39">
        <v>105180.238733333</v>
      </c>
      <c r="C39" s="407">
        <f t="shared" si="9"/>
        <v>105.180238733333</v>
      </c>
      <c r="D39" s="408">
        <v>19424322</v>
      </c>
      <c r="E39">
        <v>30782465.999999966</v>
      </c>
      <c r="F39" s="384">
        <f t="shared" si="10"/>
        <v>0.58473824723457346</v>
      </c>
      <c r="G39" s="409">
        <v>0</v>
      </c>
      <c r="H39">
        <v>0</v>
      </c>
      <c r="I39" s="384">
        <f t="shared" si="11"/>
        <v>0</v>
      </c>
      <c r="J39" s="384">
        <v>7628.6628929540002</v>
      </c>
      <c r="K39">
        <v>2776.142119699</v>
      </c>
      <c r="L39" s="384">
        <v>3648.8173857880001</v>
      </c>
      <c r="M39">
        <v>3100</v>
      </c>
      <c r="N39">
        <v>0</v>
      </c>
      <c r="O39">
        <v>1000</v>
      </c>
      <c r="P39">
        <v>0</v>
      </c>
      <c r="Q39">
        <v>0</v>
      </c>
      <c r="R39">
        <v>0</v>
      </c>
      <c r="S39" s="384">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384">
        <v>0</v>
      </c>
      <c r="AJ39" s="410">
        <v>4.3561180570118499E-2</v>
      </c>
      <c r="AK39" s="410">
        <v>7.2601967616864174E-2</v>
      </c>
      <c r="AL39" s="410">
        <v>7.2601967616864174E-2</v>
      </c>
      <c r="AM39" s="383">
        <v>0</v>
      </c>
      <c r="AN39" s="411">
        <v>0</v>
      </c>
      <c r="AO39" s="412">
        <v>0</v>
      </c>
      <c r="AP39">
        <v>1807</v>
      </c>
      <c r="AQ39" s="416">
        <v>11812173</v>
      </c>
      <c r="AR39" s="384">
        <f t="shared" si="12"/>
        <v>15.297777978700447</v>
      </c>
      <c r="AS39">
        <v>160844915000000</v>
      </c>
      <c r="AT39">
        <v>75444662102754</v>
      </c>
      <c r="AU39">
        <v>5214769436751.0098</v>
      </c>
      <c r="AV39">
        <v>51113531296716.797</v>
      </c>
      <c r="AW39">
        <v>359984091144785</v>
      </c>
      <c r="AX39">
        <v>1318758085000000</v>
      </c>
      <c r="AY39">
        <v>257206527294120</v>
      </c>
      <c r="AZ39" s="384">
        <v>535344352548007</v>
      </c>
      <c r="BA39">
        <v>170448749079838</v>
      </c>
      <c r="BB39">
        <v>160234430541210</v>
      </c>
      <c r="BC39">
        <v>15687806553162.199</v>
      </c>
      <c r="BD39">
        <v>88162918881725.297</v>
      </c>
      <c r="BE39">
        <v>356265862694507</v>
      </c>
      <c r="BF39">
        <v>2859610697530140</v>
      </c>
      <c r="BG39">
        <v>371573572534396</v>
      </c>
      <c r="BH39" s="384">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384">
        <f t="shared" si="20"/>
        <v>72.664906986590552</v>
      </c>
      <c r="BQ39" s="413">
        <v>2.8603588876449797E-2</v>
      </c>
      <c r="BR39" s="413">
        <v>3.4508531869657653E-2</v>
      </c>
      <c r="BS39" s="413">
        <v>0.36908759610057357</v>
      </c>
      <c r="BT39" s="413">
        <v>0.34388909800285089</v>
      </c>
      <c r="BU39" s="413">
        <v>0.60017688885432119</v>
      </c>
      <c r="BV39" s="413">
        <v>0.7161287958787087</v>
      </c>
      <c r="BW39" s="413">
        <v>0.10450849944421357</v>
      </c>
      <c r="BX39" s="413">
        <v>0.15544161049013858</v>
      </c>
      <c r="BY39" s="413">
        <v>0.38362729839578374</v>
      </c>
      <c r="BZ39" s="413">
        <v>0.38383276511430064</v>
      </c>
      <c r="CA39" s="413">
        <v>1</v>
      </c>
      <c r="CB39" s="413">
        <v>1</v>
      </c>
      <c r="CC39" s="413">
        <v>0.10448686023519155</v>
      </c>
      <c r="CD39" s="413">
        <v>0.15473927705953133</v>
      </c>
      <c r="CE39" s="413">
        <v>0.38357262082257415</v>
      </c>
      <c r="CF39" s="413">
        <v>0.38238895426324143</v>
      </c>
      <c r="CG39" s="413">
        <v>1</v>
      </c>
      <c r="CH39" s="414">
        <v>1</v>
      </c>
      <c r="CI39" s="415">
        <v>0</v>
      </c>
      <c r="CJ39">
        <v>0</v>
      </c>
      <c r="CK39" s="384">
        <v>0</v>
      </c>
    </row>
    <row r="40" spans="1:89" x14ac:dyDescent="0.25">
      <c r="A40" t="s">
        <v>3835</v>
      </c>
      <c r="B40" s="39">
        <v>68399.361300000004</v>
      </c>
      <c r="C40" s="407">
        <f t="shared" si="9"/>
        <v>68.39936130000001</v>
      </c>
      <c r="D40" s="408">
        <v>0</v>
      </c>
      <c r="E40">
        <v>0</v>
      </c>
      <c r="F40" s="384">
        <f t="shared" si="10"/>
        <v>0</v>
      </c>
      <c r="G40" s="409">
        <v>14384521</v>
      </c>
      <c r="H40">
        <v>11919968</v>
      </c>
      <c r="I40" s="384">
        <f t="shared" si="11"/>
        <v>-0.17133368570284679</v>
      </c>
      <c r="J40" s="384">
        <v>4313.4096815339999</v>
      </c>
      <c r="K40">
        <v>1569.690319844</v>
      </c>
      <c r="L40" s="384">
        <v>2063.119639556</v>
      </c>
      <c r="M40">
        <v>1850</v>
      </c>
      <c r="N40">
        <v>250</v>
      </c>
      <c r="O40">
        <v>0</v>
      </c>
      <c r="P40">
        <v>0</v>
      </c>
      <c r="Q40">
        <v>0</v>
      </c>
      <c r="R40">
        <v>50</v>
      </c>
      <c r="S40" s="384">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384">
        <v>0</v>
      </c>
      <c r="AJ40" s="410">
        <v>0</v>
      </c>
      <c r="AK40" s="410">
        <v>0</v>
      </c>
      <c r="AL40" s="410">
        <v>0</v>
      </c>
      <c r="AM40" s="383">
        <v>0</v>
      </c>
      <c r="AN40" s="411">
        <v>0</v>
      </c>
      <c r="AO40" s="412">
        <v>0</v>
      </c>
      <c r="AP40">
        <v>975</v>
      </c>
      <c r="AQ40" s="416">
        <v>4088377</v>
      </c>
      <c r="AR40" s="384">
        <f t="shared" si="12"/>
        <v>23.848094243754918</v>
      </c>
      <c r="AS40">
        <v>1211559100000000</v>
      </c>
      <c r="AT40">
        <v>3272182628088</v>
      </c>
      <c r="AU40">
        <v>3279078281142.0601</v>
      </c>
      <c r="AV40">
        <v>40918870918529.703</v>
      </c>
      <c r="AW40">
        <v>315064379595500</v>
      </c>
      <c r="AX40">
        <v>1799887716000000</v>
      </c>
      <c r="AY40">
        <v>213932923974652</v>
      </c>
      <c r="AZ40" s="384">
        <v>450152951148179</v>
      </c>
      <c r="BA40">
        <v>1283899668393580</v>
      </c>
      <c r="BB40">
        <v>4682784166304.7002</v>
      </c>
      <c r="BC40">
        <v>13765443060414.801</v>
      </c>
      <c r="BD40">
        <v>77359549009847.297</v>
      </c>
      <c r="BE40">
        <v>312609505393362</v>
      </c>
      <c r="BF40">
        <v>3175457278562280</v>
      </c>
      <c r="BG40">
        <v>326041428299364</v>
      </c>
      <c r="BH40" s="384">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384">
        <f t="shared" si="20"/>
        <v>69.634366528526854</v>
      </c>
      <c r="BQ40" s="413">
        <v>7.2155482890882375E-2</v>
      </c>
      <c r="BR40" s="413">
        <v>8.4925066127456886E-2</v>
      </c>
      <c r="BS40" s="413">
        <v>0.45004907321300247</v>
      </c>
      <c r="BT40" s="413">
        <v>0.41941773626260376</v>
      </c>
      <c r="BU40" s="413">
        <v>0.62815632967419699</v>
      </c>
      <c r="BV40" s="413">
        <v>0.73582369550388926</v>
      </c>
      <c r="BW40" s="413">
        <v>0.18893915745484954</v>
      </c>
      <c r="BX40" s="413">
        <v>0.30726116166367817</v>
      </c>
      <c r="BY40" s="413">
        <v>0.40109872017145654</v>
      </c>
      <c r="BZ40" s="413">
        <v>0.42055112745754858</v>
      </c>
      <c r="CA40" s="413">
        <v>1</v>
      </c>
      <c r="CB40" s="413">
        <v>1</v>
      </c>
      <c r="CC40" s="413">
        <v>0.18892072314314551</v>
      </c>
      <c r="CD40" s="413">
        <v>0.30543598398136607</v>
      </c>
      <c r="CE40" s="413">
        <v>0.40106982208277941</v>
      </c>
      <c r="CF40" s="413">
        <v>0.41837975105754421</v>
      </c>
      <c r="CG40" s="413">
        <v>1</v>
      </c>
      <c r="CH40" s="414">
        <v>1</v>
      </c>
      <c r="CI40" s="415">
        <v>0</v>
      </c>
      <c r="CJ40">
        <v>0</v>
      </c>
      <c r="CK40" s="384">
        <v>0</v>
      </c>
    </row>
    <row r="41" spans="1:89" x14ac:dyDescent="0.25">
      <c r="A41" t="s">
        <v>3837</v>
      </c>
      <c r="B41" s="39">
        <v>144557.54870000001</v>
      </c>
      <c r="C41" s="407">
        <f t="shared" si="9"/>
        <v>144.55754870000001</v>
      </c>
      <c r="D41" s="408">
        <v>596545</v>
      </c>
      <c r="E41">
        <v>191994</v>
      </c>
      <c r="F41" s="384">
        <f t="shared" si="10"/>
        <v>-0.67815671910752751</v>
      </c>
      <c r="G41" s="409">
        <v>4892458</v>
      </c>
      <c r="H41">
        <v>3515910</v>
      </c>
      <c r="I41" s="384">
        <f t="shared" si="11"/>
        <v>-0.28136122987667955</v>
      </c>
      <c r="J41" s="384">
        <v>3057.5798465759999</v>
      </c>
      <c r="K41">
        <v>1112.6820408149999</v>
      </c>
      <c r="L41" s="384">
        <v>1462.4516326349999</v>
      </c>
      <c r="M41">
        <v>0</v>
      </c>
      <c r="N41">
        <v>450</v>
      </c>
      <c r="O41">
        <v>0</v>
      </c>
      <c r="P41">
        <v>6</v>
      </c>
      <c r="Q41">
        <v>0</v>
      </c>
      <c r="R41">
        <v>0</v>
      </c>
      <c r="S41" s="384">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384">
        <v>11.5</v>
      </c>
      <c r="AJ41" s="410">
        <v>0.14464659391078261</v>
      </c>
      <c r="AK41" s="410">
        <v>0.26838830733865832</v>
      </c>
      <c r="AL41" s="410">
        <v>0.36585502067049863</v>
      </c>
      <c r="AM41" s="383">
        <v>0</v>
      </c>
      <c r="AN41" s="411">
        <v>2500</v>
      </c>
      <c r="AO41" s="412">
        <v>0</v>
      </c>
      <c r="AP41">
        <v>2142</v>
      </c>
      <c r="AQ41" s="416">
        <v>4227337</v>
      </c>
      <c r="AR41" s="384">
        <f t="shared" si="12"/>
        <v>50.670197336999628</v>
      </c>
      <c r="AS41">
        <v>0</v>
      </c>
      <c r="AT41">
        <v>0</v>
      </c>
      <c r="AU41">
        <v>0</v>
      </c>
      <c r="AV41">
        <v>0</v>
      </c>
      <c r="AW41">
        <v>0</v>
      </c>
      <c r="AX41">
        <v>0</v>
      </c>
      <c r="AY41">
        <v>0</v>
      </c>
      <c r="AZ41" s="384">
        <v>0</v>
      </c>
      <c r="BA41">
        <v>0</v>
      </c>
      <c r="BB41">
        <v>0</v>
      </c>
      <c r="BC41">
        <v>0</v>
      </c>
      <c r="BD41">
        <v>0</v>
      </c>
      <c r="BE41">
        <v>0</v>
      </c>
      <c r="BF41">
        <v>438468233611.992</v>
      </c>
      <c r="BG41">
        <v>0</v>
      </c>
      <c r="BH41" s="384">
        <v>0</v>
      </c>
      <c r="BI41">
        <f t="shared" si="13"/>
        <v>0</v>
      </c>
      <c r="BJ41">
        <f t="shared" si="14"/>
        <v>0</v>
      </c>
      <c r="BK41">
        <f t="shared" si="15"/>
        <v>0</v>
      </c>
      <c r="BL41">
        <f t="shared" si="16"/>
        <v>0</v>
      </c>
      <c r="BM41">
        <f t="shared" si="17"/>
        <v>0</v>
      </c>
      <c r="BN41">
        <f t="shared" si="18"/>
        <v>0</v>
      </c>
      <c r="BO41">
        <f t="shared" si="19"/>
        <v>0</v>
      </c>
      <c r="BP41" s="384">
        <f t="shared" si="20"/>
        <v>0</v>
      </c>
      <c r="BQ41" s="413">
        <v>0.11855881729552314</v>
      </c>
      <c r="BR41" s="413">
        <v>0.11829808305400182</v>
      </c>
      <c r="BS41" s="413">
        <v>0.48870707160197641</v>
      </c>
      <c r="BT41" s="413">
        <v>0.4610428649159895</v>
      </c>
      <c r="BU41" s="413">
        <v>0.66869035509867325</v>
      </c>
      <c r="BV41" s="413">
        <v>0.76666279651831304</v>
      </c>
      <c r="BW41" s="413">
        <v>0.16486545065007738</v>
      </c>
      <c r="BX41" s="413">
        <v>0.21946611468392432</v>
      </c>
      <c r="BY41" s="413">
        <v>0.51824043146660037</v>
      </c>
      <c r="BZ41" s="413">
        <v>0.51407361548861052</v>
      </c>
      <c r="CA41" s="413">
        <v>1</v>
      </c>
      <c r="CB41" s="413">
        <v>1</v>
      </c>
      <c r="CC41" s="413">
        <v>0.16482563030499447</v>
      </c>
      <c r="CD41" s="413">
        <v>0.21919798907351215</v>
      </c>
      <c r="CE41" s="413">
        <v>0.5181682168776548</v>
      </c>
      <c r="CF41" s="413">
        <v>0.51364560564845152</v>
      </c>
      <c r="CG41" s="413">
        <v>1</v>
      </c>
      <c r="CH41" s="414">
        <v>1</v>
      </c>
      <c r="CI41" s="415">
        <v>1</v>
      </c>
      <c r="CJ41">
        <v>1</v>
      </c>
      <c r="CK41" s="384">
        <v>1</v>
      </c>
    </row>
    <row r="42" spans="1:89" x14ac:dyDescent="0.25">
      <c r="A42" t="s">
        <v>3839</v>
      </c>
      <c r="B42" s="39">
        <v>86791.760999999999</v>
      </c>
      <c r="C42" s="407">
        <f t="shared" si="9"/>
        <v>86.791760999999994</v>
      </c>
      <c r="D42" s="408">
        <v>888943</v>
      </c>
      <c r="E42">
        <v>0</v>
      </c>
      <c r="F42" s="384">
        <f t="shared" si="10"/>
        <v>-1</v>
      </c>
      <c r="G42" s="409">
        <v>56834118</v>
      </c>
      <c r="H42">
        <v>84594859</v>
      </c>
      <c r="I42" s="384">
        <f t="shared" si="11"/>
        <v>0.48845204213426863</v>
      </c>
      <c r="J42" s="384">
        <v>13790.841918743001</v>
      </c>
      <c r="K42">
        <v>5018.6169783559999</v>
      </c>
      <c r="L42" s="384">
        <v>6596.2101699690002</v>
      </c>
      <c r="M42">
        <v>3400</v>
      </c>
      <c r="N42">
        <v>0</v>
      </c>
      <c r="O42">
        <v>0</v>
      </c>
      <c r="P42">
        <v>0</v>
      </c>
      <c r="Q42">
        <v>0</v>
      </c>
      <c r="R42">
        <v>0</v>
      </c>
      <c r="S42" s="384">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384">
        <v>196.9</v>
      </c>
      <c r="AJ42" s="410">
        <v>0.18</v>
      </c>
      <c r="AK42" s="410">
        <v>0.18</v>
      </c>
      <c r="AL42" s="410">
        <v>0.18</v>
      </c>
      <c r="AM42" s="383">
        <v>0</v>
      </c>
      <c r="AN42" s="411">
        <v>0</v>
      </c>
      <c r="AO42" s="412">
        <v>0</v>
      </c>
      <c r="AP42">
        <v>2438</v>
      </c>
      <c r="AQ42" s="416">
        <v>12951275</v>
      </c>
      <c r="AR42" s="384">
        <f t="shared" si="12"/>
        <v>18.824401458543655</v>
      </c>
      <c r="AS42">
        <v>37600110000000</v>
      </c>
      <c r="AT42">
        <v>390818620551696</v>
      </c>
      <c r="AU42">
        <v>109558127427155</v>
      </c>
      <c r="AV42">
        <v>127368504952366</v>
      </c>
      <c r="AW42">
        <v>631223560913208</v>
      </c>
      <c r="AX42">
        <v>5022996749000000</v>
      </c>
      <c r="AY42">
        <v>379621739628998</v>
      </c>
      <c r="AZ42" s="384">
        <v>2903789463535890</v>
      </c>
      <c r="BA42">
        <v>39845162122559.5</v>
      </c>
      <c r="BB42">
        <v>1030985479486920</v>
      </c>
      <c r="BC42">
        <v>40347909852484.898</v>
      </c>
      <c r="BD42">
        <v>108798382629419</v>
      </c>
      <c r="BE42">
        <v>621068180357210</v>
      </c>
      <c r="BF42">
        <v>7474031706458810</v>
      </c>
      <c r="BG42">
        <v>310898484225733</v>
      </c>
      <c r="BH42" s="384">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384">
        <f t="shared" si="20"/>
        <v>91.469562413034268</v>
      </c>
      <c r="BQ42" s="413">
        <v>2.3258829999231484E-2</v>
      </c>
      <c r="BR42" s="413">
        <v>2.6025845067463509E-2</v>
      </c>
      <c r="BS42" s="413">
        <v>0.29945212029530921</v>
      </c>
      <c r="BT42" s="413">
        <v>0.28322694224555722</v>
      </c>
      <c r="BU42" s="413">
        <v>0.64910356925735069</v>
      </c>
      <c r="BV42" s="413">
        <v>0.75678357350883163</v>
      </c>
      <c r="BW42" s="413">
        <v>9.3115868247127809E-2</v>
      </c>
      <c r="BX42" s="413">
        <v>0.16354690517613621</v>
      </c>
      <c r="BY42" s="413">
        <v>0.42501168639868908</v>
      </c>
      <c r="BZ42" s="413">
        <v>0.43149889507529077</v>
      </c>
      <c r="CA42" s="413">
        <v>1</v>
      </c>
      <c r="CB42" s="413">
        <v>1</v>
      </c>
      <c r="CC42" s="413">
        <v>9.2977047936036464E-2</v>
      </c>
      <c r="CD42" s="413">
        <v>0.16221703721855404</v>
      </c>
      <c r="CE42" s="413">
        <v>0.42460973418807491</v>
      </c>
      <c r="CF42" s="413">
        <v>0.42847681788238806</v>
      </c>
      <c r="CG42" s="413">
        <v>1</v>
      </c>
      <c r="CH42" s="414">
        <v>1</v>
      </c>
      <c r="CI42" s="415">
        <v>0</v>
      </c>
      <c r="CJ42">
        <v>0</v>
      </c>
      <c r="CK42" s="384">
        <v>0</v>
      </c>
    </row>
    <row r="43" spans="1:89" x14ac:dyDescent="0.25">
      <c r="A43" t="s">
        <v>3841</v>
      </c>
      <c r="B43" s="39">
        <v>924.25092466700005</v>
      </c>
      <c r="C43" s="407">
        <f t="shared" si="9"/>
        <v>0.9242509246670001</v>
      </c>
      <c r="D43" s="408">
        <v>1142517</v>
      </c>
      <c r="E43">
        <v>12783.000000001</v>
      </c>
      <c r="F43" s="384">
        <f t="shared" si="10"/>
        <v>-0.98881154503609048</v>
      </c>
      <c r="G43" s="409">
        <v>51858</v>
      </c>
      <c r="H43">
        <v>1330952</v>
      </c>
      <c r="I43" s="384">
        <f t="shared" si="11"/>
        <v>24.665316826719117</v>
      </c>
      <c r="J43" s="384">
        <v>379.430675861</v>
      </c>
      <c r="K43">
        <v>138.07838877399999</v>
      </c>
      <c r="L43" s="384">
        <v>181.48308113900001</v>
      </c>
      <c r="M43">
        <v>0</v>
      </c>
      <c r="N43">
        <v>0</v>
      </c>
      <c r="O43">
        <v>0</v>
      </c>
      <c r="P43">
        <v>0</v>
      </c>
      <c r="Q43">
        <v>0</v>
      </c>
      <c r="R43">
        <v>0</v>
      </c>
      <c r="S43" s="384">
        <v>0</v>
      </c>
      <c r="T43">
        <v>0</v>
      </c>
      <c r="U43">
        <v>1787.2000000000003</v>
      </c>
      <c r="V43">
        <v>0</v>
      </c>
      <c r="W43">
        <v>2.7</v>
      </c>
      <c r="X43">
        <v>39</v>
      </c>
      <c r="Y43">
        <v>79.5</v>
      </c>
      <c r="Z43">
        <v>0</v>
      </c>
      <c r="AA43">
        <v>40.1</v>
      </c>
      <c r="AB43">
        <v>0</v>
      </c>
      <c r="AC43">
        <v>7.1</v>
      </c>
      <c r="AD43">
        <v>0</v>
      </c>
      <c r="AE43">
        <v>0</v>
      </c>
      <c r="AF43">
        <v>29.3</v>
      </c>
      <c r="AG43">
        <v>0</v>
      </c>
      <c r="AH43">
        <v>0</v>
      </c>
      <c r="AI43" s="384">
        <v>0</v>
      </c>
      <c r="AJ43" s="410">
        <v>0.17500000000000004</v>
      </c>
      <c r="AK43" s="410">
        <v>0.31000000000000016</v>
      </c>
      <c r="AL43" s="410">
        <v>0.38500000000000023</v>
      </c>
      <c r="AM43" s="383">
        <v>0</v>
      </c>
      <c r="AN43" s="411">
        <v>0</v>
      </c>
      <c r="AO43" s="412">
        <v>0</v>
      </c>
      <c r="AP43">
        <v>521</v>
      </c>
      <c r="AQ43" s="416">
        <v>1098082</v>
      </c>
      <c r="AR43" s="384">
        <f t="shared" si="12"/>
        <v>47.446365571970034</v>
      </c>
      <c r="AS43">
        <v>0</v>
      </c>
      <c r="AT43">
        <v>0</v>
      </c>
      <c r="AU43">
        <v>0</v>
      </c>
      <c r="AV43">
        <v>0</v>
      </c>
      <c r="AW43">
        <v>0</v>
      </c>
      <c r="AX43">
        <v>0</v>
      </c>
      <c r="AY43">
        <v>0</v>
      </c>
      <c r="AZ43" s="384">
        <v>0</v>
      </c>
      <c r="BA43">
        <v>0</v>
      </c>
      <c r="BB43">
        <v>0</v>
      </c>
      <c r="BC43">
        <v>0</v>
      </c>
      <c r="BD43">
        <v>0</v>
      </c>
      <c r="BE43">
        <v>0</v>
      </c>
      <c r="BF43">
        <v>0</v>
      </c>
      <c r="BG43">
        <v>0</v>
      </c>
      <c r="BH43" s="384">
        <v>0</v>
      </c>
      <c r="BI43">
        <f t="shared" si="13"/>
        <v>0</v>
      </c>
      <c r="BJ43">
        <f t="shared" si="14"/>
        <v>0</v>
      </c>
      <c r="BK43">
        <f t="shared" si="15"/>
        <v>0</v>
      </c>
      <c r="BL43">
        <f t="shared" si="16"/>
        <v>0</v>
      </c>
      <c r="BM43">
        <f t="shared" si="17"/>
        <v>0</v>
      </c>
      <c r="BN43">
        <f t="shared" si="18"/>
        <v>0</v>
      </c>
      <c r="BO43">
        <f t="shared" si="19"/>
        <v>0</v>
      </c>
      <c r="BP43" s="384">
        <f t="shared" si="20"/>
        <v>0</v>
      </c>
      <c r="BQ43" s="413">
        <v>2.5742265800287593E-2</v>
      </c>
      <c r="BR43" s="413">
        <v>2.6858354706065582E-2</v>
      </c>
      <c r="BS43" s="413">
        <v>0.55059449571079067</v>
      </c>
      <c r="BT43" s="413">
        <v>0.52023283867382208</v>
      </c>
      <c r="BU43" s="413">
        <v>0.60288434981721006</v>
      </c>
      <c r="BV43" s="413">
        <v>0.72104019466158975</v>
      </c>
      <c r="BW43" s="413">
        <v>5.0841729932680574E-2</v>
      </c>
      <c r="BX43" s="413">
        <v>9.1941895108262506E-2</v>
      </c>
      <c r="BY43" s="413">
        <v>0.32477224535996041</v>
      </c>
      <c r="BZ43" s="413">
        <v>0.3161335971331995</v>
      </c>
      <c r="CA43" s="413">
        <v>1</v>
      </c>
      <c r="CB43" s="413">
        <v>1</v>
      </c>
      <c r="CC43" s="413">
        <v>5.0864317219208338E-2</v>
      </c>
      <c r="CD43" s="413">
        <v>9.2025851616732948E-2</v>
      </c>
      <c r="CE43" s="413">
        <v>0.3248748763736316</v>
      </c>
      <c r="CF43" s="413">
        <v>0.31645970673079521</v>
      </c>
      <c r="CG43" s="413">
        <v>1</v>
      </c>
      <c r="CH43" s="414">
        <v>1</v>
      </c>
      <c r="CI43" s="415">
        <v>1</v>
      </c>
      <c r="CJ43">
        <v>1</v>
      </c>
      <c r="CK43" s="384">
        <v>1</v>
      </c>
    </row>
    <row r="44" spans="1:89" x14ac:dyDescent="0.25">
      <c r="A44" t="s">
        <v>3843</v>
      </c>
      <c r="B44" s="39">
        <v>64623.770133332997</v>
      </c>
      <c r="C44" s="407">
        <f t="shared" si="9"/>
        <v>64.623770133332997</v>
      </c>
      <c r="D44" s="408">
        <v>0</v>
      </c>
      <c r="E44">
        <v>0</v>
      </c>
      <c r="F44" s="384">
        <f t="shared" si="10"/>
        <v>0</v>
      </c>
      <c r="G44" s="409">
        <v>12158923</v>
      </c>
      <c r="H44">
        <v>11884926</v>
      </c>
      <c r="I44" s="384">
        <f t="shared" si="11"/>
        <v>-2.2534643898970308E-2</v>
      </c>
      <c r="J44" s="384">
        <v>3616.714112269</v>
      </c>
      <c r="K44">
        <v>1316.156254755</v>
      </c>
      <c r="L44" s="384">
        <v>1729.887598581</v>
      </c>
      <c r="M44">
        <v>2400</v>
      </c>
      <c r="N44">
        <v>0</v>
      </c>
      <c r="O44">
        <v>0</v>
      </c>
      <c r="P44">
        <v>9</v>
      </c>
      <c r="Q44">
        <v>0</v>
      </c>
      <c r="R44">
        <v>50</v>
      </c>
      <c r="S44" s="384">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384">
        <v>0</v>
      </c>
      <c r="AJ44" s="410">
        <v>0</v>
      </c>
      <c r="AK44" s="410">
        <v>0</v>
      </c>
      <c r="AL44" s="410">
        <v>0</v>
      </c>
      <c r="AM44" s="383">
        <v>0</v>
      </c>
      <c r="AN44" s="411">
        <v>0</v>
      </c>
      <c r="AO44" s="412">
        <v>0</v>
      </c>
      <c r="AP44">
        <v>769</v>
      </c>
      <c r="AQ44" s="416">
        <v>5464155</v>
      </c>
      <c r="AR44" s="384">
        <f>$AP44/($AQ44/100000)</f>
        <v>14.073539275514694</v>
      </c>
      <c r="AS44">
        <v>0</v>
      </c>
      <c r="AT44">
        <v>0</v>
      </c>
      <c r="AU44">
        <v>0</v>
      </c>
      <c r="AV44">
        <v>0</v>
      </c>
      <c r="AW44">
        <v>0</v>
      </c>
      <c r="AX44">
        <v>0</v>
      </c>
      <c r="AY44">
        <v>0</v>
      </c>
      <c r="AZ44" s="384">
        <v>0</v>
      </c>
      <c r="BA44">
        <v>0</v>
      </c>
      <c r="BB44">
        <v>0</v>
      </c>
      <c r="BC44">
        <v>0</v>
      </c>
      <c r="BD44">
        <v>0</v>
      </c>
      <c r="BE44">
        <v>0</v>
      </c>
      <c r="BF44">
        <v>0</v>
      </c>
      <c r="BG44">
        <v>0</v>
      </c>
      <c r="BH44" s="384">
        <v>0</v>
      </c>
      <c r="BI44">
        <f t="shared" si="13"/>
        <v>0</v>
      </c>
      <c r="BJ44">
        <f t="shared" si="14"/>
        <v>0</v>
      </c>
      <c r="BK44">
        <f t="shared" si="15"/>
        <v>0</v>
      </c>
      <c r="BL44">
        <f t="shared" si="16"/>
        <v>0</v>
      </c>
      <c r="BM44">
        <f t="shared" si="17"/>
        <v>0</v>
      </c>
      <c r="BN44">
        <f t="shared" si="18"/>
        <v>0</v>
      </c>
      <c r="BO44">
        <f t="shared" si="19"/>
        <v>0</v>
      </c>
      <c r="BP44" s="384">
        <f t="shared" si="20"/>
        <v>0</v>
      </c>
      <c r="BQ44" s="413">
        <v>7.367804495972724E-2</v>
      </c>
      <c r="BR44" s="413">
        <v>7.8572948532277503E-2</v>
      </c>
      <c r="BS44" s="413">
        <v>0.56153581394565122</v>
      </c>
      <c r="BT44" s="413">
        <v>0.5265095218992798</v>
      </c>
      <c r="BU44" s="413">
        <v>0.67172579174554992</v>
      </c>
      <c r="BV44" s="413">
        <v>0.76985026964076375</v>
      </c>
      <c r="BW44" s="413">
        <v>0.33282891959686645</v>
      </c>
      <c r="BX44" s="413">
        <v>0.42486159080694313</v>
      </c>
      <c r="BY44" s="413">
        <v>0.69132731098731326</v>
      </c>
      <c r="BZ44" s="413">
        <v>0.69349238193952933</v>
      </c>
      <c r="CA44" s="413">
        <v>1</v>
      </c>
      <c r="CB44" s="413">
        <v>1</v>
      </c>
      <c r="CC44" s="413">
        <v>0.33321912994746639</v>
      </c>
      <c r="CD44" s="413">
        <v>0.42709334180095138</v>
      </c>
      <c r="CE44" s="413">
        <v>0.69170206727242101</v>
      </c>
      <c r="CF44" s="413">
        <v>0.69526411265212484</v>
      </c>
      <c r="CG44" s="413">
        <v>1</v>
      </c>
      <c r="CH44" s="414">
        <v>1</v>
      </c>
      <c r="CI44" s="415">
        <v>0</v>
      </c>
      <c r="CJ44">
        <v>0</v>
      </c>
      <c r="CK44" s="384">
        <v>0</v>
      </c>
    </row>
    <row r="45" spans="1:89" x14ac:dyDescent="0.25">
      <c r="A45" t="s">
        <v>3845</v>
      </c>
      <c r="B45" s="39">
        <v>85695.248133333007</v>
      </c>
      <c r="C45" s="407">
        <f t="shared" si="9"/>
        <v>85.69524813333301</v>
      </c>
      <c r="D45" s="408">
        <v>4734456</v>
      </c>
      <c r="E45">
        <v>0</v>
      </c>
      <c r="F45" s="384">
        <f t="shared" si="10"/>
        <v>-1</v>
      </c>
      <c r="G45" s="409">
        <v>0</v>
      </c>
      <c r="H45">
        <v>3529188</v>
      </c>
      <c r="I45" s="384">
        <f t="shared" si="11"/>
        <v>0</v>
      </c>
      <c r="J45" s="384">
        <v>1116.6374034109999</v>
      </c>
      <c r="K45">
        <v>406.35484508100001</v>
      </c>
      <c r="L45" s="384">
        <v>534.09175741000001</v>
      </c>
      <c r="M45">
        <v>0</v>
      </c>
      <c r="N45">
        <v>0</v>
      </c>
      <c r="O45">
        <v>0</v>
      </c>
      <c r="P45">
        <v>0</v>
      </c>
      <c r="Q45">
        <v>0</v>
      </c>
      <c r="R45">
        <v>150</v>
      </c>
      <c r="S45" s="384">
        <v>0</v>
      </c>
      <c r="T45">
        <v>474</v>
      </c>
      <c r="U45">
        <v>295</v>
      </c>
      <c r="V45">
        <v>0</v>
      </c>
      <c r="W45">
        <v>1598</v>
      </c>
      <c r="X45">
        <v>1375.8999999999999</v>
      </c>
      <c r="Y45">
        <v>1</v>
      </c>
      <c r="Z45">
        <v>0</v>
      </c>
      <c r="AA45">
        <v>0</v>
      </c>
      <c r="AB45">
        <v>0</v>
      </c>
      <c r="AC45">
        <v>213.4</v>
      </c>
      <c r="AD45">
        <v>713.4</v>
      </c>
      <c r="AE45">
        <v>0</v>
      </c>
      <c r="AF45">
        <v>0</v>
      </c>
      <c r="AG45">
        <v>0</v>
      </c>
      <c r="AH45">
        <v>0</v>
      </c>
      <c r="AI45" s="384">
        <v>0</v>
      </c>
      <c r="AJ45" s="410">
        <v>0</v>
      </c>
      <c r="AK45" s="410">
        <v>0</v>
      </c>
      <c r="AL45" s="410">
        <v>0</v>
      </c>
      <c r="AM45" s="383">
        <v>0</v>
      </c>
      <c r="AN45" s="411">
        <v>0</v>
      </c>
      <c r="AO45" s="412">
        <v>0</v>
      </c>
      <c r="AP45">
        <v>147</v>
      </c>
      <c r="AQ45" s="416">
        <v>928767</v>
      </c>
      <c r="AR45" s="384">
        <f>$AP45/($AQ45/100000)</f>
        <v>15.827435729305627</v>
      </c>
      <c r="AS45">
        <v>6266685000000</v>
      </c>
      <c r="AT45">
        <v>0</v>
      </c>
      <c r="AU45">
        <v>0</v>
      </c>
      <c r="AV45">
        <v>0</v>
      </c>
      <c r="AW45">
        <v>0</v>
      </c>
      <c r="AX45">
        <v>0</v>
      </c>
      <c r="AY45">
        <v>0</v>
      </c>
      <c r="AZ45" s="384">
        <v>0</v>
      </c>
      <c r="BA45">
        <v>6640860353759.9199</v>
      </c>
      <c r="BB45">
        <v>0</v>
      </c>
      <c r="BC45">
        <v>0</v>
      </c>
      <c r="BD45">
        <v>0</v>
      </c>
      <c r="BE45">
        <v>0</v>
      </c>
      <c r="BF45">
        <v>453853083914.16699</v>
      </c>
      <c r="BG45">
        <v>0</v>
      </c>
      <c r="BH45" s="384">
        <v>0</v>
      </c>
      <c r="BI45">
        <f t="shared" si="13"/>
        <v>94.365559071753864</v>
      </c>
      <c r="BJ45">
        <f t="shared" si="14"/>
        <v>0</v>
      </c>
      <c r="BK45">
        <f t="shared" si="15"/>
        <v>0</v>
      </c>
      <c r="BL45">
        <f t="shared" si="16"/>
        <v>0</v>
      </c>
      <c r="BM45">
        <f t="shared" si="17"/>
        <v>0</v>
      </c>
      <c r="BN45">
        <f t="shared" si="18"/>
        <v>0</v>
      </c>
      <c r="BO45">
        <f t="shared" si="19"/>
        <v>0</v>
      </c>
      <c r="BP45" s="384">
        <f t="shared" si="20"/>
        <v>0</v>
      </c>
      <c r="BQ45" s="413">
        <v>6.478711403225805E-2</v>
      </c>
      <c r="BR45" s="413">
        <v>6.6727494279261668E-2</v>
      </c>
      <c r="BS45" s="413">
        <v>0.54615590562956662</v>
      </c>
      <c r="BT45" s="413">
        <v>0.51218251446155805</v>
      </c>
      <c r="BU45" s="413">
        <v>0.69954875715597475</v>
      </c>
      <c r="BV45" s="413">
        <v>0.79253454650690613</v>
      </c>
      <c r="BW45" s="413">
        <v>0.15508245143704008</v>
      </c>
      <c r="BX45" s="413">
        <v>0.21124956196340966</v>
      </c>
      <c r="BY45" s="413">
        <v>0.55096995802238935</v>
      </c>
      <c r="BZ45" s="413">
        <v>0.55491897349579244</v>
      </c>
      <c r="CA45" s="413">
        <v>1</v>
      </c>
      <c r="CB45" s="413">
        <v>1</v>
      </c>
      <c r="CC45" s="413">
        <v>0.1551182752794551</v>
      </c>
      <c r="CD45" s="413">
        <v>0.2115137955841781</v>
      </c>
      <c r="CE45" s="413">
        <v>0.55103758990742768</v>
      </c>
      <c r="CF45" s="413">
        <v>0.5553705449315397</v>
      </c>
      <c r="CG45" s="413">
        <v>1</v>
      </c>
      <c r="CH45" s="414">
        <v>1</v>
      </c>
      <c r="CI45" s="415">
        <v>0</v>
      </c>
      <c r="CJ45">
        <v>0</v>
      </c>
      <c r="CK45" s="384">
        <v>0</v>
      </c>
    </row>
    <row r="46" spans="1:89" x14ac:dyDescent="0.25">
      <c r="A46" t="s">
        <v>3847</v>
      </c>
      <c r="B46" s="39">
        <v>0</v>
      </c>
      <c r="C46" s="407">
        <f t="shared" si="9"/>
        <v>0</v>
      </c>
      <c r="D46" s="408">
        <v>23974629</v>
      </c>
      <c r="E46">
        <v>28450919.999999955</v>
      </c>
      <c r="F46" s="384">
        <f t="shared" si="10"/>
        <v>0.18670950028048217</v>
      </c>
      <c r="G46" s="409">
        <v>0</v>
      </c>
      <c r="H46">
        <v>0</v>
      </c>
      <c r="I46" s="384">
        <f t="shared" si="11"/>
        <v>0</v>
      </c>
      <c r="J46" s="384">
        <v>3356.7603618570001</v>
      </c>
      <c r="K46">
        <v>1221.556641976</v>
      </c>
      <c r="L46" s="384">
        <v>1605.550768219</v>
      </c>
      <c r="M46">
        <v>5700</v>
      </c>
      <c r="N46">
        <v>0</v>
      </c>
      <c r="O46">
        <v>0</v>
      </c>
      <c r="P46">
        <v>0</v>
      </c>
      <c r="Q46">
        <v>0</v>
      </c>
      <c r="R46">
        <v>750</v>
      </c>
      <c r="S46" s="384">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384">
        <v>0</v>
      </c>
      <c r="AJ46" s="410">
        <v>0</v>
      </c>
      <c r="AK46" s="410">
        <v>0</v>
      </c>
      <c r="AL46" s="410">
        <v>0</v>
      </c>
      <c r="AM46" s="383">
        <v>0</v>
      </c>
      <c r="AN46" s="411">
        <v>0</v>
      </c>
      <c r="AO46" s="412">
        <v>0</v>
      </c>
      <c r="AP46">
        <v>1381</v>
      </c>
      <c r="AQ46" s="416">
        <v>7204002</v>
      </c>
      <c r="AR46" s="384">
        <f t="shared" si="12"/>
        <v>19.169900285979931</v>
      </c>
      <c r="AS46">
        <v>2088895000000</v>
      </c>
      <c r="AT46">
        <v>2368903634421</v>
      </c>
      <c r="AU46">
        <v>0</v>
      </c>
      <c r="AV46">
        <v>0</v>
      </c>
      <c r="AW46">
        <v>100543468533626</v>
      </c>
      <c r="AX46">
        <v>0</v>
      </c>
      <c r="AY46">
        <v>7273253000651.2305</v>
      </c>
      <c r="AZ46" s="384">
        <v>43308463224931.102</v>
      </c>
      <c r="BA46">
        <v>2213620117919.9702</v>
      </c>
      <c r="BB46">
        <v>8979169274913.2207</v>
      </c>
      <c r="BC46">
        <v>4584903968933.6699</v>
      </c>
      <c r="BD46">
        <v>25766413891183.5</v>
      </c>
      <c r="BE46">
        <v>104121934594761</v>
      </c>
      <c r="BF46">
        <v>3072574388920.1201</v>
      </c>
      <c r="BG46">
        <v>108595751846545</v>
      </c>
      <c r="BH46" s="384">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384">
        <f t="shared" si="20"/>
        <v>20.113898365748078</v>
      </c>
      <c r="BQ46" s="413">
        <v>8.6752437534522817E-2</v>
      </c>
      <c r="BR46" s="413">
        <v>0.10757546507169305</v>
      </c>
      <c r="BS46" s="413">
        <v>0.5423539284065616</v>
      </c>
      <c r="BT46" s="413">
        <v>0.51801219640531104</v>
      </c>
      <c r="BU46" s="413">
        <v>0.67890288396352827</v>
      </c>
      <c r="BV46" s="413">
        <v>0.78057165995965683</v>
      </c>
      <c r="BW46" s="413">
        <v>0.24666210307093628</v>
      </c>
      <c r="BX46" s="413">
        <v>0.33389756499197198</v>
      </c>
      <c r="BY46" s="413">
        <v>0.63534239756509792</v>
      </c>
      <c r="BZ46" s="413">
        <v>0.62878747854228767</v>
      </c>
      <c r="CA46" s="413">
        <v>1</v>
      </c>
      <c r="CB46" s="413">
        <v>1</v>
      </c>
      <c r="CC46" s="413">
        <v>0.24665953595115472</v>
      </c>
      <c r="CD46" s="413">
        <v>0.33381664863328292</v>
      </c>
      <c r="CE46" s="413">
        <v>0.63533919683296458</v>
      </c>
      <c r="CF46" s="413">
        <v>0.62870258440311488</v>
      </c>
      <c r="CG46" s="413">
        <v>1</v>
      </c>
      <c r="CH46" s="414">
        <v>1</v>
      </c>
      <c r="CI46" s="415">
        <v>0</v>
      </c>
      <c r="CJ46">
        <v>0</v>
      </c>
      <c r="CK46" s="384">
        <v>0</v>
      </c>
    </row>
    <row r="47" spans="1:89" x14ac:dyDescent="0.25">
      <c r="A47" t="s">
        <v>3849</v>
      </c>
      <c r="B47" s="39">
        <v>178690.99886666701</v>
      </c>
      <c r="C47" s="407">
        <f t="shared" si="9"/>
        <v>178.690998866667</v>
      </c>
      <c r="D47" s="408">
        <v>960994</v>
      </c>
      <c r="E47">
        <v>21903653.999999985</v>
      </c>
      <c r="F47" s="384">
        <f t="shared" si="10"/>
        <v>21.792706302016438</v>
      </c>
      <c r="G47" s="409">
        <v>2678091</v>
      </c>
      <c r="H47">
        <v>2550576</v>
      </c>
      <c r="I47" s="384">
        <f t="shared" si="11"/>
        <v>-4.7614140072163358E-2</v>
      </c>
      <c r="J47" s="384">
        <v>28321.320264359001</v>
      </c>
      <c r="K47">
        <v>10306.394603434999</v>
      </c>
      <c r="L47" s="384">
        <v>13546.191150289</v>
      </c>
      <c r="M47">
        <v>5900</v>
      </c>
      <c r="N47">
        <v>6350</v>
      </c>
      <c r="O47">
        <v>0</v>
      </c>
      <c r="P47">
        <v>0</v>
      </c>
      <c r="Q47">
        <v>0</v>
      </c>
      <c r="R47">
        <v>0</v>
      </c>
      <c r="S47" s="384">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384">
        <v>0</v>
      </c>
      <c r="AJ47" s="410">
        <v>6.7387585032621419E-2</v>
      </c>
      <c r="AK47" s="410">
        <v>8.1860526035740303E-2</v>
      </c>
      <c r="AL47" s="410">
        <v>8.1860526035740303E-2</v>
      </c>
      <c r="AM47" s="383">
        <v>0</v>
      </c>
      <c r="AN47" s="411">
        <v>0</v>
      </c>
      <c r="AO47" s="412">
        <v>0</v>
      </c>
      <c r="AP47">
        <v>4946</v>
      </c>
      <c r="AQ47" s="416">
        <v>30976754</v>
      </c>
      <c r="AR47" s="384">
        <f t="shared" si="12"/>
        <v>15.966811758262342</v>
      </c>
      <c r="AS47">
        <v>1.059069765E+16</v>
      </c>
      <c r="AT47">
        <v>0</v>
      </c>
      <c r="AU47">
        <v>278864372682398</v>
      </c>
      <c r="AV47">
        <v>1114870145020960</v>
      </c>
      <c r="AW47">
        <v>3419152356115520</v>
      </c>
      <c r="AX47">
        <v>3828387267000000</v>
      </c>
      <c r="AY47">
        <v>3571204848669510</v>
      </c>
      <c r="AZ47" s="384">
        <v>2379473547037780</v>
      </c>
      <c r="BA47">
        <v>1.12230539978542E+16</v>
      </c>
      <c r="BB47">
        <v>33749575523814.102</v>
      </c>
      <c r="BC47">
        <v>225940901286230</v>
      </c>
      <c r="BD47">
        <v>1215329071651480</v>
      </c>
      <c r="BE47">
        <v>3630218808285510</v>
      </c>
      <c r="BF47">
        <v>8910158030862320</v>
      </c>
      <c r="BG47">
        <v>3879523296695900</v>
      </c>
      <c r="BH47" s="384">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384">
        <f t="shared" si="20"/>
        <v>88.514379014191206</v>
      </c>
      <c r="BQ47" s="413">
        <v>8.1188150270916165E-2</v>
      </c>
      <c r="BR47" s="413">
        <v>9.2424789386434392E-2</v>
      </c>
      <c r="BS47" s="413">
        <v>0.52612910676174696</v>
      </c>
      <c r="BT47" s="413">
        <v>0.49080316026101023</v>
      </c>
      <c r="BU47" s="413">
        <v>0.70121573574935014</v>
      </c>
      <c r="BV47" s="413">
        <v>0.79262209614140522</v>
      </c>
      <c r="BW47" s="413">
        <v>0.29969265119679606</v>
      </c>
      <c r="BX47" s="413">
        <v>0.48424970403824252</v>
      </c>
      <c r="BY47" s="413">
        <v>0.50835928579056078</v>
      </c>
      <c r="BZ47" s="413">
        <v>0.52174904566064595</v>
      </c>
      <c r="CA47" s="413">
        <v>1</v>
      </c>
      <c r="CB47" s="413">
        <v>1</v>
      </c>
      <c r="CC47" s="413">
        <v>0.29951651490960618</v>
      </c>
      <c r="CD47" s="413">
        <v>0.4822302350572808</v>
      </c>
      <c r="CE47" s="413">
        <v>0.50814949871812942</v>
      </c>
      <c r="CF47" s="413">
        <v>0.51963432265382026</v>
      </c>
      <c r="CG47" s="413">
        <v>1</v>
      </c>
      <c r="CH47" s="414">
        <v>1</v>
      </c>
      <c r="CI47" s="415">
        <v>0</v>
      </c>
      <c r="CJ47">
        <v>0</v>
      </c>
      <c r="CK47" s="384">
        <v>0</v>
      </c>
    </row>
    <row r="48" spans="1:89" x14ac:dyDescent="0.25">
      <c r="A48" t="s">
        <v>3851</v>
      </c>
      <c r="B48" s="39">
        <v>156641.1611</v>
      </c>
      <c r="C48" s="407">
        <f t="shared" si="9"/>
        <v>156.64116110000001</v>
      </c>
      <c r="D48" s="408">
        <v>12346</v>
      </c>
      <c r="E48">
        <v>0</v>
      </c>
      <c r="F48" s="384">
        <f t="shared" si="10"/>
        <v>-1</v>
      </c>
      <c r="G48" s="409">
        <v>16219109</v>
      </c>
      <c r="H48">
        <v>7515602</v>
      </c>
      <c r="I48" s="384">
        <f t="shared" si="11"/>
        <v>-0.53662053815656585</v>
      </c>
      <c r="J48" s="384">
        <v>1398.481468491</v>
      </c>
      <c r="K48">
        <v>508.92054908900002</v>
      </c>
      <c r="L48" s="384">
        <v>668.89880540499996</v>
      </c>
      <c r="M48">
        <v>4500</v>
      </c>
      <c r="N48">
        <v>200</v>
      </c>
      <c r="O48">
        <v>0</v>
      </c>
      <c r="P48">
        <v>0</v>
      </c>
      <c r="Q48">
        <v>0</v>
      </c>
      <c r="R48">
        <v>100</v>
      </c>
      <c r="S48" s="384">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384">
        <v>0</v>
      </c>
      <c r="AJ48" s="410">
        <v>0</v>
      </c>
      <c r="AK48" s="410">
        <v>0</v>
      </c>
      <c r="AL48" s="410">
        <v>0</v>
      </c>
      <c r="AM48" s="383">
        <v>0</v>
      </c>
      <c r="AN48" s="411">
        <v>0</v>
      </c>
      <c r="AO48" s="412">
        <v>0</v>
      </c>
      <c r="AP48">
        <v>1758</v>
      </c>
      <c r="AQ48" s="416">
        <v>3454232</v>
      </c>
      <c r="AR48" s="384">
        <f t="shared" si="12"/>
        <v>50.894091653368974</v>
      </c>
      <c r="AS48">
        <v>210978395000000</v>
      </c>
      <c r="AT48">
        <v>40371853541247</v>
      </c>
      <c r="AU48">
        <v>0</v>
      </c>
      <c r="AV48">
        <v>0</v>
      </c>
      <c r="AW48">
        <v>276109375446933</v>
      </c>
      <c r="AX48">
        <v>0</v>
      </c>
      <c r="AY48">
        <v>35474174392056.102</v>
      </c>
      <c r="AZ48" s="384">
        <v>4847446684061.8701</v>
      </c>
      <c r="BA48">
        <v>223575631909917</v>
      </c>
      <c r="BB48">
        <v>296722508117405</v>
      </c>
      <c r="BC48">
        <v>8621598547021.4199</v>
      </c>
      <c r="BD48">
        <v>21019987417790</v>
      </c>
      <c r="BE48">
        <v>288433954951165</v>
      </c>
      <c r="BF48">
        <v>288157147241862</v>
      </c>
      <c r="BG48">
        <v>136769979039998</v>
      </c>
      <c r="BH48" s="384">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384">
        <f t="shared" si="20"/>
        <v>2.7787303629305491</v>
      </c>
      <c r="BQ48" s="413">
        <v>3.6053125455752941E-2</v>
      </c>
      <c r="BR48" s="413">
        <v>3.932244624074091E-2</v>
      </c>
      <c r="BS48" s="413">
        <v>0.35608271804476072</v>
      </c>
      <c r="BT48" s="413">
        <v>0.33099359654600491</v>
      </c>
      <c r="BU48" s="413">
        <v>0.62512897613655971</v>
      </c>
      <c r="BV48" s="413">
        <v>0.73013949958939084</v>
      </c>
      <c r="BW48" s="413">
        <v>9.8539556482365731E-2</v>
      </c>
      <c r="BX48" s="413">
        <v>0.13537149835103141</v>
      </c>
      <c r="BY48" s="413">
        <v>0.35146551667082299</v>
      </c>
      <c r="BZ48" s="413">
        <v>0.34966782500167537</v>
      </c>
      <c r="CA48" s="413">
        <v>1</v>
      </c>
      <c r="CB48" s="413">
        <v>1</v>
      </c>
      <c r="CC48" s="413">
        <v>9.8133189377164476E-2</v>
      </c>
      <c r="CD48" s="413">
        <v>0.13431277158278634</v>
      </c>
      <c r="CE48" s="413">
        <v>0.35042156629164617</v>
      </c>
      <c r="CF48" s="413">
        <v>0.34764096384056153</v>
      </c>
      <c r="CG48" s="413">
        <v>1</v>
      </c>
      <c r="CH48" s="414">
        <v>1</v>
      </c>
      <c r="CI48" s="415">
        <v>0</v>
      </c>
      <c r="CJ48">
        <v>0</v>
      </c>
      <c r="CK48" s="384">
        <v>0</v>
      </c>
    </row>
    <row r="49" spans="1:89" x14ac:dyDescent="0.25">
      <c r="A49" t="s">
        <v>3853</v>
      </c>
      <c r="B49" s="39">
        <v>70816.432199999996</v>
      </c>
      <c r="C49" s="407">
        <f t="shared" si="9"/>
        <v>70.816432199999994</v>
      </c>
      <c r="D49" s="408">
        <v>48576229</v>
      </c>
      <c r="E49">
        <v>41103596.99999994</v>
      </c>
      <c r="F49" s="384">
        <f t="shared" si="10"/>
        <v>-0.15383310219490398</v>
      </c>
      <c r="G49" s="409">
        <v>0</v>
      </c>
      <c r="H49">
        <v>0</v>
      </c>
      <c r="I49" s="384">
        <f t="shared" si="11"/>
        <v>0</v>
      </c>
      <c r="J49" s="384">
        <v>7698.1007140660004</v>
      </c>
      <c r="K49">
        <v>2801.4111953669999</v>
      </c>
      <c r="L49" s="384">
        <v>3682.029749797</v>
      </c>
      <c r="M49">
        <v>450</v>
      </c>
      <c r="N49">
        <v>800</v>
      </c>
      <c r="O49">
        <v>0</v>
      </c>
      <c r="P49">
        <v>156</v>
      </c>
      <c r="Q49">
        <v>0</v>
      </c>
      <c r="R49">
        <v>0</v>
      </c>
      <c r="S49" s="384">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384">
        <v>98</v>
      </c>
      <c r="AJ49" s="410">
        <v>3.8679882321466248E-2</v>
      </c>
      <c r="AK49" s="410">
        <v>0.24865638635228304</v>
      </c>
      <c r="AL49" s="410">
        <v>0.82885462117427677</v>
      </c>
      <c r="AM49" s="383">
        <v>1</v>
      </c>
      <c r="AN49" s="411">
        <v>0</v>
      </c>
      <c r="AO49" s="412">
        <v>0</v>
      </c>
      <c r="AP49">
        <v>2507</v>
      </c>
      <c r="AQ49" s="416">
        <v>8752297</v>
      </c>
      <c r="AR49" s="384">
        <f t="shared" si="12"/>
        <v>28.643909136081646</v>
      </c>
      <c r="AS49">
        <v>0</v>
      </c>
      <c r="AT49">
        <v>54338050077810</v>
      </c>
      <c r="AU49">
        <v>0</v>
      </c>
      <c r="AV49">
        <v>0</v>
      </c>
      <c r="AW49">
        <v>0</v>
      </c>
      <c r="AX49">
        <v>0</v>
      </c>
      <c r="AY49">
        <v>0</v>
      </c>
      <c r="AZ49" s="384">
        <v>0</v>
      </c>
      <c r="BA49">
        <v>0</v>
      </c>
      <c r="BB49">
        <v>253303975395861</v>
      </c>
      <c r="BC49">
        <v>0</v>
      </c>
      <c r="BD49">
        <v>0</v>
      </c>
      <c r="BE49">
        <v>0</v>
      </c>
      <c r="BF49">
        <v>116827058605324</v>
      </c>
      <c r="BG49">
        <v>0</v>
      </c>
      <c r="BH49" s="384">
        <v>0</v>
      </c>
      <c r="BI49">
        <f t="shared" si="13"/>
        <v>0</v>
      </c>
      <c r="BJ49">
        <f t="shared" si="14"/>
        <v>21.451716260232796</v>
      </c>
      <c r="BK49">
        <f t="shared" si="15"/>
        <v>0</v>
      </c>
      <c r="BL49">
        <f t="shared" si="16"/>
        <v>0</v>
      </c>
      <c r="BM49">
        <f t="shared" si="17"/>
        <v>0</v>
      </c>
      <c r="BN49">
        <f t="shared" si="18"/>
        <v>0</v>
      </c>
      <c r="BO49">
        <f t="shared" si="19"/>
        <v>0</v>
      </c>
      <c r="BP49" s="384">
        <f t="shared" si="20"/>
        <v>0</v>
      </c>
      <c r="BQ49" s="413">
        <v>0.10010897846640796</v>
      </c>
      <c r="BR49" s="413">
        <v>0.10926457345873597</v>
      </c>
      <c r="BS49" s="413">
        <v>0.62263290645827418</v>
      </c>
      <c r="BT49" s="413">
        <v>0.58855776366807144</v>
      </c>
      <c r="BU49" s="413">
        <v>0.74806188996981704</v>
      </c>
      <c r="BV49" s="413">
        <v>0.83007850771476022</v>
      </c>
      <c r="BW49" s="413">
        <v>0.25059406454051814</v>
      </c>
      <c r="BX49" s="413">
        <v>0.33471905989788958</v>
      </c>
      <c r="BY49" s="413">
        <v>0.65496235208225551</v>
      </c>
      <c r="BZ49" s="413">
        <v>0.65843517199056711</v>
      </c>
      <c r="CA49" s="413">
        <v>1</v>
      </c>
      <c r="CB49" s="413">
        <v>1</v>
      </c>
      <c r="CC49" s="413">
        <v>0.25060360047593983</v>
      </c>
      <c r="CD49" s="413">
        <v>0.33489677817072466</v>
      </c>
      <c r="CE49" s="413">
        <v>0.65497382699249107</v>
      </c>
      <c r="CF49" s="413">
        <v>0.658594448567556</v>
      </c>
      <c r="CG49" s="413">
        <v>1</v>
      </c>
      <c r="CH49" s="414">
        <v>1</v>
      </c>
      <c r="CI49" s="415">
        <v>1</v>
      </c>
      <c r="CJ49">
        <v>1</v>
      </c>
      <c r="CK49" s="384">
        <v>1</v>
      </c>
    </row>
    <row r="50" spans="1:89" x14ac:dyDescent="0.25">
      <c r="A50" t="s">
        <v>3855</v>
      </c>
      <c r="B50" s="39">
        <v>10933.231883332999</v>
      </c>
      <c r="C50" s="407">
        <f t="shared" si="9"/>
        <v>10.933231883332999</v>
      </c>
      <c r="D50" s="408">
        <v>2534008</v>
      </c>
      <c r="E50">
        <v>13906189.999999989</v>
      </c>
      <c r="F50" s="384">
        <f t="shared" si="10"/>
        <v>4.4878240321261771</v>
      </c>
      <c r="G50" s="409">
        <v>3172326</v>
      </c>
      <c r="H50">
        <v>10304519</v>
      </c>
      <c r="I50" s="384">
        <f t="shared" si="11"/>
        <v>2.2482534897107045</v>
      </c>
      <c r="J50" s="384">
        <v>144.23092303799999</v>
      </c>
      <c r="K50">
        <v>52.486988353000001</v>
      </c>
      <c r="L50" s="384">
        <v>68.986178434999999</v>
      </c>
      <c r="M50">
        <v>0</v>
      </c>
      <c r="N50">
        <v>0</v>
      </c>
      <c r="O50">
        <v>0</v>
      </c>
      <c r="P50">
        <v>6</v>
      </c>
      <c r="Q50">
        <v>0</v>
      </c>
      <c r="R50">
        <v>0</v>
      </c>
      <c r="S50" s="384">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384">
        <v>0</v>
      </c>
      <c r="AJ50" s="410">
        <v>0.60333333333333339</v>
      </c>
      <c r="AK50" s="410">
        <v>0.72333333333333338</v>
      </c>
      <c r="AL50" s="410">
        <v>0.75</v>
      </c>
      <c r="AM50" s="383">
        <v>0</v>
      </c>
      <c r="AN50" s="411">
        <v>4000</v>
      </c>
      <c r="AO50" s="412">
        <v>0</v>
      </c>
      <c r="AP50">
        <v>831</v>
      </c>
      <c r="AQ50" s="416">
        <v>647818</v>
      </c>
      <c r="AR50" s="384">
        <f t="shared" si="12"/>
        <v>128.27676909255376</v>
      </c>
      <c r="AS50">
        <v>0</v>
      </c>
      <c r="AT50">
        <v>0</v>
      </c>
      <c r="AU50">
        <v>0</v>
      </c>
      <c r="AV50">
        <v>0</v>
      </c>
      <c r="AW50">
        <v>0</v>
      </c>
      <c r="AX50">
        <v>0</v>
      </c>
      <c r="AY50">
        <v>0</v>
      </c>
      <c r="AZ50" s="384">
        <v>0</v>
      </c>
      <c r="BA50">
        <v>0</v>
      </c>
      <c r="BB50">
        <v>0</v>
      </c>
      <c r="BC50">
        <v>0</v>
      </c>
      <c r="BD50">
        <v>0</v>
      </c>
      <c r="BE50">
        <v>0</v>
      </c>
      <c r="BF50">
        <v>0</v>
      </c>
      <c r="BG50">
        <v>0</v>
      </c>
      <c r="BH50" s="384">
        <v>0</v>
      </c>
      <c r="BI50">
        <f t="shared" si="13"/>
        <v>0</v>
      </c>
      <c r="BJ50">
        <f t="shared" si="14"/>
        <v>0</v>
      </c>
      <c r="BK50">
        <f t="shared" si="15"/>
        <v>0</v>
      </c>
      <c r="BL50">
        <f t="shared" si="16"/>
        <v>0</v>
      </c>
      <c r="BM50">
        <f t="shared" si="17"/>
        <v>0</v>
      </c>
      <c r="BN50">
        <f t="shared" si="18"/>
        <v>0</v>
      </c>
      <c r="BO50">
        <f t="shared" si="19"/>
        <v>0</v>
      </c>
      <c r="BP50" s="384">
        <f t="shared" si="20"/>
        <v>0</v>
      </c>
      <c r="BQ50" s="413">
        <v>1.3126166752080779E-2</v>
      </c>
      <c r="BR50" s="413">
        <v>1.2647138849830142E-2</v>
      </c>
      <c r="BS50" s="413">
        <v>0.51474070215365153</v>
      </c>
      <c r="BT50" s="413">
        <v>0.47658293795463424</v>
      </c>
      <c r="BU50" s="413">
        <v>0.55815629295296665</v>
      </c>
      <c r="BV50" s="413">
        <v>0.67754861781409281</v>
      </c>
      <c r="BW50" s="413">
        <v>4.0277296818295845E-2</v>
      </c>
      <c r="BX50" s="413">
        <v>6.895499472397057E-2</v>
      </c>
      <c r="BY50" s="413">
        <v>0.51750565185660702</v>
      </c>
      <c r="BZ50" s="413">
        <v>0.53208337933317129</v>
      </c>
      <c r="CA50" s="413">
        <v>1</v>
      </c>
      <c r="CB50" s="413">
        <v>1</v>
      </c>
      <c r="CC50" s="413">
        <v>3.9931550000050636E-2</v>
      </c>
      <c r="CD50" s="413">
        <v>6.809706709104113E-2</v>
      </c>
      <c r="CE50" s="413">
        <v>0.51526271419848713</v>
      </c>
      <c r="CF50" s="413">
        <v>0.52712903976496528</v>
      </c>
      <c r="CG50" s="413">
        <v>1</v>
      </c>
      <c r="CH50" s="414">
        <v>1</v>
      </c>
      <c r="CI50" s="415">
        <v>1</v>
      </c>
      <c r="CJ50">
        <v>1</v>
      </c>
      <c r="CK50" s="384">
        <v>0</v>
      </c>
    </row>
    <row r="51" spans="1:89" x14ac:dyDescent="0.25">
      <c r="A51" t="s">
        <v>3857</v>
      </c>
      <c r="B51" s="39">
        <v>115358.507766667</v>
      </c>
      <c r="C51" s="407">
        <f t="shared" si="9"/>
        <v>115.358507766667</v>
      </c>
      <c r="D51" s="408">
        <v>2973166</v>
      </c>
      <c r="E51">
        <v>6695723.9999999944</v>
      </c>
      <c r="F51" s="384">
        <f t="shared" si="10"/>
        <v>1.2520518531424059</v>
      </c>
      <c r="G51" s="409">
        <v>19114796</v>
      </c>
      <c r="H51">
        <v>22381079</v>
      </c>
      <c r="I51" s="384">
        <f t="shared" si="11"/>
        <v>0.17087720946642593</v>
      </c>
      <c r="J51" s="384">
        <v>4370.5684002469998</v>
      </c>
      <c r="K51">
        <v>1590.490914752</v>
      </c>
      <c r="L51" s="384">
        <v>2090.4588639409999</v>
      </c>
      <c r="M51">
        <v>650</v>
      </c>
      <c r="N51">
        <v>0</v>
      </c>
      <c r="O51">
        <v>0</v>
      </c>
      <c r="P51">
        <v>0</v>
      </c>
      <c r="Q51">
        <v>0</v>
      </c>
      <c r="R51">
        <v>0</v>
      </c>
      <c r="S51" s="384">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384">
        <v>22.7</v>
      </c>
      <c r="AJ51" s="410">
        <v>0.15436766739064367</v>
      </c>
      <c r="AK51" s="410">
        <v>0.41108780989899685</v>
      </c>
      <c r="AL51" s="410">
        <v>0.83895471407958522</v>
      </c>
      <c r="AM51" s="383">
        <v>1</v>
      </c>
      <c r="AN51" s="411">
        <v>0</v>
      </c>
      <c r="AO51" s="412">
        <v>0</v>
      </c>
      <c r="AP51">
        <v>3765</v>
      </c>
      <c r="AQ51" s="416">
        <v>7841283</v>
      </c>
      <c r="AR51" s="384">
        <f t="shared" si="12"/>
        <v>48.015101610284951</v>
      </c>
      <c r="AS51">
        <v>0</v>
      </c>
      <c r="AT51">
        <v>0</v>
      </c>
      <c r="AU51">
        <v>55630164599038.898</v>
      </c>
      <c r="AV51">
        <v>227533911882684</v>
      </c>
      <c r="AW51">
        <v>74013391659669.203</v>
      </c>
      <c r="AX51">
        <v>0</v>
      </c>
      <c r="AY51">
        <v>183226066568351</v>
      </c>
      <c r="AZ51" s="384">
        <v>492491243634445</v>
      </c>
      <c r="BA51">
        <v>0</v>
      </c>
      <c r="BB51">
        <v>0</v>
      </c>
      <c r="BC51">
        <v>61051672824850</v>
      </c>
      <c r="BD51">
        <v>221057462030414</v>
      </c>
      <c r="BE51">
        <v>49852679322488.602</v>
      </c>
      <c r="BF51">
        <v>0</v>
      </c>
      <c r="BG51">
        <v>289525798876945</v>
      </c>
      <c r="BH51" s="384">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384">
        <f t="shared" si="20"/>
        <v>71.997265680083615</v>
      </c>
      <c r="BQ51" s="413">
        <v>0.13262640810351203</v>
      </c>
      <c r="BR51" s="413">
        <v>0.13423308288783389</v>
      </c>
      <c r="BS51" s="413">
        <v>0.46879813432945577</v>
      </c>
      <c r="BT51" s="413">
        <v>0.43961954024659716</v>
      </c>
      <c r="BU51" s="413">
        <v>0.64101251927680114</v>
      </c>
      <c r="BV51" s="413">
        <v>0.74313501395884418</v>
      </c>
      <c r="BW51" s="413">
        <v>0.18870490158066253</v>
      </c>
      <c r="BX51" s="413">
        <v>0.25892752883864706</v>
      </c>
      <c r="BY51" s="413">
        <v>0.51995268507463055</v>
      </c>
      <c r="BZ51" s="413">
        <v>0.52231133250289308</v>
      </c>
      <c r="CA51" s="413">
        <v>1</v>
      </c>
      <c r="CB51" s="413">
        <v>1</v>
      </c>
      <c r="CC51" s="413">
        <v>0.18866170496009987</v>
      </c>
      <c r="CD51" s="413">
        <v>0.25825488266663382</v>
      </c>
      <c r="CE51" s="413">
        <v>0.51988225207234706</v>
      </c>
      <c r="CF51" s="413">
        <v>0.52135530747092429</v>
      </c>
      <c r="CG51" s="413">
        <v>1</v>
      </c>
      <c r="CH51" s="414">
        <v>1</v>
      </c>
      <c r="CI51" s="415">
        <v>1</v>
      </c>
      <c r="CJ51">
        <v>1</v>
      </c>
      <c r="CK51" s="384">
        <v>1</v>
      </c>
    </row>
    <row r="52" spans="1:89" x14ac:dyDescent="0.25">
      <c r="A52" t="s">
        <v>3859</v>
      </c>
      <c r="B52" s="39">
        <v>72332.651733332998</v>
      </c>
      <c r="C52" s="407">
        <f t="shared" si="9"/>
        <v>72.332651733332995</v>
      </c>
      <c r="D52" s="408">
        <v>14492190</v>
      </c>
      <c r="E52">
        <v>10552037.999999976</v>
      </c>
      <c r="F52" s="384">
        <f t="shared" si="10"/>
        <v>-0.27188106145448165</v>
      </c>
      <c r="G52" s="409">
        <v>30</v>
      </c>
      <c r="H52">
        <v>0</v>
      </c>
      <c r="I52" s="384">
        <f t="shared" si="11"/>
        <v>-1</v>
      </c>
      <c r="J52" s="384">
        <v>5813.4101620410001</v>
      </c>
      <c r="K52">
        <v>2115.5545914650002</v>
      </c>
      <c r="L52" s="384">
        <v>2780.5753600110002</v>
      </c>
      <c r="M52">
        <v>2650</v>
      </c>
      <c r="N52">
        <v>50</v>
      </c>
      <c r="O52">
        <v>0</v>
      </c>
      <c r="P52">
        <v>0</v>
      </c>
      <c r="Q52">
        <v>0</v>
      </c>
      <c r="R52">
        <v>500</v>
      </c>
      <c r="S52" s="384">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384">
        <v>0</v>
      </c>
      <c r="AJ52" s="410">
        <v>0.1</v>
      </c>
      <c r="AK52" s="410">
        <v>0.1</v>
      </c>
      <c r="AL52" s="410">
        <v>0.1</v>
      </c>
      <c r="AM52" s="383">
        <v>0</v>
      </c>
      <c r="AN52" s="411">
        <v>0</v>
      </c>
      <c r="AO52" s="412">
        <v>0</v>
      </c>
      <c r="AP52">
        <v>881</v>
      </c>
      <c r="AQ52" s="416">
        <v>5931367</v>
      </c>
      <c r="AR52" s="384">
        <f t="shared" si="12"/>
        <v>14.853237036251508</v>
      </c>
      <c r="AS52">
        <v>0</v>
      </c>
      <c r="AT52">
        <v>0</v>
      </c>
      <c r="AU52">
        <v>0</v>
      </c>
      <c r="AV52">
        <v>0</v>
      </c>
      <c r="AW52">
        <v>22363816630709.699</v>
      </c>
      <c r="AX52">
        <v>0</v>
      </c>
      <c r="AY52">
        <v>0</v>
      </c>
      <c r="AZ52" s="384">
        <v>0</v>
      </c>
      <c r="BA52">
        <v>0</v>
      </c>
      <c r="BB52">
        <v>0</v>
      </c>
      <c r="BC52">
        <v>1239163234846.9299</v>
      </c>
      <c r="BD52">
        <v>6963895646265.8203</v>
      </c>
      <c r="BE52">
        <v>28141063403989.5</v>
      </c>
      <c r="BF52">
        <v>0</v>
      </c>
      <c r="BG52">
        <v>29350203201769</v>
      </c>
      <c r="BH52" s="384">
        <v>58193542832674.297</v>
      </c>
      <c r="BI52">
        <f t="shared" si="13"/>
        <v>0</v>
      </c>
      <c r="BJ52">
        <f t="shared" si="14"/>
        <v>0</v>
      </c>
      <c r="BK52">
        <f t="shared" si="15"/>
        <v>0</v>
      </c>
      <c r="BL52">
        <f t="shared" si="16"/>
        <v>0</v>
      </c>
      <c r="BM52">
        <f t="shared" si="17"/>
        <v>79.470403479987993</v>
      </c>
      <c r="BN52">
        <f t="shared" si="18"/>
        <v>0</v>
      </c>
      <c r="BO52">
        <f t="shared" si="19"/>
        <v>0</v>
      </c>
      <c r="BP52" s="384">
        <f t="shared" si="20"/>
        <v>0</v>
      </c>
      <c r="BQ52" s="413">
        <v>3.0493947029059262E-2</v>
      </c>
      <c r="BR52" s="413">
        <v>3.3934882716167555E-2</v>
      </c>
      <c r="BS52" s="413">
        <v>0.3807163958351355</v>
      </c>
      <c r="BT52" s="413">
        <v>0.35141735043656813</v>
      </c>
      <c r="BU52" s="413">
        <v>0.64446256513695799</v>
      </c>
      <c r="BV52" s="413">
        <v>0.75149106566271739</v>
      </c>
      <c r="BW52" s="413">
        <v>8.1710852128977968E-2</v>
      </c>
      <c r="BX52" s="413">
        <v>0.11450173988035413</v>
      </c>
      <c r="BY52" s="413">
        <v>0.39009189452153081</v>
      </c>
      <c r="BZ52" s="413">
        <v>0.39103822735996491</v>
      </c>
      <c r="CA52" s="413">
        <v>1</v>
      </c>
      <c r="CB52" s="413">
        <v>1</v>
      </c>
      <c r="CC52" s="413">
        <v>8.1679916379361742E-2</v>
      </c>
      <c r="CD52" s="413">
        <v>0.11366832546213619</v>
      </c>
      <c r="CE52" s="413">
        <v>0.38999379023028408</v>
      </c>
      <c r="CF52" s="413">
        <v>0.38880232486002592</v>
      </c>
      <c r="CG52" s="413">
        <v>1</v>
      </c>
      <c r="CH52" s="414">
        <v>1</v>
      </c>
      <c r="CI52" s="415">
        <v>0</v>
      </c>
      <c r="CJ52">
        <v>0</v>
      </c>
      <c r="CK52" s="384">
        <v>0</v>
      </c>
    </row>
    <row r="53" spans="1:89" x14ac:dyDescent="0.25">
      <c r="A53" t="s">
        <v>3861</v>
      </c>
      <c r="B53" s="39">
        <v>38943.556766667003</v>
      </c>
      <c r="C53" s="407">
        <f t="shared" si="9"/>
        <v>38.943556766667001</v>
      </c>
      <c r="D53" s="408">
        <v>0</v>
      </c>
      <c r="E53">
        <v>489533.00000000099</v>
      </c>
      <c r="F53" s="384">
        <f t="shared" si="10"/>
        <v>0</v>
      </c>
      <c r="G53" s="409">
        <v>53754335</v>
      </c>
      <c r="H53">
        <v>30527357</v>
      </c>
      <c r="I53" s="384">
        <f t="shared" si="11"/>
        <v>-0.43209497429370114</v>
      </c>
      <c r="J53" s="384">
        <v>4043.5610971639999</v>
      </c>
      <c r="K53">
        <v>1471.4898839980001</v>
      </c>
      <c r="L53" s="384">
        <v>1934.050073894</v>
      </c>
      <c r="M53">
        <v>8850</v>
      </c>
      <c r="N53">
        <v>0</v>
      </c>
      <c r="O53">
        <v>0</v>
      </c>
      <c r="P53">
        <v>0</v>
      </c>
      <c r="Q53">
        <v>0</v>
      </c>
      <c r="R53">
        <v>0</v>
      </c>
      <c r="S53" s="384">
        <v>0</v>
      </c>
      <c r="T53">
        <v>12568</v>
      </c>
      <c r="U53">
        <v>0</v>
      </c>
      <c r="V53">
        <v>0</v>
      </c>
      <c r="W53">
        <v>237.8</v>
      </c>
      <c r="X53">
        <v>686.30000000000007</v>
      </c>
      <c r="Y53">
        <v>0</v>
      </c>
      <c r="Z53">
        <v>0</v>
      </c>
      <c r="AA53">
        <v>3.2</v>
      </c>
      <c r="AB53">
        <v>0</v>
      </c>
      <c r="AC53">
        <v>11</v>
      </c>
      <c r="AD53">
        <v>1093.4000000000001</v>
      </c>
      <c r="AE53">
        <v>0</v>
      </c>
      <c r="AF53">
        <v>0</v>
      </c>
      <c r="AG53">
        <v>0</v>
      </c>
      <c r="AH53">
        <v>0</v>
      </c>
      <c r="AI53" s="384">
        <v>0</v>
      </c>
      <c r="AJ53" s="410">
        <v>0</v>
      </c>
      <c r="AK53" s="410">
        <v>0</v>
      </c>
      <c r="AL53" s="410">
        <v>0</v>
      </c>
      <c r="AM53" s="383">
        <v>0</v>
      </c>
      <c r="AN53" s="411">
        <v>0</v>
      </c>
      <c r="AO53" s="412">
        <v>0</v>
      </c>
      <c r="AP53">
        <v>266</v>
      </c>
      <c r="AQ53" s="416">
        <v>1766107</v>
      </c>
      <c r="AR53" s="384">
        <f t="shared" si="12"/>
        <v>15.061375103546954</v>
      </c>
      <c r="AS53">
        <v>96089170000000</v>
      </c>
      <c r="AT53">
        <v>679942693936632</v>
      </c>
      <c r="AU53">
        <v>0</v>
      </c>
      <c r="AV53">
        <v>0</v>
      </c>
      <c r="AW53">
        <v>16337037907164.4</v>
      </c>
      <c r="AX53">
        <v>1842381902000000</v>
      </c>
      <c r="AY53">
        <v>0</v>
      </c>
      <c r="AZ53" s="384">
        <v>0</v>
      </c>
      <c r="BA53">
        <v>101826525424318</v>
      </c>
      <c r="BB53">
        <v>1921369077516590</v>
      </c>
      <c r="BC53">
        <v>1450456277910.52</v>
      </c>
      <c r="BD53">
        <v>3911164114530.54</v>
      </c>
      <c r="BE53">
        <v>22326614798711.801</v>
      </c>
      <c r="BF53">
        <v>2162254994376180</v>
      </c>
      <c r="BG53">
        <v>11176406904019.801</v>
      </c>
      <c r="BH53" s="384">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384">
        <f t="shared" si="20"/>
        <v>0</v>
      </c>
      <c r="BQ53" s="413">
        <v>4.6606453574852456E-2</v>
      </c>
      <c r="BR53" s="413">
        <v>5.0203909196583803E-2</v>
      </c>
      <c r="BS53" s="413">
        <v>0.38897451529314814</v>
      </c>
      <c r="BT53" s="413">
        <v>0.35579939040644909</v>
      </c>
      <c r="BU53" s="413">
        <v>0.56816312543876879</v>
      </c>
      <c r="BV53" s="413">
        <v>0.68566319513085228</v>
      </c>
      <c r="BW53" s="413">
        <v>0.19162351979185935</v>
      </c>
      <c r="BX53" s="413">
        <v>0.24035653790905381</v>
      </c>
      <c r="BY53" s="413">
        <v>0.59392881468279146</v>
      </c>
      <c r="BZ53" s="413">
        <v>0.59207929475279475</v>
      </c>
      <c r="CA53" s="413">
        <v>1</v>
      </c>
      <c r="CB53" s="413">
        <v>1</v>
      </c>
      <c r="CC53" s="413">
        <v>0.19146713798093315</v>
      </c>
      <c r="CD53" s="413">
        <v>0.23798399696132574</v>
      </c>
      <c r="CE53" s="413">
        <v>0.5936852374196766</v>
      </c>
      <c r="CF53" s="413">
        <v>0.5892727616041078</v>
      </c>
      <c r="CG53" s="413">
        <v>1</v>
      </c>
      <c r="CH53" s="414">
        <v>1</v>
      </c>
      <c r="CI53" s="415">
        <v>0</v>
      </c>
      <c r="CJ53">
        <v>0</v>
      </c>
      <c r="CK53" s="384">
        <v>0</v>
      </c>
    </row>
    <row r="54" spans="1:89" x14ac:dyDescent="0.25">
      <c r="A54" t="s">
        <v>3863</v>
      </c>
      <c r="B54" s="39">
        <v>138513.3596</v>
      </c>
      <c r="C54" s="407">
        <f t="shared" si="9"/>
        <v>138.5133596</v>
      </c>
      <c r="D54" s="408">
        <v>22734</v>
      </c>
      <c r="E54">
        <v>0</v>
      </c>
      <c r="F54" s="384">
        <f t="shared" si="10"/>
        <v>-1</v>
      </c>
      <c r="G54" s="409">
        <v>27550707</v>
      </c>
      <c r="H54">
        <v>25354948</v>
      </c>
      <c r="I54" s="384">
        <f t="shared" si="11"/>
        <v>-7.9698825877680735E-2</v>
      </c>
      <c r="J54" s="384">
        <v>1487.999151231</v>
      </c>
      <c r="K54">
        <v>541.49687511100001</v>
      </c>
      <c r="L54" s="384">
        <v>711.71544073099994</v>
      </c>
      <c r="M54">
        <v>3950</v>
      </c>
      <c r="N54">
        <v>0</v>
      </c>
      <c r="O54">
        <v>0</v>
      </c>
      <c r="P54">
        <v>0</v>
      </c>
      <c r="Q54">
        <v>0</v>
      </c>
      <c r="R54">
        <v>0</v>
      </c>
      <c r="S54" s="384">
        <v>0</v>
      </c>
      <c r="T54">
        <v>6332</v>
      </c>
      <c r="U54">
        <v>94</v>
      </c>
      <c r="V54">
        <v>0</v>
      </c>
      <c r="W54">
        <v>307.09999999999997</v>
      </c>
      <c r="X54">
        <v>1485.9</v>
      </c>
      <c r="Y54">
        <v>92</v>
      </c>
      <c r="Z54">
        <v>0</v>
      </c>
      <c r="AA54">
        <v>0</v>
      </c>
      <c r="AB54">
        <v>0</v>
      </c>
      <c r="AC54">
        <v>4.7</v>
      </c>
      <c r="AD54">
        <v>150</v>
      </c>
      <c r="AE54">
        <v>0</v>
      </c>
      <c r="AF54">
        <v>0</v>
      </c>
      <c r="AG54">
        <v>0</v>
      </c>
      <c r="AH54">
        <v>0</v>
      </c>
      <c r="AI54" s="384">
        <v>0</v>
      </c>
      <c r="AJ54" s="410">
        <v>0</v>
      </c>
      <c r="AK54" s="410">
        <v>0</v>
      </c>
      <c r="AL54" s="410">
        <v>0</v>
      </c>
      <c r="AM54" s="383">
        <v>0</v>
      </c>
      <c r="AN54" s="411">
        <v>0</v>
      </c>
      <c r="AO54" s="412">
        <v>0</v>
      </c>
      <c r="AP54">
        <v>169</v>
      </c>
      <c r="AQ54" s="416">
        <v>586485</v>
      </c>
      <c r="AR54" s="384">
        <f t="shared" si="12"/>
        <v>28.815741238053832</v>
      </c>
      <c r="AS54">
        <v>584890600000000</v>
      </c>
      <c r="AT54">
        <v>4880487310698890</v>
      </c>
      <c r="AU54">
        <v>0</v>
      </c>
      <c r="AV54">
        <v>0</v>
      </c>
      <c r="AW54">
        <v>248398817024236</v>
      </c>
      <c r="AX54">
        <v>1168303903000000</v>
      </c>
      <c r="AY54">
        <v>22593272095379.602</v>
      </c>
      <c r="AZ54" s="384">
        <v>0</v>
      </c>
      <c r="BA54">
        <v>619813633017593</v>
      </c>
      <c r="BB54">
        <v>5703848815483530</v>
      </c>
      <c r="BC54">
        <v>7776503119226.6699</v>
      </c>
      <c r="BD54">
        <v>18959592798138.5</v>
      </c>
      <c r="BE54">
        <v>260161446643039</v>
      </c>
      <c r="BF54">
        <v>1544451055381120</v>
      </c>
      <c r="BG54">
        <v>123363685147293</v>
      </c>
      <c r="BH54" s="384">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384">
        <f t="shared" si="20"/>
        <v>0</v>
      </c>
      <c r="BQ54" s="413">
        <v>4.3807047319489201E-2</v>
      </c>
      <c r="BR54" s="413">
        <v>4.4915653404072373E-2</v>
      </c>
      <c r="BS54" s="413">
        <v>0.39160038009325454</v>
      </c>
      <c r="BT54" s="413">
        <v>0.36467501090895427</v>
      </c>
      <c r="BU54" s="413">
        <v>0.61345479053403429</v>
      </c>
      <c r="BV54" s="413">
        <v>0.71961257398364775</v>
      </c>
      <c r="BW54" s="413">
        <v>9.6155863738859981E-2</v>
      </c>
      <c r="BX54" s="413">
        <v>0.12039134602947532</v>
      </c>
      <c r="BY54" s="413">
        <v>0.40887862878282621</v>
      </c>
      <c r="BZ54" s="413">
        <v>0.4144619912986644</v>
      </c>
      <c r="CA54" s="413">
        <v>1</v>
      </c>
      <c r="CB54" s="413">
        <v>1</v>
      </c>
      <c r="CC54" s="413">
        <v>9.612621715061806E-2</v>
      </c>
      <c r="CD54" s="413">
        <v>0.11946721950569443</v>
      </c>
      <c r="CE54" s="413">
        <v>0.40879617267956952</v>
      </c>
      <c r="CF54" s="413">
        <v>0.41238762882285501</v>
      </c>
      <c r="CG54" s="413">
        <v>1</v>
      </c>
      <c r="CH54" s="414">
        <v>1</v>
      </c>
      <c r="CI54" s="415">
        <v>0</v>
      </c>
      <c r="CJ54">
        <v>0</v>
      </c>
      <c r="CK54" s="38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7436B48D-15CB-4FBD-9CA4-7641D022936A}"/>
    <hyperlink ref="AQ2" r:id="rId2" xr:uid="{C7EFD843-107C-405B-B9A8-23A15569FD28}"/>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1570"/>
  <sheetViews>
    <sheetView zoomScale="90" zoomScaleNormal="90" workbookViewId="0">
      <pane ySplit="1" topLeftCell="A2" activePane="bottomLeft" state="frozen"/>
      <selection pane="bottomLeft" activeCell="A2" sqref="A2"/>
    </sheetView>
  </sheetViews>
  <sheetFormatPr defaultColWidth="9.140625" defaultRowHeight="15" x14ac:dyDescent="0.25"/>
  <cols>
    <col min="1" max="1" width="10.85546875" customWidth="1"/>
    <col min="2" max="2" width="34.7109375" style="472" customWidth="1"/>
    <col min="3" max="3" width="28" customWidth="1"/>
    <col min="4" max="7" width="10.85546875" customWidth="1"/>
    <col min="8" max="8" width="10.85546875" style="20" customWidth="1"/>
    <col min="9" max="9" width="10.85546875" style="472" customWidth="1"/>
    <col min="10" max="10" width="10.85546875" style="473" customWidth="1"/>
    <col min="11" max="15" width="10.85546875" customWidth="1"/>
    <col min="16" max="16" width="93.140625" customWidth="1"/>
    <col min="17" max="17" width="10.85546875" customWidth="1"/>
    <col min="18" max="18" width="10.85546875" style="295" customWidth="1"/>
  </cols>
  <sheetData>
    <row r="1" spans="1:18" x14ac:dyDescent="0.25">
      <c r="A1" s="461" t="s">
        <v>3</v>
      </c>
      <c r="B1" s="462" t="s">
        <v>0</v>
      </c>
      <c r="C1" s="463" t="s">
        <v>1</v>
      </c>
      <c r="D1" s="463" t="s">
        <v>35</v>
      </c>
      <c r="E1" s="463" t="s">
        <v>36</v>
      </c>
      <c r="F1" s="463" t="s">
        <v>82</v>
      </c>
      <c r="G1" s="463" t="s">
        <v>83</v>
      </c>
      <c r="H1" s="464" t="s">
        <v>457</v>
      </c>
      <c r="I1" s="465" t="s">
        <v>68</v>
      </c>
      <c r="J1" s="466" t="s">
        <v>344</v>
      </c>
      <c r="K1" s="461" t="s">
        <v>2261</v>
      </c>
      <c r="L1" s="461" t="s">
        <v>69</v>
      </c>
      <c r="M1" s="461" t="s">
        <v>70</v>
      </c>
      <c r="N1" s="461" t="s">
        <v>81</v>
      </c>
      <c r="O1" s="461" t="s">
        <v>28</v>
      </c>
      <c r="P1" s="461" t="s">
        <v>2</v>
      </c>
      <c r="Q1" s="461" t="s">
        <v>441</v>
      </c>
      <c r="R1" s="461" t="s">
        <v>190</v>
      </c>
    </row>
    <row r="2" spans="1:18" s="295" customFormat="1" x14ac:dyDescent="0.25">
      <c r="A2" s="446" t="str">
        <f>IF(ISBLANK(INDEX('Policy Characteristics'!A:A,MATCH($C2,'Policy Characteristics'!$C:$C,0))),"",INDEX('Policy Characteristics'!A:A,MATCH($C2,'Policy Characteristics'!$C:$C,0)))</f>
        <v>Transportation</v>
      </c>
      <c r="B2" s="467" t="str">
        <f>IF(ISBLANK(INDEX('Policy Characteristics'!B:B,MATCH($C2,'Policy Characteristics'!$C:$C,0))),"",INDEX('Policy Characteristics'!B:B,MATCH($C2,'Policy Characteristics'!$C:$C,0)))</f>
        <v>Conventional Pollutant Standards</v>
      </c>
      <c r="C2" s="295" t="s">
        <v>2381</v>
      </c>
      <c r="D2" s="295" t="s">
        <v>37</v>
      </c>
      <c r="E2" s="295" t="s">
        <v>2222</v>
      </c>
      <c r="F2" s="295" t="s">
        <v>3456</v>
      </c>
      <c r="G2" s="295" t="s">
        <v>2425</v>
      </c>
      <c r="H2" s="297">
        <v>300</v>
      </c>
      <c r="I2" s="468" t="s">
        <v>43</v>
      </c>
      <c r="J2" s="469" t="str">
        <f>IF(ISBLANK(INDEX('Policy Characteristics'!D:D,MATCH($C2,'Policy Characteristics'!$C:$C,0))),"",INDEX('Policy Characteristics'!D:D,MATCH($C2,'Policy Characteristics'!$C:$C,0)))</f>
        <v>Conventional Pollutant Standard</v>
      </c>
      <c r="K2" s="446" t="str">
        <f>IF(ISBLANK(INDEX('Policy Characteristics'!E:E,MATCH($C2,'Policy Characteristics'!$C:$C,0))),"",INDEX('Policy Characteristics'!E:E,MATCH($C2,'Policy Characteristics'!$C:$C,0)))</f>
        <v>trans reduce regulated pollutants</v>
      </c>
      <c r="L2" s="242">
        <f>IF(ISBLANK(INDEX('Policy Characteristics'!F:F,MATCH($C2,'Policy Characteristics'!$C:$C,0))),"",INDEX('Policy Characteristics'!F:F,MATCH($C2,'Policy Characteristics'!$C:$C,0)))</f>
        <v>0</v>
      </c>
      <c r="M2" s="242">
        <f>IF(ISBLANK(INDEX('Policy Characteristics'!G:G,MATCH($C2,'Policy Characteristics'!$C:$C,0))),"",INDEX('Policy Characteristics'!G:G,MATCH($C2,'Policy Characteristics'!$C:$C,0)))</f>
        <v>1</v>
      </c>
      <c r="N2" s="242">
        <f>IF(ISBLANK(INDEX('Policy Characteristics'!H:H,MATCH($C2,'Policy Characteristics'!$C:$C,0))),"",INDEX('Policy Characteristics'!H:H,MATCH($C2,'Policy Characteristics'!$C:$C,0)))</f>
        <v>0.02</v>
      </c>
      <c r="O2" s="446" t="str">
        <f>IF(ISBLANK(INDEX('Policy Characteristics'!I:I,MATCH($C2,'Policy Characteristics'!$C:$C,0))),"",INDEX('Policy Characteristics'!I:I,MATCH($C2,'Policy Characteristics'!$C:$C,0)))</f>
        <v>% reduction in emissions</v>
      </c>
      <c r="P2" s="44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446" t="str">
        <f>IF(ISBLANK(INDEX('Policy Characteristics'!K:K,MATCH($C2,'Policy Characteristics'!$C:$C,0))),"",INDEX('Policy Characteristics'!K:K,MATCH($C2,'Policy Characteristics'!$C:$C,0)))</f>
        <v>transportation-sector-main.html#conv-pol-stds</v>
      </c>
      <c r="R2" s="446" t="str">
        <f>IF(ISBLANK(INDEX('Policy Characteristics'!L:L,MATCH($C2,'Policy Characteristics'!$C:$C,0))),"",INDEX('Policy Characteristics'!L:L,MATCH($C2,'Policy Characteristics'!$C:$C,0)))</f>
        <v>conventional-pollutant-standards.html</v>
      </c>
    </row>
    <row r="3" spans="1:18" s="295" customFormat="1" x14ac:dyDescent="0.25">
      <c r="A3" s="446" t="str">
        <f>IF(ISBLANK(INDEX('Policy Characteristics'!A:A,MATCH($C3,'Policy Characteristics'!$C:$C,0))),"",INDEX('Policy Characteristics'!A:A,MATCH($C3,'Policy Characteristics'!$C:$C,0)))</f>
        <v>Transportation</v>
      </c>
      <c r="B3" s="467" t="str">
        <f>IF(ISBLANK(INDEX('Policy Characteristics'!B:B,MATCH($C3,'Policy Characteristics'!$C:$C,0))),"",INDEX('Policy Characteristics'!B:B,MATCH($C3,'Policy Characteristics'!$C:$C,0)))</f>
        <v>Conventional Pollutant Standards</v>
      </c>
      <c r="C3" s="446" t="str">
        <f t="shared" ref="C3:C22" si="0">C$2</f>
        <v>Percentage Reduction of Separately Regulated Pollutants</v>
      </c>
      <c r="D3" s="295" t="s">
        <v>37</v>
      </c>
      <c r="E3" s="295" t="s">
        <v>485</v>
      </c>
      <c r="F3" s="295" t="s">
        <v>3456</v>
      </c>
      <c r="G3" s="295" t="s">
        <v>485</v>
      </c>
      <c r="H3" s="297">
        <v>301</v>
      </c>
      <c r="I3" s="468" t="s">
        <v>43</v>
      </c>
      <c r="J3" s="469" t="str">
        <f>IF(ISBLANK(INDEX('Policy Characteristics'!D:D,MATCH($C3,'Policy Characteristics'!$C:$C,0))),"",INDEX('Policy Characteristics'!D:D,MATCH($C3,'Policy Characteristics'!$C:$C,0)))</f>
        <v>Conventional Pollutant Standard</v>
      </c>
      <c r="K3" s="446" t="str">
        <f>IF(ISBLANK(INDEX('Policy Characteristics'!E:E,MATCH($C3,'Policy Characteristics'!$C:$C,0))),"",INDEX('Policy Characteristics'!E:E,MATCH($C3,'Policy Characteristics'!$C:$C,0)))</f>
        <v>trans reduce regulated pollutants</v>
      </c>
      <c r="L3" s="242">
        <f>IF(ISBLANK(INDEX('Policy Characteristics'!F:F,MATCH($C3,'Policy Characteristics'!$C:$C,0))),"",INDEX('Policy Characteristics'!F:F,MATCH($C3,'Policy Characteristics'!$C:$C,0)))</f>
        <v>0</v>
      </c>
      <c r="M3" s="242">
        <f>IF(ISBLANK(INDEX('Policy Characteristics'!G:G,MATCH($C3,'Policy Characteristics'!$C:$C,0))),"",INDEX('Policy Characteristics'!G:G,MATCH($C3,'Policy Characteristics'!$C:$C,0)))</f>
        <v>1</v>
      </c>
      <c r="N3" s="242">
        <f>IF(ISBLANK(INDEX('Policy Characteristics'!H:H,MATCH($C3,'Policy Characteristics'!$C:$C,0))),"",INDEX('Policy Characteristics'!H:H,MATCH($C3,'Policy Characteristics'!$C:$C,0)))</f>
        <v>0.02</v>
      </c>
      <c r="O3" s="446" t="str">
        <f>IF(ISBLANK(INDEX('Policy Characteristics'!I:I,MATCH($C3,'Policy Characteristics'!$C:$C,0))),"",INDEX('Policy Characteristics'!I:I,MATCH($C3,'Policy Characteristics'!$C:$C,0)))</f>
        <v>% reduction in emissions</v>
      </c>
      <c r="P3" s="44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446" t="str">
        <f>IF(ISBLANK(INDEX('Policy Characteristics'!K:K,MATCH($C3,'Policy Characteristics'!$C:$C,0))),"",INDEX('Policy Characteristics'!K:K,MATCH($C3,'Policy Characteristics'!$C:$C,0)))</f>
        <v>transportation-sector-main.html#conv-pol-stds</v>
      </c>
      <c r="R3" s="446" t="str">
        <f>IF(ISBLANK(INDEX('Policy Characteristics'!L:L,MATCH($C3,'Policy Characteristics'!$C:$C,0))),"",INDEX('Policy Characteristics'!L:L,MATCH($C3,'Policy Characteristics'!$C:$C,0)))</f>
        <v>conventional-pollutant-standards.html</v>
      </c>
    </row>
    <row r="4" spans="1:18" s="295" customFormat="1" x14ac:dyDescent="0.25">
      <c r="A4" s="446" t="str">
        <f>IF(ISBLANK(INDEX('Policy Characteristics'!A:A,MATCH($C4,'Policy Characteristics'!$C:$C,0))),"",INDEX('Policy Characteristics'!A:A,MATCH($C4,'Policy Characteristics'!$C:$C,0)))</f>
        <v>Transportation</v>
      </c>
      <c r="B4" s="467" t="str">
        <f>IF(ISBLANK(INDEX('Policy Characteristics'!B:B,MATCH($C4,'Policy Characteristics'!$C:$C,0))),"",INDEX('Policy Characteristics'!B:B,MATCH($C4,'Policy Characteristics'!$C:$C,0)))</f>
        <v>Conventional Pollutant Standards</v>
      </c>
      <c r="C4" s="446" t="str">
        <f t="shared" si="0"/>
        <v>Percentage Reduction of Separately Regulated Pollutants</v>
      </c>
      <c r="D4" s="295" t="s">
        <v>37</v>
      </c>
      <c r="E4" s="295" t="s">
        <v>2225</v>
      </c>
      <c r="F4" s="295" t="s">
        <v>3456</v>
      </c>
      <c r="G4" s="295" t="s">
        <v>2225</v>
      </c>
      <c r="H4" s="297">
        <v>302</v>
      </c>
      <c r="I4" s="468" t="s">
        <v>43</v>
      </c>
      <c r="J4" s="469" t="str">
        <f>IF(ISBLANK(INDEX('Policy Characteristics'!D:D,MATCH($C4,'Policy Characteristics'!$C:$C,0))),"",INDEX('Policy Characteristics'!D:D,MATCH($C4,'Policy Characteristics'!$C:$C,0)))</f>
        <v>Conventional Pollutant Standard</v>
      </c>
      <c r="K4" s="446" t="str">
        <f>IF(ISBLANK(INDEX('Policy Characteristics'!E:E,MATCH($C4,'Policy Characteristics'!$C:$C,0))),"",INDEX('Policy Characteristics'!E:E,MATCH($C4,'Policy Characteristics'!$C:$C,0)))</f>
        <v>trans reduce regulated pollutants</v>
      </c>
      <c r="L4" s="242">
        <f>IF(ISBLANK(INDEX('Policy Characteristics'!F:F,MATCH($C4,'Policy Characteristics'!$C:$C,0))),"",INDEX('Policy Characteristics'!F:F,MATCH($C4,'Policy Characteristics'!$C:$C,0)))</f>
        <v>0</v>
      </c>
      <c r="M4" s="242">
        <f>IF(ISBLANK(INDEX('Policy Characteristics'!G:G,MATCH($C4,'Policy Characteristics'!$C:$C,0))),"",INDEX('Policy Characteristics'!G:G,MATCH($C4,'Policy Characteristics'!$C:$C,0)))</f>
        <v>1</v>
      </c>
      <c r="N4" s="242">
        <f>IF(ISBLANK(INDEX('Policy Characteristics'!H:H,MATCH($C4,'Policy Characteristics'!$C:$C,0))),"",INDEX('Policy Characteristics'!H:H,MATCH($C4,'Policy Characteristics'!$C:$C,0)))</f>
        <v>0.02</v>
      </c>
      <c r="O4" s="446" t="str">
        <f>IF(ISBLANK(INDEX('Policy Characteristics'!I:I,MATCH($C4,'Policy Characteristics'!$C:$C,0))),"",INDEX('Policy Characteristics'!I:I,MATCH($C4,'Policy Characteristics'!$C:$C,0)))</f>
        <v>% reduction in emissions</v>
      </c>
      <c r="P4" s="44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446" t="str">
        <f>IF(ISBLANK(INDEX('Policy Characteristics'!K:K,MATCH($C4,'Policy Characteristics'!$C:$C,0))),"",INDEX('Policy Characteristics'!K:K,MATCH($C4,'Policy Characteristics'!$C:$C,0)))</f>
        <v>transportation-sector-main.html#conv-pol-stds</v>
      </c>
      <c r="R4" s="446" t="str">
        <f>IF(ISBLANK(INDEX('Policy Characteristics'!L:L,MATCH($C4,'Policy Characteristics'!$C:$C,0))),"",INDEX('Policy Characteristics'!L:L,MATCH($C4,'Policy Characteristics'!$C:$C,0)))</f>
        <v>conventional-pollutant-standards.html</v>
      </c>
    </row>
    <row r="5" spans="1:18" s="295" customFormat="1" x14ac:dyDescent="0.25">
      <c r="A5" s="446" t="str">
        <f>IF(ISBLANK(INDEX('Policy Characteristics'!A:A,MATCH($C5,'Policy Characteristics'!$C:$C,0))),"",INDEX('Policy Characteristics'!A:A,MATCH($C5,'Policy Characteristics'!$C:$C,0)))</f>
        <v>Transportation</v>
      </c>
      <c r="B5" s="467" t="str">
        <f>IF(ISBLANK(INDEX('Policy Characteristics'!B:B,MATCH($C5,'Policy Characteristics'!$C:$C,0))),"",INDEX('Policy Characteristics'!B:B,MATCH($C5,'Policy Characteristics'!$C:$C,0)))</f>
        <v>Conventional Pollutant Standards</v>
      </c>
      <c r="C5" s="446" t="str">
        <f t="shared" si="0"/>
        <v>Percentage Reduction of Separately Regulated Pollutants</v>
      </c>
      <c r="D5" s="295" t="s">
        <v>37</v>
      </c>
      <c r="E5" s="295" t="s">
        <v>2227</v>
      </c>
      <c r="F5" s="295" t="s">
        <v>3456</v>
      </c>
      <c r="G5" s="295" t="s">
        <v>2227</v>
      </c>
      <c r="H5" s="297">
        <v>303</v>
      </c>
      <c r="I5" s="468" t="s">
        <v>43</v>
      </c>
      <c r="J5" s="469" t="str">
        <f>IF(ISBLANK(INDEX('Policy Characteristics'!D:D,MATCH($C5,'Policy Characteristics'!$C:$C,0))),"",INDEX('Policy Characteristics'!D:D,MATCH($C5,'Policy Characteristics'!$C:$C,0)))</f>
        <v>Conventional Pollutant Standard</v>
      </c>
      <c r="K5" s="446" t="str">
        <f>IF(ISBLANK(INDEX('Policy Characteristics'!E:E,MATCH($C5,'Policy Characteristics'!$C:$C,0))),"",INDEX('Policy Characteristics'!E:E,MATCH($C5,'Policy Characteristics'!$C:$C,0)))</f>
        <v>trans reduce regulated pollutants</v>
      </c>
      <c r="L5" s="242">
        <f>IF(ISBLANK(INDEX('Policy Characteristics'!F:F,MATCH($C5,'Policy Characteristics'!$C:$C,0))),"",INDEX('Policy Characteristics'!F:F,MATCH($C5,'Policy Characteristics'!$C:$C,0)))</f>
        <v>0</v>
      </c>
      <c r="M5" s="242">
        <f>IF(ISBLANK(INDEX('Policy Characteristics'!G:G,MATCH($C5,'Policy Characteristics'!$C:$C,0))),"",INDEX('Policy Characteristics'!G:G,MATCH($C5,'Policy Characteristics'!$C:$C,0)))</f>
        <v>1</v>
      </c>
      <c r="N5" s="242">
        <f>IF(ISBLANK(INDEX('Policy Characteristics'!H:H,MATCH($C5,'Policy Characteristics'!$C:$C,0))),"",INDEX('Policy Characteristics'!H:H,MATCH($C5,'Policy Characteristics'!$C:$C,0)))</f>
        <v>0.02</v>
      </c>
      <c r="O5" s="446" t="str">
        <f>IF(ISBLANK(INDEX('Policy Characteristics'!I:I,MATCH($C5,'Policy Characteristics'!$C:$C,0))),"",INDEX('Policy Characteristics'!I:I,MATCH($C5,'Policy Characteristics'!$C:$C,0)))</f>
        <v>% reduction in emissions</v>
      </c>
      <c r="P5" s="44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446" t="str">
        <f>IF(ISBLANK(INDEX('Policy Characteristics'!K:K,MATCH($C5,'Policy Characteristics'!$C:$C,0))),"",INDEX('Policy Characteristics'!K:K,MATCH($C5,'Policy Characteristics'!$C:$C,0)))</f>
        <v>transportation-sector-main.html#conv-pol-stds</v>
      </c>
      <c r="R5" s="446" t="str">
        <f>IF(ISBLANK(INDEX('Policy Characteristics'!L:L,MATCH($C5,'Policy Characteristics'!$C:$C,0))),"",INDEX('Policy Characteristics'!L:L,MATCH($C5,'Policy Characteristics'!$C:$C,0)))</f>
        <v>conventional-pollutant-standards.html</v>
      </c>
    </row>
    <row r="6" spans="1:18" s="295" customFormat="1" x14ac:dyDescent="0.25">
      <c r="A6" s="446" t="str">
        <f>IF(ISBLANK(INDEX('Policy Characteristics'!A:A,MATCH($C6,'Policy Characteristics'!$C:$C,0))),"",INDEX('Policy Characteristics'!A:A,MATCH($C6,'Policy Characteristics'!$C:$C,0)))</f>
        <v>Transportation</v>
      </c>
      <c r="B6" s="467" t="str">
        <f>IF(ISBLANK(INDEX('Policy Characteristics'!B:B,MATCH($C6,'Policy Characteristics'!$C:$C,0))),"",INDEX('Policy Characteristics'!B:B,MATCH($C6,'Policy Characteristics'!$C:$C,0)))</f>
        <v>Conventional Pollutant Standards</v>
      </c>
      <c r="C6" s="446" t="str">
        <f t="shared" si="0"/>
        <v>Percentage Reduction of Separately Regulated Pollutants</v>
      </c>
      <c r="D6" s="295" t="s">
        <v>37</v>
      </c>
      <c r="E6" s="295" t="s">
        <v>2229</v>
      </c>
      <c r="F6" s="295" t="s">
        <v>3456</v>
      </c>
      <c r="G6" s="295" t="s">
        <v>2317</v>
      </c>
      <c r="H6" s="297">
        <v>304</v>
      </c>
      <c r="I6" s="468" t="s">
        <v>43</v>
      </c>
      <c r="J6" s="469" t="str">
        <f>IF(ISBLANK(INDEX('Policy Characteristics'!D:D,MATCH($C6,'Policy Characteristics'!$C:$C,0))),"",INDEX('Policy Characteristics'!D:D,MATCH($C6,'Policy Characteristics'!$C:$C,0)))</f>
        <v>Conventional Pollutant Standard</v>
      </c>
      <c r="K6" s="446" t="str">
        <f>IF(ISBLANK(INDEX('Policy Characteristics'!E:E,MATCH($C6,'Policy Characteristics'!$C:$C,0))),"",INDEX('Policy Characteristics'!E:E,MATCH($C6,'Policy Characteristics'!$C:$C,0)))</f>
        <v>trans reduce regulated pollutants</v>
      </c>
      <c r="L6" s="242">
        <f>IF(ISBLANK(INDEX('Policy Characteristics'!F:F,MATCH($C6,'Policy Characteristics'!$C:$C,0))),"",INDEX('Policy Characteristics'!F:F,MATCH($C6,'Policy Characteristics'!$C:$C,0)))</f>
        <v>0</v>
      </c>
      <c r="M6" s="242">
        <f>IF(ISBLANK(INDEX('Policy Characteristics'!G:G,MATCH($C6,'Policy Characteristics'!$C:$C,0))),"",INDEX('Policy Characteristics'!G:G,MATCH($C6,'Policy Characteristics'!$C:$C,0)))</f>
        <v>1</v>
      </c>
      <c r="N6" s="242">
        <f>IF(ISBLANK(INDEX('Policy Characteristics'!H:H,MATCH($C6,'Policy Characteristics'!$C:$C,0))),"",INDEX('Policy Characteristics'!H:H,MATCH($C6,'Policy Characteristics'!$C:$C,0)))</f>
        <v>0.02</v>
      </c>
      <c r="O6" s="446" t="str">
        <f>IF(ISBLANK(INDEX('Policy Characteristics'!I:I,MATCH($C6,'Policy Characteristics'!$C:$C,0))),"",INDEX('Policy Characteristics'!I:I,MATCH($C6,'Policy Characteristics'!$C:$C,0)))</f>
        <v>% reduction in emissions</v>
      </c>
      <c r="P6" s="44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446" t="str">
        <f>IF(ISBLANK(INDEX('Policy Characteristics'!K:K,MATCH($C6,'Policy Characteristics'!$C:$C,0))),"",INDEX('Policy Characteristics'!K:K,MATCH($C6,'Policy Characteristics'!$C:$C,0)))</f>
        <v>transportation-sector-main.html#conv-pol-stds</v>
      </c>
      <c r="R6" s="446" t="str">
        <f>IF(ISBLANK(INDEX('Policy Characteristics'!L:L,MATCH($C6,'Policy Characteristics'!$C:$C,0))),"",INDEX('Policy Characteristics'!L:L,MATCH($C6,'Policy Characteristics'!$C:$C,0)))</f>
        <v>conventional-pollutant-standards.html</v>
      </c>
    </row>
    <row r="7" spans="1:18" s="295" customFormat="1" x14ac:dyDescent="0.25">
      <c r="A7" s="446" t="str">
        <f>IF(ISBLANK(INDEX('Policy Characteristics'!A:A,MATCH($C7,'Policy Characteristics'!$C:$C,0))),"",INDEX('Policy Characteristics'!A:A,MATCH($C7,'Policy Characteristics'!$C:$C,0)))</f>
        <v>Transportation</v>
      </c>
      <c r="B7" s="467" t="str">
        <f>IF(ISBLANK(INDEX('Policy Characteristics'!B:B,MATCH($C7,'Policy Characteristics'!$C:$C,0))),"",INDEX('Policy Characteristics'!B:B,MATCH($C7,'Policy Characteristics'!$C:$C,0)))</f>
        <v>Conventional Pollutant Standards</v>
      </c>
      <c r="C7" s="446" t="str">
        <f t="shared" si="0"/>
        <v>Percentage Reduction of Separately Regulated Pollutants</v>
      </c>
      <c r="D7" s="295" t="s">
        <v>37</v>
      </c>
      <c r="E7" s="295" t="s">
        <v>2230</v>
      </c>
      <c r="F7" s="295" t="s">
        <v>3456</v>
      </c>
      <c r="G7" s="295" t="s">
        <v>2230</v>
      </c>
      <c r="H7" s="297">
        <v>305</v>
      </c>
      <c r="I7" s="468" t="s">
        <v>43</v>
      </c>
      <c r="J7" s="469" t="str">
        <f>IF(ISBLANK(INDEX('Policy Characteristics'!D:D,MATCH($C7,'Policy Characteristics'!$C:$C,0))),"",INDEX('Policy Characteristics'!D:D,MATCH($C7,'Policy Characteristics'!$C:$C,0)))</f>
        <v>Conventional Pollutant Standard</v>
      </c>
      <c r="K7" s="446" t="str">
        <f>IF(ISBLANK(INDEX('Policy Characteristics'!E:E,MATCH($C7,'Policy Characteristics'!$C:$C,0))),"",INDEX('Policy Characteristics'!E:E,MATCH($C7,'Policy Characteristics'!$C:$C,0)))</f>
        <v>trans reduce regulated pollutants</v>
      </c>
      <c r="L7" s="242">
        <f>IF(ISBLANK(INDEX('Policy Characteristics'!F:F,MATCH($C7,'Policy Characteristics'!$C:$C,0))),"",INDEX('Policy Characteristics'!F:F,MATCH($C7,'Policy Characteristics'!$C:$C,0)))</f>
        <v>0</v>
      </c>
      <c r="M7" s="242">
        <f>IF(ISBLANK(INDEX('Policy Characteristics'!G:G,MATCH($C7,'Policy Characteristics'!$C:$C,0))),"",INDEX('Policy Characteristics'!G:G,MATCH($C7,'Policy Characteristics'!$C:$C,0)))</f>
        <v>1</v>
      </c>
      <c r="N7" s="242">
        <f>IF(ISBLANK(INDEX('Policy Characteristics'!H:H,MATCH($C7,'Policy Characteristics'!$C:$C,0))),"",INDEX('Policy Characteristics'!H:H,MATCH($C7,'Policy Characteristics'!$C:$C,0)))</f>
        <v>0.02</v>
      </c>
      <c r="O7" s="446" t="str">
        <f>IF(ISBLANK(INDEX('Policy Characteristics'!I:I,MATCH($C7,'Policy Characteristics'!$C:$C,0))),"",INDEX('Policy Characteristics'!I:I,MATCH($C7,'Policy Characteristics'!$C:$C,0)))</f>
        <v>% reduction in emissions</v>
      </c>
      <c r="P7" s="44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446" t="str">
        <f>IF(ISBLANK(INDEX('Policy Characteristics'!K:K,MATCH($C7,'Policy Characteristics'!$C:$C,0))),"",INDEX('Policy Characteristics'!K:K,MATCH($C7,'Policy Characteristics'!$C:$C,0)))</f>
        <v>transportation-sector-main.html#conv-pol-stds</v>
      </c>
      <c r="R7" s="446" t="str">
        <f>IF(ISBLANK(INDEX('Policy Characteristics'!L:L,MATCH($C7,'Policy Characteristics'!$C:$C,0))),"",INDEX('Policy Characteristics'!L:L,MATCH($C7,'Policy Characteristics'!$C:$C,0)))</f>
        <v>conventional-pollutant-standards.html</v>
      </c>
    </row>
    <row r="8" spans="1:18" s="295" customFormat="1" x14ac:dyDescent="0.25">
      <c r="A8" s="446" t="str">
        <f>IF(ISBLANK(INDEX('Policy Characteristics'!A:A,MATCH($C8,'Policy Characteristics'!$C:$C,0))),"",INDEX('Policy Characteristics'!A:A,MATCH($C8,'Policy Characteristics'!$C:$C,0)))</f>
        <v>Transportation</v>
      </c>
      <c r="B8" s="467" t="str">
        <f>IF(ISBLANK(INDEX('Policy Characteristics'!B:B,MATCH($C8,'Policy Characteristics'!$C:$C,0))),"",INDEX('Policy Characteristics'!B:B,MATCH($C8,'Policy Characteristics'!$C:$C,0)))</f>
        <v>Conventional Pollutant Standards</v>
      </c>
      <c r="C8" s="446" t="str">
        <f t="shared" si="0"/>
        <v>Percentage Reduction of Separately Regulated Pollutants</v>
      </c>
      <c r="D8" s="295" t="s">
        <v>37</v>
      </c>
      <c r="E8" s="295" t="s">
        <v>2232</v>
      </c>
      <c r="F8" s="295" t="s">
        <v>3456</v>
      </c>
      <c r="G8" s="295" t="s">
        <v>2232</v>
      </c>
      <c r="H8" s="297">
        <v>306</v>
      </c>
      <c r="I8" s="468" t="s">
        <v>43</v>
      </c>
      <c r="J8" s="469" t="str">
        <f>IF(ISBLANK(INDEX('Policy Characteristics'!D:D,MATCH($C8,'Policy Characteristics'!$C:$C,0))),"",INDEX('Policy Characteristics'!D:D,MATCH($C8,'Policy Characteristics'!$C:$C,0)))</f>
        <v>Conventional Pollutant Standard</v>
      </c>
      <c r="K8" s="446" t="str">
        <f>IF(ISBLANK(INDEX('Policy Characteristics'!E:E,MATCH($C8,'Policy Characteristics'!$C:$C,0))),"",INDEX('Policy Characteristics'!E:E,MATCH($C8,'Policy Characteristics'!$C:$C,0)))</f>
        <v>trans reduce regulated pollutants</v>
      </c>
      <c r="L8" s="242">
        <f>IF(ISBLANK(INDEX('Policy Characteristics'!F:F,MATCH($C8,'Policy Characteristics'!$C:$C,0))),"",INDEX('Policy Characteristics'!F:F,MATCH($C8,'Policy Characteristics'!$C:$C,0)))</f>
        <v>0</v>
      </c>
      <c r="M8" s="242">
        <f>IF(ISBLANK(INDEX('Policy Characteristics'!G:G,MATCH($C8,'Policy Characteristics'!$C:$C,0))),"",INDEX('Policy Characteristics'!G:G,MATCH($C8,'Policy Characteristics'!$C:$C,0)))</f>
        <v>1</v>
      </c>
      <c r="N8" s="242">
        <f>IF(ISBLANK(INDEX('Policy Characteristics'!H:H,MATCH($C8,'Policy Characteristics'!$C:$C,0))),"",INDEX('Policy Characteristics'!H:H,MATCH($C8,'Policy Characteristics'!$C:$C,0)))</f>
        <v>0.02</v>
      </c>
      <c r="O8" s="446" t="str">
        <f>IF(ISBLANK(INDEX('Policy Characteristics'!I:I,MATCH($C8,'Policy Characteristics'!$C:$C,0))),"",INDEX('Policy Characteristics'!I:I,MATCH($C8,'Policy Characteristics'!$C:$C,0)))</f>
        <v>% reduction in emissions</v>
      </c>
      <c r="P8" s="44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446" t="str">
        <f>IF(ISBLANK(INDEX('Policy Characteristics'!K:K,MATCH($C8,'Policy Characteristics'!$C:$C,0))),"",INDEX('Policy Characteristics'!K:K,MATCH($C8,'Policy Characteristics'!$C:$C,0)))</f>
        <v>transportation-sector-main.html#conv-pol-stds</v>
      </c>
      <c r="R8" s="446" t="str">
        <f>IF(ISBLANK(INDEX('Policy Characteristics'!L:L,MATCH($C8,'Policy Characteristics'!$C:$C,0))),"",INDEX('Policy Characteristics'!L:L,MATCH($C8,'Policy Characteristics'!$C:$C,0)))</f>
        <v>conventional-pollutant-standards.html</v>
      </c>
    </row>
    <row r="9" spans="1:18" s="295" customFormat="1" x14ac:dyDescent="0.25">
      <c r="A9" s="446" t="str">
        <f>IF(ISBLANK(INDEX('Policy Characteristics'!A:A,MATCH($C9,'Policy Characteristics'!$C:$C,0))),"",INDEX('Policy Characteristics'!A:A,MATCH($C9,'Policy Characteristics'!$C:$C,0)))</f>
        <v>Transportation</v>
      </c>
      <c r="B9" s="467" t="str">
        <f>IF(ISBLANK(INDEX('Policy Characteristics'!B:B,MATCH($C9,'Policy Characteristics'!$C:$C,0))),"",INDEX('Policy Characteristics'!B:B,MATCH($C9,'Policy Characteristics'!$C:$C,0)))</f>
        <v>Conventional Pollutant Standards</v>
      </c>
      <c r="C9" s="446" t="str">
        <f t="shared" si="0"/>
        <v>Percentage Reduction of Separately Regulated Pollutants</v>
      </c>
      <c r="D9" s="295" t="s">
        <v>37</v>
      </c>
      <c r="E9" s="295" t="s">
        <v>2234</v>
      </c>
      <c r="F9" s="295" t="s">
        <v>3456</v>
      </c>
      <c r="G9" s="295" t="s">
        <v>2234</v>
      </c>
      <c r="H9" s="297">
        <v>307</v>
      </c>
      <c r="I9" s="468" t="s">
        <v>43</v>
      </c>
      <c r="J9" s="469" t="str">
        <f>IF(ISBLANK(INDEX('Policy Characteristics'!D:D,MATCH($C9,'Policy Characteristics'!$C:$C,0))),"",INDEX('Policy Characteristics'!D:D,MATCH($C9,'Policy Characteristics'!$C:$C,0)))</f>
        <v>Conventional Pollutant Standard</v>
      </c>
      <c r="K9" s="446" t="str">
        <f>IF(ISBLANK(INDEX('Policy Characteristics'!E:E,MATCH($C9,'Policy Characteristics'!$C:$C,0))),"",INDEX('Policy Characteristics'!E:E,MATCH($C9,'Policy Characteristics'!$C:$C,0)))</f>
        <v>trans reduce regulated pollutants</v>
      </c>
      <c r="L9" s="242">
        <f>IF(ISBLANK(INDEX('Policy Characteristics'!F:F,MATCH($C9,'Policy Characteristics'!$C:$C,0))),"",INDEX('Policy Characteristics'!F:F,MATCH($C9,'Policy Characteristics'!$C:$C,0)))</f>
        <v>0</v>
      </c>
      <c r="M9" s="242">
        <f>IF(ISBLANK(INDEX('Policy Characteristics'!G:G,MATCH($C9,'Policy Characteristics'!$C:$C,0))),"",INDEX('Policy Characteristics'!G:G,MATCH($C9,'Policy Characteristics'!$C:$C,0)))</f>
        <v>1</v>
      </c>
      <c r="N9" s="242">
        <f>IF(ISBLANK(INDEX('Policy Characteristics'!H:H,MATCH($C9,'Policy Characteristics'!$C:$C,0))),"",INDEX('Policy Characteristics'!H:H,MATCH($C9,'Policy Characteristics'!$C:$C,0)))</f>
        <v>0.02</v>
      </c>
      <c r="O9" s="446" t="str">
        <f>IF(ISBLANK(INDEX('Policy Characteristics'!I:I,MATCH($C9,'Policy Characteristics'!$C:$C,0))),"",INDEX('Policy Characteristics'!I:I,MATCH($C9,'Policy Characteristics'!$C:$C,0)))</f>
        <v>% reduction in emissions</v>
      </c>
      <c r="P9" s="44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446" t="str">
        <f>IF(ISBLANK(INDEX('Policy Characteristics'!K:K,MATCH($C9,'Policy Characteristics'!$C:$C,0))),"",INDEX('Policy Characteristics'!K:K,MATCH($C9,'Policy Characteristics'!$C:$C,0)))</f>
        <v>transportation-sector-main.html#conv-pol-stds</v>
      </c>
      <c r="R9" s="446" t="str">
        <f>IF(ISBLANK(INDEX('Policy Characteristics'!L:L,MATCH($C9,'Policy Characteristics'!$C:$C,0))),"",INDEX('Policy Characteristics'!L:L,MATCH($C9,'Policy Characteristics'!$C:$C,0)))</f>
        <v>conventional-pollutant-standards.html</v>
      </c>
    </row>
    <row r="10" spans="1:18" s="295" customFormat="1" x14ac:dyDescent="0.25">
      <c r="A10" s="446" t="str">
        <f>IF(ISBLANK(INDEX('Policy Characteristics'!A:A,MATCH($C10,'Policy Characteristics'!$C:$C,0))),"",INDEX('Policy Characteristics'!A:A,MATCH($C10,'Policy Characteristics'!$C:$C,0)))</f>
        <v>Transportation</v>
      </c>
      <c r="B10" s="467" t="str">
        <f>IF(ISBLANK(INDEX('Policy Characteristics'!B:B,MATCH($C10,'Policy Characteristics'!$C:$C,0))),"",INDEX('Policy Characteristics'!B:B,MATCH($C10,'Policy Characteristics'!$C:$C,0)))</f>
        <v>Conventional Pollutant Standards</v>
      </c>
      <c r="C10" s="446" t="str">
        <f t="shared" si="0"/>
        <v>Percentage Reduction of Separately Regulated Pollutants</v>
      </c>
      <c r="D10" s="295" t="s">
        <v>37</v>
      </c>
      <c r="E10" s="295" t="s">
        <v>2236</v>
      </c>
      <c r="F10" s="295" t="s">
        <v>3456</v>
      </c>
      <c r="G10" s="295" t="s">
        <v>2236</v>
      </c>
      <c r="H10" s="297">
        <v>308</v>
      </c>
      <c r="I10" s="470" t="s">
        <v>44</v>
      </c>
      <c r="J10" s="469" t="str">
        <f>IF(ISBLANK(INDEX('Policy Characteristics'!D:D,MATCH($C10,'Policy Characteristics'!$C:$C,0))),"",INDEX('Policy Characteristics'!D:D,MATCH($C10,'Policy Characteristics'!$C:$C,0)))</f>
        <v>Conventional Pollutant Standard</v>
      </c>
      <c r="K10" s="446" t="str">
        <f>IF(ISBLANK(INDEX('Policy Characteristics'!E:E,MATCH($C10,'Policy Characteristics'!$C:$C,0))),"",INDEX('Policy Characteristics'!E:E,MATCH($C10,'Policy Characteristics'!$C:$C,0)))</f>
        <v>trans reduce regulated pollutants</v>
      </c>
      <c r="L10" s="242">
        <f>IF(ISBLANK(INDEX('Policy Characteristics'!F:F,MATCH($C10,'Policy Characteristics'!$C:$C,0))),"",INDEX('Policy Characteristics'!F:F,MATCH($C10,'Policy Characteristics'!$C:$C,0)))</f>
        <v>0</v>
      </c>
      <c r="M10" s="242">
        <f>IF(ISBLANK(INDEX('Policy Characteristics'!G:G,MATCH($C10,'Policy Characteristics'!$C:$C,0))),"",INDEX('Policy Characteristics'!G:G,MATCH($C10,'Policy Characteristics'!$C:$C,0)))</f>
        <v>1</v>
      </c>
      <c r="N10" s="242">
        <f>IF(ISBLANK(INDEX('Policy Characteristics'!H:H,MATCH($C10,'Policy Characteristics'!$C:$C,0))),"",INDEX('Policy Characteristics'!H:H,MATCH($C10,'Policy Characteristics'!$C:$C,0)))</f>
        <v>0.02</v>
      </c>
      <c r="O10" s="446" t="str">
        <f>IF(ISBLANK(INDEX('Policy Characteristics'!I:I,MATCH($C10,'Policy Characteristics'!$C:$C,0))),"",INDEX('Policy Characteristics'!I:I,MATCH($C10,'Policy Characteristics'!$C:$C,0)))</f>
        <v>% reduction in emissions</v>
      </c>
      <c r="P10" s="44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446" t="str">
        <f>IF(ISBLANK(INDEX('Policy Characteristics'!K:K,MATCH($C10,'Policy Characteristics'!$C:$C,0))),"",INDEX('Policy Characteristics'!K:K,MATCH($C10,'Policy Characteristics'!$C:$C,0)))</f>
        <v>transportation-sector-main.html#conv-pol-stds</v>
      </c>
      <c r="R10" s="446" t="str">
        <f>IF(ISBLANK(INDEX('Policy Characteristics'!L:L,MATCH($C10,'Policy Characteristics'!$C:$C,0))),"",INDEX('Policy Characteristics'!L:L,MATCH($C10,'Policy Characteristics'!$C:$C,0)))</f>
        <v>conventional-pollutant-standards.html</v>
      </c>
    </row>
    <row r="11" spans="1:18" s="295" customFormat="1" x14ac:dyDescent="0.25">
      <c r="A11" s="446" t="str">
        <f>IF(ISBLANK(INDEX('Policy Characteristics'!A:A,MATCH($C11,'Policy Characteristics'!$C:$C,0))),"",INDEX('Policy Characteristics'!A:A,MATCH($C11,'Policy Characteristics'!$C:$C,0)))</f>
        <v>Transportation</v>
      </c>
      <c r="B11" s="467" t="str">
        <f>IF(ISBLANK(INDEX('Policy Characteristics'!B:B,MATCH($C11,'Policy Characteristics'!$C:$C,0))),"",INDEX('Policy Characteristics'!B:B,MATCH($C11,'Policy Characteristics'!$C:$C,0)))</f>
        <v>Conventional Pollutant Standards</v>
      </c>
      <c r="C11" s="446" t="str">
        <f t="shared" si="0"/>
        <v>Percentage Reduction of Separately Regulated Pollutants</v>
      </c>
      <c r="D11" s="295" t="s">
        <v>37</v>
      </c>
      <c r="E11" s="295" t="s">
        <v>2238</v>
      </c>
      <c r="F11" s="295" t="s">
        <v>3456</v>
      </c>
      <c r="G11" s="295" t="s">
        <v>2238</v>
      </c>
      <c r="H11" s="297">
        <v>309</v>
      </c>
      <c r="I11" s="470" t="s">
        <v>44</v>
      </c>
      <c r="J11" s="469" t="str">
        <f>IF(ISBLANK(INDEX('Policy Characteristics'!D:D,MATCH($C11,'Policy Characteristics'!$C:$C,0))),"",INDEX('Policy Characteristics'!D:D,MATCH($C11,'Policy Characteristics'!$C:$C,0)))</f>
        <v>Conventional Pollutant Standard</v>
      </c>
      <c r="K11" s="446" t="str">
        <f>IF(ISBLANK(INDEX('Policy Characteristics'!E:E,MATCH($C11,'Policy Characteristics'!$C:$C,0))),"",INDEX('Policy Characteristics'!E:E,MATCH($C11,'Policy Characteristics'!$C:$C,0)))</f>
        <v>trans reduce regulated pollutants</v>
      </c>
      <c r="L11" s="242">
        <f>IF(ISBLANK(INDEX('Policy Characteristics'!F:F,MATCH($C11,'Policy Characteristics'!$C:$C,0))),"",INDEX('Policy Characteristics'!F:F,MATCH($C11,'Policy Characteristics'!$C:$C,0)))</f>
        <v>0</v>
      </c>
      <c r="M11" s="242">
        <f>IF(ISBLANK(INDEX('Policy Characteristics'!G:G,MATCH($C11,'Policy Characteristics'!$C:$C,0))),"",INDEX('Policy Characteristics'!G:G,MATCH($C11,'Policy Characteristics'!$C:$C,0)))</f>
        <v>1</v>
      </c>
      <c r="N11" s="242">
        <f>IF(ISBLANK(INDEX('Policy Characteristics'!H:H,MATCH($C11,'Policy Characteristics'!$C:$C,0))),"",INDEX('Policy Characteristics'!H:H,MATCH($C11,'Policy Characteristics'!$C:$C,0)))</f>
        <v>0.02</v>
      </c>
      <c r="O11" s="446" t="str">
        <f>IF(ISBLANK(INDEX('Policy Characteristics'!I:I,MATCH($C11,'Policy Characteristics'!$C:$C,0))),"",INDEX('Policy Characteristics'!I:I,MATCH($C11,'Policy Characteristics'!$C:$C,0)))</f>
        <v>% reduction in emissions</v>
      </c>
      <c r="P11" s="44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446" t="str">
        <f>IF(ISBLANK(INDEX('Policy Characteristics'!K:K,MATCH($C11,'Policy Characteristics'!$C:$C,0))),"",INDEX('Policy Characteristics'!K:K,MATCH($C11,'Policy Characteristics'!$C:$C,0)))</f>
        <v>transportation-sector-main.html#conv-pol-stds</v>
      </c>
      <c r="R11" s="446" t="str">
        <f>IF(ISBLANK(INDEX('Policy Characteristics'!L:L,MATCH($C11,'Policy Characteristics'!$C:$C,0))),"",INDEX('Policy Characteristics'!L:L,MATCH($C11,'Policy Characteristics'!$C:$C,0)))</f>
        <v>conventional-pollutant-standards.html</v>
      </c>
    </row>
    <row r="12" spans="1:18" s="295" customFormat="1" x14ac:dyDescent="0.25">
      <c r="A12" s="446" t="str">
        <f>IF(ISBLANK(INDEX('Policy Characteristics'!A:A,MATCH($C12,'Policy Characteristics'!$C:$C,0))),"",INDEX('Policy Characteristics'!A:A,MATCH($C12,'Policy Characteristics'!$C:$C,0)))</f>
        <v>Transportation</v>
      </c>
      <c r="B12" s="467" t="str">
        <f>IF(ISBLANK(INDEX('Policy Characteristics'!B:B,MATCH($C12,'Policy Characteristics'!$C:$C,0))),"",INDEX('Policy Characteristics'!B:B,MATCH($C12,'Policy Characteristics'!$C:$C,0)))</f>
        <v>Conventional Pollutant Standards</v>
      </c>
      <c r="C12" s="446" t="str">
        <f t="shared" si="0"/>
        <v>Percentage Reduction of Separately Regulated Pollutants</v>
      </c>
      <c r="D12" s="295" t="s">
        <v>38</v>
      </c>
      <c r="E12" s="295" t="s">
        <v>2222</v>
      </c>
      <c r="F12" s="295" t="s">
        <v>3453</v>
      </c>
      <c r="G12" s="295" t="s">
        <v>2425</v>
      </c>
      <c r="H12" s="297">
        <v>310</v>
      </c>
      <c r="I12" s="468" t="s">
        <v>43</v>
      </c>
      <c r="J12" s="469" t="str">
        <f>IF(ISBLANK(INDEX('Policy Characteristics'!D:D,MATCH($C12,'Policy Characteristics'!$C:$C,0))),"",INDEX('Policy Characteristics'!D:D,MATCH($C12,'Policy Characteristics'!$C:$C,0)))</f>
        <v>Conventional Pollutant Standard</v>
      </c>
      <c r="K12" s="446" t="str">
        <f>IF(ISBLANK(INDEX('Policy Characteristics'!E:E,MATCH($C12,'Policy Characteristics'!$C:$C,0))),"",INDEX('Policy Characteristics'!E:E,MATCH($C12,'Policy Characteristics'!$C:$C,0)))</f>
        <v>trans reduce regulated pollutants</v>
      </c>
      <c r="L12" s="242">
        <f>IF(ISBLANK(INDEX('Policy Characteristics'!F:F,MATCH($C12,'Policy Characteristics'!$C:$C,0))),"",INDEX('Policy Characteristics'!F:F,MATCH($C12,'Policy Characteristics'!$C:$C,0)))</f>
        <v>0</v>
      </c>
      <c r="M12" s="242">
        <f>IF(ISBLANK(INDEX('Policy Characteristics'!G:G,MATCH($C12,'Policy Characteristics'!$C:$C,0))),"",INDEX('Policy Characteristics'!G:G,MATCH($C12,'Policy Characteristics'!$C:$C,0)))</f>
        <v>1</v>
      </c>
      <c r="N12" s="242">
        <f>IF(ISBLANK(INDEX('Policy Characteristics'!H:H,MATCH($C12,'Policy Characteristics'!$C:$C,0))),"",INDEX('Policy Characteristics'!H:H,MATCH($C12,'Policy Characteristics'!$C:$C,0)))</f>
        <v>0.02</v>
      </c>
      <c r="O12" s="446" t="str">
        <f>IF(ISBLANK(INDEX('Policy Characteristics'!I:I,MATCH($C12,'Policy Characteristics'!$C:$C,0))),"",INDEX('Policy Characteristics'!I:I,MATCH($C12,'Policy Characteristics'!$C:$C,0)))</f>
        <v>% reduction in emissions</v>
      </c>
      <c r="P12" s="44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446" t="str">
        <f>IF(ISBLANK(INDEX('Policy Characteristics'!K:K,MATCH($C12,'Policy Characteristics'!$C:$C,0))),"",INDEX('Policy Characteristics'!K:K,MATCH($C12,'Policy Characteristics'!$C:$C,0)))</f>
        <v>transportation-sector-main.html#conv-pol-stds</v>
      </c>
      <c r="R12" s="446" t="str">
        <f>IF(ISBLANK(INDEX('Policy Characteristics'!L:L,MATCH($C12,'Policy Characteristics'!$C:$C,0))),"",INDEX('Policy Characteristics'!L:L,MATCH($C12,'Policy Characteristics'!$C:$C,0)))</f>
        <v>conventional-pollutant-standards.html</v>
      </c>
    </row>
    <row r="13" spans="1:18" s="295" customFormat="1" x14ac:dyDescent="0.25">
      <c r="A13" s="446" t="str">
        <f>IF(ISBLANK(INDEX('Policy Characteristics'!A:A,MATCH($C13,'Policy Characteristics'!$C:$C,0))),"",INDEX('Policy Characteristics'!A:A,MATCH($C13,'Policy Characteristics'!$C:$C,0)))</f>
        <v>Transportation</v>
      </c>
      <c r="B13" s="467" t="str">
        <f>IF(ISBLANK(INDEX('Policy Characteristics'!B:B,MATCH($C13,'Policy Characteristics'!$C:$C,0))),"",INDEX('Policy Characteristics'!B:B,MATCH($C13,'Policy Characteristics'!$C:$C,0)))</f>
        <v>Conventional Pollutant Standards</v>
      </c>
      <c r="C13" s="446" t="str">
        <f t="shared" si="0"/>
        <v>Percentage Reduction of Separately Regulated Pollutants</v>
      </c>
      <c r="D13" s="295" t="s">
        <v>38</v>
      </c>
      <c r="E13" s="295" t="s">
        <v>485</v>
      </c>
      <c r="F13" s="295" t="s">
        <v>3453</v>
      </c>
      <c r="G13" s="295" t="s">
        <v>485</v>
      </c>
      <c r="H13" s="297">
        <v>311</v>
      </c>
      <c r="I13" s="468" t="s">
        <v>43</v>
      </c>
      <c r="J13" s="469" t="str">
        <f>IF(ISBLANK(INDEX('Policy Characteristics'!D:D,MATCH($C13,'Policy Characteristics'!$C:$C,0))),"",INDEX('Policy Characteristics'!D:D,MATCH($C13,'Policy Characteristics'!$C:$C,0)))</f>
        <v>Conventional Pollutant Standard</v>
      </c>
      <c r="K13" s="446" t="str">
        <f>IF(ISBLANK(INDEX('Policy Characteristics'!E:E,MATCH($C13,'Policy Characteristics'!$C:$C,0))),"",INDEX('Policy Characteristics'!E:E,MATCH($C13,'Policy Characteristics'!$C:$C,0)))</f>
        <v>trans reduce regulated pollutants</v>
      </c>
      <c r="L13" s="242">
        <f>IF(ISBLANK(INDEX('Policy Characteristics'!F:F,MATCH($C13,'Policy Characteristics'!$C:$C,0))),"",INDEX('Policy Characteristics'!F:F,MATCH($C13,'Policy Characteristics'!$C:$C,0)))</f>
        <v>0</v>
      </c>
      <c r="M13" s="242">
        <f>IF(ISBLANK(INDEX('Policy Characteristics'!G:G,MATCH($C13,'Policy Characteristics'!$C:$C,0))),"",INDEX('Policy Characteristics'!G:G,MATCH($C13,'Policy Characteristics'!$C:$C,0)))</f>
        <v>1</v>
      </c>
      <c r="N13" s="242">
        <f>IF(ISBLANK(INDEX('Policy Characteristics'!H:H,MATCH($C13,'Policy Characteristics'!$C:$C,0))),"",INDEX('Policy Characteristics'!H:H,MATCH($C13,'Policy Characteristics'!$C:$C,0)))</f>
        <v>0.02</v>
      </c>
      <c r="O13" s="446" t="str">
        <f>IF(ISBLANK(INDEX('Policy Characteristics'!I:I,MATCH($C13,'Policy Characteristics'!$C:$C,0))),"",INDEX('Policy Characteristics'!I:I,MATCH($C13,'Policy Characteristics'!$C:$C,0)))</f>
        <v>% reduction in emissions</v>
      </c>
      <c r="P13" s="44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446" t="str">
        <f>IF(ISBLANK(INDEX('Policy Characteristics'!K:K,MATCH($C13,'Policy Characteristics'!$C:$C,0))),"",INDEX('Policy Characteristics'!K:K,MATCH($C13,'Policy Characteristics'!$C:$C,0)))</f>
        <v>transportation-sector-main.html#conv-pol-stds</v>
      </c>
      <c r="R13" s="446" t="str">
        <f>IF(ISBLANK(INDEX('Policy Characteristics'!L:L,MATCH($C13,'Policy Characteristics'!$C:$C,0))),"",INDEX('Policy Characteristics'!L:L,MATCH($C13,'Policy Characteristics'!$C:$C,0)))</f>
        <v>conventional-pollutant-standards.html</v>
      </c>
    </row>
    <row r="14" spans="1:18" s="295" customFormat="1" x14ac:dyDescent="0.25">
      <c r="A14" s="446" t="str">
        <f>IF(ISBLANK(INDEX('Policy Characteristics'!A:A,MATCH($C14,'Policy Characteristics'!$C:$C,0))),"",INDEX('Policy Characteristics'!A:A,MATCH($C14,'Policy Characteristics'!$C:$C,0)))</f>
        <v>Transportation</v>
      </c>
      <c r="B14" s="467" t="str">
        <f>IF(ISBLANK(INDEX('Policy Characteristics'!B:B,MATCH($C14,'Policy Characteristics'!$C:$C,0))),"",INDEX('Policy Characteristics'!B:B,MATCH($C14,'Policy Characteristics'!$C:$C,0)))</f>
        <v>Conventional Pollutant Standards</v>
      </c>
      <c r="C14" s="446" t="str">
        <f t="shared" si="0"/>
        <v>Percentage Reduction of Separately Regulated Pollutants</v>
      </c>
      <c r="D14" s="295" t="s">
        <v>38</v>
      </c>
      <c r="E14" s="295" t="s">
        <v>2225</v>
      </c>
      <c r="F14" s="295" t="s">
        <v>3453</v>
      </c>
      <c r="G14" s="295" t="s">
        <v>2225</v>
      </c>
      <c r="H14" s="297">
        <v>312</v>
      </c>
      <c r="I14" s="468" t="s">
        <v>43</v>
      </c>
      <c r="J14" s="469" t="str">
        <f>IF(ISBLANK(INDEX('Policy Characteristics'!D:D,MATCH($C14,'Policy Characteristics'!$C:$C,0))),"",INDEX('Policy Characteristics'!D:D,MATCH($C14,'Policy Characteristics'!$C:$C,0)))</f>
        <v>Conventional Pollutant Standard</v>
      </c>
      <c r="K14" s="446" t="str">
        <f>IF(ISBLANK(INDEX('Policy Characteristics'!E:E,MATCH($C14,'Policy Characteristics'!$C:$C,0))),"",INDEX('Policy Characteristics'!E:E,MATCH($C14,'Policy Characteristics'!$C:$C,0)))</f>
        <v>trans reduce regulated pollutants</v>
      </c>
      <c r="L14" s="242">
        <f>IF(ISBLANK(INDEX('Policy Characteristics'!F:F,MATCH($C14,'Policy Characteristics'!$C:$C,0))),"",INDEX('Policy Characteristics'!F:F,MATCH($C14,'Policy Characteristics'!$C:$C,0)))</f>
        <v>0</v>
      </c>
      <c r="M14" s="242">
        <f>IF(ISBLANK(INDEX('Policy Characteristics'!G:G,MATCH($C14,'Policy Characteristics'!$C:$C,0))),"",INDEX('Policy Characteristics'!G:G,MATCH($C14,'Policy Characteristics'!$C:$C,0)))</f>
        <v>1</v>
      </c>
      <c r="N14" s="242">
        <f>IF(ISBLANK(INDEX('Policy Characteristics'!H:H,MATCH($C14,'Policy Characteristics'!$C:$C,0))),"",INDEX('Policy Characteristics'!H:H,MATCH($C14,'Policy Characteristics'!$C:$C,0)))</f>
        <v>0.02</v>
      </c>
      <c r="O14" s="446" t="str">
        <f>IF(ISBLANK(INDEX('Policy Characteristics'!I:I,MATCH($C14,'Policy Characteristics'!$C:$C,0))),"",INDEX('Policy Characteristics'!I:I,MATCH($C14,'Policy Characteristics'!$C:$C,0)))</f>
        <v>% reduction in emissions</v>
      </c>
      <c r="P14" s="44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446" t="str">
        <f>IF(ISBLANK(INDEX('Policy Characteristics'!K:K,MATCH($C14,'Policy Characteristics'!$C:$C,0))),"",INDEX('Policy Characteristics'!K:K,MATCH($C14,'Policy Characteristics'!$C:$C,0)))</f>
        <v>transportation-sector-main.html#conv-pol-stds</v>
      </c>
      <c r="R14" s="446" t="str">
        <f>IF(ISBLANK(INDEX('Policy Characteristics'!L:L,MATCH($C14,'Policy Characteristics'!$C:$C,0))),"",INDEX('Policy Characteristics'!L:L,MATCH($C14,'Policy Characteristics'!$C:$C,0)))</f>
        <v>conventional-pollutant-standards.html</v>
      </c>
    </row>
    <row r="15" spans="1:18" s="295" customFormat="1" x14ac:dyDescent="0.25">
      <c r="A15" s="446" t="str">
        <f>IF(ISBLANK(INDEX('Policy Characteristics'!A:A,MATCH($C15,'Policy Characteristics'!$C:$C,0))),"",INDEX('Policy Characteristics'!A:A,MATCH($C15,'Policy Characteristics'!$C:$C,0)))</f>
        <v>Transportation</v>
      </c>
      <c r="B15" s="467" t="str">
        <f>IF(ISBLANK(INDEX('Policy Characteristics'!B:B,MATCH($C15,'Policy Characteristics'!$C:$C,0))),"",INDEX('Policy Characteristics'!B:B,MATCH($C15,'Policy Characteristics'!$C:$C,0)))</f>
        <v>Conventional Pollutant Standards</v>
      </c>
      <c r="C15" s="446" t="str">
        <f t="shared" si="0"/>
        <v>Percentage Reduction of Separately Regulated Pollutants</v>
      </c>
      <c r="D15" s="295" t="s">
        <v>38</v>
      </c>
      <c r="E15" s="295" t="s">
        <v>2227</v>
      </c>
      <c r="F15" s="295" t="s">
        <v>3453</v>
      </c>
      <c r="G15" s="295" t="s">
        <v>2227</v>
      </c>
      <c r="H15" s="297">
        <v>313</v>
      </c>
      <c r="I15" s="468" t="s">
        <v>43</v>
      </c>
      <c r="J15" s="469" t="str">
        <f>IF(ISBLANK(INDEX('Policy Characteristics'!D:D,MATCH($C15,'Policy Characteristics'!$C:$C,0))),"",INDEX('Policy Characteristics'!D:D,MATCH($C15,'Policy Characteristics'!$C:$C,0)))</f>
        <v>Conventional Pollutant Standard</v>
      </c>
      <c r="K15" s="446" t="str">
        <f>IF(ISBLANK(INDEX('Policy Characteristics'!E:E,MATCH($C15,'Policy Characteristics'!$C:$C,0))),"",INDEX('Policy Characteristics'!E:E,MATCH($C15,'Policy Characteristics'!$C:$C,0)))</f>
        <v>trans reduce regulated pollutants</v>
      </c>
      <c r="L15" s="242">
        <f>IF(ISBLANK(INDEX('Policy Characteristics'!F:F,MATCH($C15,'Policy Characteristics'!$C:$C,0))),"",INDEX('Policy Characteristics'!F:F,MATCH($C15,'Policy Characteristics'!$C:$C,0)))</f>
        <v>0</v>
      </c>
      <c r="M15" s="242">
        <f>IF(ISBLANK(INDEX('Policy Characteristics'!G:G,MATCH($C15,'Policy Characteristics'!$C:$C,0))),"",INDEX('Policy Characteristics'!G:G,MATCH($C15,'Policy Characteristics'!$C:$C,0)))</f>
        <v>1</v>
      </c>
      <c r="N15" s="242">
        <f>IF(ISBLANK(INDEX('Policy Characteristics'!H:H,MATCH($C15,'Policy Characteristics'!$C:$C,0))),"",INDEX('Policy Characteristics'!H:H,MATCH($C15,'Policy Characteristics'!$C:$C,0)))</f>
        <v>0.02</v>
      </c>
      <c r="O15" s="446" t="str">
        <f>IF(ISBLANK(INDEX('Policy Characteristics'!I:I,MATCH($C15,'Policy Characteristics'!$C:$C,0))),"",INDEX('Policy Characteristics'!I:I,MATCH($C15,'Policy Characteristics'!$C:$C,0)))</f>
        <v>% reduction in emissions</v>
      </c>
      <c r="P15" s="44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446" t="str">
        <f>IF(ISBLANK(INDEX('Policy Characteristics'!K:K,MATCH($C15,'Policy Characteristics'!$C:$C,0))),"",INDEX('Policy Characteristics'!K:K,MATCH($C15,'Policy Characteristics'!$C:$C,0)))</f>
        <v>transportation-sector-main.html#conv-pol-stds</v>
      </c>
      <c r="R15" s="446" t="str">
        <f>IF(ISBLANK(INDEX('Policy Characteristics'!L:L,MATCH($C15,'Policy Characteristics'!$C:$C,0))),"",INDEX('Policy Characteristics'!L:L,MATCH($C15,'Policy Characteristics'!$C:$C,0)))</f>
        <v>conventional-pollutant-standards.html</v>
      </c>
    </row>
    <row r="16" spans="1:18" s="295" customFormat="1" x14ac:dyDescent="0.25">
      <c r="A16" s="446" t="str">
        <f>IF(ISBLANK(INDEX('Policy Characteristics'!A:A,MATCH($C16,'Policy Characteristics'!$C:$C,0))),"",INDEX('Policy Characteristics'!A:A,MATCH($C16,'Policy Characteristics'!$C:$C,0)))</f>
        <v>Transportation</v>
      </c>
      <c r="B16" s="467" t="str">
        <f>IF(ISBLANK(INDEX('Policy Characteristics'!B:B,MATCH($C16,'Policy Characteristics'!$C:$C,0))),"",INDEX('Policy Characteristics'!B:B,MATCH($C16,'Policy Characteristics'!$C:$C,0)))</f>
        <v>Conventional Pollutant Standards</v>
      </c>
      <c r="C16" s="446" t="str">
        <f t="shared" si="0"/>
        <v>Percentage Reduction of Separately Regulated Pollutants</v>
      </c>
      <c r="D16" s="295" t="s">
        <v>38</v>
      </c>
      <c r="E16" s="295" t="s">
        <v>2229</v>
      </c>
      <c r="F16" s="295" t="s">
        <v>3453</v>
      </c>
      <c r="G16" s="295" t="s">
        <v>2317</v>
      </c>
      <c r="H16" s="297">
        <v>314</v>
      </c>
      <c r="I16" s="468" t="s">
        <v>43</v>
      </c>
      <c r="J16" s="469" t="str">
        <f>IF(ISBLANK(INDEX('Policy Characteristics'!D:D,MATCH($C16,'Policy Characteristics'!$C:$C,0))),"",INDEX('Policy Characteristics'!D:D,MATCH($C16,'Policy Characteristics'!$C:$C,0)))</f>
        <v>Conventional Pollutant Standard</v>
      </c>
      <c r="K16" s="446" t="str">
        <f>IF(ISBLANK(INDEX('Policy Characteristics'!E:E,MATCH($C16,'Policy Characteristics'!$C:$C,0))),"",INDEX('Policy Characteristics'!E:E,MATCH($C16,'Policy Characteristics'!$C:$C,0)))</f>
        <v>trans reduce regulated pollutants</v>
      </c>
      <c r="L16" s="242">
        <f>IF(ISBLANK(INDEX('Policy Characteristics'!F:F,MATCH($C16,'Policy Characteristics'!$C:$C,0))),"",INDEX('Policy Characteristics'!F:F,MATCH($C16,'Policy Characteristics'!$C:$C,0)))</f>
        <v>0</v>
      </c>
      <c r="M16" s="242">
        <f>IF(ISBLANK(INDEX('Policy Characteristics'!G:G,MATCH($C16,'Policy Characteristics'!$C:$C,0))),"",INDEX('Policy Characteristics'!G:G,MATCH($C16,'Policy Characteristics'!$C:$C,0)))</f>
        <v>1</v>
      </c>
      <c r="N16" s="242">
        <f>IF(ISBLANK(INDEX('Policy Characteristics'!H:H,MATCH($C16,'Policy Characteristics'!$C:$C,0))),"",INDEX('Policy Characteristics'!H:H,MATCH($C16,'Policy Characteristics'!$C:$C,0)))</f>
        <v>0.02</v>
      </c>
      <c r="O16" s="446" t="str">
        <f>IF(ISBLANK(INDEX('Policy Characteristics'!I:I,MATCH($C16,'Policy Characteristics'!$C:$C,0))),"",INDEX('Policy Characteristics'!I:I,MATCH($C16,'Policy Characteristics'!$C:$C,0)))</f>
        <v>% reduction in emissions</v>
      </c>
      <c r="P16" s="44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446" t="str">
        <f>IF(ISBLANK(INDEX('Policy Characteristics'!K:K,MATCH($C16,'Policy Characteristics'!$C:$C,0))),"",INDEX('Policy Characteristics'!K:K,MATCH($C16,'Policy Characteristics'!$C:$C,0)))</f>
        <v>transportation-sector-main.html#conv-pol-stds</v>
      </c>
      <c r="R16" s="446" t="str">
        <f>IF(ISBLANK(INDEX('Policy Characteristics'!L:L,MATCH($C16,'Policy Characteristics'!$C:$C,0))),"",INDEX('Policy Characteristics'!L:L,MATCH($C16,'Policy Characteristics'!$C:$C,0)))</f>
        <v>conventional-pollutant-standards.html</v>
      </c>
    </row>
    <row r="17" spans="1:18" s="295" customFormat="1" x14ac:dyDescent="0.25">
      <c r="A17" s="446" t="str">
        <f>IF(ISBLANK(INDEX('Policy Characteristics'!A:A,MATCH($C17,'Policy Characteristics'!$C:$C,0))),"",INDEX('Policy Characteristics'!A:A,MATCH($C17,'Policy Characteristics'!$C:$C,0)))</f>
        <v>Transportation</v>
      </c>
      <c r="B17" s="467" t="str">
        <f>IF(ISBLANK(INDEX('Policy Characteristics'!B:B,MATCH($C17,'Policy Characteristics'!$C:$C,0))),"",INDEX('Policy Characteristics'!B:B,MATCH($C17,'Policy Characteristics'!$C:$C,0)))</f>
        <v>Conventional Pollutant Standards</v>
      </c>
      <c r="C17" s="446" t="str">
        <f t="shared" si="0"/>
        <v>Percentage Reduction of Separately Regulated Pollutants</v>
      </c>
      <c r="D17" s="295" t="s">
        <v>38</v>
      </c>
      <c r="E17" s="295" t="s">
        <v>2230</v>
      </c>
      <c r="F17" s="295" t="s">
        <v>3453</v>
      </c>
      <c r="G17" s="295" t="s">
        <v>2230</v>
      </c>
      <c r="H17" s="297">
        <v>315</v>
      </c>
      <c r="I17" s="468" t="s">
        <v>43</v>
      </c>
      <c r="J17" s="469" t="str">
        <f>IF(ISBLANK(INDEX('Policy Characteristics'!D:D,MATCH($C17,'Policy Characteristics'!$C:$C,0))),"",INDEX('Policy Characteristics'!D:D,MATCH($C17,'Policy Characteristics'!$C:$C,0)))</f>
        <v>Conventional Pollutant Standard</v>
      </c>
      <c r="K17" s="446" t="str">
        <f>IF(ISBLANK(INDEX('Policy Characteristics'!E:E,MATCH($C17,'Policy Characteristics'!$C:$C,0))),"",INDEX('Policy Characteristics'!E:E,MATCH($C17,'Policy Characteristics'!$C:$C,0)))</f>
        <v>trans reduce regulated pollutants</v>
      </c>
      <c r="L17" s="242">
        <f>IF(ISBLANK(INDEX('Policy Characteristics'!F:F,MATCH($C17,'Policy Characteristics'!$C:$C,0))),"",INDEX('Policy Characteristics'!F:F,MATCH($C17,'Policy Characteristics'!$C:$C,0)))</f>
        <v>0</v>
      </c>
      <c r="M17" s="242">
        <f>IF(ISBLANK(INDEX('Policy Characteristics'!G:G,MATCH($C17,'Policy Characteristics'!$C:$C,0))),"",INDEX('Policy Characteristics'!G:G,MATCH($C17,'Policy Characteristics'!$C:$C,0)))</f>
        <v>1</v>
      </c>
      <c r="N17" s="242">
        <f>IF(ISBLANK(INDEX('Policy Characteristics'!H:H,MATCH($C17,'Policy Characteristics'!$C:$C,0))),"",INDEX('Policy Characteristics'!H:H,MATCH($C17,'Policy Characteristics'!$C:$C,0)))</f>
        <v>0.02</v>
      </c>
      <c r="O17" s="446" t="str">
        <f>IF(ISBLANK(INDEX('Policy Characteristics'!I:I,MATCH($C17,'Policy Characteristics'!$C:$C,0))),"",INDEX('Policy Characteristics'!I:I,MATCH($C17,'Policy Characteristics'!$C:$C,0)))</f>
        <v>% reduction in emissions</v>
      </c>
      <c r="P17" s="44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446" t="str">
        <f>IF(ISBLANK(INDEX('Policy Characteristics'!K:K,MATCH($C17,'Policy Characteristics'!$C:$C,0))),"",INDEX('Policy Characteristics'!K:K,MATCH($C17,'Policy Characteristics'!$C:$C,0)))</f>
        <v>transportation-sector-main.html#conv-pol-stds</v>
      </c>
      <c r="R17" s="446" t="str">
        <f>IF(ISBLANK(INDEX('Policy Characteristics'!L:L,MATCH($C17,'Policy Characteristics'!$C:$C,0))),"",INDEX('Policy Characteristics'!L:L,MATCH($C17,'Policy Characteristics'!$C:$C,0)))</f>
        <v>conventional-pollutant-standards.html</v>
      </c>
    </row>
    <row r="18" spans="1:18" s="295" customFormat="1" x14ac:dyDescent="0.25">
      <c r="A18" s="446" t="str">
        <f>IF(ISBLANK(INDEX('Policy Characteristics'!A:A,MATCH($C18,'Policy Characteristics'!$C:$C,0))),"",INDEX('Policy Characteristics'!A:A,MATCH($C18,'Policy Characteristics'!$C:$C,0)))</f>
        <v>Transportation</v>
      </c>
      <c r="B18" s="467" t="str">
        <f>IF(ISBLANK(INDEX('Policy Characteristics'!B:B,MATCH($C18,'Policy Characteristics'!$C:$C,0))),"",INDEX('Policy Characteristics'!B:B,MATCH($C18,'Policy Characteristics'!$C:$C,0)))</f>
        <v>Conventional Pollutant Standards</v>
      </c>
      <c r="C18" s="446" t="str">
        <f t="shared" si="0"/>
        <v>Percentage Reduction of Separately Regulated Pollutants</v>
      </c>
      <c r="D18" s="295" t="s">
        <v>38</v>
      </c>
      <c r="E18" s="295" t="s">
        <v>2232</v>
      </c>
      <c r="F18" s="295" t="s">
        <v>3453</v>
      </c>
      <c r="G18" s="295" t="s">
        <v>2232</v>
      </c>
      <c r="H18" s="297">
        <v>316</v>
      </c>
      <c r="I18" s="468" t="s">
        <v>43</v>
      </c>
      <c r="J18" s="469" t="str">
        <f>IF(ISBLANK(INDEX('Policy Characteristics'!D:D,MATCH($C18,'Policy Characteristics'!$C:$C,0))),"",INDEX('Policy Characteristics'!D:D,MATCH($C18,'Policy Characteristics'!$C:$C,0)))</f>
        <v>Conventional Pollutant Standard</v>
      </c>
      <c r="K18" s="446" t="str">
        <f>IF(ISBLANK(INDEX('Policy Characteristics'!E:E,MATCH($C18,'Policy Characteristics'!$C:$C,0))),"",INDEX('Policy Characteristics'!E:E,MATCH($C18,'Policy Characteristics'!$C:$C,0)))</f>
        <v>trans reduce regulated pollutants</v>
      </c>
      <c r="L18" s="242">
        <f>IF(ISBLANK(INDEX('Policy Characteristics'!F:F,MATCH($C18,'Policy Characteristics'!$C:$C,0))),"",INDEX('Policy Characteristics'!F:F,MATCH($C18,'Policy Characteristics'!$C:$C,0)))</f>
        <v>0</v>
      </c>
      <c r="M18" s="242">
        <f>IF(ISBLANK(INDEX('Policy Characteristics'!G:G,MATCH($C18,'Policy Characteristics'!$C:$C,0))),"",INDEX('Policy Characteristics'!G:G,MATCH($C18,'Policy Characteristics'!$C:$C,0)))</f>
        <v>1</v>
      </c>
      <c r="N18" s="242">
        <f>IF(ISBLANK(INDEX('Policy Characteristics'!H:H,MATCH($C18,'Policy Characteristics'!$C:$C,0))),"",INDEX('Policy Characteristics'!H:H,MATCH($C18,'Policy Characteristics'!$C:$C,0)))</f>
        <v>0.02</v>
      </c>
      <c r="O18" s="446" t="str">
        <f>IF(ISBLANK(INDEX('Policy Characteristics'!I:I,MATCH($C18,'Policy Characteristics'!$C:$C,0))),"",INDEX('Policy Characteristics'!I:I,MATCH($C18,'Policy Characteristics'!$C:$C,0)))</f>
        <v>% reduction in emissions</v>
      </c>
      <c r="P18" s="44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446" t="str">
        <f>IF(ISBLANK(INDEX('Policy Characteristics'!K:K,MATCH($C18,'Policy Characteristics'!$C:$C,0))),"",INDEX('Policy Characteristics'!K:K,MATCH($C18,'Policy Characteristics'!$C:$C,0)))</f>
        <v>transportation-sector-main.html#conv-pol-stds</v>
      </c>
      <c r="R18" s="446" t="str">
        <f>IF(ISBLANK(INDEX('Policy Characteristics'!L:L,MATCH($C18,'Policy Characteristics'!$C:$C,0))),"",INDEX('Policy Characteristics'!L:L,MATCH($C18,'Policy Characteristics'!$C:$C,0)))</f>
        <v>conventional-pollutant-standards.html</v>
      </c>
    </row>
    <row r="19" spans="1:18" s="295" customFormat="1" x14ac:dyDescent="0.25">
      <c r="A19" s="446" t="str">
        <f>IF(ISBLANK(INDEX('Policy Characteristics'!A:A,MATCH($C19,'Policy Characteristics'!$C:$C,0))),"",INDEX('Policy Characteristics'!A:A,MATCH($C19,'Policy Characteristics'!$C:$C,0)))</f>
        <v>Transportation</v>
      </c>
      <c r="B19" s="467" t="str">
        <f>IF(ISBLANK(INDEX('Policy Characteristics'!B:B,MATCH($C19,'Policy Characteristics'!$C:$C,0))),"",INDEX('Policy Characteristics'!B:B,MATCH($C19,'Policy Characteristics'!$C:$C,0)))</f>
        <v>Conventional Pollutant Standards</v>
      </c>
      <c r="C19" s="446" t="str">
        <f t="shared" si="0"/>
        <v>Percentage Reduction of Separately Regulated Pollutants</v>
      </c>
      <c r="D19" s="295" t="s">
        <v>38</v>
      </c>
      <c r="E19" s="295" t="s">
        <v>2234</v>
      </c>
      <c r="F19" s="295" t="s">
        <v>3453</v>
      </c>
      <c r="G19" s="295" t="s">
        <v>2234</v>
      </c>
      <c r="H19" s="297">
        <v>317</v>
      </c>
      <c r="I19" s="468" t="s">
        <v>43</v>
      </c>
      <c r="J19" s="469" t="str">
        <f>IF(ISBLANK(INDEX('Policy Characteristics'!D:D,MATCH($C19,'Policy Characteristics'!$C:$C,0))),"",INDEX('Policy Characteristics'!D:D,MATCH($C19,'Policy Characteristics'!$C:$C,0)))</f>
        <v>Conventional Pollutant Standard</v>
      </c>
      <c r="K19" s="446" t="str">
        <f>IF(ISBLANK(INDEX('Policy Characteristics'!E:E,MATCH($C19,'Policy Characteristics'!$C:$C,0))),"",INDEX('Policy Characteristics'!E:E,MATCH($C19,'Policy Characteristics'!$C:$C,0)))</f>
        <v>trans reduce regulated pollutants</v>
      </c>
      <c r="L19" s="242">
        <f>IF(ISBLANK(INDEX('Policy Characteristics'!F:F,MATCH($C19,'Policy Characteristics'!$C:$C,0))),"",INDEX('Policy Characteristics'!F:F,MATCH($C19,'Policy Characteristics'!$C:$C,0)))</f>
        <v>0</v>
      </c>
      <c r="M19" s="242">
        <f>IF(ISBLANK(INDEX('Policy Characteristics'!G:G,MATCH($C19,'Policy Characteristics'!$C:$C,0))),"",INDEX('Policy Characteristics'!G:G,MATCH($C19,'Policy Characteristics'!$C:$C,0)))</f>
        <v>1</v>
      </c>
      <c r="N19" s="242">
        <f>IF(ISBLANK(INDEX('Policy Characteristics'!H:H,MATCH($C19,'Policy Characteristics'!$C:$C,0))),"",INDEX('Policy Characteristics'!H:H,MATCH($C19,'Policy Characteristics'!$C:$C,0)))</f>
        <v>0.02</v>
      </c>
      <c r="O19" s="446" t="str">
        <f>IF(ISBLANK(INDEX('Policy Characteristics'!I:I,MATCH($C19,'Policy Characteristics'!$C:$C,0))),"",INDEX('Policy Characteristics'!I:I,MATCH($C19,'Policy Characteristics'!$C:$C,0)))</f>
        <v>% reduction in emissions</v>
      </c>
      <c r="P19" s="44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446" t="str">
        <f>IF(ISBLANK(INDEX('Policy Characteristics'!K:K,MATCH($C19,'Policy Characteristics'!$C:$C,0))),"",INDEX('Policy Characteristics'!K:K,MATCH($C19,'Policy Characteristics'!$C:$C,0)))</f>
        <v>transportation-sector-main.html#conv-pol-stds</v>
      </c>
      <c r="R19" s="446" t="str">
        <f>IF(ISBLANK(INDEX('Policy Characteristics'!L:L,MATCH($C19,'Policy Characteristics'!$C:$C,0))),"",INDEX('Policy Characteristics'!L:L,MATCH($C19,'Policy Characteristics'!$C:$C,0)))</f>
        <v>conventional-pollutant-standards.html</v>
      </c>
    </row>
    <row r="20" spans="1:18" s="295" customFormat="1" x14ac:dyDescent="0.25">
      <c r="A20" s="446" t="str">
        <f>IF(ISBLANK(INDEX('Policy Characteristics'!A:A,MATCH($C20,'Policy Characteristics'!$C:$C,0))),"",INDEX('Policy Characteristics'!A:A,MATCH($C20,'Policy Characteristics'!$C:$C,0)))</f>
        <v>Transportation</v>
      </c>
      <c r="B20" s="467" t="str">
        <f>IF(ISBLANK(INDEX('Policy Characteristics'!B:B,MATCH($C20,'Policy Characteristics'!$C:$C,0))),"",INDEX('Policy Characteristics'!B:B,MATCH($C20,'Policy Characteristics'!$C:$C,0)))</f>
        <v>Conventional Pollutant Standards</v>
      </c>
      <c r="C20" s="446" t="str">
        <f t="shared" si="0"/>
        <v>Percentage Reduction of Separately Regulated Pollutants</v>
      </c>
      <c r="D20" s="295" t="s">
        <v>38</v>
      </c>
      <c r="E20" s="295" t="s">
        <v>2236</v>
      </c>
      <c r="F20" s="295" t="s">
        <v>3453</v>
      </c>
      <c r="G20" s="295" t="s">
        <v>2236</v>
      </c>
      <c r="H20" s="297">
        <v>318</v>
      </c>
      <c r="I20" s="470" t="s">
        <v>44</v>
      </c>
      <c r="J20" s="469" t="str">
        <f>IF(ISBLANK(INDEX('Policy Characteristics'!D:D,MATCH($C20,'Policy Characteristics'!$C:$C,0))),"",INDEX('Policy Characteristics'!D:D,MATCH($C20,'Policy Characteristics'!$C:$C,0)))</f>
        <v>Conventional Pollutant Standard</v>
      </c>
      <c r="K20" s="446" t="str">
        <f>IF(ISBLANK(INDEX('Policy Characteristics'!E:E,MATCH($C20,'Policy Characteristics'!$C:$C,0))),"",INDEX('Policy Characteristics'!E:E,MATCH($C20,'Policy Characteristics'!$C:$C,0)))</f>
        <v>trans reduce regulated pollutants</v>
      </c>
      <c r="L20" s="242">
        <f>IF(ISBLANK(INDEX('Policy Characteristics'!F:F,MATCH($C20,'Policy Characteristics'!$C:$C,0))),"",INDEX('Policy Characteristics'!F:F,MATCH($C20,'Policy Characteristics'!$C:$C,0)))</f>
        <v>0</v>
      </c>
      <c r="M20" s="242">
        <f>IF(ISBLANK(INDEX('Policy Characteristics'!G:G,MATCH($C20,'Policy Characteristics'!$C:$C,0))),"",INDEX('Policy Characteristics'!G:G,MATCH($C20,'Policy Characteristics'!$C:$C,0)))</f>
        <v>1</v>
      </c>
      <c r="N20" s="242">
        <f>IF(ISBLANK(INDEX('Policy Characteristics'!H:H,MATCH($C20,'Policy Characteristics'!$C:$C,0))),"",INDEX('Policy Characteristics'!H:H,MATCH($C20,'Policy Characteristics'!$C:$C,0)))</f>
        <v>0.02</v>
      </c>
      <c r="O20" s="446" t="str">
        <f>IF(ISBLANK(INDEX('Policy Characteristics'!I:I,MATCH($C20,'Policy Characteristics'!$C:$C,0))),"",INDEX('Policy Characteristics'!I:I,MATCH($C20,'Policy Characteristics'!$C:$C,0)))</f>
        <v>% reduction in emissions</v>
      </c>
      <c r="P20" s="44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446" t="str">
        <f>IF(ISBLANK(INDEX('Policy Characteristics'!K:K,MATCH($C20,'Policy Characteristics'!$C:$C,0))),"",INDEX('Policy Characteristics'!K:K,MATCH($C20,'Policy Characteristics'!$C:$C,0)))</f>
        <v>transportation-sector-main.html#conv-pol-stds</v>
      </c>
      <c r="R20" s="446" t="str">
        <f>IF(ISBLANK(INDEX('Policy Characteristics'!L:L,MATCH($C20,'Policy Characteristics'!$C:$C,0))),"",INDEX('Policy Characteristics'!L:L,MATCH($C20,'Policy Characteristics'!$C:$C,0)))</f>
        <v>conventional-pollutant-standards.html</v>
      </c>
    </row>
    <row r="21" spans="1:18" s="295" customFormat="1" x14ac:dyDescent="0.25">
      <c r="A21" s="446" t="str">
        <f>IF(ISBLANK(INDEX('Policy Characteristics'!A:A,MATCH($C21,'Policy Characteristics'!$C:$C,0))),"",INDEX('Policy Characteristics'!A:A,MATCH($C21,'Policy Characteristics'!$C:$C,0)))</f>
        <v>Transportation</v>
      </c>
      <c r="B21" s="467" t="str">
        <f>IF(ISBLANK(INDEX('Policy Characteristics'!B:B,MATCH($C21,'Policy Characteristics'!$C:$C,0))),"",INDEX('Policy Characteristics'!B:B,MATCH($C21,'Policy Characteristics'!$C:$C,0)))</f>
        <v>Conventional Pollutant Standards</v>
      </c>
      <c r="C21" s="446" t="str">
        <f t="shared" si="0"/>
        <v>Percentage Reduction of Separately Regulated Pollutants</v>
      </c>
      <c r="D21" s="295" t="s">
        <v>38</v>
      </c>
      <c r="E21" s="295" t="s">
        <v>2238</v>
      </c>
      <c r="F21" s="295" t="s">
        <v>3453</v>
      </c>
      <c r="G21" s="295" t="s">
        <v>2238</v>
      </c>
      <c r="H21" s="297">
        <v>319</v>
      </c>
      <c r="I21" s="470" t="s">
        <v>44</v>
      </c>
      <c r="J21" s="469" t="str">
        <f>IF(ISBLANK(INDEX('Policy Characteristics'!D:D,MATCH($C21,'Policy Characteristics'!$C:$C,0))),"",INDEX('Policy Characteristics'!D:D,MATCH($C21,'Policy Characteristics'!$C:$C,0)))</f>
        <v>Conventional Pollutant Standard</v>
      </c>
      <c r="K21" s="446" t="str">
        <f>IF(ISBLANK(INDEX('Policy Characteristics'!E:E,MATCH($C21,'Policy Characteristics'!$C:$C,0))),"",INDEX('Policy Characteristics'!E:E,MATCH($C21,'Policy Characteristics'!$C:$C,0)))</f>
        <v>trans reduce regulated pollutants</v>
      </c>
      <c r="L21" s="242">
        <f>IF(ISBLANK(INDEX('Policy Characteristics'!F:F,MATCH($C21,'Policy Characteristics'!$C:$C,0))),"",INDEX('Policy Characteristics'!F:F,MATCH($C21,'Policy Characteristics'!$C:$C,0)))</f>
        <v>0</v>
      </c>
      <c r="M21" s="242">
        <f>IF(ISBLANK(INDEX('Policy Characteristics'!G:G,MATCH($C21,'Policy Characteristics'!$C:$C,0))),"",INDEX('Policy Characteristics'!G:G,MATCH($C21,'Policy Characteristics'!$C:$C,0)))</f>
        <v>1</v>
      </c>
      <c r="N21" s="242">
        <f>IF(ISBLANK(INDEX('Policy Characteristics'!H:H,MATCH($C21,'Policy Characteristics'!$C:$C,0))),"",INDEX('Policy Characteristics'!H:H,MATCH($C21,'Policy Characteristics'!$C:$C,0)))</f>
        <v>0.02</v>
      </c>
      <c r="O21" s="446" t="str">
        <f>IF(ISBLANK(INDEX('Policy Characteristics'!I:I,MATCH($C21,'Policy Characteristics'!$C:$C,0))),"",INDEX('Policy Characteristics'!I:I,MATCH($C21,'Policy Characteristics'!$C:$C,0)))</f>
        <v>% reduction in emissions</v>
      </c>
      <c r="P21" s="44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446" t="str">
        <f>IF(ISBLANK(INDEX('Policy Characteristics'!K:K,MATCH($C21,'Policy Characteristics'!$C:$C,0))),"",INDEX('Policy Characteristics'!K:K,MATCH($C21,'Policy Characteristics'!$C:$C,0)))</f>
        <v>transportation-sector-main.html#conv-pol-stds</v>
      </c>
      <c r="R21" s="446" t="str">
        <f>IF(ISBLANK(INDEX('Policy Characteristics'!L:L,MATCH($C21,'Policy Characteristics'!$C:$C,0))),"",INDEX('Policy Characteristics'!L:L,MATCH($C21,'Policy Characteristics'!$C:$C,0)))</f>
        <v>conventional-pollutant-standards.html</v>
      </c>
    </row>
    <row r="22" spans="1:18" s="295" customFormat="1" x14ac:dyDescent="0.25">
      <c r="A22" s="446" t="str">
        <f>IF(ISBLANK(INDEX('Policy Characteristics'!A:A,MATCH($C22,'Policy Characteristics'!$C:$C,0))),"",INDEX('Policy Characteristics'!A:A,MATCH($C22,'Policy Characteristics'!$C:$C,0)))</f>
        <v>Transportation</v>
      </c>
      <c r="B22" s="467" t="str">
        <f>IF(ISBLANK(INDEX('Policy Characteristics'!B:B,MATCH($C22,'Policy Characteristics'!$C:$C,0))),"",INDEX('Policy Characteristics'!B:B,MATCH($C22,'Policy Characteristics'!$C:$C,0)))</f>
        <v>Conventional Pollutant Standards</v>
      </c>
      <c r="C22" s="446" t="str">
        <f t="shared" si="0"/>
        <v>Percentage Reduction of Separately Regulated Pollutants</v>
      </c>
      <c r="D22" s="295" t="s">
        <v>39</v>
      </c>
      <c r="E22" s="295" t="s">
        <v>2222</v>
      </c>
      <c r="F22" s="295" t="s">
        <v>3288</v>
      </c>
      <c r="G22" s="295" t="s">
        <v>2425</v>
      </c>
      <c r="H22" s="297">
        <v>320</v>
      </c>
      <c r="I22" s="468" t="s">
        <v>43</v>
      </c>
      <c r="J22" s="469" t="str">
        <f>IF(ISBLANK(INDEX('Policy Characteristics'!D:D,MATCH($C22,'Policy Characteristics'!$C:$C,0))),"",INDEX('Policy Characteristics'!D:D,MATCH($C22,'Policy Characteristics'!$C:$C,0)))</f>
        <v>Conventional Pollutant Standard</v>
      </c>
      <c r="K22" s="446" t="str">
        <f>IF(ISBLANK(INDEX('Policy Characteristics'!E:E,MATCH($C22,'Policy Characteristics'!$C:$C,0))),"",INDEX('Policy Characteristics'!E:E,MATCH($C22,'Policy Characteristics'!$C:$C,0)))</f>
        <v>trans reduce regulated pollutants</v>
      </c>
      <c r="L22" s="242">
        <f>IF(ISBLANK(INDEX('Policy Characteristics'!F:F,MATCH($C22,'Policy Characteristics'!$C:$C,0))),"",INDEX('Policy Characteristics'!F:F,MATCH($C22,'Policy Characteristics'!$C:$C,0)))</f>
        <v>0</v>
      </c>
      <c r="M22" s="242">
        <f>IF(ISBLANK(INDEX('Policy Characteristics'!G:G,MATCH($C22,'Policy Characteristics'!$C:$C,0))),"",INDEX('Policy Characteristics'!G:G,MATCH($C22,'Policy Characteristics'!$C:$C,0)))</f>
        <v>1</v>
      </c>
      <c r="N22" s="242">
        <f>IF(ISBLANK(INDEX('Policy Characteristics'!H:H,MATCH($C22,'Policy Characteristics'!$C:$C,0))),"",INDEX('Policy Characteristics'!H:H,MATCH($C22,'Policy Characteristics'!$C:$C,0)))</f>
        <v>0.02</v>
      </c>
      <c r="O22" s="446" t="str">
        <f>IF(ISBLANK(INDEX('Policy Characteristics'!I:I,MATCH($C22,'Policy Characteristics'!$C:$C,0))),"",INDEX('Policy Characteristics'!I:I,MATCH($C22,'Policy Characteristics'!$C:$C,0)))</f>
        <v>% reduction in emissions</v>
      </c>
      <c r="P22" s="44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446" t="str">
        <f>IF(ISBLANK(INDEX('Policy Characteristics'!K:K,MATCH($C22,'Policy Characteristics'!$C:$C,0))),"",INDEX('Policy Characteristics'!K:K,MATCH($C22,'Policy Characteristics'!$C:$C,0)))</f>
        <v>transportation-sector-main.html#conv-pol-stds</v>
      </c>
      <c r="R22" s="446" t="str">
        <f>IF(ISBLANK(INDEX('Policy Characteristics'!L:L,MATCH($C22,'Policy Characteristics'!$C:$C,0))),"",INDEX('Policy Characteristics'!L:L,MATCH($C22,'Policy Characteristics'!$C:$C,0)))</f>
        <v>conventional-pollutant-standards.html</v>
      </c>
    </row>
    <row r="23" spans="1:18" s="295" customFormat="1" x14ac:dyDescent="0.25">
      <c r="A23" s="446" t="str">
        <f>IF(ISBLANK(INDEX('Policy Characteristics'!A:A,MATCH($C23,'Policy Characteristics'!$C:$C,0))),"",INDEX('Policy Characteristics'!A:A,MATCH($C23,'Policy Characteristics'!$C:$C,0)))</f>
        <v>Transportation</v>
      </c>
      <c r="B23" s="467" t="str">
        <f>IF(ISBLANK(INDEX('Policy Characteristics'!B:B,MATCH($C23,'Policy Characteristics'!$C:$C,0))),"",INDEX('Policy Characteristics'!B:B,MATCH($C23,'Policy Characteristics'!$C:$C,0)))</f>
        <v>Conventional Pollutant Standards</v>
      </c>
      <c r="C23" s="446" t="str">
        <f t="shared" ref="C23:C32" si="1">C$2</f>
        <v>Percentage Reduction of Separately Regulated Pollutants</v>
      </c>
      <c r="D23" s="295" t="s">
        <v>39</v>
      </c>
      <c r="E23" s="295" t="s">
        <v>485</v>
      </c>
      <c r="F23" s="295" t="s">
        <v>3288</v>
      </c>
      <c r="G23" s="295" t="s">
        <v>485</v>
      </c>
      <c r="H23" s="297">
        <v>321</v>
      </c>
      <c r="I23" s="470" t="s">
        <v>44</v>
      </c>
      <c r="J23" s="469" t="str">
        <f>IF(ISBLANK(INDEX('Policy Characteristics'!D:D,MATCH($C23,'Policy Characteristics'!$C:$C,0))),"",INDEX('Policy Characteristics'!D:D,MATCH($C23,'Policy Characteristics'!$C:$C,0)))</f>
        <v>Conventional Pollutant Standard</v>
      </c>
      <c r="K23" s="446" t="str">
        <f>IF(ISBLANK(INDEX('Policy Characteristics'!E:E,MATCH($C23,'Policy Characteristics'!$C:$C,0))),"",INDEX('Policy Characteristics'!E:E,MATCH($C23,'Policy Characteristics'!$C:$C,0)))</f>
        <v>trans reduce regulated pollutants</v>
      </c>
      <c r="L23" s="242">
        <f>IF(ISBLANK(INDEX('Policy Characteristics'!F:F,MATCH($C23,'Policy Characteristics'!$C:$C,0))),"",INDEX('Policy Characteristics'!F:F,MATCH($C23,'Policy Characteristics'!$C:$C,0)))</f>
        <v>0</v>
      </c>
      <c r="M23" s="242">
        <f>IF(ISBLANK(INDEX('Policy Characteristics'!G:G,MATCH($C23,'Policy Characteristics'!$C:$C,0))),"",INDEX('Policy Characteristics'!G:G,MATCH($C23,'Policy Characteristics'!$C:$C,0)))</f>
        <v>1</v>
      </c>
      <c r="N23" s="242">
        <f>IF(ISBLANK(INDEX('Policy Characteristics'!H:H,MATCH($C23,'Policy Characteristics'!$C:$C,0))),"",INDEX('Policy Characteristics'!H:H,MATCH($C23,'Policy Characteristics'!$C:$C,0)))</f>
        <v>0.02</v>
      </c>
      <c r="O23" s="446" t="str">
        <f>IF(ISBLANK(INDEX('Policy Characteristics'!I:I,MATCH($C23,'Policy Characteristics'!$C:$C,0))),"",INDEX('Policy Characteristics'!I:I,MATCH($C23,'Policy Characteristics'!$C:$C,0)))</f>
        <v>% reduction in emissions</v>
      </c>
      <c r="P23" s="44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446" t="str">
        <f>IF(ISBLANK(INDEX('Policy Characteristics'!K:K,MATCH($C23,'Policy Characteristics'!$C:$C,0))),"",INDEX('Policy Characteristics'!K:K,MATCH($C23,'Policy Characteristics'!$C:$C,0)))</f>
        <v>transportation-sector-main.html#conv-pol-stds</v>
      </c>
      <c r="R23" s="446" t="str">
        <f>IF(ISBLANK(INDEX('Policy Characteristics'!L:L,MATCH($C23,'Policy Characteristics'!$C:$C,0))),"",INDEX('Policy Characteristics'!L:L,MATCH($C23,'Policy Characteristics'!$C:$C,0)))</f>
        <v>conventional-pollutant-standards.html</v>
      </c>
    </row>
    <row r="24" spans="1:18" s="295" customFormat="1" x14ac:dyDescent="0.25">
      <c r="A24" s="446" t="str">
        <f>IF(ISBLANK(INDEX('Policy Characteristics'!A:A,MATCH($C24,'Policy Characteristics'!$C:$C,0))),"",INDEX('Policy Characteristics'!A:A,MATCH($C24,'Policy Characteristics'!$C:$C,0)))</f>
        <v>Transportation</v>
      </c>
      <c r="B24" s="467" t="str">
        <f>IF(ISBLANK(INDEX('Policy Characteristics'!B:B,MATCH($C24,'Policy Characteristics'!$C:$C,0))),"",INDEX('Policy Characteristics'!B:B,MATCH($C24,'Policy Characteristics'!$C:$C,0)))</f>
        <v>Conventional Pollutant Standards</v>
      </c>
      <c r="C24" s="446" t="str">
        <f t="shared" si="1"/>
        <v>Percentage Reduction of Separately Regulated Pollutants</v>
      </c>
      <c r="D24" s="295" t="s">
        <v>39</v>
      </c>
      <c r="E24" s="295" t="s">
        <v>2225</v>
      </c>
      <c r="F24" s="295" t="s">
        <v>3288</v>
      </c>
      <c r="G24" s="295" t="s">
        <v>2225</v>
      </c>
      <c r="H24" s="297">
        <v>322</v>
      </c>
      <c r="I24" s="468" t="s">
        <v>43</v>
      </c>
      <c r="J24" s="469" t="str">
        <f>IF(ISBLANK(INDEX('Policy Characteristics'!D:D,MATCH($C24,'Policy Characteristics'!$C:$C,0))),"",INDEX('Policy Characteristics'!D:D,MATCH($C24,'Policy Characteristics'!$C:$C,0)))</f>
        <v>Conventional Pollutant Standard</v>
      </c>
      <c r="K24" s="446" t="str">
        <f>IF(ISBLANK(INDEX('Policy Characteristics'!E:E,MATCH($C24,'Policy Characteristics'!$C:$C,0))),"",INDEX('Policy Characteristics'!E:E,MATCH($C24,'Policy Characteristics'!$C:$C,0)))</f>
        <v>trans reduce regulated pollutants</v>
      </c>
      <c r="L24" s="242">
        <f>IF(ISBLANK(INDEX('Policy Characteristics'!F:F,MATCH($C24,'Policy Characteristics'!$C:$C,0))),"",INDEX('Policy Characteristics'!F:F,MATCH($C24,'Policy Characteristics'!$C:$C,0)))</f>
        <v>0</v>
      </c>
      <c r="M24" s="242">
        <f>IF(ISBLANK(INDEX('Policy Characteristics'!G:G,MATCH($C24,'Policy Characteristics'!$C:$C,0))),"",INDEX('Policy Characteristics'!G:G,MATCH($C24,'Policy Characteristics'!$C:$C,0)))</f>
        <v>1</v>
      </c>
      <c r="N24" s="242">
        <f>IF(ISBLANK(INDEX('Policy Characteristics'!H:H,MATCH($C24,'Policy Characteristics'!$C:$C,0))),"",INDEX('Policy Characteristics'!H:H,MATCH($C24,'Policy Characteristics'!$C:$C,0)))</f>
        <v>0.02</v>
      </c>
      <c r="O24" s="446" t="str">
        <f>IF(ISBLANK(INDEX('Policy Characteristics'!I:I,MATCH($C24,'Policy Characteristics'!$C:$C,0))),"",INDEX('Policy Characteristics'!I:I,MATCH($C24,'Policy Characteristics'!$C:$C,0)))</f>
        <v>% reduction in emissions</v>
      </c>
      <c r="P24" s="44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446" t="str">
        <f>IF(ISBLANK(INDEX('Policy Characteristics'!K:K,MATCH($C24,'Policy Characteristics'!$C:$C,0))),"",INDEX('Policy Characteristics'!K:K,MATCH($C24,'Policy Characteristics'!$C:$C,0)))</f>
        <v>transportation-sector-main.html#conv-pol-stds</v>
      </c>
      <c r="R24" s="446" t="str">
        <f>IF(ISBLANK(INDEX('Policy Characteristics'!L:L,MATCH($C24,'Policy Characteristics'!$C:$C,0))),"",INDEX('Policy Characteristics'!L:L,MATCH($C24,'Policy Characteristics'!$C:$C,0)))</f>
        <v>conventional-pollutant-standards.html</v>
      </c>
    </row>
    <row r="25" spans="1:18" s="295" customFormat="1" x14ac:dyDescent="0.25">
      <c r="A25" s="446" t="str">
        <f>IF(ISBLANK(INDEX('Policy Characteristics'!A:A,MATCH($C25,'Policy Characteristics'!$C:$C,0))),"",INDEX('Policy Characteristics'!A:A,MATCH($C25,'Policy Characteristics'!$C:$C,0)))</f>
        <v>Transportation</v>
      </c>
      <c r="B25" s="467" t="str">
        <f>IF(ISBLANK(INDEX('Policy Characteristics'!B:B,MATCH($C25,'Policy Characteristics'!$C:$C,0))),"",INDEX('Policy Characteristics'!B:B,MATCH($C25,'Policy Characteristics'!$C:$C,0)))</f>
        <v>Conventional Pollutant Standards</v>
      </c>
      <c r="C25" s="446" t="str">
        <f t="shared" si="1"/>
        <v>Percentage Reduction of Separately Regulated Pollutants</v>
      </c>
      <c r="D25" s="295" t="s">
        <v>39</v>
      </c>
      <c r="E25" s="295" t="s">
        <v>2227</v>
      </c>
      <c r="F25" s="295" t="s">
        <v>3288</v>
      </c>
      <c r="G25" s="295" t="s">
        <v>2227</v>
      </c>
      <c r="H25" s="297">
        <v>323</v>
      </c>
      <c r="I25" s="470" t="s">
        <v>44</v>
      </c>
      <c r="J25" s="469" t="str">
        <f>IF(ISBLANK(INDEX('Policy Characteristics'!D:D,MATCH($C25,'Policy Characteristics'!$C:$C,0))),"",INDEX('Policy Characteristics'!D:D,MATCH($C25,'Policy Characteristics'!$C:$C,0)))</f>
        <v>Conventional Pollutant Standard</v>
      </c>
      <c r="K25" s="446" t="str">
        <f>IF(ISBLANK(INDEX('Policy Characteristics'!E:E,MATCH($C25,'Policy Characteristics'!$C:$C,0))),"",INDEX('Policy Characteristics'!E:E,MATCH($C25,'Policy Characteristics'!$C:$C,0)))</f>
        <v>trans reduce regulated pollutants</v>
      </c>
      <c r="L25" s="242">
        <f>IF(ISBLANK(INDEX('Policy Characteristics'!F:F,MATCH($C25,'Policy Characteristics'!$C:$C,0))),"",INDEX('Policy Characteristics'!F:F,MATCH($C25,'Policy Characteristics'!$C:$C,0)))</f>
        <v>0</v>
      </c>
      <c r="M25" s="242">
        <f>IF(ISBLANK(INDEX('Policy Characteristics'!G:G,MATCH($C25,'Policy Characteristics'!$C:$C,0))),"",INDEX('Policy Characteristics'!G:G,MATCH($C25,'Policy Characteristics'!$C:$C,0)))</f>
        <v>1</v>
      </c>
      <c r="N25" s="242">
        <f>IF(ISBLANK(INDEX('Policy Characteristics'!H:H,MATCH($C25,'Policy Characteristics'!$C:$C,0))),"",INDEX('Policy Characteristics'!H:H,MATCH($C25,'Policy Characteristics'!$C:$C,0)))</f>
        <v>0.02</v>
      </c>
      <c r="O25" s="446" t="str">
        <f>IF(ISBLANK(INDEX('Policy Characteristics'!I:I,MATCH($C25,'Policy Characteristics'!$C:$C,0))),"",INDEX('Policy Characteristics'!I:I,MATCH($C25,'Policy Characteristics'!$C:$C,0)))</f>
        <v>% reduction in emissions</v>
      </c>
      <c r="P25" s="44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446" t="str">
        <f>IF(ISBLANK(INDEX('Policy Characteristics'!K:K,MATCH($C25,'Policy Characteristics'!$C:$C,0))),"",INDEX('Policy Characteristics'!K:K,MATCH($C25,'Policy Characteristics'!$C:$C,0)))</f>
        <v>transportation-sector-main.html#conv-pol-stds</v>
      </c>
      <c r="R25" s="446" t="str">
        <f>IF(ISBLANK(INDEX('Policy Characteristics'!L:L,MATCH($C25,'Policy Characteristics'!$C:$C,0))),"",INDEX('Policy Characteristics'!L:L,MATCH($C25,'Policy Characteristics'!$C:$C,0)))</f>
        <v>conventional-pollutant-standards.html</v>
      </c>
    </row>
    <row r="26" spans="1:18" s="295" customFormat="1" x14ac:dyDescent="0.25">
      <c r="A26" s="446" t="str">
        <f>IF(ISBLANK(INDEX('Policy Characteristics'!A:A,MATCH($C26,'Policy Characteristics'!$C:$C,0))),"",INDEX('Policy Characteristics'!A:A,MATCH($C26,'Policy Characteristics'!$C:$C,0)))</f>
        <v>Transportation</v>
      </c>
      <c r="B26" s="467" t="str">
        <f>IF(ISBLANK(INDEX('Policy Characteristics'!B:B,MATCH($C26,'Policy Characteristics'!$C:$C,0))),"",INDEX('Policy Characteristics'!B:B,MATCH($C26,'Policy Characteristics'!$C:$C,0)))</f>
        <v>Conventional Pollutant Standards</v>
      </c>
      <c r="C26" s="446" t="str">
        <f t="shared" si="1"/>
        <v>Percentage Reduction of Separately Regulated Pollutants</v>
      </c>
      <c r="D26" s="295" t="s">
        <v>39</v>
      </c>
      <c r="E26" s="295" t="s">
        <v>2229</v>
      </c>
      <c r="F26" s="295" t="s">
        <v>3288</v>
      </c>
      <c r="G26" s="295" t="s">
        <v>2317</v>
      </c>
      <c r="H26" s="297">
        <v>324</v>
      </c>
      <c r="I26" s="470" t="s">
        <v>44</v>
      </c>
      <c r="J26" s="469" t="str">
        <f>IF(ISBLANK(INDEX('Policy Characteristics'!D:D,MATCH($C26,'Policy Characteristics'!$C:$C,0))),"",INDEX('Policy Characteristics'!D:D,MATCH($C26,'Policy Characteristics'!$C:$C,0)))</f>
        <v>Conventional Pollutant Standard</v>
      </c>
      <c r="K26" s="446" t="str">
        <f>IF(ISBLANK(INDEX('Policy Characteristics'!E:E,MATCH($C26,'Policy Characteristics'!$C:$C,0))),"",INDEX('Policy Characteristics'!E:E,MATCH($C26,'Policy Characteristics'!$C:$C,0)))</f>
        <v>trans reduce regulated pollutants</v>
      </c>
      <c r="L26" s="242">
        <f>IF(ISBLANK(INDEX('Policy Characteristics'!F:F,MATCH($C26,'Policy Characteristics'!$C:$C,0))),"",INDEX('Policy Characteristics'!F:F,MATCH($C26,'Policy Characteristics'!$C:$C,0)))</f>
        <v>0</v>
      </c>
      <c r="M26" s="242">
        <f>IF(ISBLANK(INDEX('Policy Characteristics'!G:G,MATCH($C26,'Policy Characteristics'!$C:$C,0))),"",INDEX('Policy Characteristics'!G:G,MATCH($C26,'Policy Characteristics'!$C:$C,0)))</f>
        <v>1</v>
      </c>
      <c r="N26" s="242">
        <f>IF(ISBLANK(INDEX('Policy Characteristics'!H:H,MATCH($C26,'Policy Characteristics'!$C:$C,0))),"",INDEX('Policy Characteristics'!H:H,MATCH($C26,'Policy Characteristics'!$C:$C,0)))</f>
        <v>0.02</v>
      </c>
      <c r="O26" s="446" t="str">
        <f>IF(ISBLANK(INDEX('Policy Characteristics'!I:I,MATCH($C26,'Policy Characteristics'!$C:$C,0))),"",INDEX('Policy Characteristics'!I:I,MATCH($C26,'Policy Characteristics'!$C:$C,0)))</f>
        <v>% reduction in emissions</v>
      </c>
      <c r="P26" s="44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446" t="str">
        <f>IF(ISBLANK(INDEX('Policy Characteristics'!K:K,MATCH($C26,'Policy Characteristics'!$C:$C,0))),"",INDEX('Policy Characteristics'!K:K,MATCH($C26,'Policy Characteristics'!$C:$C,0)))</f>
        <v>transportation-sector-main.html#conv-pol-stds</v>
      </c>
      <c r="R26" s="446" t="str">
        <f>IF(ISBLANK(INDEX('Policy Characteristics'!L:L,MATCH($C26,'Policy Characteristics'!$C:$C,0))),"",INDEX('Policy Characteristics'!L:L,MATCH($C26,'Policy Characteristics'!$C:$C,0)))</f>
        <v>conventional-pollutant-standards.html</v>
      </c>
    </row>
    <row r="27" spans="1:18" s="295" customFormat="1" x14ac:dyDescent="0.25">
      <c r="A27" s="446" t="str">
        <f>IF(ISBLANK(INDEX('Policy Characteristics'!A:A,MATCH($C27,'Policy Characteristics'!$C:$C,0))),"",INDEX('Policy Characteristics'!A:A,MATCH($C27,'Policy Characteristics'!$C:$C,0)))</f>
        <v>Transportation</v>
      </c>
      <c r="B27" s="467" t="str">
        <f>IF(ISBLANK(INDEX('Policy Characteristics'!B:B,MATCH($C27,'Policy Characteristics'!$C:$C,0))),"",INDEX('Policy Characteristics'!B:B,MATCH($C27,'Policy Characteristics'!$C:$C,0)))</f>
        <v>Conventional Pollutant Standards</v>
      </c>
      <c r="C27" s="446" t="str">
        <f t="shared" si="1"/>
        <v>Percentage Reduction of Separately Regulated Pollutants</v>
      </c>
      <c r="D27" s="295" t="s">
        <v>39</v>
      </c>
      <c r="E27" s="295" t="s">
        <v>2230</v>
      </c>
      <c r="F27" s="295" t="s">
        <v>3288</v>
      </c>
      <c r="G27" s="295" t="s">
        <v>2230</v>
      </c>
      <c r="H27" s="297">
        <v>325</v>
      </c>
      <c r="I27" s="470" t="s">
        <v>44</v>
      </c>
      <c r="J27" s="469" t="str">
        <f>IF(ISBLANK(INDEX('Policy Characteristics'!D:D,MATCH($C27,'Policy Characteristics'!$C:$C,0))),"",INDEX('Policy Characteristics'!D:D,MATCH($C27,'Policy Characteristics'!$C:$C,0)))</f>
        <v>Conventional Pollutant Standard</v>
      </c>
      <c r="K27" s="446" t="str">
        <f>IF(ISBLANK(INDEX('Policy Characteristics'!E:E,MATCH($C27,'Policy Characteristics'!$C:$C,0))),"",INDEX('Policy Characteristics'!E:E,MATCH($C27,'Policy Characteristics'!$C:$C,0)))</f>
        <v>trans reduce regulated pollutants</v>
      </c>
      <c r="L27" s="242">
        <f>IF(ISBLANK(INDEX('Policy Characteristics'!F:F,MATCH($C27,'Policy Characteristics'!$C:$C,0))),"",INDEX('Policy Characteristics'!F:F,MATCH($C27,'Policy Characteristics'!$C:$C,0)))</f>
        <v>0</v>
      </c>
      <c r="M27" s="242">
        <f>IF(ISBLANK(INDEX('Policy Characteristics'!G:G,MATCH($C27,'Policy Characteristics'!$C:$C,0))),"",INDEX('Policy Characteristics'!G:G,MATCH($C27,'Policy Characteristics'!$C:$C,0)))</f>
        <v>1</v>
      </c>
      <c r="N27" s="242">
        <f>IF(ISBLANK(INDEX('Policy Characteristics'!H:H,MATCH($C27,'Policy Characteristics'!$C:$C,0))),"",INDEX('Policy Characteristics'!H:H,MATCH($C27,'Policy Characteristics'!$C:$C,0)))</f>
        <v>0.02</v>
      </c>
      <c r="O27" s="446" t="str">
        <f>IF(ISBLANK(INDEX('Policy Characteristics'!I:I,MATCH($C27,'Policy Characteristics'!$C:$C,0))),"",INDEX('Policy Characteristics'!I:I,MATCH($C27,'Policy Characteristics'!$C:$C,0)))</f>
        <v>% reduction in emissions</v>
      </c>
      <c r="P27" s="44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446" t="str">
        <f>IF(ISBLANK(INDEX('Policy Characteristics'!K:K,MATCH($C27,'Policy Characteristics'!$C:$C,0))),"",INDEX('Policy Characteristics'!K:K,MATCH($C27,'Policy Characteristics'!$C:$C,0)))</f>
        <v>transportation-sector-main.html#conv-pol-stds</v>
      </c>
      <c r="R27" s="446" t="str">
        <f>IF(ISBLANK(INDEX('Policy Characteristics'!L:L,MATCH($C27,'Policy Characteristics'!$C:$C,0))),"",INDEX('Policy Characteristics'!L:L,MATCH($C27,'Policy Characteristics'!$C:$C,0)))</f>
        <v>conventional-pollutant-standards.html</v>
      </c>
    </row>
    <row r="28" spans="1:18" s="295" customFormat="1" x14ac:dyDescent="0.25">
      <c r="A28" s="446" t="str">
        <f>IF(ISBLANK(INDEX('Policy Characteristics'!A:A,MATCH($C28,'Policy Characteristics'!$C:$C,0))),"",INDEX('Policy Characteristics'!A:A,MATCH($C28,'Policy Characteristics'!$C:$C,0)))</f>
        <v>Transportation</v>
      </c>
      <c r="B28" s="467" t="str">
        <f>IF(ISBLANK(INDEX('Policy Characteristics'!B:B,MATCH($C28,'Policy Characteristics'!$C:$C,0))),"",INDEX('Policy Characteristics'!B:B,MATCH($C28,'Policy Characteristics'!$C:$C,0)))</f>
        <v>Conventional Pollutant Standards</v>
      </c>
      <c r="C28" s="446" t="str">
        <f t="shared" si="1"/>
        <v>Percentage Reduction of Separately Regulated Pollutants</v>
      </c>
      <c r="D28" s="295" t="s">
        <v>39</v>
      </c>
      <c r="E28" s="295" t="s">
        <v>2232</v>
      </c>
      <c r="F28" s="295" t="s">
        <v>3288</v>
      </c>
      <c r="G28" s="295" t="s">
        <v>2232</v>
      </c>
      <c r="H28" s="297">
        <v>326</v>
      </c>
      <c r="I28" s="470" t="s">
        <v>44</v>
      </c>
      <c r="J28" s="469" t="str">
        <f>IF(ISBLANK(INDEX('Policy Characteristics'!D:D,MATCH($C28,'Policy Characteristics'!$C:$C,0))),"",INDEX('Policy Characteristics'!D:D,MATCH($C28,'Policy Characteristics'!$C:$C,0)))</f>
        <v>Conventional Pollutant Standard</v>
      </c>
      <c r="K28" s="446" t="str">
        <f>IF(ISBLANK(INDEX('Policy Characteristics'!E:E,MATCH($C28,'Policy Characteristics'!$C:$C,0))),"",INDEX('Policy Characteristics'!E:E,MATCH($C28,'Policy Characteristics'!$C:$C,0)))</f>
        <v>trans reduce regulated pollutants</v>
      </c>
      <c r="L28" s="242">
        <f>IF(ISBLANK(INDEX('Policy Characteristics'!F:F,MATCH($C28,'Policy Characteristics'!$C:$C,0))),"",INDEX('Policy Characteristics'!F:F,MATCH($C28,'Policy Characteristics'!$C:$C,0)))</f>
        <v>0</v>
      </c>
      <c r="M28" s="242">
        <f>IF(ISBLANK(INDEX('Policy Characteristics'!G:G,MATCH($C28,'Policy Characteristics'!$C:$C,0))),"",INDEX('Policy Characteristics'!G:G,MATCH($C28,'Policy Characteristics'!$C:$C,0)))</f>
        <v>1</v>
      </c>
      <c r="N28" s="242">
        <f>IF(ISBLANK(INDEX('Policy Characteristics'!H:H,MATCH($C28,'Policy Characteristics'!$C:$C,0))),"",INDEX('Policy Characteristics'!H:H,MATCH($C28,'Policy Characteristics'!$C:$C,0)))</f>
        <v>0.02</v>
      </c>
      <c r="O28" s="446" t="str">
        <f>IF(ISBLANK(INDEX('Policy Characteristics'!I:I,MATCH($C28,'Policy Characteristics'!$C:$C,0))),"",INDEX('Policy Characteristics'!I:I,MATCH($C28,'Policy Characteristics'!$C:$C,0)))</f>
        <v>% reduction in emissions</v>
      </c>
      <c r="P28" s="44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446" t="str">
        <f>IF(ISBLANK(INDEX('Policy Characteristics'!K:K,MATCH($C28,'Policy Characteristics'!$C:$C,0))),"",INDEX('Policy Characteristics'!K:K,MATCH($C28,'Policy Characteristics'!$C:$C,0)))</f>
        <v>transportation-sector-main.html#conv-pol-stds</v>
      </c>
      <c r="R28" s="446" t="str">
        <f>IF(ISBLANK(INDEX('Policy Characteristics'!L:L,MATCH($C28,'Policy Characteristics'!$C:$C,0))),"",INDEX('Policy Characteristics'!L:L,MATCH($C28,'Policy Characteristics'!$C:$C,0)))</f>
        <v>conventional-pollutant-standards.html</v>
      </c>
    </row>
    <row r="29" spans="1:18" s="295" customFormat="1" x14ac:dyDescent="0.25">
      <c r="A29" s="446" t="str">
        <f>IF(ISBLANK(INDEX('Policy Characteristics'!A:A,MATCH($C29,'Policy Characteristics'!$C:$C,0))),"",INDEX('Policy Characteristics'!A:A,MATCH($C29,'Policy Characteristics'!$C:$C,0)))</f>
        <v>Transportation</v>
      </c>
      <c r="B29" s="467" t="str">
        <f>IF(ISBLANK(INDEX('Policy Characteristics'!B:B,MATCH($C29,'Policy Characteristics'!$C:$C,0))),"",INDEX('Policy Characteristics'!B:B,MATCH($C29,'Policy Characteristics'!$C:$C,0)))</f>
        <v>Conventional Pollutant Standards</v>
      </c>
      <c r="C29" s="446" t="str">
        <f t="shared" si="1"/>
        <v>Percentage Reduction of Separately Regulated Pollutants</v>
      </c>
      <c r="D29" s="295" t="s">
        <v>39</v>
      </c>
      <c r="E29" s="295" t="s">
        <v>2234</v>
      </c>
      <c r="F29" s="295" t="s">
        <v>3288</v>
      </c>
      <c r="G29" s="295" t="s">
        <v>2234</v>
      </c>
      <c r="H29" s="297">
        <v>327</v>
      </c>
      <c r="I29" s="470" t="s">
        <v>44</v>
      </c>
      <c r="J29" s="469" t="str">
        <f>IF(ISBLANK(INDEX('Policy Characteristics'!D:D,MATCH($C29,'Policy Characteristics'!$C:$C,0))),"",INDEX('Policy Characteristics'!D:D,MATCH($C29,'Policy Characteristics'!$C:$C,0)))</f>
        <v>Conventional Pollutant Standard</v>
      </c>
      <c r="K29" s="446" t="str">
        <f>IF(ISBLANK(INDEX('Policy Characteristics'!E:E,MATCH($C29,'Policy Characteristics'!$C:$C,0))),"",INDEX('Policy Characteristics'!E:E,MATCH($C29,'Policy Characteristics'!$C:$C,0)))</f>
        <v>trans reduce regulated pollutants</v>
      </c>
      <c r="L29" s="242">
        <f>IF(ISBLANK(INDEX('Policy Characteristics'!F:F,MATCH($C29,'Policy Characteristics'!$C:$C,0))),"",INDEX('Policy Characteristics'!F:F,MATCH($C29,'Policy Characteristics'!$C:$C,0)))</f>
        <v>0</v>
      </c>
      <c r="M29" s="242">
        <f>IF(ISBLANK(INDEX('Policy Characteristics'!G:G,MATCH($C29,'Policy Characteristics'!$C:$C,0))),"",INDEX('Policy Characteristics'!G:G,MATCH($C29,'Policy Characteristics'!$C:$C,0)))</f>
        <v>1</v>
      </c>
      <c r="N29" s="242">
        <f>IF(ISBLANK(INDEX('Policy Characteristics'!H:H,MATCH($C29,'Policy Characteristics'!$C:$C,0))),"",INDEX('Policy Characteristics'!H:H,MATCH($C29,'Policy Characteristics'!$C:$C,0)))</f>
        <v>0.02</v>
      </c>
      <c r="O29" s="446" t="str">
        <f>IF(ISBLANK(INDEX('Policy Characteristics'!I:I,MATCH($C29,'Policy Characteristics'!$C:$C,0))),"",INDEX('Policy Characteristics'!I:I,MATCH($C29,'Policy Characteristics'!$C:$C,0)))</f>
        <v>% reduction in emissions</v>
      </c>
      <c r="P29" s="44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446" t="str">
        <f>IF(ISBLANK(INDEX('Policy Characteristics'!K:K,MATCH($C29,'Policy Characteristics'!$C:$C,0))),"",INDEX('Policy Characteristics'!K:K,MATCH($C29,'Policy Characteristics'!$C:$C,0)))</f>
        <v>transportation-sector-main.html#conv-pol-stds</v>
      </c>
      <c r="R29" s="446" t="str">
        <f>IF(ISBLANK(INDEX('Policy Characteristics'!L:L,MATCH($C29,'Policy Characteristics'!$C:$C,0))),"",INDEX('Policy Characteristics'!L:L,MATCH($C29,'Policy Characteristics'!$C:$C,0)))</f>
        <v>conventional-pollutant-standards.html</v>
      </c>
    </row>
    <row r="30" spans="1:18" s="295" customFormat="1" x14ac:dyDescent="0.25">
      <c r="A30" s="446" t="str">
        <f>IF(ISBLANK(INDEX('Policy Characteristics'!A:A,MATCH($C30,'Policy Characteristics'!$C:$C,0))),"",INDEX('Policy Characteristics'!A:A,MATCH($C30,'Policy Characteristics'!$C:$C,0)))</f>
        <v>Transportation</v>
      </c>
      <c r="B30" s="467" t="str">
        <f>IF(ISBLANK(INDEX('Policy Characteristics'!B:B,MATCH($C30,'Policy Characteristics'!$C:$C,0))),"",INDEX('Policy Characteristics'!B:B,MATCH($C30,'Policy Characteristics'!$C:$C,0)))</f>
        <v>Conventional Pollutant Standards</v>
      </c>
      <c r="C30" s="446" t="str">
        <f t="shared" si="1"/>
        <v>Percentage Reduction of Separately Regulated Pollutants</v>
      </c>
      <c r="D30" s="295" t="s">
        <v>39</v>
      </c>
      <c r="E30" s="295" t="s">
        <v>2236</v>
      </c>
      <c r="F30" s="295" t="s">
        <v>3288</v>
      </c>
      <c r="G30" s="295" t="s">
        <v>2236</v>
      </c>
      <c r="H30" s="297">
        <v>328</v>
      </c>
      <c r="I30" s="470" t="s">
        <v>44</v>
      </c>
      <c r="J30" s="469" t="str">
        <f>IF(ISBLANK(INDEX('Policy Characteristics'!D:D,MATCH($C30,'Policy Characteristics'!$C:$C,0))),"",INDEX('Policy Characteristics'!D:D,MATCH($C30,'Policy Characteristics'!$C:$C,0)))</f>
        <v>Conventional Pollutant Standard</v>
      </c>
      <c r="K30" s="446" t="str">
        <f>IF(ISBLANK(INDEX('Policy Characteristics'!E:E,MATCH($C30,'Policy Characteristics'!$C:$C,0))),"",INDEX('Policy Characteristics'!E:E,MATCH($C30,'Policy Characteristics'!$C:$C,0)))</f>
        <v>trans reduce regulated pollutants</v>
      </c>
      <c r="L30" s="242">
        <f>IF(ISBLANK(INDEX('Policy Characteristics'!F:F,MATCH($C30,'Policy Characteristics'!$C:$C,0))),"",INDEX('Policy Characteristics'!F:F,MATCH($C30,'Policy Characteristics'!$C:$C,0)))</f>
        <v>0</v>
      </c>
      <c r="M30" s="242">
        <f>IF(ISBLANK(INDEX('Policy Characteristics'!G:G,MATCH($C30,'Policy Characteristics'!$C:$C,0))),"",INDEX('Policy Characteristics'!G:G,MATCH($C30,'Policy Characteristics'!$C:$C,0)))</f>
        <v>1</v>
      </c>
      <c r="N30" s="242">
        <f>IF(ISBLANK(INDEX('Policy Characteristics'!H:H,MATCH($C30,'Policy Characteristics'!$C:$C,0))),"",INDEX('Policy Characteristics'!H:H,MATCH($C30,'Policy Characteristics'!$C:$C,0)))</f>
        <v>0.02</v>
      </c>
      <c r="O30" s="446" t="str">
        <f>IF(ISBLANK(INDEX('Policy Characteristics'!I:I,MATCH($C30,'Policy Characteristics'!$C:$C,0))),"",INDEX('Policy Characteristics'!I:I,MATCH($C30,'Policy Characteristics'!$C:$C,0)))</f>
        <v>% reduction in emissions</v>
      </c>
      <c r="P30" s="44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446" t="str">
        <f>IF(ISBLANK(INDEX('Policy Characteristics'!K:K,MATCH($C30,'Policy Characteristics'!$C:$C,0))),"",INDEX('Policy Characteristics'!K:K,MATCH($C30,'Policy Characteristics'!$C:$C,0)))</f>
        <v>transportation-sector-main.html#conv-pol-stds</v>
      </c>
      <c r="R30" s="446" t="str">
        <f>IF(ISBLANK(INDEX('Policy Characteristics'!L:L,MATCH($C30,'Policy Characteristics'!$C:$C,0))),"",INDEX('Policy Characteristics'!L:L,MATCH($C30,'Policy Characteristics'!$C:$C,0)))</f>
        <v>conventional-pollutant-standards.html</v>
      </c>
    </row>
    <row r="31" spans="1:18" s="295" customFormat="1" x14ac:dyDescent="0.25">
      <c r="A31" s="446" t="str">
        <f>IF(ISBLANK(INDEX('Policy Characteristics'!A:A,MATCH($C31,'Policy Characteristics'!$C:$C,0))),"",INDEX('Policy Characteristics'!A:A,MATCH($C31,'Policy Characteristics'!$C:$C,0)))</f>
        <v>Transportation</v>
      </c>
      <c r="B31" s="467" t="str">
        <f>IF(ISBLANK(INDEX('Policy Characteristics'!B:B,MATCH($C31,'Policy Characteristics'!$C:$C,0))),"",INDEX('Policy Characteristics'!B:B,MATCH($C31,'Policy Characteristics'!$C:$C,0)))</f>
        <v>Conventional Pollutant Standards</v>
      </c>
      <c r="C31" s="446" t="str">
        <f t="shared" si="1"/>
        <v>Percentage Reduction of Separately Regulated Pollutants</v>
      </c>
      <c r="D31" s="295" t="s">
        <v>39</v>
      </c>
      <c r="E31" s="295" t="s">
        <v>2238</v>
      </c>
      <c r="F31" s="295" t="s">
        <v>3288</v>
      </c>
      <c r="G31" s="295" t="s">
        <v>2238</v>
      </c>
      <c r="H31" s="297">
        <v>329</v>
      </c>
      <c r="I31" s="470" t="s">
        <v>44</v>
      </c>
      <c r="J31" s="469" t="str">
        <f>IF(ISBLANK(INDEX('Policy Characteristics'!D:D,MATCH($C31,'Policy Characteristics'!$C:$C,0))),"",INDEX('Policy Characteristics'!D:D,MATCH($C31,'Policy Characteristics'!$C:$C,0)))</f>
        <v>Conventional Pollutant Standard</v>
      </c>
      <c r="K31" s="446" t="str">
        <f>IF(ISBLANK(INDEX('Policy Characteristics'!E:E,MATCH($C31,'Policy Characteristics'!$C:$C,0))),"",INDEX('Policy Characteristics'!E:E,MATCH($C31,'Policy Characteristics'!$C:$C,0)))</f>
        <v>trans reduce regulated pollutants</v>
      </c>
      <c r="L31" s="242">
        <f>IF(ISBLANK(INDEX('Policy Characteristics'!F:F,MATCH($C31,'Policy Characteristics'!$C:$C,0))),"",INDEX('Policy Characteristics'!F:F,MATCH($C31,'Policy Characteristics'!$C:$C,0)))</f>
        <v>0</v>
      </c>
      <c r="M31" s="242">
        <f>IF(ISBLANK(INDEX('Policy Characteristics'!G:G,MATCH($C31,'Policy Characteristics'!$C:$C,0))),"",INDEX('Policy Characteristics'!G:G,MATCH($C31,'Policy Characteristics'!$C:$C,0)))</f>
        <v>1</v>
      </c>
      <c r="N31" s="242">
        <f>IF(ISBLANK(INDEX('Policy Characteristics'!H:H,MATCH($C31,'Policy Characteristics'!$C:$C,0))),"",INDEX('Policy Characteristics'!H:H,MATCH($C31,'Policy Characteristics'!$C:$C,0)))</f>
        <v>0.02</v>
      </c>
      <c r="O31" s="446" t="str">
        <f>IF(ISBLANK(INDEX('Policy Characteristics'!I:I,MATCH($C31,'Policy Characteristics'!$C:$C,0))),"",INDEX('Policy Characteristics'!I:I,MATCH($C31,'Policy Characteristics'!$C:$C,0)))</f>
        <v>% reduction in emissions</v>
      </c>
      <c r="P31" s="44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446" t="str">
        <f>IF(ISBLANK(INDEX('Policy Characteristics'!K:K,MATCH($C31,'Policy Characteristics'!$C:$C,0))),"",INDEX('Policy Characteristics'!K:K,MATCH($C31,'Policy Characteristics'!$C:$C,0)))</f>
        <v>transportation-sector-main.html#conv-pol-stds</v>
      </c>
      <c r="R31" s="446" t="str">
        <f>IF(ISBLANK(INDEX('Policy Characteristics'!L:L,MATCH($C31,'Policy Characteristics'!$C:$C,0))),"",INDEX('Policy Characteristics'!L:L,MATCH($C31,'Policy Characteristics'!$C:$C,0)))</f>
        <v>conventional-pollutant-standards.html</v>
      </c>
    </row>
    <row r="32" spans="1:18" s="295" customFormat="1" x14ac:dyDescent="0.25">
      <c r="A32" s="446" t="str">
        <f>IF(ISBLANK(INDEX('Policy Characteristics'!A:A,MATCH($C32,'Policy Characteristics'!$C:$C,0))),"",INDEX('Policy Characteristics'!A:A,MATCH($C32,'Policy Characteristics'!$C:$C,0)))</f>
        <v>Transportation</v>
      </c>
      <c r="B32" s="467" t="str">
        <f>IF(ISBLANK(INDEX('Policy Characteristics'!B:B,MATCH($C32,'Policy Characteristics'!$C:$C,0))),"",INDEX('Policy Characteristics'!B:B,MATCH($C32,'Policy Characteristics'!$C:$C,0)))</f>
        <v>Conventional Pollutant Standards</v>
      </c>
      <c r="C32" s="446" t="str">
        <f t="shared" si="1"/>
        <v>Percentage Reduction of Separately Regulated Pollutants</v>
      </c>
      <c r="D32" s="295" t="s">
        <v>40</v>
      </c>
      <c r="E32" s="295" t="s">
        <v>2222</v>
      </c>
      <c r="F32" s="295" t="s">
        <v>3289</v>
      </c>
      <c r="G32" s="295" t="s">
        <v>2425</v>
      </c>
      <c r="H32" s="297">
        <v>330</v>
      </c>
      <c r="I32" s="468" t="s">
        <v>43</v>
      </c>
      <c r="J32" s="469" t="str">
        <f>IF(ISBLANK(INDEX('Policy Characteristics'!D:D,MATCH($C32,'Policy Characteristics'!$C:$C,0))),"",INDEX('Policy Characteristics'!D:D,MATCH($C32,'Policy Characteristics'!$C:$C,0)))</f>
        <v>Conventional Pollutant Standard</v>
      </c>
      <c r="K32" s="446" t="str">
        <f>IF(ISBLANK(INDEX('Policy Characteristics'!E:E,MATCH($C32,'Policy Characteristics'!$C:$C,0))),"",INDEX('Policy Characteristics'!E:E,MATCH($C32,'Policy Characteristics'!$C:$C,0)))</f>
        <v>trans reduce regulated pollutants</v>
      </c>
      <c r="L32" s="242">
        <f>IF(ISBLANK(INDEX('Policy Characteristics'!F:F,MATCH($C32,'Policy Characteristics'!$C:$C,0))),"",INDEX('Policy Characteristics'!F:F,MATCH($C32,'Policy Characteristics'!$C:$C,0)))</f>
        <v>0</v>
      </c>
      <c r="M32" s="242">
        <f>IF(ISBLANK(INDEX('Policy Characteristics'!G:G,MATCH($C32,'Policy Characteristics'!$C:$C,0))),"",INDEX('Policy Characteristics'!G:G,MATCH($C32,'Policy Characteristics'!$C:$C,0)))</f>
        <v>1</v>
      </c>
      <c r="N32" s="242">
        <f>IF(ISBLANK(INDEX('Policy Characteristics'!H:H,MATCH($C32,'Policy Characteristics'!$C:$C,0))),"",INDEX('Policy Characteristics'!H:H,MATCH($C32,'Policy Characteristics'!$C:$C,0)))</f>
        <v>0.02</v>
      </c>
      <c r="O32" s="446" t="str">
        <f>IF(ISBLANK(INDEX('Policy Characteristics'!I:I,MATCH($C32,'Policy Characteristics'!$C:$C,0))),"",INDEX('Policy Characteristics'!I:I,MATCH($C32,'Policy Characteristics'!$C:$C,0)))</f>
        <v>% reduction in emissions</v>
      </c>
      <c r="P32" s="44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446" t="str">
        <f>IF(ISBLANK(INDEX('Policy Characteristics'!K:K,MATCH($C32,'Policy Characteristics'!$C:$C,0))),"",INDEX('Policy Characteristics'!K:K,MATCH($C32,'Policy Characteristics'!$C:$C,0)))</f>
        <v>transportation-sector-main.html#conv-pol-stds</v>
      </c>
      <c r="R32" s="446" t="str">
        <f>IF(ISBLANK(INDEX('Policy Characteristics'!L:L,MATCH($C32,'Policy Characteristics'!$C:$C,0))),"",INDEX('Policy Characteristics'!L:L,MATCH($C32,'Policy Characteristics'!$C:$C,0)))</f>
        <v>conventional-pollutant-standards.html</v>
      </c>
    </row>
    <row r="33" spans="1:18" s="295" customFormat="1" x14ac:dyDescent="0.25">
      <c r="A33" s="446" t="str">
        <f>IF(ISBLANK(INDEX('Policy Characteristics'!A:A,MATCH($C33,'Policy Characteristics'!$C:$C,0))),"",INDEX('Policy Characteristics'!A:A,MATCH($C33,'Policy Characteristics'!$C:$C,0)))</f>
        <v>Transportation</v>
      </c>
      <c r="B33" s="467" t="str">
        <f>IF(ISBLANK(INDEX('Policy Characteristics'!B:B,MATCH($C33,'Policy Characteristics'!$C:$C,0))),"",INDEX('Policy Characteristics'!B:B,MATCH($C33,'Policy Characteristics'!$C:$C,0)))</f>
        <v>Conventional Pollutant Standards</v>
      </c>
      <c r="C33" s="446" t="str">
        <f t="shared" ref="C33:C61" si="2">C$2</f>
        <v>Percentage Reduction of Separately Regulated Pollutants</v>
      </c>
      <c r="D33" s="295" t="s">
        <v>40</v>
      </c>
      <c r="E33" s="295" t="s">
        <v>485</v>
      </c>
      <c r="F33" s="295" t="s">
        <v>3289</v>
      </c>
      <c r="G33" s="295" t="s">
        <v>485</v>
      </c>
      <c r="H33" s="297">
        <v>331</v>
      </c>
      <c r="I33" s="468" t="s">
        <v>43</v>
      </c>
      <c r="J33" s="469" t="str">
        <f>IF(ISBLANK(INDEX('Policy Characteristics'!D:D,MATCH($C33,'Policy Characteristics'!$C:$C,0))),"",INDEX('Policy Characteristics'!D:D,MATCH($C33,'Policy Characteristics'!$C:$C,0)))</f>
        <v>Conventional Pollutant Standard</v>
      </c>
      <c r="K33" s="446" t="str">
        <f>IF(ISBLANK(INDEX('Policy Characteristics'!E:E,MATCH($C33,'Policy Characteristics'!$C:$C,0))),"",INDEX('Policy Characteristics'!E:E,MATCH($C33,'Policy Characteristics'!$C:$C,0)))</f>
        <v>trans reduce regulated pollutants</v>
      </c>
      <c r="L33" s="242">
        <f>IF(ISBLANK(INDEX('Policy Characteristics'!F:F,MATCH($C33,'Policy Characteristics'!$C:$C,0))),"",INDEX('Policy Characteristics'!F:F,MATCH($C33,'Policy Characteristics'!$C:$C,0)))</f>
        <v>0</v>
      </c>
      <c r="M33" s="242">
        <f>IF(ISBLANK(INDEX('Policy Characteristics'!G:G,MATCH($C33,'Policy Characteristics'!$C:$C,0))),"",INDEX('Policy Characteristics'!G:G,MATCH($C33,'Policy Characteristics'!$C:$C,0)))</f>
        <v>1</v>
      </c>
      <c r="N33" s="242">
        <f>IF(ISBLANK(INDEX('Policy Characteristics'!H:H,MATCH($C33,'Policy Characteristics'!$C:$C,0))),"",INDEX('Policy Characteristics'!H:H,MATCH($C33,'Policy Characteristics'!$C:$C,0)))</f>
        <v>0.02</v>
      </c>
      <c r="O33" s="446" t="str">
        <f>IF(ISBLANK(INDEX('Policy Characteristics'!I:I,MATCH($C33,'Policy Characteristics'!$C:$C,0))),"",INDEX('Policy Characteristics'!I:I,MATCH($C33,'Policy Characteristics'!$C:$C,0)))</f>
        <v>% reduction in emissions</v>
      </c>
      <c r="P33" s="44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446" t="str">
        <f>IF(ISBLANK(INDEX('Policy Characteristics'!K:K,MATCH($C33,'Policy Characteristics'!$C:$C,0))),"",INDEX('Policy Characteristics'!K:K,MATCH($C33,'Policy Characteristics'!$C:$C,0)))</f>
        <v>transportation-sector-main.html#conv-pol-stds</v>
      </c>
      <c r="R33" s="446" t="str">
        <f>IF(ISBLANK(INDEX('Policy Characteristics'!L:L,MATCH($C33,'Policy Characteristics'!$C:$C,0))),"",INDEX('Policy Characteristics'!L:L,MATCH($C33,'Policy Characteristics'!$C:$C,0)))</f>
        <v>conventional-pollutant-standards.html</v>
      </c>
    </row>
    <row r="34" spans="1:18" s="295" customFormat="1" x14ac:dyDescent="0.25">
      <c r="A34" s="446" t="str">
        <f>IF(ISBLANK(INDEX('Policy Characteristics'!A:A,MATCH($C34,'Policy Characteristics'!$C:$C,0))),"",INDEX('Policy Characteristics'!A:A,MATCH($C34,'Policy Characteristics'!$C:$C,0)))</f>
        <v>Transportation</v>
      </c>
      <c r="B34" s="467" t="str">
        <f>IF(ISBLANK(INDEX('Policy Characteristics'!B:B,MATCH($C34,'Policy Characteristics'!$C:$C,0))),"",INDEX('Policy Characteristics'!B:B,MATCH($C34,'Policy Characteristics'!$C:$C,0)))</f>
        <v>Conventional Pollutant Standards</v>
      </c>
      <c r="C34" s="446" t="str">
        <f t="shared" si="2"/>
        <v>Percentage Reduction of Separately Regulated Pollutants</v>
      </c>
      <c r="D34" s="295" t="s">
        <v>40</v>
      </c>
      <c r="E34" s="295" t="s">
        <v>2225</v>
      </c>
      <c r="F34" s="295" t="s">
        <v>3289</v>
      </c>
      <c r="G34" s="295" t="s">
        <v>2225</v>
      </c>
      <c r="H34" s="297">
        <v>332</v>
      </c>
      <c r="I34" s="468" t="s">
        <v>43</v>
      </c>
      <c r="J34" s="469" t="str">
        <f>IF(ISBLANK(INDEX('Policy Characteristics'!D:D,MATCH($C34,'Policy Characteristics'!$C:$C,0))),"",INDEX('Policy Characteristics'!D:D,MATCH($C34,'Policy Characteristics'!$C:$C,0)))</f>
        <v>Conventional Pollutant Standard</v>
      </c>
      <c r="K34" s="446" t="str">
        <f>IF(ISBLANK(INDEX('Policy Characteristics'!E:E,MATCH($C34,'Policy Characteristics'!$C:$C,0))),"",INDEX('Policy Characteristics'!E:E,MATCH($C34,'Policy Characteristics'!$C:$C,0)))</f>
        <v>trans reduce regulated pollutants</v>
      </c>
      <c r="L34" s="242">
        <f>IF(ISBLANK(INDEX('Policy Characteristics'!F:F,MATCH($C34,'Policy Characteristics'!$C:$C,0))),"",INDEX('Policy Characteristics'!F:F,MATCH($C34,'Policy Characteristics'!$C:$C,0)))</f>
        <v>0</v>
      </c>
      <c r="M34" s="242">
        <f>IF(ISBLANK(INDEX('Policy Characteristics'!G:G,MATCH($C34,'Policy Characteristics'!$C:$C,0))),"",INDEX('Policy Characteristics'!G:G,MATCH($C34,'Policy Characteristics'!$C:$C,0)))</f>
        <v>1</v>
      </c>
      <c r="N34" s="242">
        <f>IF(ISBLANK(INDEX('Policy Characteristics'!H:H,MATCH($C34,'Policy Characteristics'!$C:$C,0))),"",INDEX('Policy Characteristics'!H:H,MATCH($C34,'Policy Characteristics'!$C:$C,0)))</f>
        <v>0.02</v>
      </c>
      <c r="O34" s="446" t="str">
        <f>IF(ISBLANK(INDEX('Policy Characteristics'!I:I,MATCH($C34,'Policy Characteristics'!$C:$C,0))),"",INDEX('Policy Characteristics'!I:I,MATCH($C34,'Policy Characteristics'!$C:$C,0)))</f>
        <v>% reduction in emissions</v>
      </c>
      <c r="P34" s="44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446" t="str">
        <f>IF(ISBLANK(INDEX('Policy Characteristics'!K:K,MATCH($C34,'Policy Characteristics'!$C:$C,0))),"",INDEX('Policy Characteristics'!K:K,MATCH($C34,'Policy Characteristics'!$C:$C,0)))</f>
        <v>transportation-sector-main.html#conv-pol-stds</v>
      </c>
      <c r="R34" s="446" t="str">
        <f>IF(ISBLANK(INDEX('Policy Characteristics'!L:L,MATCH($C34,'Policy Characteristics'!$C:$C,0))),"",INDEX('Policy Characteristics'!L:L,MATCH($C34,'Policy Characteristics'!$C:$C,0)))</f>
        <v>conventional-pollutant-standards.html</v>
      </c>
    </row>
    <row r="35" spans="1:18" s="295" customFormat="1" x14ac:dyDescent="0.25">
      <c r="A35" s="446" t="str">
        <f>IF(ISBLANK(INDEX('Policy Characteristics'!A:A,MATCH($C35,'Policy Characteristics'!$C:$C,0))),"",INDEX('Policy Characteristics'!A:A,MATCH($C35,'Policy Characteristics'!$C:$C,0)))</f>
        <v>Transportation</v>
      </c>
      <c r="B35" s="467" t="str">
        <f>IF(ISBLANK(INDEX('Policy Characteristics'!B:B,MATCH($C35,'Policy Characteristics'!$C:$C,0))),"",INDEX('Policy Characteristics'!B:B,MATCH($C35,'Policy Characteristics'!$C:$C,0)))</f>
        <v>Conventional Pollutant Standards</v>
      </c>
      <c r="C35" s="446" t="str">
        <f t="shared" si="2"/>
        <v>Percentage Reduction of Separately Regulated Pollutants</v>
      </c>
      <c r="D35" s="295" t="s">
        <v>40</v>
      </c>
      <c r="E35" s="295" t="s">
        <v>2227</v>
      </c>
      <c r="F35" s="295" t="s">
        <v>3289</v>
      </c>
      <c r="G35" s="295" t="s">
        <v>2227</v>
      </c>
      <c r="H35" s="297">
        <v>333</v>
      </c>
      <c r="I35" s="468" t="s">
        <v>43</v>
      </c>
      <c r="J35" s="469" t="str">
        <f>IF(ISBLANK(INDEX('Policy Characteristics'!D:D,MATCH($C35,'Policy Characteristics'!$C:$C,0))),"",INDEX('Policy Characteristics'!D:D,MATCH($C35,'Policy Characteristics'!$C:$C,0)))</f>
        <v>Conventional Pollutant Standard</v>
      </c>
      <c r="K35" s="446" t="str">
        <f>IF(ISBLANK(INDEX('Policy Characteristics'!E:E,MATCH($C35,'Policy Characteristics'!$C:$C,0))),"",INDEX('Policy Characteristics'!E:E,MATCH($C35,'Policy Characteristics'!$C:$C,0)))</f>
        <v>trans reduce regulated pollutants</v>
      </c>
      <c r="L35" s="242">
        <f>IF(ISBLANK(INDEX('Policy Characteristics'!F:F,MATCH($C35,'Policy Characteristics'!$C:$C,0))),"",INDEX('Policy Characteristics'!F:F,MATCH($C35,'Policy Characteristics'!$C:$C,0)))</f>
        <v>0</v>
      </c>
      <c r="M35" s="242">
        <f>IF(ISBLANK(INDEX('Policy Characteristics'!G:G,MATCH($C35,'Policy Characteristics'!$C:$C,0))),"",INDEX('Policy Characteristics'!G:G,MATCH($C35,'Policy Characteristics'!$C:$C,0)))</f>
        <v>1</v>
      </c>
      <c r="N35" s="242">
        <f>IF(ISBLANK(INDEX('Policy Characteristics'!H:H,MATCH($C35,'Policy Characteristics'!$C:$C,0))),"",INDEX('Policy Characteristics'!H:H,MATCH($C35,'Policy Characteristics'!$C:$C,0)))</f>
        <v>0.02</v>
      </c>
      <c r="O35" s="446" t="str">
        <f>IF(ISBLANK(INDEX('Policy Characteristics'!I:I,MATCH($C35,'Policy Characteristics'!$C:$C,0))),"",INDEX('Policy Characteristics'!I:I,MATCH($C35,'Policy Characteristics'!$C:$C,0)))</f>
        <v>% reduction in emissions</v>
      </c>
      <c r="P35" s="44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446" t="str">
        <f>IF(ISBLANK(INDEX('Policy Characteristics'!K:K,MATCH($C35,'Policy Characteristics'!$C:$C,0))),"",INDEX('Policy Characteristics'!K:K,MATCH($C35,'Policy Characteristics'!$C:$C,0)))</f>
        <v>transportation-sector-main.html#conv-pol-stds</v>
      </c>
      <c r="R35" s="446" t="str">
        <f>IF(ISBLANK(INDEX('Policy Characteristics'!L:L,MATCH($C35,'Policy Characteristics'!$C:$C,0))),"",INDEX('Policy Characteristics'!L:L,MATCH($C35,'Policy Characteristics'!$C:$C,0)))</f>
        <v>conventional-pollutant-standards.html</v>
      </c>
    </row>
    <row r="36" spans="1:18" s="295" customFormat="1" x14ac:dyDescent="0.25">
      <c r="A36" s="446" t="str">
        <f>IF(ISBLANK(INDEX('Policy Characteristics'!A:A,MATCH($C36,'Policy Characteristics'!$C:$C,0))),"",INDEX('Policy Characteristics'!A:A,MATCH($C36,'Policy Characteristics'!$C:$C,0)))</f>
        <v>Transportation</v>
      </c>
      <c r="B36" s="467" t="str">
        <f>IF(ISBLANK(INDEX('Policy Characteristics'!B:B,MATCH($C36,'Policy Characteristics'!$C:$C,0))),"",INDEX('Policy Characteristics'!B:B,MATCH($C36,'Policy Characteristics'!$C:$C,0)))</f>
        <v>Conventional Pollutant Standards</v>
      </c>
      <c r="C36" s="446" t="str">
        <f t="shared" si="2"/>
        <v>Percentage Reduction of Separately Regulated Pollutants</v>
      </c>
      <c r="D36" s="295" t="s">
        <v>40</v>
      </c>
      <c r="E36" s="295" t="s">
        <v>2229</v>
      </c>
      <c r="F36" s="295" t="s">
        <v>3289</v>
      </c>
      <c r="G36" s="295" t="s">
        <v>2317</v>
      </c>
      <c r="H36" s="297">
        <v>334</v>
      </c>
      <c r="I36" s="468" t="s">
        <v>43</v>
      </c>
      <c r="J36" s="469" t="str">
        <f>IF(ISBLANK(INDEX('Policy Characteristics'!D:D,MATCH($C36,'Policy Characteristics'!$C:$C,0))),"",INDEX('Policy Characteristics'!D:D,MATCH($C36,'Policy Characteristics'!$C:$C,0)))</f>
        <v>Conventional Pollutant Standard</v>
      </c>
      <c r="K36" s="446" t="str">
        <f>IF(ISBLANK(INDEX('Policy Characteristics'!E:E,MATCH($C36,'Policy Characteristics'!$C:$C,0))),"",INDEX('Policy Characteristics'!E:E,MATCH($C36,'Policy Characteristics'!$C:$C,0)))</f>
        <v>trans reduce regulated pollutants</v>
      </c>
      <c r="L36" s="242">
        <f>IF(ISBLANK(INDEX('Policy Characteristics'!F:F,MATCH($C36,'Policy Characteristics'!$C:$C,0))),"",INDEX('Policy Characteristics'!F:F,MATCH($C36,'Policy Characteristics'!$C:$C,0)))</f>
        <v>0</v>
      </c>
      <c r="M36" s="242">
        <f>IF(ISBLANK(INDEX('Policy Characteristics'!G:G,MATCH($C36,'Policy Characteristics'!$C:$C,0))),"",INDEX('Policy Characteristics'!G:G,MATCH($C36,'Policy Characteristics'!$C:$C,0)))</f>
        <v>1</v>
      </c>
      <c r="N36" s="242">
        <f>IF(ISBLANK(INDEX('Policy Characteristics'!H:H,MATCH($C36,'Policy Characteristics'!$C:$C,0))),"",INDEX('Policy Characteristics'!H:H,MATCH($C36,'Policy Characteristics'!$C:$C,0)))</f>
        <v>0.02</v>
      </c>
      <c r="O36" s="446" t="str">
        <f>IF(ISBLANK(INDEX('Policy Characteristics'!I:I,MATCH($C36,'Policy Characteristics'!$C:$C,0))),"",INDEX('Policy Characteristics'!I:I,MATCH($C36,'Policy Characteristics'!$C:$C,0)))</f>
        <v>% reduction in emissions</v>
      </c>
      <c r="P36" s="44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446" t="str">
        <f>IF(ISBLANK(INDEX('Policy Characteristics'!K:K,MATCH($C36,'Policy Characteristics'!$C:$C,0))),"",INDEX('Policy Characteristics'!K:K,MATCH($C36,'Policy Characteristics'!$C:$C,0)))</f>
        <v>transportation-sector-main.html#conv-pol-stds</v>
      </c>
      <c r="R36" s="446" t="str">
        <f>IF(ISBLANK(INDEX('Policy Characteristics'!L:L,MATCH($C36,'Policy Characteristics'!$C:$C,0))),"",INDEX('Policy Characteristics'!L:L,MATCH($C36,'Policy Characteristics'!$C:$C,0)))</f>
        <v>conventional-pollutant-standards.html</v>
      </c>
    </row>
    <row r="37" spans="1:18" s="295" customFormat="1" x14ac:dyDescent="0.25">
      <c r="A37" s="446" t="str">
        <f>IF(ISBLANK(INDEX('Policy Characteristics'!A:A,MATCH($C37,'Policy Characteristics'!$C:$C,0))),"",INDEX('Policy Characteristics'!A:A,MATCH($C37,'Policy Characteristics'!$C:$C,0)))</f>
        <v>Transportation</v>
      </c>
      <c r="B37" s="467" t="str">
        <f>IF(ISBLANK(INDEX('Policy Characteristics'!B:B,MATCH($C37,'Policy Characteristics'!$C:$C,0))),"",INDEX('Policy Characteristics'!B:B,MATCH($C37,'Policy Characteristics'!$C:$C,0)))</f>
        <v>Conventional Pollutant Standards</v>
      </c>
      <c r="C37" s="446" t="str">
        <f t="shared" si="2"/>
        <v>Percentage Reduction of Separately Regulated Pollutants</v>
      </c>
      <c r="D37" s="295" t="s">
        <v>40</v>
      </c>
      <c r="E37" s="295" t="s">
        <v>2230</v>
      </c>
      <c r="F37" s="295" t="s">
        <v>3289</v>
      </c>
      <c r="G37" s="295" t="s">
        <v>2230</v>
      </c>
      <c r="H37" s="297">
        <v>335</v>
      </c>
      <c r="I37" s="470" t="s">
        <v>44</v>
      </c>
      <c r="J37" s="469" t="str">
        <f>IF(ISBLANK(INDEX('Policy Characteristics'!D:D,MATCH($C37,'Policy Characteristics'!$C:$C,0))),"",INDEX('Policy Characteristics'!D:D,MATCH($C37,'Policy Characteristics'!$C:$C,0)))</f>
        <v>Conventional Pollutant Standard</v>
      </c>
      <c r="K37" s="446" t="str">
        <f>IF(ISBLANK(INDEX('Policy Characteristics'!E:E,MATCH($C37,'Policy Characteristics'!$C:$C,0))),"",INDEX('Policy Characteristics'!E:E,MATCH($C37,'Policy Characteristics'!$C:$C,0)))</f>
        <v>trans reduce regulated pollutants</v>
      </c>
      <c r="L37" s="242">
        <f>IF(ISBLANK(INDEX('Policy Characteristics'!F:F,MATCH($C37,'Policy Characteristics'!$C:$C,0))),"",INDEX('Policy Characteristics'!F:F,MATCH($C37,'Policy Characteristics'!$C:$C,0)))</f>
        <v>0</v>
      </c>
      <c r="M37" s="242">
        <f>IF(ISBLANK(INDEX('Policy Characteristics'!G:G,MATCH($C37,'Policy Characteristics'!$C:$C,0))),"",INDEX('Policy Characteristics'!G:G,MATCH($C37,'Policy Characteristics'!$C:$C,0)))</f>
        <v>1</v>
      </c>
      <c r="N37" s="242">
        <f>IF(ISBLANK(INDEX('Policy Characteristics'!H:H,MATCH($C37,'Policy Characteristics'!$C:$C,0))),"",INDEX('Policy Characteristics'!H:H,MATCH($C37,'Policy Characteristics'!$C:$C,0)))</f>
        <v>0.02</v>
      </c>
      <c r="O37" s="446" t="str">
        <f>IF(ISBLANK(INDEX('Policy Characteristics'!I:I,MATCH($C37,'Policy Characteristics'!$C:$C,0))),"",INDEX('Policy Characteristics'!I:I,MATCH($C37,'Policy Characteristics'!$C:$C,0)))</f>
        <v>% reduction in emissions</v>
      </c>
      <c r="P37" s="44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446" t="str">
        <f>IF(ISBLANK(INDEX('Policy Characteristics'!K:K,MATCH($C37,'Policy Characteristics'!$C:$C,0))),"",INDEX('Policy Characteristics'!K:K,MATCH($C37,'Policy Characteristics'!$C:$C,0)))</f>
        <v>transportation-sector-main.html#conv-pol-stds</v>
      </c>
      <c r="R37" s="446" t="str">
        <f>IF(ISBLANK(INDEX('Policy Characteristics'!L:L,MATCH($C37,'Policy Characteristics'!$C:$C,0))),"",INDEX('Policy Characteristics'!L:L,MATCH($C37,'Policy Characteristics'!$C:$C,0)))</f>
        <v>conventional-pollutant-standards.html</v>
      </c>
    </row>
    <row r="38" spans="1:18" s="295" customFormat="1" x14ac:dyDescent="0.25">
      <c r="A38" s="446" t="str">
        <f>IF(ISBLANK(INDEX('Policy Characteristics'!A:A,MATCH($C38,'Policy Characteristics'!$C:$C,0))),"",INDEX('Policy Characteristics'!A:A,MATCH($C38,'Policy Characteristics'!$C:$C,0)))</f>
        <v>Transportation</v>
      </c>
      <c r="B38" s="467" t="str">
        <f>IF(ISBLANK(INDEX('Policy Characteristics'!B:B,MATCH($C38,'Policy Characteristics'!$C:$C,0))),"",INDEX('Policy Characteristics'!B:B,MATCH($C38,'Policy Characteristics'!$C:$C,0)))</f>
        <v>Conventional Pollutant Standards</v>
      </c>
      <c r="C38" s="446" t="str">
        <f t="shared" si="2"/>
        <v>Percentage Reduction of Separately Regulated Pollutants</v>
      </c>
      <c r="D38" s="295" t="s">
        <v>40</v>
      </c>
      <c r="E38" s="295" t="s">
        <v>2232</v>
      </c>
      <c r="F38" s="295" t="s">
        <v>3289</v>
      </c>
      <c r="G38" s="295" t="s">
        <v>2232</v>
      </c>
      <c r="H38" s="297">
        <v>336</v>
      </c>
      <c r="I38" s="468" t="s">
        <v>43</v>
      </c>
      <c r="J38" s="469" t="str">
        <f>IF(ISBLANK(INDEX('Policy Characteristics'!D:D,MATCH($C38,'Policy Characteristics'!$C:$C,0))),"",INDEX('Policy Characteristics'!D:D,MATCH($C38,'Policy Characteristics'!$C:$C,0)))</f>
        <v>Conventional Pollutant Standard</v>
      </c>
      <c r="K38" s="446" t="str">
        <f>IF(ISBLANK(INDEX('Policy Characteristics'!E:E,MATCH($C38,'Policy Characteristics'!$C:$C,0))),"",INDEX('Policy Characteristics'!E:E,MATCH($C38,'Policy Characteristics'!$C:$C,0)))</f>
        <v>trans reduce regulated pollutants</v>
      </c>
      <c r="L38" s="242">
        <f>IF(ISBLANK(INDEX('Policy Characteristics'!F:F,MATCH($C38,'Policy Characteristics'!$C:$C,0))),"",INDEX('Policy Characteristics'!F:F,MATCH($C38,'Policy Characteristics'!$C:$C,0)))</f>
        <v>0</v>
      </c>
      <c r="M38" s="242">
        <f>IF(ISBLANK(INDEX('Policy Characteristics'!G:G,MATCH($C38,'Policy Characteristics'!$C:$C,0))),"",INDEX('Policy Characteristics'!G:G,MATCH($C38,'Policy Characteristics'!$C:$C,0)))</f>
        <v>1</v>
      </c>
      <c r="N38" s="242">
        <f>IF(ISBLANK(INDEX('Policy Characteristics'!H:H,MATCH($C38,'Policy Characteristics'!$C:$C,0))),"",INDEX('Policy Characteristics'!H:H,MATCH($C38,'Policy Characteristics'!$C:$C,0)))</f>
        <v>0.02</v>
      </c>
      <c r="O38" s="446" t="str">
        <f>IF(ISBLANK(INDEX('Policy Characteristics'!I:I,MATCH($C38,'Policy Characteristics'!$C:$C,0))),"",INDEX('Policy Characteristics'!I:I,MATCH($C38,'Policy Characteristics'!$C:$C,0)))</f>
        <v>% reduction in emissions</v>
      </c>
      <c r="P38" s="44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446" t="str">
        <f>IF(ISBLANK(INDEX('Policy Characteristics'!K:K,MATCH($C38,'Policy Characteristics'!$C:$C,0))),"",INDEX('Policy Characteristics'!K:K,MATCH($C38,'Policy Characteristics'!$C:$C,0)))</f>
        <v>transportation-sector-main.html#conv-pol-stds</v>
      </c>
      <c r="R38" s="446" t="str">
        <f>IF(ISBLANK(INDEX('Policy Characteristics'!L:L,MATCH($C38,'Policy Characteristics'!$C:$C,0))),"",INDEX('Policy Characteristics'!L:L,MATCH($C38,'Policy Characteristics'!$C:$C,0)))</f>
        <v>conventional-pollutant-standards.html</v>
      </c>
    </row>
    <row r="39" spans="1:18" s="295" customFormat="1" x14ac:dyDescent="0.25">
      <c r="A39" s="446" t="str">
        <f>IF(ISBLANK(INDEX('Policy Characteristics'!A:A,MATCH($C39,'Policy Characteristics'!$C:$C,0))),"",INDEX('Policy Characteristics'!A:A,MATCH($C39,'Policy Characteristics'!$C:$C,0)))</f>
        <v>Transportation</v>
      </c>
      <c r="B39" s="467" t="str">
        <f>IF(ISBLANK(INDEX('Policy Characteristics'!B:B,MATCH($C39,'Policy Characteristics'!$C:$C,0))),"",INDEX('Policy Characteristics'!B:B,MATCH($C39,'Policy Characteristics'!$C:$C,0)))</f>
        <v>Conventional Pollutant Standards</v>
      </c>
      <c r="C39" s="446" t="str">
        <f t="shared" si="2"/>
        <v>Percentage Reduction of Separately Regulated Pollutants</v>
      </c>
      <c r="D39" s="295" t="s">
        <v>40</v>
      </c>
      <c r="E39" s="295" t="s">
        <v>2234</v>
      </c>
      <c r="F39" s="295" t="s">
        <v>3289</v>
      </c>
      <c r="G39" s="295" t="s">
        <v>2234</v>
      </c>
      <c r="H39" s="297">
        <v>337</v>
      </c>
      <c r="I39" s="468" t="s">
        <v>43</v>
      </c>
      <c r="J39" s="469" t="str">
        <f>IF(ISBLANK(INDEX('Policy Characteristics'!D:D,MATCH($C39,'Policy Characteristics'!$C:$C,0))),"",INDEX('Policy Characteristics'!D:D,MATCH($C39,'Policy Characteristics'!$C:$C,0)))</f>
        <v>Conventional Pollutant Standard</v>
      </c>
      <c r="K39" s="446" t="str">
        <f>IF(ISBLANK(INDEX('Policy Characteristics'!E:E,MATCH($C39,'Policy Characteristics'!$C:$C,0))),"",INDEX('Policy Characteristics'!E:E,MATCH($C39,'Policy Characteristics'!$C:$C,0)))</f>
        <v>trans reduce regulated pollutants</v>
      </c>
      <c r="L39" s="242">
        <f>IF(ISBLANK(INDEX('Policy Characteristics'!F:F,MATCH($C39,'Policy Characteristics'!$C:$C,0))),"",INDEX('Policy Characteristics'!F:F,MATCH($C39,'Policy Characteristics'!$C:$C,0)))</f>
        <v>0</v>
      </c>
      <c r="M39" s="242">
        <f>IF(ISBLANK(INDEX('Policy Characteristics'!G:G,MATCH($C39,'Policy Characteristics'!$C:$C,0))),"",INDEX('Policy Characteristics'!G:G,MATCH($C39,'Policy Characteristics'!$C:$C,0)))</f>
        <v>1</v>
      </c>
      <c r="N39" s="242">
        <f>IF(ISBLANK(INDEX('Policy Characteristics'!H:H,MATCH($C39,'Policy Characteristics'!$C:$C,0))),"",INDEX('Policy Characteristics'!H:H,MATCH($C39,'Policy Characteristics'!$C:$C,0)))</f>
        <v>0.02</v>
      </c>
      <c r="O39" s="446" t="str">
        <f>IF(ISBLANK(INDEX('Policy Characteristics'!I:I,MATCH($C39,'Policy Characteristics'!$C:$C,0))),"",INDEX('Policy Characteristics'!I:I,MATCH($C39,'Policy Characteristics'!$C:$C,0)))</f>
        <v>% reduction in emissions</v>
      </c>
      <c r="P39" s="44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446" t="str">
        <f>IF(ISBLANK(INDEX('Policy Characteristics'!K:K,MATCH($C39,'Policy Characteristics'!$C:$C,0))),"",INDEX('Policy Characteristics'!K:K,MATCH($C39,'Policy Characteristics'!$C:$C,0)))</f>
        <v>transportation-sector-main.html#conv-pol-stds</v>
      </c>
      <c r="R39" s="446" t="str">
        <f>IF(ISBLANK(INDEX('Policy Characteristics'!L:L,MATCH($C39,'Policy Characteristics'!$C:$C,0))),"",INDEX('Policy Characteristics'!L:L,MATCH($C39,'Policy Characteristics'!$C:$C,0)))</f>
        <v>conventional-pollutant-standards.html</v>
      </c>
    </row>
    <row r="40" spans="1:18" s="295" customFormat="1" x14ac:dyDescent="0.25">
      <c r="A40" s="446" t="str">
        <f>IF(ISBLANK(INDEX('Policy Characteristics'!A:A,MATCH($C40,'Policy Characteristics'!$C:$C,0))),"",INDEX('Policy Characteristics'!A:A,MATCH($C40,'Policy Characteristics'!$C:$C,0)))</f>
        <v>Transportation</v>
      </c>
      <c r="B40" s="467" t="str">
        <f>IF(ISBLANK(INDEX('Policy Characteristics'!B:B,MATCH($C40,'Policy Characteristics'!$C:$C,0))),"",INDEX('Policy Characteristics'!B:B,MATCH($C40,'Policy Characteristics'!$C:$C,0)))</f>
        <v>Conventional Pollutant Standards</v>
      </c>
      <c r="C40" s="446" t="str">
        <f t="shared" si="2"/>
        <v>Percentage Reduction of Separately Regulated Pollutants</v>
      </c>
      <c r="D40" s="295" t="s">
        <v>40</v>
      </c>
      <c r="E40" s="295" t="s">
        <v>2236</v>
      </c>
      <c r="F40" s="295" t="s">
        <v>3289</v>
      </c>
      <c r="G40" s="295" t="s">
        <v>2236</v>
      </c>
      <c r="H40" s="297">
        <v>338</v>
      </c>
      <c r="I40" s="470" t="s">
        <v>44</v>
      </c>
      <c r="J40" s="469" t="str">
        <f>IF(ISBLANK(INDEX('Policy Characteristics'!D:D,MATCH($C40,'Policy Characteristics'!$C:$C,0))),"",INDEX('Policy Characteristics'!D:D,MATCH($C40,'Policy Characteristics'!$C:$C,0)))</f>
        <v>Conventional Pollutant Standard</v>
      </c>
      <c r="K40" s="446" t="str">
        <f>IF(ISBLANK(INDEX('Policy Characteristics'!E:E,MATCH($C40,'Policy Characteristics'!$C:$C,0))),"",INDEX('Policy Characteristics'!E:E,MATCH($C40,'Policy Characteristics'!$C:$C,0)))</f>
        <v>trans reduce regulated pollutants</v>
      </c>
      <c r="L40" s="242">
        <f>IF(ISBLANK(INDEX('Policy Characteristics'!F:F,MATCH($C40,'Policy Characteristics'!$C:$C,0))),"",INDEX('Policy Characteristics'!F:F,MATCH($C40,'Policy Characteristics'!$C:$C,0)))</f>
        <v>0</v>
      </c>
      <c r="M40" s="242">
        <f>IF(ISBLANK(INDEX('Policy Characteristics'!G:G,MATCH($C40,'Policy Characteristics'!$C:$C,0))),"",INDEX('Policy Characteristics'!G:G,MATCH($C40,'Policy Characteristics'!$C:$C,0)))</f>
        <v>1</v>
      </c>
      <c r="N40" s="242">
        <f>IF(ISBLANK(INDEX('Policy Characteristics'!H:H,MATCH($C40,'Policy Characteristics'!$C:$C,0))),"",INDEX('Policy Characteristics'!H:H,MATCH($C40,'Policy Characteristics'!$C:$C,0)))</f>
        <v>0.02</v>
      </c>
      <c r="O40" s="446" t="str">
        <f>IF(ISBLANK(INDEX('Policy Characteristics'!I:I,MATCH($C40,'Policy Characteristics'!$C:$C,0))),"",INDEX('Policy Characteristics'!I:I,MATCH($C40,'Policy Characteristics'!$C:$C,0)))</f>
        <v>% reduction in emissions</v>
      </c>
      <c r="P40" s="44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446" t="str">
        <f>IF(ISBLANK(INDEX('Policy Characteristics'!K:K,MATCH($C40,'Policy Characteristics'!$C:$C,0))),"",INDEX('Policy Characteristics'!K:K,MATCH($C40,'Policy Characteristics'!$C:$C,0)))</f>
        <v>transportation-sector-main.html#conv-pol-stds</v>
      </c>
      <c r="R40" s="446" t="str">
        <f>IF(ISBLANK(INDEX('Policy Characteristics'!L:L,MATCH($C40,'Policy Characteristics'!$C:$C,0))),"",INDEX('Policy Characteristics'!L:L,MATCH($C40,'Policy Characteristics'!$C:$C,0)))</f>
        <v>conventional-pollutant-standards.html</v>
      </c>
    </row>
    <row r="41" spans="1:18" s="295" customFormat="1" x14ac:dyDescent="0.25">
      <c r="A41" s="446" t="str">
        <f>IF(ISBLANK(INDEX('Policy Characteristics'!A:A,MATCH($C41,'Policy Characteristics'!$C:$C,0))),"",INDEX('Policy Characteristics'!A:A,MATCH($C41,'Policy Characteristics'!$C:$C,0)))</f>
        <v>Transportation</v>
      </c>
      <c r="B41" s="467" t="str">
        <f>IF(ISBLANK(INDEX('Policy Characteristics'!B:B,MATCH($C41,'Policy Characteristics'!$C:$C,0))),"",INDEX('Policy Characteristics'!B:B,MATCH($C41,'Policy Characteristics'!$C:$C,0)))</f>
        <v>Conventional Pollutant Standards</v>
      </c>
      <c r="C41" s="446" t="str">
        <f t="shared" si="2"/>
        <v>Percentage Reduction of Separately Regulated Pollutants</v>
      </c>
      <c r="D41" s="295" t="s">
        <v>40</v>
      </c>
      <c r="E41" s="295" t="s">
        <v>2238</v>
      </c>
      <c r="F41" s="295" t="s">
        <v>3289</v>
      </c>
      <c r="G41" s="295" t="s">
        <v>2238</v>
      </c>
      <c r="H41" s="297">
        <v>339</v>
      </c>
      <c r="I41" s="470" t="s">
        <v>44</v>
      </c>
      <c r="J41" s="469" t="str">
        <f>IF(ISBLANK(INDEX('Policy Characteristics'!D:D,MATCH($C41,'Policy Characteristics'!$C:$C,0))),"",INDEX('Policy Characteristics'!D:D,MATCH($C41,'Policy Characteristics'!$C:$C,0)))</f>
        <v>Conventional Pollutant Standard</v>
      </c>
      <c r="K41" s="446" t="str">
        <f>IF(ISBLANK(INDEX('Policy Characteristics'!E:E,MATCH($C41,'Policy Characteristics'!$C:$C,0))),"",INDEX('Policy Characteristics'!E:E,MATCH($C41,'Policy Characteristics'!$C:$C,0)))</f>
        <v>trans reduce regulated pollutants</v>
      </c>
      <c r="L41" s="242">
        <f>IF(ISBLANK(INDEX('Policy Characteristics'!F:F,MATCH($C41,'Policy Characteristics'!$C:$C,0))),"",INDEX('Policy Characteristics'!F:F,MATCH($C41,'Policy Characteristics'!$C:$C,0)))</f>
        <v>0</v>
      </c>
      <c r="M41" s="242">
        <f>IF(ISBLANK(INDEX('Policy Characteristics'!G:G,MATCH($C41,'Policy Characteristics'!$C:$C,0))),"",INDEX('Policy Characteristics'!G:G,MATCH($C41,'Policy Characteristics'!$C:$C,0)))</f>
        <v>1</v>
      </c>
      <c r="N41" s="242">
        <f>IF(ISBLANK(INDEX('Policy Characteristics'!H:H,MATCH($C41,'Policy Characteristics'!$C:$C,0))),"",INDEX('Policy Characteristics'!H:H,MATCH($C41,'Policy Characteristics'!$C:$C,0)))</f>
        <v>0.02</v>
      </c>
      <c r="O41" s="446" t="str">
        <f>IF(ISBLANK(INDEX('Policy Characteristics'!I:I,MATCH($C41,'Policy Characteristics'!$C:$C,0))),"",INDEX('Policy Characteristics'!I:I,MATCH($C41,'Policy Characteristics'!$C:$C,0)))</f>
        <v>% reduction in emissions</v>
      </c>
      <c r="P41" s="44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446" t="str">
        <f>IF(ISBLANK(INDEX('Policy Characteristics'!K:K,MATCH($C41,'Policy Characteristics'!$C:$C,0))),"",INDEX('Policy Characteristics'!K:K,MATCH($C41,'Policy Characteristics'!$C:$C,0)))</f>
        <v>transportation-sector-main.html#conv-pol-stds</v>
      </c>
      <c r="R41" s="446" t="str">
        <f>IF(ISBLANK(INDEX('Policy Characteristics'!L:L,MATCH($C41,'Policy Characteristics'!$C:$C,0))),"",INDEX('Policy Characteristics'!L:L,MATCH($C41,'Policy Characteristics'!$C:$C,0)))</f>
        <v>conventional-pollutant-standards.html</v>
      </c>
    </row>
    <row r="42" spans="1:18" s="295" customFormat="1" x14ac:dyDescent="0.25">
      <c r="A42" s="446" t="str">
        <f>IF(ISBLANK(INDEX('Policy Characteristics'!A:A,MATCH($C42,'Policy Characteristics'!$C:$C,0))),"",INDEX('Policy Characteristics'!A:A,MATCH($C42,'Policy Characteristics'!$C:$C,0)))</f>
        <v>Transportation</v>
      </c>
      <c r="B42" s="467" t="str">
        <f>IF(ISBLANK(INDEX('Policy Characteristics'!B:B,MATCH($C42,'Policy Characteristics'!$C:$C,0))),"",INDEX('Policy Characteristics'!B:B,MATCH($C42,'Policy Characteristics'!$C:$C,0)))</f>
        <v>Conventional Pollutant Standards</v>
      </c>
      <c r="C42" s="446" t="str">
        <f t="shared" si="2"/>
        <v>Percentage Reduction of Separately Regulated Pollutants</v>
      </c>
      <c r="D42" s="295" t="s">
        <v>41</v>
      </c>
      <c r="E42" s="295" t="s">
        <v>2222</v>
      </c>
      <c r="F42" s="295" t="s">
        <v>3290</v>
      </c>
      <c r="G42" s="295" t="s">
        <v>2425</v>
      </c>
      <c r="H42" s="297">
        <v>340</v>
      </c>
      <c r="I42" s="468" t="s">
        <v>43</v>
      </c>
      <c r="J42" s="469" t="str">
        <f>IF(ISBLANK(INDEX('Policy Characteristics'!D:D,MATCH($C42,'Policy Characteristics'!$C:$C,0))),"",INDEX('Policy Characteristics'!D:D,MATCH($C42,'Policy Characteristics'!$C:$C,0)))</f>
        <v>Conventional Pollutant Standard</v>
      </c>
      <c r="K42" s="446" t="str">
        <f>IF(ISBLANK(INDEX('Policy Characteristics'!E:E,MATCH($C42,'Policy Characteristics'!$C:$C,0))),"",INDEX('Policy Characteristics'!E:E,MATCH($C42,'Policy Characteristics'!$C:$C,0)))</f>
        <v>trans reduce regulated pollutants</v>
      </c>
      <c r="L42" s="242">
        <f>IF(ISBLANK(INDEX('Policy Characteristics'!F:F,MATCH($C42,'Policy Characteristics'!$C:$C,0))),"",INDEX('Policy Characteristics'!F:F,MATCH($C42,'Policy Characteristics'!$C:$C,0)))</f>
        <v>0</v>
      </c>
      <c r="M42" s="242">
        <f>IF(ISBLANK(INDEX('Policy Characteristics'!G:G,MATCH($C42,'Policy Characteristics'!$C:$C,0))),"",INDEX('Policy Characteristics'!G:G,MATCH($C42,'Policy Characteristics'!$C:$C,0)))</f>
        <v>1</v>
      </c>
      <c r="N42" s="242">
        <f>IF(ISBLANK(INDEX('Policy Characteristics'!H:H,MATCH($C42,'Policy Characteristics'!$C:$C,0))),"",INDEX('Policy Characteristics'!H:H,MATCH($C42,'Policy Characteristics'!$C:$C,0)))</f>
        <v>0.02</v>
      </c>
      <c r="O42" s="446" t="str">
        <f>IF(ISBLANK(INDEX('Policy Characteristics'!I:I,MATCH($C42,'Policy Characteristics'!$C:$C,0))),"",INDEX('Policy Characteristics'!I:I,MATCH($C42,'Policy Characteristics'!$C:$C,0)))</f>
        <v>% reduction in emissions</v>
      </c>
      <c r="P42" s="44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446" t="str">
        <f>IF(ISBLANK(INDEX('Policy Characteristics'!K:K,MATCH($C42,'Policy Characteristics'!$C:$C,0))),"",INDEX('Policy Characteristics'!K:K,MATCH($C42,'Policy Characteristics'!$C:$C,0)))</f>
        <v>transportation-sector-main.html#conv-pol-stds</v>
      </c>
      <c r="R42" s="446" t="str">
        <f>IF(ISBLANK(INDEX('Policy Characteristics'!L:L,MATCH($C42,'Policy Characteristics'!$C:$C,0))),"",INDEX('Policy Characteristics'!L:L,MATCH($C42,'Policy Characteristics'!$C:$C,0)))</f>
        <v>conventional-pollutant-standards.html</v>
      </c>
    </row>
    <row r="43" spans="1:18" s="295" customFormat="1" x14ac:dyDescent="0.25">
      <c r="A43" s="446" t="str">
        <f>IF(ISBLANK(INDEX('Policy Characteristics'!A:A,MATCH($C43,'Policy Characteristics'!$C:$C,0))),"",INDEX('Policy Characteristics'!A:A,MATCH($C43,'Policy Characteristics'!$C:$C,0)))</f>
        <v>Transportation</v>
      </c>
      <c r="B43" s="467" t="str">
        <f>IF(ISBLANK(INDEX('Policy Characteristics'!B:B,MATCH($C43,'Policy Characteristics'!$C:$C,0))),"",INDEX('Policy Characteristics'!B:B,MATCH($C43,'Policy Characteristics'!$C:$C,0)))</f>
        <v>Conventional Pollutant Standards</v>
      </c>
      <c r="C43" s="446" t="str">
        <f t="shared" si="2"/>
        <v>Percentage Reduction of Separately Regulated Pollutants</v>
      </c>
      <c r="D43" s="295" t="s">
        <v>41</v>
      </c>
      <c r="E43" s="295" t="s">
        <v>485</v>
      </c>
      <c r="F43" s="295" t="s">
        <v>3290</v>
      </c>
      <c r="G43" s="295" t="s">
        <v>485</v>
      </c>
      <c r="H43" s="297">
        <v>341</v>
      </c>
      <c r="I43" s="468" t="s">
        <v>43</v>
      </c>
      <c r="J43" s="469" t="str">
        <f>IF(ISBLANK(INDEX('Policy Characteristics'!D:D,MATCH($C43,'Policy Characteristics'!$C:$C,0))),"",INDEX('Policy Characteristics'!D:D,MATCH($C43,'Policy Characteristics'!$C:$C,0)))</f>
        <v>Conventional Pollutant Standard</v>
      </c>
      <c r="K43" s="446" t="str">
        <f>IF(ISBLANK(INDEX('Policy Characteristics'!E:E,MATCH($C43,'Policy Characteristics'!$C:$C,0))),"",INDEX('Policy Characteristics'!E:E,MATCH($C43,'Policy Characteristics'!$C:$C,0)))</f>
        <v>trans reduce regulated pollutants</v>
      </c>
      <c r="L43" s="242">
        <f>IF(ISBLANK(INDEX('Policy Characteristics'!F:F,MATCH($C43,'Policy Characteristics'!$C:$C,0))),"",INDEX('Policy Characteristics'!F:F,MATCH($C43,'Policy Characteristics'!$C:$C,0)))</f>
        <v>0</v>
      </c>
      <c r="M43" s="242">
        <f>IF(ISBLANK(INDEX('Policy Characteristics'!G:G,MATCH($C43,'Policy Characteristics'!$C:$C,0))),"",INDEX('Policy Characteristics'!G:G,MATCH($C43,'Policy Characteristics'!$C:$C,0)))</f>
        <v>1</v>
      </c>
      <c r="N43" s="242">
        <f>IF(ISBLANK(INDEX('Policy Characteristics'!H:H,MATCH($C43,'Policy Characteristics'!$C:$C,0))),"",INDEX('Policy Characteristics'!H:H,MATCH($C43,'Policy Characteristics'!$C:$C,0)))</f>
        <v>0.02</v>
      </c>
      <c r="O43" s="446" t="str">
        <f>IF(ISBLANK(INDEX('Policy Characteristics'!I:I,MATCH($C43,'Policy Characteristics'!$C:$C,0))),"",INDEX('Policy Characteristics'!I:I,MATCH($C43,'Policy Characteristics'!$C:$C,0)))</f>
        <v>% reduction in emissions</v>
      </c>
      <c r="P43" s="44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446" t="str">
        <f>IF(ISBLANK(INDEX('Policy Characteristics'!K:K,MATCH($C43,'Policy Characteristics'!$C:$C,0))),"",INDEX('Policy Characteristics'!K:K,MATCH($C43,'Policy Characteristics'!$C:$C,0)))</f>
        <v>transportation-sector-main.html#conv-pol-stds</v>
      </c>
      <c r="R43" s="446" t="str">
        <f>IF(ISBLANK(INDEX('Policy Characteristics'!L:L,MATCH($C43,'Policy Characteristics'!$C:$C,0))),"",INDEX('Policy Characteristics'!L:L,MATCH($C43,'Policy Characteristics'!$C:$C,0)))</f>
        <v>conventional-pollutant-standards.html</v>
      </c>
    </row>
    <row r="44" spans="1:18" s="295" customFormat="1" x14ac:dyDescent="0.25">
      <c r="A44" s="446" t="str">
        <f>IF(ISBLANK(INDEX('Policy Characteristics'!A:A,MATCH($C44,'Policy Characteristics'!$C:$C,0))),"",INDEX('Policy Characteristics'!A:A,MATCH($C44,'Policy Characteristics'!$C:$C,0)))</f>
        <v>Transportation</v>
      </c>
      <c r="B44" s="467" t="str">
        <f>IF(ISBLANK(INDEX('Policy Characteristics'!B:B,MATCH($C44,'Policy Characteristics'!$C:$C,0))),"",INDEX('Policy Characteristics'!B:B,MATCH($C44,'Policy Characteristics'!$C:$C,0)))</f>
        <v>Conventional Pollutant Standards</v>
      </c>
      <c r="C44" s="446" t="str">
        <f t="shared" si="2"/>
        <v>Percentage Reduction of Separately Regulated Pollutants</v>
      </c>
      <c r="D44" s="295" t="s">
        <v>41</v>
      </c>
      <c r="E44" s="295" t="s">
        <v>2225</v>
      </c>
      <c r="F44" s="295" t="s">
        <v>3290</v>
      </c>
      <c r="G44" s="295" t="s">
        <v>2225</v>
      </c>
      <c r="H44" s="297">
        <v>342</v>
      </c>
      <c r="I44" s="468" t="s">
        <v>43</v>
      </c>
      <c r="J44" s="469" t="str">
        <f>IF(ISBLANK(INDEX('Policy Characteristics'!D:D,MATCH($C44,'Policy Characteristics'!$C:$C,0))),"",INDEX('Policy Characteristics'!D:D,MATCH($C44,'Policy Characteristics'!$C:$C,0)))</f>
        <v>Conventional Pollutant Standard</v>
      </c>
      <c r="K44" s="446" t="str">
        <f>IF(ISBLANK(INDEX('Policy Characteristics'!E:E,MATCH($C44,'Policy Characteristics'!$C:$C,0))),"",INDEX('Policy Characteristics'!E:E,MATCH($C44,'Policy Characteristics'!$C:$C,0)))</f>
        <v>trans reduce regulated pollutants</v>
      </c>
      <c r="L44" s="242">
        <f>IF(ISBLANK(INDEX('Policy Characteristics'!F:F,MATCH($C44,'Policy Characteristics'!$C:$C,0))),"",INDEX('Policy Characteristics'!F:F,MATCH($C44,'Policy Characteristics'!$C:$C,0)))</f>
        <v>0</v>
      </c>
      <c r="M44" s="242">
        <f>IF(ISBLANK(INDEX('Policy Characteristics'!G:G,MATCH($C44,'Policy Characteristics'!$C:$C,0))),"",INDEX('Policy Characteristics'!G:G,MATCH($C44,'Policy Characteristics'!$C:$C,0)))</f>
        <v>1</v>
      </c>
      <c r="N44" s="242">
        <f>IF(ISBLANK(INDEX('Policy Characteristics'!H:H,MATCH($C44,'Policy Characteristics'!$C:$C,0))),"",INDEX('Policy Characteristics'!H:H,MATCH($C44,'Policy Characteristics'!$C:$C,0)))</f>
        <v>0.02</v>
      </c>
      <c r="O44" s="446" t="str">
        <f>IF(ISBLANK(INDEX('Policy Characteristics'!I:I,MATCH($C44,'Policy Characteristics'!$C:$C,0))),"",INDEX('Policy Characteristics'!I:I,MATCH($C44,'Policy Characteristics'!$C:$C,0)))</f>
        <v>% reduction in emissions</v>
      </c>
      <c r="P44" s="44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446" t="str">
        <f>IF(ISBLANK(INDEX('Policy Characteristics'!K:K,MATCH($C44,'Policy Characteristics'!$C:$C,0))),"",INDEX('Policy Characteristics'!K:K,MATCH($C44,'Policy Characteristics'!$C:$C,0)))</f>
        <v>transportation-sector-main.html#conv-pol-stds</v>
      </c>
      <c r="R44" s="446" t="str">
        <f>IF(ISBLANK(INDEX('Policy Characteristics'!L:L,MATCH($C44,'Policy Characteristics'!$C:$C,0))),"",INDEX('Policy Characteristics'!L:L,MATCH($C44,'Policy Characteristics'!$C:$C,0)))</f>
        <v>conventional-pollutant-standards.html</v>
      </c>
    </row>
    <row r="45" spans="1:18" s="295" customFormat="1" x14ac:dyDescent="0.25">
      <c r="A45" s="446" t="str">
        <f>IF(ISBLANK(INDEX('Policy Characteristics'!A:A,MATCH($C45,'Policy Characteristics'!$C:$C,0))),"",INDEX('Policy Characteristics'!A:A,MATCH($C45,'Policy Characteristics'!$C:$C,0)))</f>
        <v>Transportation</v>
      </c>
      <c r="B45" s="467" t="str">
        <f>IF(ISBLANK(INDEX('Policy Characteristics'!B:B,MATCH($C45,'Policy Characteristics'!$C:$C,0))),"",INDEX('Policy Characteristics'!B:B,MATCH($C45,'Policy Characteristics'!$C:$C,0)))</f>
        <v>Conventional Pollutant Standards</v>
      </c>
      <c r="C45" s="446" t="str">
        <f t="shared" si="2"/>
        <v>Percentage Reduction of Separately Regulated Pollutants</v>
      </c>
      <c r="D45" s="295" t="s">
        <v>41</v>
      </c>
      <c r="E45" s="295" t="s">
        <v>2227</v>
      </c>
      <c r="F45" s="295" t="s">
        <v>3290</v>
      </c>
      <c r="G45" s="295" t="s">
        <v>2227</v>
      </c>
      <c r="H45" s="297">
        <v>343</v>
      </c>
      <c r="I45" s="468" t="s">
        <v>43</v>
      </c>
      <c r="J45" s="469" t="str">
        <f>IF(ISBLANK(INDEX('Policy Characteristics'!D:D,MATCH($C45,'Policy Characteristics'!$C:$C,0))),"",INDEX('Policy Characteristics'!D:D,MATCH($C45,'Policy Characteristics'!$C:$C,0)))</f>
        <v>Conventional Pollutant Standard</v>
      </c>
      <c r="K45" s="446" t="str">
        <f>IF(ISBLANK(INDEX('Policy Characteristics'!E:E,MATCH($C45,'Policy Characteristics'!$C:$C,0))),"",INDEX('Policy Characteristics'!E:E,MATCH($C45,'Policy Characteristics'!$C:$C,0)))</f>
        <v>trans reduce regulated pollutants</v>
      </c>
      <c r="L45" s="242">
        <f>IF(ISBLANK(INDEX('Policy Characteristics'!F:F,MATCH($C45,'Policy Characteristics'!$C:$C,0))),"",INDEX('Policy Characteristics'!F:F,MATCH($C45,'Policy Characteristics'!$C:$C,0)))</f>
        <v>0</v>
      </c>
      <c r="M45" s="242">
        <f>IF(ISBLANK(INDEX('Policy Characteristics'!G:G,MATCH($C45,'Policy Characteristics'!$C:$C,0))),"",INDEX('Policy Characteristics'!G:G,MATCH($C45,'Policy Characteristics'!$C:$C,0)))</f>
        <v>1</v>
      </c>
      <c r="N45" s="242">
        <f>IF(ISBLANK(INDEX('Policy Characteristics'!H:H,MATCH($C45,'Policy Characteristics'!$C:$C,0))),"",INDEX('Policy Characteristics'!H:H,MATCH($C45,'Policy Characteristics'!$C:$C,0)))</f>
        <v>0.02</v>
      </c>
      <c r="O45" s="446" t="str">
        <f>IF(ISBLANK(INDEX('Policy Characteristics'!I:I,MATCH($C45,'Policy Characteristics'!$C:$C,0))),"",INDEX('Policy Characteristics'!I:I,MATCH($C45,'Policy Characteristics'!$C:$C,0)))</f>
        <v>% reduction in emissions</v>
      </c>
      <c r="P45" s="44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446" t="str">
        <f>IF(ISBLANK(INDEX('Policy Characteristics'!K:K,MATCH($C45,'Policy Characteristics'!$C:$C,0))),"",INDEX('Policy Characteristics'!K:K,MATCH($C45,'Policy Characteristics'!$C:$C,0)))</f>
        <v>transportation-sector-main.html#conv-pol-stds</v>
      </c>
      <c r="R45" s="446" t="str">
        <f>IF(ISBLANK(INDEX('Policy Characteristics'!L:L,MATCH($C45,'Policy Characteristics'!$C:$C,0))),"",INDEX('Policy Characteristics'!L:L,MATCH($C45,'Policy Characteristics'!$C:$C,0)))</f>
        <v>conventional-pollutant-standards.html</v>
      </c>
    </row>
    <row r="46" spans="1:18" s="295" customFormat="1" x14ac:dyDescent="0.25">
      <c r="A46" s="446" t="str">
        <f>IF(ISBLANK(INDEX('Policy Characteristics'!A:A,MATCH($C46,'Policy Characteristics'!$C:$C,0))),"",INDEX('Policy Characteristics'!A:A,MATCH($C46,'Policy Characteristics'!$C:$C,0)))</f>
        <v>Transportation</v>
      </c>
      <c r="B46" s="467" t="str">
        <f>IF(ISBLANK(INDEX('Policy Characteristics'!B:B,MATCH($C46,'Policy Characteristics'!$C:$C,0))),"",INDEX('Policy Characteristics'!B:B,MATCH($C46,'Policy Characteristics'!$C:$C,0)))</f>
        <v>Conventional Pollutant Standards</v>
      </c>
      <c r="C46" s="446" t="str">
        <f t="shared" si="2"/>
        <v>Percentage Reduction of Separately Regulated Pollutants</v>
      </c>
      <c r="D46" s="295" t="s">
        <v>41</v>
      </c>
      <c r="E46" s="295" t="s">
        <v>2229</v>
      </c>
      <c r="F46" s="295" t="s">
        <v>3290</v>
      </c>
      <c r="G46" s="295" t="s">
        <v>2317</v>
      </c>
      <c r="H46" s="297">
        <v>344</v>
      </c>
      <c r="I46" s="468" t="s">
        <v>43</v>
      </c>
      <c r="J46" s="469" t="str">
        <f>IF(ISBLANK(INDEX('Policy Characteristics'!D:D,MATCH($C46,'Policy Characteristics'!$C:$C,0))),"",INDEX('Policy Characteristics'!D:D,MATCH($C46,'Policy Characteristics'!$C:$C,0)))</f>
        <v>Conventional Pollutant Standard</v>
      </c>
      <c r="K46" s="446" t="str">
        <f>IF(ISBLANK(INDEX('Policy Characteristics'!E:E,MATCH($C46,'Policy Characteristics'!$C:$C,0))),"",INDEX('Policy Characteristics'!E:E,MATCH($C46,'Policy Characteristics'!$C:$C,0)))</f>
        <v>trans reduce regulated pollutants</v>
      </c>
      <c r="L46" s="242">
        <f>IF(ISBLANK(INDEX('Policy Characteristics'!F:F,MATCH($C46,'Policy Characteristics'!$C:$C,0))),"",INDEX('Policy Characteristics'!F:F,MATCH($C46,'Policy Characteristics'!$C:$C,0)))</f>
        <v>0</v>
      </c>
      <c r="M46" s="242">
        <f>IF(ISBLANK(INDEX('Policy Characteristics'!G:G,MATCH($C46,'Policy Characteristics'!$C:$C,0))),"",INDEX('Policy Characteristics'!G:G,MATCH($C46,'Policy Characteristics'!$C:$C,0)))</f>
        <v>1</v>
      </c>
      <c r="N46" s="242">
        <f>IF(ISBLANK(INDEX('Policy Characteristics'!H:H,MATCH($C46,'Policy Characteristics'!$C:$C,0))),"",INDEX('Policy Characteristics'!H:H,MATCH($C46,'Policy Characteristics'!$C:$C,0)))</f>
        <v>0.02</v>
      </c>
      <c r="O46" s="446" t="str">
        <f>IF(ISBLANK(INDEX('Policy Characteristics'!I:I,MATCH($C46,'Policy Characteristics'!$C:$C,0))),"",INDEX('Policy Characteristics'!I:I,MATCH($C46,'Policy Characteristics'!$C:$C,0)))</f>
        <v>% reduction in emissions</v>
      </c>
      <c r="P46" s="44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446" t="str">
        <f>IF(ISBLANK(INDEX('Policy Characteristics'!K:K,MATCH($C46,'Policy Characteristics'!$C:$C,0))),"",INDEX('Policy Characteristics'!K:K,MATCH($C46,'Policy Characteristics'!$C:$C,0)))</f>
        <v>transportation-sector-main.html#conv-pol-stds</v>
      </c>
      <c r="R46" s="446" t="str">
        <f>IF(ISBLANK(INDEX('Policy Characteristics'!L:L,MATCH($C46,'Policy Characteristics'!$C:$C,0))),"",INDEX('Policy Characteristics'!L:L,MATCH($C46,'Policy Characteristics'!$C:$C,0)))</f>
        <v>conventional-pollutant-standards.html</v>
      </c>
    </row>
    <row r="47" spans="1:18" s="295" customFormat="1" x14ac:dyDescent="0.25">
      <c r="A47" s="446" t="str">
        <f>IF(ISBLANK(INDEX('Policy Characteristics'!A:A,MATCH($C47,'Policy Characteristics'!$C:$C,0))),"",INDEX('Policy Characteristics'!A:A,MATCH($C47,'Policy Characteristics'!$C:$C,0)))</f>
        <v>Transportation</v>
      </c>
      <c r="B47" s="467" t="str">
        <f>IF(ISBLANK(INDEX('Policy Characteristics'!B:B,MATCH($C47,'Policy Characteristics'!$C:$C,0))),"",INDEX('Policy Characteristics'!B:B,MATCH($C47,'Policy Characteristics'!$C:$C,0)))</f>
        <v>Conventional Pollutant Standards</v>
      </c>
      <c r="C47" s="446" t="str">
        <f t="shared" si="2"/>
        <v>Percentage Reduction of Separately Regulated Pollutants</v>
      </c>
      <c r="D47" s="295" t="s">
        <v>41</v>
      </c>
      <c r="E47" s="295" t="s">
        <v>2230</v>
      </c>
      <c r="F47" s="295" t="s">
        <v>3290</v>
      </c>
      <c r="G47" s="295" t="s">
        <v>2230</v>
      </c>
      <c r="H47" s="297">
        <v>345</v>
      </c>
      <c r="I47" s="470" t="s">
        <v>44</v>
      </c>
      <c r="J47" s="469" t="str">
        <f>IF(ISBLANK(INDEX('Policy Characteristics'!D:D,MATCH($C47,'Policy Characteristics'!$C:$C,0))),"",INDEX('Policy Characteristics'!D:D,MATCH($C47,'Policy Characteristics'!$C:$C,0)))</f>
        <v>Conventional Pollutant Standard</v>
      </c>
      <c r="K47" s="446" t="str">
        <f>IF(ISBLANK(INDEX('Policy Characteristics'!E:E,MATCH($C47,'Policy Characteristics'!$C:$C,0))),"",INDEX('Policy Characteristics'!E:E,MATCH($C47,'Policy Characteristics'!$C:$C,0)))</f>
        <v>trans reduce regulated pollutants</v>
      </c>
      <c r="L47" s="242">
        <f>IF(ISBLANK(INDEX('Policy Characteristics'!F:F,MATCH($C47,'Policy Characteristics'!$C:$C,0))),"",INDEX('Policy Characteristics'!F:F,MATCH($C47,'Policy Characteristics'!$C:$C,0)))</f>
        <v>0</v>
      </c>
      <c r="M47" s="242">
        <f>IF(ISBLANK(INDEX('Policy Characteristics'!G:G,MATCH($C47,'Policy Characteristics'!$C:$C,0))),"",INDEX('Policy Characteristics'!G:G,MATCH($C47,'Policy Characteristics'!$C:$C,0)))</f>
        <v>1</v>
      </c>
      <c r="N47" s="242">
        <f>IF(ISBLANK(INDEX('Policy Characteristics'!H:H,MATCH($C47,'Policy Characteristics'!$C:$C,0))),"",INDEX('Policy Characteristics'!H:H,MATCH($C47,'Policy Characteristics'!$C:$C,0)))</f>
        <v>0.02</v>
      </c>
      <c r="O47" s="446" t="str">
        <f>IF(ISBLANK(INDEX('Policy Characteristics'!I:I,MATCH($C47,'Policy Characteristics'!$C:$C,0))),"",INDEX('Policy Characteristics'!I:I,MATCH($C47,'Policy Characteristics'!$C:$C,0)))</f>
        <v>% reduction in emissions</v>
      </c>
      <c r="P47" s="44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446" t="str">
        <f>IF(ISBLANK(INDEX('Policy Characteristics'!K:K,MATCH($C47,'Policy Characteristics'!$C:$C,0))),"",INDEX('Policy Characteristics'!K:K,MATCH($C47,'Policy Characteristics'!$C:$C,0)))</f>
        <v>transportation-sector-main.html#conv-pol-stds</v>
      </c>
      <c r="R47" s="446" t="str">
        <f>IF(ISBLANK(INDEX('Policy Characteristics'!L:L,MATCH($C47,'Policy Characteristics'!$C:$C,0))),"",INDEX('Policy Characteristics'!L:L,MATCH($C47,'Policy Characteristics'!$C:$C,0)))</f>
        <v>conventional-pollutant-standards.html</v>
      </c>
    </row>
    <row r="48" spans="1:18" s="295" customFormat="1" x14ac:dyDescent="0.25">
      <c r="A48" s="446" t="str">
        <f>IF(ISBLANK(INDEX('Policy Characteristics'!A:A,MATCH($C48,'Policy Characteristics'!$C:$C,0))),"",INDEX('Policy Characteristics'!A:A,MATCH($C48,'Policy Characteristics'!$C:$C,0)))</f>
        <v>Transportation</v>
      </c>
      <c r="B48" s="467" t="str">
        <f>IF(ISBLANK(INDEX('Policy Characteristics'!B:B,MATCH($C48,'Policy Characteristics'!$C:$C,0))),"",INDEX('Policy Characteristics'!B:B,MATCH($C48,'Policy Characteristics'!$C:$C,0)))</f>
        <v>Conventional Pollutant Standards</v>
      </c>
      <c r="C48" s="446" t="str">
        <f t="shared" si="2"/>
        <v>Percentage Reduction of Separately Regulated Pollutants</v>
      </c>
      <c r="D48" s="295" t="s">
        <v>41</v>
      </c>
      <c r="E48" s="295" t="s">
        <v>2232</v>
      </c>
      <c r="F48" s="295" t="s">
        <v>3290</v>
      </c>
      <c r="G48" s="295" t="s">
        <v>2232</v>
      </c>
      <c r="H48" s="297">
        <v>346</v>
      </c>
      <c r="I48" s="468" t="s">
        <v>43</v>
      </c>
      <c r="J48" s="469" t="str">
        <f>IF(ISBLANK(INDEX('Policy Characteristics'!D:D,MATCH($C48,'Policy Characteristics'!$C:$C,0))),"",INDEX('Policy Characteristics'!D:D,MATCH($C48,'Policy Characteristics'!$C:$C,0)))</f>
        <v>Conventional Pollutant Standard</v>
      </c>
      <c r="K48" s="446" t="str">
        <f>IF(ISBLANK(INDEX('Policy Characteristics'!E:E,MATCH($C48,'Policy Characteristics'!$C:$C,0))),"",INDEX('Policy Characteristics'!E:E,MATCH($C48,'Policy Characteristics'!$C:$C,0)))</f>
        <v>trans reduce regulated pollutants</v>
      </c>
      <c r="L48" s="242">
        <f>IF(ISBLANK(INDEX('Policy Characteristics'!F:F,MATCH($C48,'Policy Characteristics'!$C:$C,0))),"",INDEX('Policy Characteristics'!F:F,MATCH($C48,'Policy Characteristics'!$C:$C,0)))</f>
        <v>0</v>
      </c>
      <c r="M48" s="242">
        <f>IF(ISBLANK(INDEX('Policy Characteristics'!G:G,MATCH($C48,'Policy Characteristics'!$C:$C,0))),"",INDEX('Policy Characteristics'!G:G,MATCH($C48,'Policy Characteristics'!$C:$C,0)))</f>
        <v>1</v>
      </c>
      <c r="N48" s="242">
        <f>IF(ISBLANK(INDEX('Policy Characteristics'!H:H,MATCH($C48,'Policy Characteristics'!$C:$C,0))),"",INDEX('Policy Characteristics'!H:H,MATCH($C48,'Policy Characteristics'!$C:$C,0)))</f>
        <v>0.02</v>
      </c>
      <c r="O48" s="446" t="str">
        <f>IF(ISBLANK(INDEX('Policy Characteristics'!I:I,MATCH($C48,'Policy Characteristics'!$C:$C,0))),"",INDEX('Policy Characteristics'!I:I,MATCH($C48,'Policy Characteristics'!$C:$C,0)))</f>
        <v>% reduction in emissions</v>
      </c>
      <c r="P48" s="44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446" t="str">
        <f>IF(ISBLANK(INDEX('Policy Characteristics'!K:K,MATCH($C48,'Policy Characteristics'!$C:$C,0))),"",INDEX('Policy Characteristics'!K:K,MATCH($C48,'Policy Characteristics'!$C:$C,0)))</f>
        <v>transportation-sector-main.html#conv-pol-stds</v>
      </c>
      <c r="R48" s="446" t="str">
        <f>IF(ISBLANK(INDEX('Policy Characteristics'!L:L,MATCH($C48,'Policy Characteristics'!$C:$C,0))),"",INDEX('Policy Characteristics'!L:L,MATCH($C48,'Policy Characteristics'!$C:$C,0)))</f>
        <v>conventional-pollutant-standards.html</v>
      </c>
    </row>
    <row r="49" spans="1:18" s="295" customFormat="1" x14ac:dyDescent="0.25">
      <c r="A49" s="446" t="str">
        <f>IF(ISBLANK(INDEX('Policy Characteristics'!A:A,MATCH($C49,'Policy Characteristics'!$C:$C,0))),"",INDEX('Policy Characteristics'!A:A,MATCH($C49,'Policy Characteristics'!$C:$C,0)))</f>
        <v>Transportation</v>
      </c>
      <c r="B49" s="467" t="str">
        <f>IF(ISBLANK(INDEX('Policy Characteristics'!B:B,MATCH($C49,'Policy Characteristics'!$C:$C,0))),"",INDEX('Policy Characteristics'!B:B,MATCH($C49,'Policy Characteristics'!$C:$C,0)))</f>
        <v>Conventional Pollutant Standards</v>
      </c>
      <c r="C49" s="446" t="str">
        <f t="shared" si="2"/>
        <v>Percentage Reduction of Separately Regulated Pollutants</v>
      </c>
      <c r="D49" s="295" t="s">
        <v>41</v>
      </c>
      <c r="E49" s="295" t="s">
        <v>2234</v>
      </c>
      <c r="F49" s="295" t="s">
        <v>3290</v>
      </c>
      <c r="G49" s="295" t="s">
        <v>2234</v>
      </c>
      <c r="H49" s="297">
        <v>347</v>
      </c>
      <c r="I49" s="468" t="s">
        <v>43</v>
      </c>
      <c r="J49" s="469" t="str">
        <f>IF(ISBLANK(INDEX('Policy Characteristics'!D:D,MATCH($C49,'Policy Characteristics'!$C:$C,0))),"",INDEX('Policy Characteristics'!D:D,MATCH($C49,'Policy Characteristics'!$C:$C,0)))</f>
        <v>Conventional Pollutant Standard</v>
      </c>
      <c r="K49" s="446" t="str">
        <f>IF(ISBLANK(INDEX('Policy Characteristics'!E:E,MATCH($C49,'Policy Characteristics'!$C:$C,0))),"",INDEX('Policy Characteristics'!E:E,MATCH($C49,'Policy Characteristics'!$C:$C,0)))</f>
        <v>trans reduce regulated pollutants</v>
      </c>
      <c r="L49" s="242">
        <f>IF(ISBLANK(INDEX('Policy Characteristics'!F:F,MATCH($C49,'Policy Characteristics'!$C:$C,0))),"",INDEX('Policy Characteristics'!F:F,MATCH($C49,'Policy Characteristics'!$C:$C,0)))</f>
        <v>0</v>
      </c>
      <c r="M49" s="242">
        <f>IF(ISBLANK(INDEX('Policy Characteristics'!G:G,MATCH($C49,'Policy Characteristics'!$C:$C,0))),"",INDEX('Policy Characteristics'!G:G,MATCH($C49,'Policy Characteristics'!$C:$C,0)))</f>
        <v>1</v>
      </c>
      <c r="N49" s="242">
        <f>IF(ISBLANK(INDEX('Policy Characteristics'!H:H,MATCH($C49,'Policy Characteristics'!$C:$C,0))),"",INDEX('Policy Characteristics'!H:H,MATCH($C49,'Policy Characteristics'!$C:$C,0)))</f>
        <v>0.02</v>
      </c>
      <c r="O49" s="446" t="str">
        <f>IF(ISBLANK(INDEX('Policy Characteristics'!I:I,MATCH($C49,'Policy Characteristics'!$C:$C,0))),"",INDEX('Policy Characteristics'!I:I,MATCH($C49,'Policy Characteristics'!$C:$C,0)))</f>
        <v>% reduction in emissions</v>
      </c>
      <c r="P49" s="44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446" t="str">
        <f>IF(ISBLANK(INDEX('Policy Characteristics'!K:K,MATCH($C49,'Policy Characteristics'!$C:$C,0))),"",INDEX('Policy Characteristics'!K:K,MATCH($C49,'Policy Characteristics'!$C:$C,0)))</f>
        <v>transportation-sector-main.html#conv-pol-stds</v>
      </c>
      <c r="R49" s="446" t="str">
        <f>IF(ISBLANK(INDEX('Policy Characteristics'!L:L,MATCH($C49,'Policy Characteristics'!$C:$C,0))),"",INDEX('Policy Characteristics'!L:L,MATCH($C49,'Policy Characteristics'!$C:$C,0)))</f>
        <v>conventional-pollutant-standards.html</v>
      </c>
    </row>
    <row r="50" spans="1:18" s="295" customFormat="1" x14ac:dyDescent="0.25">
      <c r="A50" s="446" t="str">
        <f>IF(ISBLANK(INDEX('Policy Characteristics'!A:A,MATCH($C50,'Policy Characteristics'!$C:$C,0))),"",INDEX('Policy Characteristics'!A:A,MATCH($C50,'Policy Characteristics'!$C:$C,0)))</f>
        <v>Transportation</v>
      </c>
      <c r="B50" s="467" t="str">
        <f>IF(ISBLANK(INDEX('Policy Characteristics'!B:B,MATCH($C50,'Policy Characteristics'!$C:$C,0))),"",INDEX('Policy Characteristics'!B:B,MATCH($C50,'Policy Characteristics'!$C:$C,0)))</f>
        <v>Conventional Pollutant Standards</v>
      </c>
      <c r="C50" s="446" t="str">
        <f t="shared" si="2"/>
        <v>Percentage Reduction of Separately Regulated Pollutants</v>
      </c>
      <c r="D50" s="295" t="s">
        <v>41</v>
      </c>
      <c r="E50" s="295" t="s">
        <v>2236</v>
      </c>
      <c r="F50" s="295" t="s">
        <v>3290</v>
      </c>
      <c r="G50" s="295" t="s">
        <v>2236</v>
      </c>
      <c r="H50" s="297">
        <v>348</v>
      </c>
      <c r="I50" s="470" t="s">
        <v>44</v>
      </c>
      <c r="J50" s="469" t="str">
        <f>IF(ISBLANK(INDEX('Policy Characteristics'!D:D,MATCH($C50,'Policy Characteristics'!$C:$C,0))),"",INDEX('Policy Characteristics'!D:D,MATCH($C50,'Policy Characteristics'!$C:$C,0)))</f>
        <v>Conventional Pollutant Standard</v>
      </c>
      <c r="K50" s="446" t="str">
        <f>IF(ISBLANK(INDEX('Policy Characteristics'!E:E,MATCH($C50,'Policy Characteristics'!$C:$C,0))),"",INDEX('Policy Characteristics'!E:E,MATCH($C50,'Policy Characteristics'!$C:$C,0)))</f>
        <v>trans reduce regulated pollutants</v>
      </c>
      <c r="L50" s="242">
        <f>IF(ISBLANK(INDEX('Policy Characteristics'!F:F,MATCH($C50,'Policy Characteristics'!$C:$C,0))),"",INDEX('Policy Characteristics'!F:F,MATCH($C50,'Policy Characteristics'!$C:$C,0)))</f>
        <v>0</v>
      </c>
      <c r="M50" s="242">
        <f>IF(ISBLANK(INDEX('Policy Characteristics'!G:G,MATCH($C50,'Policy Characteristics'!$C:$C,0))),"",INDEX('Policy Characteristics'!G:G,MATCH($C50,'Policy Characteristics'!$C:$C,0)))</f>
        <v>1</v>
      </c>
      <c r="N50" s="242">
        <f>IF(ISBLANK(INDEX('Policy Characteristics'!H:H,MATCH($C50,'Policy Characteristics'!$C:$C,0))),"",INDEX('Policy Characteristics'!H:H,MATCH($C50,'Policy Characteristics'!$C:$C,0)))</f>
        <v>0.02</v>
      </c>
      <c r="O50" s="446" t="str">
        <f>IF(ISBLANK(INDEX('Policy Characteristics'!I:I,MATCH($C50,'Policy Characteristics'!$C:$C,0))),"",INDEX('Policy Characteristics'!I:I,MATCH($C50,'Policy Characteristics'!$C:$C,0)))</f>
        <v>% reduction in emissions</v>
      </c>
      <c r="P50" s="44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446" t="str">
        <f>IF(ISBLANK(INDEX('Policy Characteristics'!K:K,MATCH($C50,'Policy Characteristics'!$C:$C,0))),"",INDEX('Policy Characteristics'!K:K,MATCH($C50,'Policy Characteristics'!$C:$C,0)))</f>
        <v>transportation-sector-main.html#conv-pol-stds</v>
      </c>
      <c r="R50" s="446" t="str">
        <f>IF(ISBLANK(INDEX('Policy Characteristics'!L:L,MATCH($C50,'Policy Characteristics'!$C:$C,0))),"",INDEX('Policy Characteristics'!L:L,MATCH($C50,'Policy Characteristics'!$C:$C,0)))</f>
        <v>conventional-pollutant-standards.html</v>
      </c>
    </row>
    <row r="51" spans="1:18" s="295" customFormat="1" x14ac:dyDescent="0.25">
      <c r="A51" s="446" t="str">
        <f>IF(ISBLANK(INDEX('Policy Characteristics'!A:A,MATCH($C51,'Policy Characteristics'!$C:$C,0))),"",INDEX('Policy Characteristics'!A:A,MATCH($C51,'Policy Characteristics'!$C:$C,0)))</f>
        <v>Transportation</v>
      </c>
      <c r="B51" s="467" t="str">
        <f>IF(ISBLANK(INDEX('Policy Characteristics'!B:B,MATCH($C51,'Policy Characteristics'!$C:$C,0))),"",INDEX('Policy Characteristics'!B:B,MATCH($C51,'Policy Characteristics'!$C:$C,0)))</f>
        <v>Conventional Pollutant Standards</v>
      </c>
      <c r="C51" s="446" t="str">
        <f t="shared" si="2"/>
        <v>Percentage Reduction of Separately Regulated Pollutants</v>
      </c>
      <c r="D51" s="295" t="s">
        <v>41</v>
      </c>
      <c r="E51" s="295" t="s">
        <v>2238</v>
      </c>
      <c r="F51" s="295" t="s">
        <v>3290</v>
      </c>
      <c r="G51" s="295" t="s">
        <v>2238</v>
      </c>
      <c r="H51" s="297">
        <v>349</v>
      </c>
      <c r="I51" s="470" t="s">
        <v>44</v>
      </c>
      <c r="J51" s="469" t="str">
        <f>IF(ISBLANK(INDEX('Policy Characteristics'!D:D,MATCH($C51,'Policy Characteristics'!$C:$C,0))),"",INDEX('Policy Characteristics'!D:D,MATCH($C51,'Policy Characteristics'!$C:$C,0)))</f>
        <v>Conventional Pollutant Standard</v>
      </c>
      <c r="K51" s="446" t="str">
        <f>IF(ISBLANK(INDEX('Policy Characteristics'!E:E,MATCH($C51,'Policy Characteristics'!$C:$C,0))),"",INDEX('Policy Characteristics'!E:E,MATCH($C51,'Policy Characteristics'!$C:$C,0)))</f>
        <v>trans reduce regulated pollutants</v>
      </c>
      <c r="L51" s="242">
        <f>IF(ISBLANK(INDEX('Policy Characteristics'!F:F,MATCH($C51,'Policy Characteristics'!$C:$C,0))),"",INDEX('Policy Characteristics'!F:F,MATCH($C51,'Policy Characteristics'!$C:$C,0)))</f>
        <v>0</v>
      </c>
      <c r="M51" s="242">
        <f>IF(ISBLANK(INDEX('Policy Characteristics'!G:G,MATCH($C51,'Policy Characteristics'!$C:$C,0))),"",INDEX('Policy Characteristics'!G:G,MATCH($C51,'Policy Characteristics'!$C:$C,0)))</f>
        <v>1</v>
      </c>
      <c r="N51" s="242">
        <f>IF(ISBLANK(INDEX('Policy Characteristics'!H:H,MATCH($C51,'Policy Characteristics'!$C:$C,0))),"",INDEX('Policy Characteristics'!H:H,MATCH($C51,'Policy Characteristics'!$C:$C,0)))</f>
        <v>0.02</v>
      </c>
      <c r="O51" s="446" t="str">
        <f>IF(ISBLANK(INDEX('Policy Characteristics'!I:I,MATCH($C51,'Policy Characteristics'!$C:$C,0))),"",INDEX('Policy Characteristics'!I:I,MATCH($C51,'Policy Characteristics'!$C:$C,0)))</f>
        <v>% reduction in emissions</v>
      </c>
      <c r="P51" s="44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446" t="str">
        <f>IF(ISBLANK(INDEX('Policy Characteristics'!K:K,MATCH($C51,'Policy Characteristics'!$C:$C,0))),"",INDEX('Policy Characteristics'!K:K,MATCH($C51,'Policy Characteristics'!$C:$C,0)))</f>
        <v>transportation-sector-main.html#conv-pol-stds</v>
      </c>
      <c r="R51" s="446" t="str">
        <f>IF(ISBLANK(INDEX('Policy Characteristics'!L:L,MATCH($C51,'Policy Characteristics'!$C:$C,0))),"",INDEX('Policy Characteristics'!L:L,MATCH($C51,'Policy Characteristics'!$C:$C,0)))</f>
        <v>conventional-pollutant-standards.html</v>
      </c>
    </row>
    <row r="52" spans="1:18" s="295" customFormat="1" x14ac:dyDescent="0.25">
      <c r="A52" s="446" t="str">
        <f>IF(ISBLANK(INDEX('Policy Characteristics'!A:A,MATCH($C52,'Policy Characteristics'!$C:$C,0))),"",INDEX('Policy Characteristics'!A:A,MATCH($C52,'Policy Characteristics'!$C:$C,0)))</f>
        <v>Transportation</v>
      </c>
      <c r="B52" s="467" t="str">
        <f>IF(ISBLANK(INDEX('Policy Characteristics'!B:B,MATCH($C52,'Policy Characteristics'!$C:$C,0))),"",INDEX('Policy Characteristics'!B:B,MATCH($C52,'Policy Characteristics'!$C:$C,0)))</f>
        <v>Conventional Pollutant Standards</v>
      </c>
      <c r="C52" s="446" t="str">
        <f t="shared" si="2"/>
        <v>Percentage Reduction of Separately Regulated Pollutants</v>
      </c>
      <c r="D52" s="295" t="s">
        <v>113</v>
      </c>
      <c r="E52" s="295" t="s">
        <v>2222</v>
      </c>
      <c r="F52" s="295" t="s">
        <v>3291</v>
      </c>
      <c r="G52" s="295" t="s">
        <v>2425</v>
      </c>
      <c r="H52" s="297">
        <v>350</v>
      </c>
      <c r="I52" s="468" t="s">
        <v>43</v>
      </c>
      <c r="J52" s="469" t="str">
        <f>IF(ISBLANK(INDEX('Policy Characteristics'!D:D,MATCH($C52,'Policy Characteristics'!$C:$C,0))),"",INDEX('Policy Characteristics'!D:D,MATCH($C52,'Policy Characteristics'!$C:$C,0)))</f>
        <v>Conventional Pollutant Standard</v>
      </c>
      <c r="K52" s="446" t="str">
        <f>IF(ISBLANK(INDEX('Policy Characteristics'!E:E,MATCH($C52,'Policy Characteristics'!$C:$C,0))),"",INDEX('Policy Characteristics'!E:E,MATCH($C52,'Policy Characteristics'!$C:$C,0)))</f>
        <v>trans reduce regulated pollutants</v>
      </c>
      <c r="L52" s="242">
        <f>IF(ISBLANK(INDEX('Policy Characteristics'!F:F,MATCH($C52,'Policy Characteristics'!$C:$C,0))),"",INDEX('Policy Characteristics'!F:F,MATCH($C52,'Policy Characteristics'!$C:$C,0)))</f>
        <v>0</v>
      </c>
      <c r="M52" s="242">
        <f>IF(ISBLANK(INDEX('Policy Characteristics'!G:G,MATCH($C52,'Policy Characteristics'!$C:$C,0))),"",INDEX('Policy Characteristics'!G:G,MATCH($C52,'Policy Characteristics'!$C:$C,0)))</f>
        <v>1</v>
      </c>
      <c r="N52" s="242">
        <f>IF(ISBLANK(INDEX('Policy Characteristics'!H:H,MATCH($C52,'Policy Characteristics'!$C:$C,0))),"",INDEX('Policy Characteristics'!H:H,MATCH($C52,'Policy Characteristics'!$C:$C,0)))</f>
        <v>0.02</v>
      </c>
      <c r="O52" s="446" t="str">
        <f>IF(ISBLANK(INDEX('Policy Characteristics'!I:I,MATCH($C52,'Policy Characteristics'!$C:$C,0))),"",INDEX('Policy Characteristics'!I:I,MATCH($C52,'Policy Characteristics'!$C:$C,0)))</f>
        <v>% reduction in emissions</v>
      </c>
      <c r="P52" s="44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446" t="str">
        <f>IF(ISBLANK(INDEX('Policy Characteristics'!K:K,MATCH($C52,'Policy Characteristics'!$C:$C,0))),"",INDEX('Policy Characteristics'!K:K,MATCH($C52,'Policy Characteristics'!$C:$C,0)))</f>
        <v>transportation-sector-main.html#conv-pol-stds</v>
      </c>
      <c r="R52" s="446" t="str">
        <f>IF(ISBLANK(INDEX('Policy Characteristics'!L:L,MATCH($C52,'Policy Characteristics'!$C:$C,0))),"",INDEX('Policy Characteristics'!L:L,MATCH($C52,'Policy Characteristics'!$C:$C,0)))</f>
        <v>conventional-pollutant-standards.html</v>
      </c>
    </row>
    <row r="53" spans="1:18" s="295" customFormat="1" x14ac:dyDescent="0.25">
      <c r="A53" s="446" t="str">
        <f>IF(ISBLANK(INDEX('Policy Characteristics'!A:A,MATCH($C53,'Policy Characteristics'!$C:$C,0))),"",INDEX('Policy Characteristics'!A:A,MATCH($C53,'Policy Characteristics'!$C:$C,0)))</f>
        <v>Transportation</v>
      </c>
      <c r="B53" s="467" t="str">
        <f>IF(ISBLANK(INDEX('Policy Characteristics'!B:B,MATCH($C53,'Policy Characteristics'!$C:$C,0))),"",INDEX('Policy Characteristics'!B:B,MATCH($C53,'Policy Characteristics'!$C:$C,0)))</f>
        <v>Conventional Pollutant Standards</v>
      </c>
      <c r="C53" s="446" t="str">
        <f t="shared" si="2"/>
        <v>Percentage Reduction of Separately Regulated Pollutants</v>
      </c>
      <c r="D53" s="295" t="s">
        <v>113</v>
      </c>
      <c r="E53" s="295" t="s">
        <v>485</v>
      </c>
      <c r="F53" s="295" t="s">
        <v>3291</v>
      </c>
      <c r="G53" s="295" t="s">
        <v>485</v>
      </c>
      <c r="H53" s="297">
        <v>351</v>
      </c>
      <c r="I53" s="468" t="s">
        <v>43</v>
      </c>
      <c r="J53" s="469" t="str">
        <f>IF(ISBLANK(INDEX('Policy Characteristics'!D:D,MATCH($C53,'Policy Characteristics'!$C:$C,0))),"",INDEX('Policy Characteristics'!D:D,MATCH($C53,'Policy Characteristics'!$C:$C,0)))</f>
        <v>Conventional Pollutant Standard</v>
      </c>
      <c r="K53" s="446" t="str">
        <f>IF(ISBLANK(INDEX('Policy Characteristics'!E:E,MATCH($C53,'Policy Characteristics'!$C:$C,0))),"",INDEX('Policy Characteristics'!E:E,MATCH($C53,'Policy Characteristics'!$C:$C,0)))</f>
        <v>trans reduce regulated pollutants</v>
      </c>
      <c r="L53" s="242">
        <f>IF(ISBLANK(INDEX('Policy Characteristics'!F:F,MATCH($C53,'Policy Characteristics'!$C:$C,0))),"",INDEX('Policy Characteristics'!F:F,MATCH($C53,'Policy Characteristics'!$C:$C,0)))</f>
        <v>0</v>
      </c>
      <c r="M53" s="242">
        <f>IF(ISBLANK(INDEX('Policy Characteristics'!G:G,MATCH($C53,'Policy Characteristics'!$C:$C,0))),"",INDEX('Policy Characteristics'!G:G,MATCH($C53,'Policy Characteristics'!$C:$C,0)))</f>
        <v>1</v>
      </c>
      <c r="N53" s="242">
        <f>IF(ISBLANK(INDEX('Policy Characteristics'!H:H,MATCH($C53,'Policy Characteristics'!$C:$C,0))),"",INDEX('Policy Characteristics'!H:H,MATCH($C53,'Policy Characteristics'!$C:$C,0)))</f>
        <v>0.02</v>
      </c>
      <c r="O53" s="446" t="str">
        <f>IF(ISBLANK(INDEX('Policy Characteristics'!I:I,MATCH($C53,'Policy Characteristics'!$C:$C,0))),"",INDEX('Policy Characteristics'!I:I,MATCH($C53,'Policy Characteristics'!$C:$C,0)))</f>
        <v>% reduction in emissions</v>
      </c>
      <c r="P53" s="44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446" t="str">
        <f>IF(ISBLANK(INDEX('Policy Characteristics'!K:K,MATCH($C53,'Policy Characteristics'!$C:$C,0))),"",INDEX('Policy Characteristics'!K:K,MATCH($C53,'Policy Characteristics'!$C:$C,0)))</f>
        <v>transportation-sector-main.html#conv-pol-stds</v>
      </c>
      <c r="R53" s="446" t="str">
        <f>IF(ISBLANK(INDEX('Policy Characteristics'!L:L,MATCH($C53,'Policy Characteristics'!$C:$C,0))),"",INDEX('Policy Characteristics'!L:L,MATCH($C53,'Policy Characteristics'!$C:$C,0)))</f>
        <v>conventional-pollutant-standards.html</v>
      </c>
    </row>
    <row r="54" spans="1:18" s="295" customFormat="1" x14ac:dyDescent="0.25">
      <c r="A54" s="446" t="str">
        <f>IF(ISBLANK(INDEX('Policy Characteristics'!A:A,MATCH($C54,'Policy Characteristics'!$C:$C,0))),"",INDEX('Policy Characteristics'!A:A,MATCH($C54,'Policy Characteristics'!$C:$C,0)))</f>
        <v>Transportation</v>
      </c>
      <c r="B54" s="467" t="str">
        <f>IF(ISBLANK(INDEX('Policy Characteristics'!B:B,MATCH($C54,'Policy Characteristics'!$C:$C,0))),"",INDEX('Policy Characteristics'!B:B,MATCH($C54,'Policy Characteristics'!$C:$C,0)))</f>
        <v>Conventional Pollutant Standards</v>
      </c>
      <c r="C54" s="446" t="str">
        <f t="shared" si="2"/>
        <v>Percentage Reduction of Separately Regulated Pollutants</v>
      </c>
      <c r="D54" s="295" t="s">
        <v>113</v>
      </c>
      <c r="E54" s="295" t="s">
        <v>2225</v>
      </c>
      <c r="F54" s="295" t="s">
        <v>3291</v>
      </c>
      <c r="G54" s="295" t="s">
        <v>2225</v>
      </c>
      <c r="H54" s="297">
        <v>352</v>
      </c>
      <c r="I54" s="468" t="s">
        <v>43</v>
      </c>
      <c r="J54" s="469" t="str">
        <f>IF(ISBLANK(INDEX('Policy Characteristics'!D:D,MATCH($C54,'Policy Characteristics'!$C:$C,0))),"",INDEX('Policy Characteristics'!D:D,MATCH($C54,'Policy Characteristics'!$C:$C,0)))</f>
        <v>Conventional Pollutant Standard</v>
      </c>
      <c r="K54" s="446" t="str">
        <f>IF(ISBLANK(INDEX('Policy Characteristics'!E:E,MATCH($C54,'Policy Characteristics'!$C:$C,0))),"",INDEX('Policy Characteristics'!E:E,MATCH($C54,'Policy Characteristics'!$C:$C,0)))</f>
        <v>trans reduce regulated pollutants</v>
      </c>
      <c r="L54" s="242">
        <f>IF(ISBLANK(INDEX('Policy Characteristics'!F:F,MATCH($C54,'Policy Characteristics'!$C:$C,0))),"",INDEX('Policy Characteristics'!F:F,MATCH($C54,'Policy Characteristics'!$C:$C,0)))</f>
        <v>0</v>
      </c>
      <c r="M54" s="242">
        <f>IF(ISBLANK(INDEX('Policy Characteristics'!G:G,MATCH($C54,'Policy Characteristics'!$C:$C,0))),"",INDEX('Policy Characteristics'!G:G,MATCH($C54,'Policy Characteristics'!$C:$C,0)))</f>
        <v>1</v>
      </c>
      <c r="N54" s="242">
        <f>IF(ISBLANK(INDEX('Policy Characteristics'!H:H,MATCH($C54,'Policy Characteristics'!$C:$C,0))),"",INDEX('Policy Characteristics'!H:H,MATCH($C54,'Policy Characteristics'!$C:$C,0)))</f>
        <v>0.02</v>
      </c>
      <c r="O54" s="446" t="str">
        <f>IF(ISBLANK(INDEX('Policy Characteristics'!I:I,MATCH($C54,'Policy Characteristics'!$C:$C,0))),"",INDEX('Policy Characteristics'!I:I,MATCH($C54,'Policy Characteristics'!$C:$C,0)))</f>
        <v>% reduction in emissions</v>
      </c>
      <c r="P54" s="44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446" t="str">
        <f>IF(ISBLANK(INDEX('Policy Characteristics'!K:K,MATCH($C54,'Policy Characteristics'!$C:$C,0))),"",INDEX('Policy Characteristics'!K:K,MATCH($C54,'Policy Characteristics'!$C:$C,0)))</f>
        <v>transportation-sector-main.html#conv-pol-stds</v>
      </c>
      <c r="R54" s="446" t="str">
        <f>IF(ISBLANK(INDEX('Policy Characteristics'!L:L,MATCH($C54,'Policy Characteristics'!$C:$C,0))),"",INDEX('Policy Characteristics'!L:L,MATCH($C54,'Policy Characteristics'!$C:$C,0)))</f>
        <v>conventional-pollutant-standards.html</v>
      </c>
    </row>
    <row r="55" spans="1:18" s="295" customFormat="1" x14ac:dyDescent="0.25">
      <c r="A55" s="446" t="str">
        <f>IF(ISBLANK(INDEX('Policy Characteristics'!A:A,MATCH($C55,'Policy Characteristics'!$C:$C,0))),"",INDEX('Policy Characteristics'!A:A,MATCH($C55,'Policy Characteristics'!$C:$C,0)))</f>
        <v>Transportation</v>
      </c>
      <c r="B55" s="467" t="str">
        <f>IF(ISBLANK(INDEX('Policy Characteristics'!B:B,MATCH($C55,'Policy Characteristics'!$C:$C,0))),"",INDEX('Policy Characteristics'!B:B,MATCH($C55,'Policy Characteristics'!$C:$C,0)))</f>
        <v>Conventional Pollutant Standards</v>
      </c>
      <c r="C55" s="446" t="str">
        <f t="shared" si="2"/>
        <v>Percentage Reduction of Separately Regulated Pollutants</v>
      </c>
      <c r="D55" s="295" t="s">
        <v>113</v>
      </c>
      <c r="E55" s="295" t="s">
        <v>2227</v>
      </c>
      <c r="F55" s="295" t="s">
        <v>3291</v>
      </c>
      <c r="G55" s="295" t="s">
        <v>2227</v>
      </c>
      <c r="H55" s="297">
        <v>353</v>
      </c>
      <c r="I55" s="468" t="s">
        <v>43</v>
      </c>
      <c r="J55" s="469" t="str">
        <f>IF(ISBLANK(INDEX('Policy Characteristics'!D:D,MATCH($C55,'Policy Characteristics'!$C:$C,0))),"",INDEX('Policy Characteristics'!D:D,MATCH($C55,'Policy Characteristics'!$C:$C,0)))</f>
        <v>Conventional Pollutant Standard</v>
      </c>
      <c r="K55" s="446" t="str">
        <f>IF(ISBLANK(INDEX('Policy Characteristics'!E:E,MATCH($C55,'Policy Characteristics'!$C:$C,0))),"",INDEX('Policy Characteristics'!E:E,MATCH($C55,'Policy Characteristics'!$C:$C,0)))</f>
        <v>trans reduce regulated pollutants</v>
      </c>
      <c r="L55" s="242">
        <f>IF(ISBLANK(INDEX('Policy Characteristics'!F:F,MATCH($C55,'Policy Characteristics'!$C:$C,0))),"",INDEX('Policy Characteristics'!F:F,MATCH($C55,'Policy Characteristics'!$C:$C,0)))</f>
        <v>0</v>
      </c>
      <c r="M55" s="242">
        <f>IF(ISBLANK(INDEX('Policy Characteristics'!G:G,MATCH($C55,'Policy Characteristics'!$C:$C,0))),"",INDEX('Policy Characteristics'!G:G,MATCH($C55,'Policy Characteristics'!$C:$C,0)))</f>
        <v>1</v>
      </c>
      <c r="N55" s="242">
        <f>IF(ISBLANK(INDEX('Policy Characteristics'!H:H,MATCH($C55,'Policy Characteristics'!$C:$C,0))),"",INDEX('Policy Characteristics'!H:H,MATCH($C55,'Policy Characteristics'!$C:$C,0)))</f>
        <v>0.02</v>
      </c>
      <c r="O55" s="446" t="str">
        <f>IF(ISBLANK(INDEX('Policy Characteristics'!I:I,MATCH($C55,'Policy Characteristics'!$C:$C,0))),"",INDEX('Policy Characteristics'!I:I,MATCH($C55,'Policy Characteristics'!$C:$C,0)))</f>
        <v>% reduction in emissions</v>
      </c>
      <c r="P55" s="44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446" t="str">
        <f>IF(ISBLANK(INDEX('Policy Characteristics'!K:K,MATCH($C55,'Policy Characteristics'!$C:$C,0))),"",INDEX('Policy Characteristics'!K:K,MATCH($C55,'Policy Characteristics'!$C:$C,0)))</f>
        <v>transportation-sector-main.html#conv-pol-stds</v>
      </c>
      <c r="R55" s="446" t="str">
        <f>IF(ISBLANK(INDEX('Policy Characteristics'!L:L,MATCH($C55,'Policy Characteristics'!$C:$C,0))),"",INDEX('Policy Characteristics'!L:L,MATCH($C55,'Policy Characteristics'!$C:$C,0)))</f>
        <v>conventional-pollutant-standards.html</v>
      </c>
    </row>
    <row r="56" spans="1:18" s="295" customFormat="1" x14ac:dyDescent="0.25">
      <c r="A56" s="446" t="str">
        <f>IF(ISBLANK(INDEX('Policy Characteristics'!A:A,MATCH($C56,'Policy Characteristics'!$C:$C,0))),"",INDEX('Policy Characteristics'!A:A,MATCH($C56,'Policy Characteristics'!$C:$C,0)))</f>
        <v>Transportation</v>
      </c>
      <c r="B56" s="467" t="str">
        <f>IF(ISBLANK(INDEX('Policy Characteristics'!B:B,MATCH($C56,'Policy Characteristics'!$C:$C,0))),"",INDEX('Policy Characteristics'!B:B,MATCH($C56,'Policy Characteristics'!$C:$C,0)))</f>
        <v>Conventional Pollutant Standards</v>
      </c>
      <c r="C56" s="446" t="str">
        <f t="shared" si="2"/>
        <v>Percentage Reduction of Separately Regulated Pollutants</v>
      </c>
      <c r="D56" s="295" t="s">
        <v>113</v>
      </c>
      <c r="E56" s="295" t="s">
        <v>2229</v>
      </c>
      <c r="F56" s="295" t="s">
        <v>3291</v>
      </c>
      <c r="G56" s="295" t="s">
        <v>2317</v>
      </c>
      <c r="H56" s="297">
        <v>354</v>
      </c>
      <c r="I56" s="468" t="s">
        <v>43</v>
      </c>
      <c r="J56" s="469" t="str">
        <f>IF(ISBLANK(INDEX('Policy Characteristics'!D:D,MATCH($C56,'Policy Characteristics'!$C:$C,0))),"",INDEX('Policy Characteristics'!D:D,MATCH($C56,'Policy Characteristics'!$C:$C,0)))</f>
        <v>Conventional Pollutant Standard</v>
      </c>
      <c r="K56" s="446" t="str">
        <f>IF(ISBLANK(INDEX('Policy Characteristics'!E:E,MATCH($C56,'Policy Characteristics'!$C:$C,0))),"",INDEX('Policy Characteristics'!E:E,MATCH($C56,'Policy Characteristics'!$C:$C,0)))</f>
        <v>trans reduce regulated pollutants</v>
      </c>
      <c r="L56" s="242">
        <f>IF(ISBLANK(INDEX('Policy Characteristics'!F:F,MATCH($C56,'Policy Characteristics'!$C:$C,0))),"",INDEX('Policy Characteristics'!F:F,MATCH($C56,'Policy Characteristics'!$C:$C,0)))</f>
        <v>0</v>
      </c>
      <c r="M56" s="242">
        <f>IF(ISBLANK(INDEX('Policy Characteristics'!G:G,MATCH($C56,'Policy Characteristics'!$C:$C,0))),"",INDEX('Policy Characteristics'!G:G,MATCH($C56,'Policy Characteristics'!$C:$C,0)))</f>
        <v>1</v>
      </c>
      <c r="N56" s="242">
        <f>IF(ISBLANK(INDEX('Policy Characteristics'!H:H,MATCH($C56,'Policy Characteristics'!$C:$C,0))),"",INDEX('Policy Characteristics'!H:H,MATCH($C56,'Policy Characteristics'!$C:$C,0)))</f>
        <v>0.02</v>
      </c>
      <c r="O56" s="446" t="str">
        <f>IF(ISBLANK(INDEX('Policy Characteristics'!I:I,MATCH($C56,'Policy Characteristics'!$C:$C,0))),"",INDEX('Policy Characteristics'!I:I,MATCH($C56,'Policy Characteristics'!$C:$C,0)))</f>
        <v>% reduction in emissions</v>
      </c>
      <c r="P56" s="44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446" t="str">
        <f>IF(ISBLANK(INDEX('Policy Characteristics'!K:K,MATCH($C56,'Policy Characteristics'!$C:$C,0))),"",INDEX('Policy Characteristics'!K:K,MATCH($C56,'Policy Characteristics'!$C:$C,0)))</f>
        <v>transportation-sector-main.html#conv-pol-stds</v>
      </c>
      <c r="R56" s="446" t="str">
        <f>IF(ISBLANK(INDEX('Policy Characteristics'!L:L,MATCH($C56,'Policy Characteristics'!$C:$C,0))),"",INDEX('Policy Characteristics'!L:L,MATCH($C56,'Policy Characteristics'!$C:$C,0)))</f>
        <v>conventional-pollutant-standards.html</v>
      </c>
    </row>
    <row r="57" spans="1:18" s="295" customFormat="1" x14ac:dyDescent="0.25">
      <c r="A57" s="446" t="str">
        <f>IF(ISBLANK(INDEX('Policy Characteristics'!A:A,MATCH($C57,'Policy Characteristics'!$C:$C,0))),"",INDEX('Policy Characteristics'!A:A,MATCH($C57,'Policy Characteristics'!$C:$C,0)))</f>
        <v>Transportation</v>
      </c>
      <c r="B57" s="467" t="str">
        <f>IF(ISBLANK(INDEX('Policy Characteristics'!B:B,MATCH($C57,'Policy Characteristics'!$C:$C,0))),"",INDEX('Policy Characteristics'!B:B,MATCH($C57,'Policy Characteristics'!$C:$C,0)))</f>
        <v>Conventional Pollutant Standards</v>
      </c>
      <c r="C57" s="446" t="str">
        <f t="shared" si="2"/>
        <v>Percentage Reduction of Separately Regulated Pollutants</v>
      </c>
      <c r="D57" s="295" t="s">
        <v>113</v>
      </c>
      <c r="E57" s="295" t="s">
        <v>2230</v>
      </c>
      <c r="F57" s="295" t="s">
        <v>3291</v>
      </c>
      <c r="G57" s="295" t="s">
        <v>2230</v>
      </c>
      <c r="H57" s="297">
        <v>355</v>
      </c>
      <c r="I57" s="468" t="s">
        <v>43</v>
      </c>
      <c r="J57" s="469" t="str">
        <f>IF(ISBLANK(INDEX('Policy Characteristics'!D:D,MATCH($C57,'Policy Characteristics'!$C:$C,0))),"",INDEX('Policy Characteristics'!D:D,MATCH($C57,'Policy Characteristics'!$C:$C,0)))</f>
        <v>Conventional Pollutant Standard</v>
      </c>
      <c r="K57" s="446" t="str">
        <f>IF(ISBLANK(INDEX('Policy Characteristics'!E:E,MATCH($C57,'Policy Characteristics'!$C:$C,0))),"",INDEX('Policy Characteristics'!E:E,MATCH($C57,'Policy Characteristics'!$C:$C,0)))</f>
        <v>trans reduce regulated pollutants</v>
      </c>
      <c r="L57" s="242">
        <f>IF(ISBLANK(INDEX('Policy Characteristics'!F:F,MATCH($C57,'Policy Characteristics'!$C:$C,0))),"",INDEX('Policy Characteristics'!F:F,MATCH($C57,'Policy Characteristics'!$C:$C,0)))</f>
        <v>0</v>
      </c>
      <c r="M57" s="242">
        <f>IF(ISBLANK(INDEX('Policy Characteristics'!G:G,MATCH($C57,'Policy Characteristics'!$C:$C,0))),"",INDEX('Policy Characteristics'!G:G,MATCH($C57,'Policy Characteristics'!$C:$C,0)))</f>
        <v>1</v>
      </c>
      <c r="N57" s="242">
        <f>IF(ISBLANK(INDEX('Policy Characteristics'!H:H,MATCH($C57,'Policy Characteristics'!$C:$C,0))),"",INDEX('Policy Characteristics'!H:H,MATCH($C57,'Policy Characteristics'!$C:$C,0)))</f>
        <v>0.02</v>
      </c>
      <c r="O57" s="446" t="str">
        <f>IF(ISBLANK(INDEX('Policy Characteristics'!I:I,MATCH($C57,'Policy Characteristics'!$C:$C,0))),"",INDEX('Policy Characteristics'!I:I,MATCH($C57,'Policy Characteristics'!$C:$C,0)))</f>
        <v>% reduction in emissions</v>
      </c>
      <c r="P57" s="44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446" t="str">
        <f>IF(ISBLANK(INDEX('Policy Characteristics'!K:K,MATCH($C57,'Policy Characteristics'!$C:$C,0))),"",INDEX('Policy Characteristics'!K:K,MATCH($C57,'Policy Characteristics'!$C:$C,0)))</f>
        <v>transportation-sector-main.html#conv-pol-stds</v>
      </c>
      <c r="R57" s="446" t="str">
        <f>IF(ISBLANK(INDEX('Policy Characteristics'!L:L,MATCH($C57,'Policy Characteristics'!$C:$C,0))),"",INDEX('Policy Characteristics'!L:L,MATCH($C57,'Policy Characteristics'!$C:$C,0)))</f>
        <v>conventional-pollutant-standards.html</v>
      </c>
    </row>
    <row r="58" spans="1:18" s="295" customFormat="1" x14ac:dyDescent="0.25">
      <c r="A58" s="446" t="str">
        <f>IF(ISBLANK(INDEX('Policy Characteristics'!A:A,MATCH($C58,'Policy Characteristics'!$C:$C,0))),"",INDEX('Policy Characteristics'!A:A,MATCH($C58,'Policy Characteristics'!$C:$C,0)))</f>
        <v>Transportation</v>
      </c>
      <c r="B58" s="467" t="str">
        <f>IF(ISBLANK(INDEX('Policy Characteristics'!B:B,MATCH($C58,'Policy Characteristics'!$C:$C,0))),"",INDEX('Policy Characteristics'!B:B,MATCH($C58,'Policy Characteristics'!$C:$C,0)))</f>
        <v>Conventional Pollutant Standards</v>
      </c>
      <c r="C58" s="446" t="str">
        <f t="shared" si="2"/>
        <v>Percentage Reduction of Separately Regulated Pollutants</v>
      </c>
      <c r="D58" s="295" t="s">
        <v>113</v>
      </c>
      <c r="E58" s="295" t="s">
        <v>2232</v>
      </c>
      <c r="F58" s="295" t="s">
        <v>3291</v>
      </c>
      <c r="G58" s="295" t="s">
        <v>2232</v>
      </c>
      <c r="H58" s="297">
        <v>356</v>
      </c>
      <c r="I58" s="468" t="s">
        <v>43</v>
      </c>
      <c r="J58" s="469" t="str">
        <f>IF(ISBLANK(INDEX('Policy Characteristics'!D:D,MATCH($C58,'Policy Characteristics'!$C:$C,0))),"",INDEX('Policy Characteristics'!D:D,MATCH($C58,'Policy Characteristics'!$C:$C,0)))</f>
        <v>Conventional Pollutant Standard</v>
      </c>
      <c r="K58" s="446" t="str">
        <f>IF(ISBLANK(INDEX('Policy Characteristics'!E:E,MATCH($C58,'Policy Characteristics'!$C:$C,0))),"",INDEX('Policy Characteristics'!E:E,MATCH($C58,'Policy Characteristics'!$C:$C,0)))</f>
        <v>trans reduce regulated pollutants</v>
      </c>
      <c r="L58" s="242">
        <f>IF(ISBLANK(INDEX('Policy Characteristics'!F:F,MATCH($C58,'Policy Characteristics'!$C:$C,0))),"",INDEX('Policy Characteristics'!F:F,MATCH($C58,'Policy Characteristics'!$C:$C,0)))</f>
        <v>0</v>
      </c>
      <c r="M58" s="242">
        <f>IF(ISBLANK(INDEX('Policy Characteristics'!G:G,MATCH($C58,'Policy Characteristics'!$C:$C,0))),"",INDEX('Policy Characteristics'!G:G,MATCH($C58,'Policy Characteristics'!$C:$C,0)))</f>
        <v>1</v>
      </c>
      <c r="N58" s="242">
        <f>IF(ISBLANK(INDEX('Policy Characteristics'!H:H,MATCH($C58,'Policy Characteristics'!$C:$C,0))),"",INDEX('Policy Characteristics'!H:H,MATCH($C58,'Policy Characteristics'!$C:$C,0)))</f>
        <v>0.02</v>
      </c>
      <c r="O58" s="446" t="str">
        <f>IF(ISBLANK(INDEX('Policy Characteristics'!I:I,MATCH($C58,'Policy Characteristics'!$C:$C,0))),"",INDEX('Policy Characteristics'!I:I,MATCH($C58,'Policy Characteristics'!$C:$C,0)))</f>
        <v>% reduction in emissions</v>
      </c>
      <c r="P58" s="44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446" t="str">
        <f>IF(ISBLANK(INDEX('Policy Characteristics'!K:K,MATCH($C58,'Policy Characteristics'!$C:$C,0))),"",INDEX('Policy Characteristics'!K:K,MATCH($C58,'Policy Characteristics'!$C:$C,0)))</f>
        <v>transportation-sector-main.html#conv-pol-stds</v>
      </c>
      <c r="R58" s="446" t="str">
        <f>IF(ISBLANK(INDEX('Policy Characteristics'!L:L,MATCH($C58,'Policy Characteristics'!$C:$C,0))),"",INDEX('Policy Characteristics'!L:L,MATCH($C58,'Policy Characteristics'!$C:$C,0)))</f>
        <v>conventional-pollutant-standards.html</v>
      </c>
    </row>
    <row r="59" spans="1:18" s="295" customFormat="1" x14ac:dyDescent="0.25">
      <c r="A59" s="446" t="str">
        <f>IF(ISBLANK(INDEX('Policy Characteristics'!A:A,MATCH($C59,'Policy Characteristics'!$C:$C,0))),"",INDEX('Policy Characteristics'!A:A,MATCH($C59,'Policy Characteristics'!$C:$C,0)))</f>
        <v>Transportation</v>
      </c>
      <c r="B59" s="467" t="str">
        <f>IF(ISBLANK(INDEX('Policy Characteristics'!B:B,MATCH($C59,'Policy Characteristics'!$C:$C,0))),"",INDEX('Policy Characteristics'!B:B,MATCH($C59,'Policy Characteristics'!$C:$C,0)))</f>
        <v>Conventional Pollutant Standards</v>
      </c>
      <c r="C59" s="446" t="str">
        <f t="shared" si="2"/>
        <v>Percentage Reduction of Separately Regulated Pollutants</v>
      </c>
      <c r="D59" s="295" t="s">
        <v>113</v>
      </c>
      <c r="E59" s="295" t="s">
        <v>2234</v>
      </c>
      <c r="F59" s="295" t="s">
        <v>3291</v>
      </c>
      <c r="G59" s="295" t="s">
        <v>2234</v>
      </c>
      <c r="H59" s="297">
        <v>357</v>
      </c>
      <c r="I59" s="468" t="s">
        <v>43</v>
      </c>
      <c r="J59" s="469" t="str">
        <f>IF(ISBLANK(INDEX('Policy Characteristics'!D:D,MATCH($C59,'Policy Characteristics'!$C:$C,0))),"",INDEX('Policy Characteristics'!D:D,MATCH($C59,'Policy Characteristics'!$C:$C,0)))</f>
        <v>Conventional Pollutant Standard</v>
      </c>
      <c r="K59" s="446" t="str">
        <f>IF(ISBLANK(INDEX('Policy Characteristics'!E:E,MATCH($C59,'Policy Characteristics'!$C:$C,0))),"",INDEX('Policy Characteristics'!E:E,MATCH($C59,'Policy Characteristics'!$C:$C,0)))</f>
        <v>trans reduce regulated pollutants</v>
      </c>
      <c r="L59" s="242">
        <f>IF(ISBLANK(INDEX('Policy Characteristics'!F:F,MATCH($C59,'Policy Characteristics'!$C:$C,0))),"",INDEX('Policy Characteristics'!F:F,MATCH($C59,'Policy Characteristics'!$C:$C,0)))</f>
        <v>0</v>
      </c>
      <c r="M59" s="242">
        <f>IF(ISBLANK(INDEX('Policy Characteristics'!G:G,MATCH($C59,'Policy Characteristics'!$C:$C,0))),"",INDEX('Policy Characteristics'!G:G,MATCH($C59,'Policy Characteristics'!$C:$C,0)))</f>
        <v>1</v>
      </c>
      <c r="N59" s="242">
        <f>IF(ISBLANK(INDEX('Policy Characteristics'!H:H,MATCH($C59,'Policy Characteristics'!$C:$C,0))),"",INDEX('Policy Characteristics'!H:H,MATCH($C59,'Policy Characteristics'!$C:$C,0)))</f>
        <v>0.02</v>
      </c>
      <c r="O59" s="446" t="str">
        <f>IF(ISBLANK(INDEX('Policy Characteristics'!I:I,MATCH($C59,'Policy Characteristics'!$C:$C,0))),"",INDEX('Policy Characteristics'!I:I,MATCH($C59,'Policy Characteristics'!$C:$C,0)))</f>
        <v>% reduction in emissions</v>
      </c>
      <c r="P59" s="44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446" t="str">
        <f>IF(ISBLANK(INDEX('Policy Characteristics'!K:K,MATCH($C59,'Policy Characteristics'!$C:$C,0))),"",INDEX('Policy Characteristics'!K:K,MATCH($C59,'Policy Characteristics'!$C:$C,0)))</f>
        <v>transportation-sector-main.html#conv-pol-stds</v>
      </c>
      <c r="R59" s="446" t="str">
        <f>IF(ISBLANK(INDEX('Policy Characteristics'!L:L,MATCH($C59,'Policy Characteristics'!$C:$C,0))),"",INDEX('Policy Characteristics'!L:L,MATCH($C59,'Policy Characteristics'!$C:$C,0)))</f>
        <v>conventional-pollutant-standards.html</v>
      </c>
    </row>
    <row r="60" spans="1:18" s="295" customFormat="1" x14ac:dyDescent="0.25">
      <c r="A60" s="446" t="str">
        <f>IF(ISBLANK(INDEX('Policy Characteristics'!A:A,MATCH($C60,'Policy Characteristics'!$C:$C,0))),"",INDEX('Policy Characteristics'!A:A,MATCH($C60,'Policy Characteristics'!$C:$C,0)))</f>
        <v>Transportation</v>
      </c>
      <c r="B60" s="467" t="str">
        <f>IF(ISBLANK(INDEX('Policy Characteristics'!B:B,MATCH($C60,'Policy Characteristics'!$C:$C,0))),"",INDEX('Policy Characteristics'!B:B,MATCH($C60,'Policy Characteristics'!$C:$C,0)))</f>
        <v>Conventional Pollutant Standards</v>
      </c>
      <c r="C60" s="446" t="str">
        <f t="shared" si="2"/>
        <v>Percentage Reduction of Separately Regulated Pollutants</v>
      </c>
      <c r="D60" s="295" t="s">
        <v>113</v>
      </c>
      <c r="E60" s="295" t="s">
        <v>2236</v>
      </c>
      <c r="F60" s="295" t="s">
        <v>3291</v>
      </c>
      <c r="G60" s="295" t="s">
        <v>2236</v>
      </c>
      <c r="H60" s="297">
        <v>358</v>
      </c>
      <c r="I60" s="470" t="s">
        <v>44</v>
      </c>
      <c r="J60" s="469" t="str">
        <f>IF(ISBLANK(INDEX('Policy Characteristics'!D:D,MATCH($C60,'Policy Characteristics'!$C:$C,0))),"",INDEX('Policy Characteristics'!D:D,MATCH($C60,'Policy Characteristics'!$C:$C,0)))</f>
        <v>Conventional Pollutant Standard</v>
      </c>
      <c r="K60" s="446" t="str">
        <f>IF(ISBLANK(INDEX('Policy Characteristics'!E:E,MATCH($C60,'Policy Characteristics'!$C:$C,0))),"",INDEX('Policy Characteristics'!E:E,MATCH($C60,'Policy Characteristics'!$C:$C,0)))</f>
        <v>trans reduce regulated pollutants</v>
      </c>
      <c r="L60" s="242">
        <f>IF(ISBLANK(INDEX('Policy Characteristics'!F:F,MATCH($C60,'Policy Characteristics'!$C:$C,0))),"",INDEX('Policy Characteristics'!F:F,MATCH($C60,'Policy Characteristics'!$C:$C,0)))</f>
        <v>0</v>
      </c>
      <c r="M60" s="242">
        <f>IF(ISBLANK(INDEX('Policy Characteristics'!G:G,MATCH($C60,'Policy Characteristics'!$C:$C,0))),"",INDEX('Policy Characteristics'!G:G,MATCH($C60,'Policy Characteristics'!$C:$C,0)))</f>
        <v>1</v>
      </c>
      <c r="N60" s="242">
        <f>IF(ISBLANK(INDEX('Policy Characteristics'!H:H,MATCH($C60,'Policy Characteristics'!$C:$C,0))),"",INDEX('Policy Characteristics'!H:H,MATCH($C60,'Policy Characteristics'!$C:$C,0)))</f>
        <v>0.02</v>
      </c>
      <c r="O60" s="446" t="str">
        <f>IF(ISBLANK(INDEX('Policy Characteristics'!I:I,MATCH($C60,'Policy Characteristics'!$C:$C,0))),"",INDEX('Policy Characteristics'!I:I,MATCH($C60,'Policy Characteristics'!$C:$C,0)))</f>
        <v>% reduction in emissions</v>
      </c>
      <c r="P60" s="44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446" t="str">
        <f>IF(ISBLANK(INDEX('Policy Characteristics'!K:K,MATCH($C60,'Policy Characteristics'!$C:$C,0))),"",INDEX('Policy Characteristics'!K:K,MATCH($C60,'Policy Characteristics'!$C:$C,0)))</f>
        <v>transportation-sector-main.html#conv-pol-stds</v>
      </c>
      <c r="R60" s="446" t="str">
        <f>IF(ISBLANK(INDEX('Policy Characteristics'!L:L,MATCH($C60,'Policy Characteristics'!$C:$C,0))),"",INDEX('Policy Characteristics'!L:L,MATCH($C60,'Policy Characteristics'!$C:$C,0)))</f>
        <v>conventional-pollutant-standards.html</v>
      </c>
    </row>
    <row r="61" spans="1:18" s="295" customFormat="1" x14ac:dyDescent="0.25">
      <c r="A61" s="446" t="str">
        <f>IF(ISBLANK(INDEX('Policy Characteristics'!A:A,MATCH($C61,'Policy Characteristics'!$C:$C,0))),"",INDEX('Policy Characteristics'!A:A,MATCH($C61,'Policy Characteristics'!$C:$C,0)))</f>
        <v>Transportation</v>
      </c>
      <c r="B61" s="467" t="str">
        <f>IF(ISBLANK(INDEX('Policy Characteristics'!B:B,MATCH($C61,'Policy Characteristics'!$C:$C,0))),"",INDEX('Policy Characteristics'!B:B,MATCH($C61,'Policy Characteristics'!$C:$C,0)))</f>
        <v>Conventional Pollutant Standards</v>
      </c>
      <c r="C61" s="446" t="str">
        <f t="shared" si="2"/>
        <v>Percentage Reduction of Separately Regulated Pollutants</v>
      </c>
      <c r="D61" s="295" t="s">
        <v>113</v>
      </c>
      <c r="E61" s="295" t="s">
        <v>2238</v>
      </c>
      <c r="F61" s="295" t="s">
        <v>3291</v>
      </c>
      <c r="G61" s="295" t="s">
        <v>2238</v>
      </c>
      <c r="H61" s="297">
        <v>359</v>
      </c>
      <c r="I61" s="470" t="s">
        <v>44</v>
      </c>
      <c r="J61" s="469" t="str">
        <f>IF(ISBLANK(INDEX('Policy Characteristics'!D:D,MATCH($C61,'Policy Characteristics'!$C:$C,0))),"",INDEX('Policy Characteristics'!D:D,MATCH($C61,'Policy Characteristics'!$C:$C,0)))</f>
        <v>Conventional Pollutant Standard</v>
      </c>
      <c r="K61" s="446" t="str">
        <f>IF(ISBLANK(INDEX('Policy Characteristics'!E:E,MATCH($C61,'Policy Characteristics'!$C:$C,0))),"",INDEX('Policy Characteristics'!E:E,MATCH($C61,'Policy Characteristics'!$C:$C,0)))</f>
        <v>trans reduce regulated pollutants</v>
      </c>
      <c r="L61" s="242">
        <f>IF(ISBLANK(INDEX('Policy Characteristics'!F:F,MATCH($C61,'Policy Characteristics'!$C:$C,0))),"",INDEX('Policy Characteristics'!F:F,MATCH($C61,'Policy Characteristics'!$C:$C,0)))</f>
        <v>0</v>
      </c>
      <c r="M61" s="242">
        <f>IF(ISBLANK(INDEX('Policy Characteristics'!G:G,MATCH($C61,'Policy Characteristics'!$C:$C,0))),"",INDEX('Policy Characteristics'!G:G,MATCH($C61,'Policy Characteristics'!$C:$C,0)))</f>
        <v>1</v>
      </c>
      <c r="N61" s="242">
        <f>IF(ISBLANK(INDEX('Policy Characteristics'!H:H,MATCH($C61,'Policy Characteristics'!$C:$C,0))),"",INDEX('Policy Characteristics'!H:H,MATCH($C61,'Policy Characteristics'!$C:$C,0)))</f>
        <v>0.02</v>
      </c>
      <c r="O61" s="446" t="str">
        <f>IF(ISBLANK(INDEX('Policy Characteristics'!I:I,MATCH($C61,'Policy Characteristics'!$C:$C,0))),"",INDEX('Policy Characteristics'!I:I,MATCH($C61,'Policy Characteristics'!$C:$C,0)))</f>
        <v>% reduction in emissions</v>
      </c>
      <c r="P61" s="44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446" t="str">
        <f>IF(ISBLANK(INDEX('Policy Characteristics'!K:K,MATCH($C61,'Policy Characteristics'!$C:$C,0))),"",INDEX('Policy Characteristics'!K:K,MATCH($C61,'Policy Characteristics'!$C:$C,0)))</f>
        <v>transportation-sector-main.html#conv-pol-stds</v>
      </c>
      <c r="R61" s="446" t="str">
        <f>IF(ISBLANK(INDEX('Policy Characteristics'!L:L,MATCH($C61,'Policy Characteristics'!$C:$C,0))),"",INDEX('Policy Characteristics'!L:L,MATCH($C61,'Policy Characteristics'!$C:$C,0)))</f>
        <v>conventional-pollutant-standards.html</v>
      </c>
    </row>
    <row r="62" spans="1:18" s="295" customFormat="1" x14ac:dyDescent="0.25">
      <c r="A62" s="446" t="str">
        <f>IF(ISBLANK(INDEX('Policy Characteristics'!A:A,MATCH($C62,'Policy Characteristics'!$C:$C,0))),"",INDEX('Policy Characteristics'!A:A,MATCH($C62,'Policy Characteristics'!$C:$C,0)))</f>
        <v>Transportation</v>
      </c>
      <c r="B62" s="467" t="str">
        <f>IF(ISBLANK(INDEX('Policy Characteristics'!B:B,MATCH($C62,'Policy Characteristics'!$C:$C,0))),"",INDEX('Policy Characteristics'!B:B,MATCH($C62,'Policy Characteristics'!$C:$C,0)))</f>
        <v>Electric Vehicle Charger Deployment</v>
      </c>
      <c r="C62" t="s">
        <v>3463</v>
      </c>
      <c r="H62" s="297">
        <v>360</v>
      </c>
      <c r="I62" s="470" t="s">
        <v>43</v>
      </c>
      <c r="J62" s="469" t="str">
        <f>IF(ISBLANK(INDEX('Policy Characteristics'!D:D,MATCH($C62,'Policy Characteristics'!$C:$C,0))),"",INDEX('Policy Characteristics'!D:D,MATCH($C62,'Policy Characteristics'!$C:$C,0)))</f>
        <v>EV Charger Deployment</v>
      </c>
      <c r="K62" s="446" t="str">
        <f>IF(ISBLANK(INDEX('Policy Characteristics'!E:E,MATCH($C62,'Policy Characteristics'!$C:$C,0))),"",INDEX('Policy Characteristics'!E:E,MATCH($C62,'Policy Characteristics'!$C:$C,0)))</f>
        <v>trans EV charger deployment</v>
      </c>
      <c r="L62" s="446">
        <f>IF(ISBLANK(INDEX('Policy Characteristics'!F:F,MATCH($C62,'Policy Characteristics'!$C:$C,0))),"",INDEX('Policy Characteristics'!F:F,MATCH($C62,'Policy Characteristics'!$C:$C,0)))</f>
        <v>0</v>
      </c>
      <c r="M62" s="446">
        <f>IF(ISBLANK(INDEX('Policy Characteristics'!G:G,MATCH($C62,'Policy Characteristics'!$C:$C,0))),"",INDEX('Policy Characteristics'!G:G,MATCH($C62,'Policy Characteristics'!$C:$C,0)))</f>
        <v>3</v>
      </c>
      <c r="N62" s="446">
        <f>IF(ISBLANK(INDEX('Policy Characteristics'!H:H,MATCH($C62,'Policy Characteristics'!$C:$C,0))),"",INDEX('Policy Characteristics'!H:H,MATCH($C62,'Policy Characteristics'!$C:$C,0)))</f>
        <v>0.1</v>
      </c>
      <c r="O62" s="446" t="str">
        <f>IF(ISBLANK(INDEX('Policy Characteristics'!I:I,MATCH($C62,'Policy Characteristics'!$C:$C,0))),"",INDEX('Policy Characteristics'!I:I,MATCH($C62,'Policy Characteristics'!$C:$C,0)))</f>
        <v>% increase</v>
      </c>
      <c r="P62" s="446" t="str">
        <f>IF(ISBLANK(INDEX('Policy Characteristics'!J:J,MATCH($C62,'Policy Characteristics'!$C:$C,0))),"",INDEX('Policy Characteristics'!J:J,MATCH($C62,'Policy Characteristics'!$C:$C,0)))</f>
        <v>**Description:** This policy represents increasing the deployment of EV charging stations, including DC Fast and Level 2 charging stations.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446" t="str">
        <f>IF(ISBLANK(INDEX('Policy Characteristics'!K:K,MATCH($C62,'Policy Characteristics'!$C:$C,0))),"",INDEX('Policy Characteristics'!K:K,MATCH($C62,'Policy Characteristics'!$C:$C,0)))</f>
        <v/>
      </c>
      <c r="R62" s="446" t="str">
        <f>IF(ISBLANK(INDEX('Policy Characteristics'!L:L,MATCH($C62,'Policy Characteristics'!$C:$C,0))),"",INDEX('Policy Characteristics'!L:L,MATCH($C62,'Policy Characteristics'!$C:$C,0)))</f>
        <v>ev-charger-deployment.html</v>
      </c>
    </row>
    <row r="63" spans="1:18" s="295" customFormat="1" x14ac:dyDescent="0.25">
      <c r="A63" s="446" t="str">
        <f>IF(ISBLANK(INDEX('Policy Characteristics'!A:A,MATCH($C63,'Policy Characteristics'!$C:$C,0))),"",INDEX('Policy Characteristics'!A:A,MATCH($C63,'Policy Characteristics'!$C:$C,0)))</f>
        <v>Transportation</v>
      </c>
      <c r="B63" s="467" t="str">
        <f>IF(ISBLANK(INDEX('Policy Characteristics'!B:B,MATCH($C63,'Policy Characteristics'!$C:$C,0))),"",INDEX('Policy Characteristics'!B:B,MATCH($C63,'Policy Characteristics'!$C:$C,0)))</f>
        <v>Passenger Vehicle Subsidy</v>
      </c>
      <c r="C63" t="s">
        <v>3441</v>
      </c>
      <c r="D63" s="339" t="s">
        <v>37</v>
      </c>
      <c r="E63" s="339" t="s">
        <v>2246</v>
      </c>
      <c r="F63" s="295" t="s">
        <v>3295</v>
      </c>
      <c r="G63" s="339" t="s">
        <v>3447</v>
      </c>
      <c r="H63" s="297">
        <v>189</v>
      </c>
      <c r="I63" s="468" t="s">
        <v>43</v>
      </c>
      <c r="J63" s="469" t="str">
        <f>IF(ISBLANK(INDEX('Policy Characteristics'!D:D,MATCH($C63,'Policy Characteristics'!$C:$C,0))),"",INDEX('Policy Characteristics'!D:D,MATCH($C63,'Policy Characteristics'!$C:$C,0)))</f>
        <v>Vehicle Subsidy</v>
      </c>
      <c r="K63" s="446" t="str">
        <f>IF(ISBLANK(INDEX('Policy Characteristics'!E:E,MATCH($C63,'Policy Characteristics'!$C:$C,0))),"",INDEX('Policy Characteristics'!E:E,MATCH($C63,'Policy Characteristics'!$C:$C,0)))</f>
        <v>trans psgr subsidy</v>
      </c>
      <c r="L63" s="242">
        <f>IF(ISBLANK(INDEX('Policy Characteristics'!F:F,MATCH($C63,'Policy Characteristics'!$C:$C,0))),"",INDEX('Policy Characteristics'!F:F,MATCH($C63,'Policy Characteristics'!$C:$C,0)))</f>
        <v>0</v>
      </c>
      <c r="M63" s="242">
        <f>IF(ISBLANK(INDEX('Policy Characteristics'!G:G,MATCH($C63,'Policy Characteristics'!$C:$C,0))),"",INDEX('Policy Characteristics'!G:G,MATCH($C63,'Policy Characteristics'!$C:$C,0)))</f>
        <v>50000</v>
      </c>
      <c r="N63" s="242">
        <f>IF(ISBLANK(INDEX('Policy Characteristics'!H:H,MATCH($C63,'Policy Characteristics'!$C:$C,0))),"",INDEX('Policy Characteristics'!H:H,MATCH($C63,'Policy Characteristics'!$C:$C,0)))</f>
        <v>100</v>
      </c>
      <c r="O63" s="446" t="str">
        <f>IF(ISBLANK(INDEX('Policy Characteristics'!I:I,MATCH($C63,'Policy Characteristics'!$C:$C,0))),"",INDEX('Policy Characteristics'!I:I,MATCH($C63,'Policy Characteristics'!$C:$C,0)))</f>
        <v>$ / vehicle</v>
      </c>
      <c r="P63" s="446" t="str">
        <f>IF(ISBLANK(INDEX('Policy Characteristics'!J:J,MATCH($C63,'Policy Characteristics'!$C:$C,0))),"",INDEX('Policy Characteristics'!J:J,MATCH($C63,'Policy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63" s="446" t="str">
        <f>IF(ISBLANK(INDEX('Policy Characteristics'!K:K,MATCH($C63,'Policy Characteristics'!$C:$C,0))),"",INDEX('Policy Characteristics'!K:K,MATCH($C63,'Policy Characteristics'!$C:$C,0)))</f>
        <v>transportation-sector-main.html#ev-subsidy</v>
      </c>
      <c r="R63" s="446" t="str">
        <f>IF(ISBLANK(INDEX('Policy Characteristics'!L:L,MATCH($C63,'Policy Characteristics'!$C:$C,0))),"",INDEX('Policy Characteristics'!L:L,MATCH($C63,'Policy Characteristics'!$C:$C,0)))</f>
        <v>ev-subsidy.html</v>
      </c>
    </row>
    <row r="64" spans="1:18" ht="14.45" customHeight="1" x14ac:dyDescent="0.25">
      <c r="A64" s="446" t="str">
        <f>IF(ISBLANK(INDEX('Policy Characteristics'!A:A,MATCH($C64,'Policy Characteristics'!$C:$C,0))),"",INDEX('Policy Characteristics'!A:A,MATCH($C64,'Policy Characteristics'!$C:$C,0)))</f>
        <v>Transportation</v>
      </c>
      <c r="B64" s="467" t="str">
        <f>IF(ISBLANK(INDEX('Policy Characteristics'!B:B,MATCH($C64,'Policy Characteristics'!$C:$C,0))),"",INDEX('Policy Characteristics'!B:B,MATCH($C64,'Policy Characteristics'!$C:$C,0)))</f>
        <v>Passenger Vehicle Subsidy</v>
      </c>
      <c r="C64" s="446" t="str">
        <f t="shared" ref="C64:C104" si="3">C$63</f>
        <v>Additional Passenger Vehicle Subsidy</v>
      </c>
      <c r="D64" s="339" t="s">
        <v>37</v>
      </c>
      <c r="E64" s="295" t="s">
        <v>2247</v>
      </c>
      <c r="F64" s="295" t="s">
        <v>3295</v>
      </c>
      <c r="G64" s="295" t="s">
        <v>3448</v>
      </c>
      <c r="H64" s="20">
        <v>592</v>
      </c>
      <c r="I64" s="470" t="s">
        <v>44</v>
      </c>
      <c r="J64" s="469" t="str">
        <f>IF(ISBLANK(INDEX('Policy Characteristics'!D:D,MATCH($C64,'Policy Characteristics'!$C:$C,0))),"",INDEX('Policy Characteristics'!D:D,MATCH($C64,'Policy Characteristics'!$C:$C,0)))</f>
        <v>Vehicle Subsidy</v>
      </c>
      <c r="K64" s="446" t="str">
        <f>IF(ISBLANK(INDEX('Policy Characteristics'!E:E,MATCH($C64,'Policy Characteristics'!$C:$C,0))),"",INDEX('Policy Characteristics'!E:E,MATCH($C64,'Policy Characteristics'!$C:$C,0)))</f>
        <v>trans psgr subsidy</v>
      </c>
      <c r="L64" s="242">
        <f>IF(ISBLANK(INDEX('Policy Characteristics'!F:F,MATCH($C64,'Policy Characteristics'!$C:$C,0))),"",INDEX('Policy Characteristics'!F:F,MATCH($C64,'Policy Characteristics'!$C:$C,0)))</f>
        <v>0</v>
      </c>
      <c r="M64" s="242">
        <f>IF(ISBLANK(INDEX('Policy Characteristics'!G:G,MATCH($C64,'Policy Characteristics'!$C:$C,0))),"",INDEX('Policy Characteristics'!G:G,MATCH($C64,'Policy Characteristics'!$C:$C,0)))</f>
        <v>50000</v>
      </c>
      <c r="N64" s="242">
        <f>IF(ISBLANK(INDEX('Policy Characteristics'!H:H,MATCH($C64,'Policy Characteristics'!$C:$C,0))),"",INDEX('Policy Characteristics'!H:H,MATCH($C64,'Policy Characteristics'!$C:$C,0)))</f>
        <v>100</v>
      </c>
      <c r="O64" s="446" t="str">
        <f>IF(ISBLANK(INDEX('Policy Characteristics'!I:I,MATCH($C64,'Policy Characteristics'!$C:$C,0))),"",INDEX('Policy Characteristics'!I:I,MATCH($C64,'Policy Characteristics'!$C:$C,0)))</f>
        <v>$ / vehicle</v>
      </c>
      <c r="P64" s="446" t="str">
        <f>IF(ISBLANK(INDEX('Policy Characteristics'!J:J,MATCH($C64,'Policy Characteristics'!$C:$C,0))),"",INDEX('Policy Characteristics'!J:J,MATCH($C64,'Policy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64" s="446" t="str">
        <f>IF(ISBLANK(INDEX('Policy Characteristics'!K:K,MATCH($C64,'Policy Characteristics'!$C:$C,0))),"",INDEX('Policy Characteristics'!K:K,MATCH($C64,'Policy Characteristics'!$C:$C,0)))</f>
        <v>transportation-sector-main.html#ev-subsidy</v>
      </c>
      <c r="R64" s="446" t="str">
        <f>IF(ISBLANK(INDEX('Policy Characteristics'!L:L,MATCH($C64,'Policy Characteristics'!$C:$C,0))),"",INDEX('Policy Characteristics'!L:L,MATCH($C64,'Policy Characteristics'!$C:$C,0)))</f>
        <v>ev-subsidy.html</v>
      </c>
    </row>
    <row r="65" spans="1:18" x14ac:dyDescent="0.25">
      <c r="A65" s="446" t="str">
        <f>IF(ISBLANK(INDEX('Policy Characteristics'!A:A,MATCH($C65,'Policy Characteristics'!$C:$C,0))),"",INDEX('Policy Characteristics'!A:A,MATCH($C65,'Policy Characteristics'!$C:$C,0)))</f>
        <v>Transportation</v>
      </c>
      <c r="B65" s="467" t="str">
        <f>IF(ISBLANK(INDEX('Policy Characteristics'!B:B,MATCH($C65,'Policy Characteristics'!$C:$C,0))),"",INDEX('Policy Characteristics'!B:B,MATCH($C65,'Policy Characteristics'!$C:$C,0)))</f>
        <v>Passenger Vehicle Subsidy</v>
      </c>
      <c r="C65" s="446" t="str">
        <f t="shared" si="3"/>
        <v>Additional Passenger Vehicle Subsidy</v>
      </c>
      <c r="D65" s="339" t="s">
        <v>37</v>
      </c>
      <c r="E65" s="295" t="s">
        <v>2248</v>
      </c>
      <c r="F65" s="295" t="s">
        <v>3295</v>
      </c>
      <c r="G65" s="295" t="s">
        <v>3449</v>
      </c>
      <c r="H65" s="20">
        <v>593</v>
      </c>
      <c r="I65" s="470" t="s">
        <v>44</v>
      </c>
      <c r="J65" s="469" t="str">
        <f>IF(ISBLANK(INDEX('Policy Characteristics'!D:D,MATCH($C65,'Policy Characteristics'!$C:$C,0))),"",INDEX('Policy Characteristics'!D:D,MATCH($C65,'Policy Characteristics'!$C:$C,0)))</f>
        <v>Vehicle Subsidy</v>
      </c>
      <c r="K65" s="446" t="str">
        <f>IF(ISBLANK(INDEX('Policy Characteristics'!E:E,MATCH($C65,'Policy Characteristics'!$C:$C,0))),"",INDEX('Policy Characteristics'!E:E,MATCH($C65,'Policy Characteristics'!$C:$C,0)))</f>
        <v>trans psgr subsidy</v>
      </c>
      <c r="L65" s="242">
        <f>IF(ISBLANK(INDEX('Policy Characteristics'!F:F,MATCH($C65,'Policy Characteristics'!$C:$C,0))),"",INDEX('Policy Characteristics'!F:F,MATCH($C65,'Policy Characteristics'!$C:$C,0)))</f>
        <v>0</v>
      </c>
      <c r="M65" s="242">
        <f>IF(ISBLANK(INDEX('Policy Characteristics'!G:G,MATCH($C65,'Policy Characteristics'!$C:$C,0))),"",INDEX('Policy Characteristics'!G:G,MATCH($C65,'Policy Characteristics'!$C:$C,0)))</f>
        <v>50000</v>
      </c>
      <c r="N65" s="242">
        <f>IF(ISBLANK(INDEX('Policy Characteristics'!H:H,MATCH($C65,'Policy Characteristics'!$C:$C,0))),"",INDEX('Policy Characteristics'!H:H,MATCH($C65,'Policy Characteristics'!$C:$C,0)))</f>
        <v>100</v>
      </c>
      <c r="O65" s="446" t="str">
        <f>IF(ISBLANK(INDEX('Policy Characteristics'!I:I,MATCH($C65,'Policy Characteristics'!$C:$C,0))),"",INDEX('Policy Characteristics'!I:I,MATCH($C65,'Policy Characteristics'!$C:$C,0)))</f>
        <v>$ / vehicle</v>
      </c>
      <c r="P65" s="446" t="str">
        <f>IF(ISBLANK(INDEX('Policy Characteristics'!J:J,MATCH($C65,'Policy Characteristics'!$C:$C,0))),"",INDEX('Policy Characteristics'!J:J,MATCH($C65,'Policy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65" s="446" t="str">
        <f>IF(ISBLANK(INDEX('Policy Characteristics'!K:K,MATCH($C65,'Policy Characteristics'!$C:$C,0))),"",INDEX('Policy Characteristics'!K:K,MATCH($C65,'Policy Characteristics'!$C:$C,0)))</f>
        <v>transportation-sector-main.html#ev-subsidy</v>
      </c>
      <c r="R65" s="446" t="str">
        <f>IF(ISBLANK(INDEX('Policy Characteristics'!L:L,MATCH($C65,'Policy Characteristics'!$C:$C,0))),"",INDEX('Policy Characteristics'!L:L,MATCH($C65,'Policy Characteristics'!$C:$C,0)))</f>
        <v>ev-subsidy.html</v>
      </c>
    </row>
    <row r="66" spans="1:18" x14ac:dyDescent="0.25">
      <c r="A66" s="446" t="str">
        <f>IF(ISBLANK(INDEX('Policy Characteristics'!A:A,MATCH($C66,'Policy Characteristics'!$C:$C,0))),"",INDEX('Policy Characteristics'!A:A,MATCH($C66,'Policy Characteristics'!$C:$C,0)))</f>
        <v>Transportation</v>
      </c>
      <c r="B66" s="467" t="str">
        <f>IF(ISBLANK(INDEX('Policy Characteristics'!B:B,MATCH($C66,'Policy Characteristics'!$C:$C,0))),"",INDEX('Policy Characteristics'!B:B,MATCH($C66,'Policy Characteristics'!$C:$C,0)))</f>
        <v>Passenger Vehicle Subsidy</v>
      </c>
      <c r="C66" s="446" t="str">
        <f t="shared" si="3"/>
        <v>Additional Passenger Vehicle Subsidy</v>
      </c>
      <c r="D66" s="339" t="s">
        <v>37</v>
      </c>
      <c r="E66" s="295" t="s">
        <v>2249</v>
      </c>
      <c r="F66" s="295" t="s">
        <v>3295</v>
      </c>
      <c r="G66" s="295" t="s">
        <v>3450</v>
      </c>
      <c r="H66" s="20">
        <v>594</v>
      </c>
      <c r="I66" s="470" t="s">
        <v>44</v>
      </c>
      <c r="J66" s="469" t="str">
        <f>IF(ISBLANK(INDEX('Policy Characteristics'!D:D,MATCH($C66,'Policy Characteristics'!$C:$C,0))),"",INDEX('Policy Characteristics'!D:D,MATCH($C66,'Policy Characteristics'!$C:$C,0)))</f>
        <v>Vehicle Subsidy</v>
      </c>
      <c r="K66" s="446" t="str">
        <f>IF(ISBLANK(INDEX('Policy Characteristics'!E:E,MATCH($C66,'Policy Characteristics'!$C:$C,0))),"",INDEX('Policy Characteristics'!E:E,MATCH($C66,'Policy Characteristics'!$C:$C,0)))</f>
        <v>trans psgr subsidy</v>
      </c>
      <c r="L66" s="242">
        <f>IF(ISBLANK(INDEX('Policy Characteristics'!F:F,MATCH($C66,'Policy Characteristics'!$C:$C,0))),"",INDEX('Policy Characteristics'!F:F,MATCH($C66,'Policy Characteristics'!$C:$C,0)))</f>
        <v>0</v>
      </c>
      <c r="M66" s="242">
        <f>IF(ISBLANK(INDEX('Policy Characteristics'!G:G,MATCH($C66,'Policy Characteristics'!$C:$C,0))),"",INDEX('Policy Characteristics'!G:G,MATCH($C66,'Policy Characteristics'!$C:$C,0)))</f>
        <v>50000</v>
      </c>
      <c r="N66" s="242">
        <f>IF(ISBLANK(INDEX('Policy Characteristics'!H:H,MATCH($C66,'Policy Characteristics'!$C:$C,0))),"",INDEX('Policy Characteristics'!H:H,MATCH($C66,'Policy Characteristics'!$C:$C,0)))</f>
        <v>100</v>
      </c>
      <c r="O66" s="446" t="str">
        <f>IF(ISBLANK(INDEX('Policy Characteristics'!I:I,MATCH($C66,'Policy Characteristics'!$C:$C,0))),"",INDEX('Policy Characteristics'!I:I,MATCH($C66,'Policy Characteristics'!$C:$C,0)))</f>
        <v>$ / vehicle</v>
      </c>
      <c r="P66" s="446" t="str">
        <f>IF(ISBLANK(INDEX('Policy Characteristics'!J:J,MATCH($C66,'Policy Characteristics'!$C:$C,0))),"",INDEX('Policy Characteristics'!J:J,MATCH($C66,'Policy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66" s="446" t="str">
        <f>IF(ISBLANK(INDEX('Policy Characteristics'!K:K,MATCH($C66,'Policy Characteristics'!$C:$C,0))),"",INDEX('Policy Characteristics'!K:K,MATCH($C66,'Policy Characteristics'!$C:$C,0)))</f>
        <v>transportation-sector-main.html#ev-subsidy</v>
      </c>
      <c r="R66" s="446" t="str">
        <f>IF(ISBLANK(INDEX('Policy Characteristics'!L:L,MATCH($C66,'Policy Characteristics'!$C:$C,0))),"",INDEX('Policy Characteristics'!L:L,MATCH($C66,'Policy Characteristics'!$C:$C,0)))</f>
        <v>ev-subsidy.html</v>
      </c>
    </row>
    <row r="67" spans="1:18" x14ac:dyDescent="0.25">
      <c r="A67" s="446" t="str">
        <f>IF(ISBLANK(INDEX('Policy Characteristics'!A:A,MATCH($C67,'Policy Characteristics'!$C:$C,0))),"",INDEX('Policy Characteristics'!A:A,MATCH($C67,'Policy Characteristics'!$C:$C,0)))</f>
        <v>Transportation</v>
      </c>
      <c r="B67" s="467" t="str">
        <f>IF(ISBLANK(INDEX('Policy Characteristics'!B:B,MATCH($C67,'Policy Characteristics'!$C:$C,0))),"",INDEX('Policy Characteristics'!B:B,MATCH($C67,'Policy Characteristics'!$C:$C,0)))</f>
        <v>Passenger Vehicle Subsidy</v>
      </c>
      <c r="C67" s="446" t="str">
        <f t="shared" si="3"/>
        <v>Additional Passenger Vehicle Subsidy</v>
      </c>
      <c r="D67" s="339" t="s">
        <v>37</v>
      </c>
      <c r="E67" s="295" t="s">
        <v>2250</v>
      </c>
      <c r="F67" s="295" t="s">
        <v>3295</v>
      </c>
      <c r="G67" s="295" t="s">
        <v>3451</v>
      </c>
      <c r="H67" s="20">
        <v>595</v>
      </c>
      <c r="I67" s="468" t="s">
        <v>43</v>
      </c>
      <c r="J67" s="469" t="str">
        <f>IF(ISBLANK(INDEX('Policy Characteristics'!D:D,MATCH($C67,'Policy Characteristics'!$C:$C,0))),"",INDEX('Policy Characteristics'!D:D,MATCH($C67,'Policy Characteristics'!$C:$C,0)))</f>
        <v>Vehicle Subsidy</v>
      </c>
      <c r="K67" s="446" t="str">
        <f>IF(ISBLANK(INDEX('Policy Characteristics'!E:E,MATCH($C67,'Policy Characteristics'!$C:$C,0))),"",INDEX('Policy Characteristics'!E:E,MATCH($C67,'Policy Characteristics'!$C:$C,0)))</f>
        <v>trans psgr subsidy</v>
      </c>
      <c r="L67" s="242">
        <f>IF(ISBLANK(INDEX('Policy Characteristics'!F:F,MATCH($C67,'Policy Characteristics'!$C:$C,0))),"",INDEX('Policy Characteristics'!F:F,MATCH($C67,'Policy Characteristics'!$C:$C,0)))</f>
        <v>0</v>
      </c>
      <c r="M67" s="242">
        <f>IF(ISBLANK(INDEX('Policy Characteristics'!G:G,MATCH($C67,'Policy Characteristics'!$C:$C,0))),"",INDEX('Policy Characteristics'!G:G,MATCH($C67,'Policy Characteristics'!$C:$C,0)))</f>
        <v>50000</v>
      </c>
      <c r="N67" s="242">
        <f>IF(ISBLANK(INDEX('Policy Characteristics'!H:H,MATCH($C67,'Policy Characteristics'!$C:$C,0))),"",INDEX('Policy Characteristics'!H:H,MATCH($C67,'Policy Characteristics'!$C:$C,0)))</f>
        <v>100</v>
      </c>
      <c r="O67" s="446" t="str">
        <f>IF(ISBLANK(INDEX('Policy Characteristics'!I:I,MATCH($C67,'Policy Characteristics'!$C:$C,0))),"",INDEX('Policy Characteristics'!I:I,MATCH($C67,'Policy Characteristics'!$C:$C,0)))</f>
        <v>$ / vehicle</v>
      </c>
      <c r="P67" s="446" t="str">
        <f>IF(ISBLANK(INDEX('Policy Characteristics'!J:J,MATCH($C67,'Policy Characteristics'!$C:$C,0))),"",INDEX('Policy Characteristics'!J:J,MATCH($C67,'Policy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67" s="446" t="str">
        <f>IF(ISBLANK(INDEX('Policy Characteristics'!K:K,MATCH($C67,'Policy Characteristics'!$C:$C,0))),"",INDEX('Policy Characteristics'!K:K,MATCH($C67,'Policy Characteristics'!$C:$C,0)))</f>
        <v>transportation-sector-main.html#ev-subsidy</v>
      </c>
      <c r="R67" s="446" t="str">
        <f>IF(ISBLANK(INDEX('Policy Characteristics'!L:L,MATCH($C67,'Policy Characteristics'!$C:$C,0))),"",INDEX('Policy Characteristics'!L:L,MATCH($C67,'Policy Characteristics'!$C:$C,0)))</f>
        <v>ev-subsidy.html</v>
      </c>
    </row>
    <row r="68" spans="1:18" x14ac:dyDescent="0.25">
      <c r="A68" s="446" t="str">
        <f>IF(ISBLANK(INDEX('Policy Characteristics'!A:A,MATCH($C68,'Policy Characteristics'!$C:$C,0))),"",INDEX('Policy Characteristics'!A:A,MATCH($C68,'Policy Characteristics'!$C:$C,0)))</f>
        <v>Transportation</v>
      </c>
      <c r="B68" s="467" t="str">
        <f>IF(ISBLANK(INDEX('Policy Characteristics'!B:B,MATCH($C68,'Policy Characteristics'!$C:$C,0))),"",INDEX('Policy Characteristics'!B:B,MATCH($C68,'Policy Characteristics'!$C:$C,0)))</f>
        <v>Passenger Vehicle Subsidy</v>
      </c>
      <c r="C68" s="446" t="str">
        <f t="shared" si="3"/>
        <v>Additional Passenger Vehicle Subsidy</v>
      </c>
      <c r="D68" s="339" t="s">
        <v>37</v>
      </c>
      <c r="E68" s="295" t="s">
        <v>2509</v>
      </c>
      <c r="F68" s="295" t="s">
        <v>3295</v>
      </c>
      <c r="G68" s="295" t="s">
        <v>2509</v>
      </c>
      <c r="H68" s="20">
        <v>596</v>
      </c>
      <c r="I68" s="470" t="s">
        <v>44</v>
      </c>
      <c r="J68" s="469" t="str">
        <f>IF(ISBLANK(INDEX('Policy Characteristics'!D:D,MATCH($C68,'Policy Characteristics'!$C:$C,0))),"",INDEX('Policy Characteristics'!D:D,MATCH($C68,'Policy Characteristics'!$C:$C,0)))</f>
        <v>Vehicle Subsidy</v>
      </c>
      <c r="K68" s="446" t="str">
        <f>IF(ISBLANK(INDEX('Policy Characteristics'!E:E,MATCH($C68,'Policy Characteristics'!$C:$C,0))),"",INDEX('Policy Characteristics'!E:E,MATCH($C68,'Policy Characteristics'!$C:$C,0)))</f>
        <v>trans psgr subsidy</v>
      </c>
      <c r="L68" s="242">
        <f>IF(ISBLANK(INDEX('Policy Characteristics'!F:F,MATCH($C68,'Policy Characteristics'!$C:$C,0))),"",INDEX('Policy Characteristics'!F:F,MATCH($C68,'Policy Characteristics'!$C:$C,0)))</f>
        <v>0</v>
      </c>
      <c r="M68" s="242">
        <f>IF(ISBLANK(INDEX('Policy Characteristics'!G:G,MATCH($C68,'Policy Characteristics'!$C:$C,0))),"",INDEX('Policy Characteristics'!G:G,MATCH($C68,'Policy Characteristics'!$C:$C,0)))</f>
        <v>50000</v>
      </c>
      <c r="N68" s="242">
        <f>IF(ISBLANK(INDEX('Policy Characteristics'!H:H,MATCH($C68,'Policy Characteristics'!$C:$C,0))),"",INDEX('Policy Characteristics'!H:H,MATCH($C68,'Policy Characteristics'!$C:$C,0)))</f>
        <v>100</v>
      </c>
      <c r="O68" s="446" t="str">
        <f>IF(ISBLANK(INDEX('Policy Characteristics'!I:I,MATCH($C68,'Policy Characteristics'!$C:$C,0))),"",INDEX('Policy Characteristics'!I:I,MATCH($C68,'Policy Characteristics'!$C:$C,0)))</f>
        <v>$ / vehicle</v>
      </c>
      <c r="P68" s="446" t="str">
        <f>IF(ISBLANK(INDEX('Policy Characteristics'!J:J,MATCH($C68,'Policy Characteristics'!$C:$C,0))),"",INDEX('Policy Characteristics'!J:J,MATCH($C68,'Policy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68" s="446" t="str">
        <f>IF(ISBLANK(INDEX('Policy Characteristics'!K:K,MATCH($C68,'Policy Characteristics'!$C:$C,0))),"",INDEX('Policy Characteristics'!K:K,MATCH($C68,'Policy Characteristics'!$C:$C,0)))</f>
        <v>transportation-sector-main.html#ev-subsidy</v>
      </c>
      <c r="R68" s="446" t="str">
        <f>IF(ISBLANK(INDEX('Policy Characteristics'!L:L,MATCH($C68,'Policy Characteristics'!$C:$C,0))),"",INDEX('Policy Characteristics'!L:L,MATCH($C68,'Policy Characteristics'!$C:$C,0)))</f>
        <v>ev-subsidy.html</v>
      </c>
    </row>
    <row r="69" spans="1:18" x14ac:dyDescent="0.25">
      <c r="A69" s="446" t="str">
        <f>IF(ISBLANK(INDEX('Policy Characteristics'!A:A,MATCH($C69,'Policy Characteristics'!$C:$C,0))),"",INDEX('Policy Characteristics'!A:A,MATCH($C69,'Policy Characteristics'!$C:$C,0)))</f>
        <v>Transportation</v>
      </c>
      <c r="B69" s="467" t="str">
        <f>IF(ISBLANK(INDEX('Policy Characteristics'!B:B,MATCH($C69,'Policy Characteristics'!$C:$C,0))),"",INDEX('Policy Characteristics'!B:B,MATCH($C69,'Policy Characteristics'!$C:$C,0)))</f>
        <v>Passenger Vehicle Subsidy</v>
      </c>
      <c r="C69" s="446" t="str">
        <f t="shared" si="3"/>
        <v>Additional Passenger Vehicle Subsidy</v>
      </c>
      <c r="D69" s="339" t="s">
        <v>37</v>
      </c>
      <c r="E69" s="295" t="s">
        <v>2508</v>
      </c>
      <c r="F69" s="295" t="s">
        <v>3295</v>
      </c>
      <c r="G69" s="295" t="s">
        <v>3452</v>
      </c>
      <c r="H69" s="20">
        <v>597</v>
      </c>
      <c r="I69" s="468" t="s">
        <v>43</v>
      </c>
      <c r="J69" s="469" t="str">
        <f>IF(ISBLANK(INDEX('Policy Characteristics'!D:D,MATCH($C69,'Policy Characteristics'!$C:$C,0))),"",INDEX('Policy Characteristics'!D:D,MATCH($C69,'Policy Characteristics'!$C:$C,0)))</f>
        <v>Vehicle Subsidy</v>
      </c>
      <c r="K69" s="446" t="str">
        <f>IF(ISBLANK(INDEX('Policy Characteristics'!E:E,MATCH($C69,'Policy Characteristics'!$C:$C,0))),"",INDEX('Policy Characteristics'!E:E,MATCH($C69,'Policy Characteristics'!$C:$C,0)))</f>
        <v>trans psgr subsidy</v>
      </c>
      <c r="L69" s="242">
        <f>IF(ISBLANK(INDEX('Policy Characteristics'!F:F,MATCH($C69,'Policy Characteristics'!$C:$C,0))),"",INDEX('Policy Characteristics'!F:F,MATCH($C69,'Policy Characteristics'!$C:$C,0)))</f>
        <v>0</v>
      </c>
      <c r="M69" s="242">
        <f>IF(ISBLANK(INDEX('Policy Characteristics'!G:G,MATCH($C69,'Policy Characteristics'!$C:$C,0))),"",INDEX('Policy Characteristics'!G:G,MATCH($C69,'Policy Characteristics'!$C:$C,0)))</f>
        <v>50000</v>
      </c>
      <c r="N69" s="242">
        <f>IF(ISBLANK(INDEX('Policy Characteristics'!H:H,MATCH($C69,'Policy Characteristics'!$C:$C,0))),"",INDEX('Policy Characteristics'!H:H,MATCH($C69,'Policy Characteristics'!$C:$C,0)))</f>
        <v>100</v>
      </c>
      <c r="O69" s="446" t="str">
        <f>IF(ISBLANK(INDEX('Policy Characteristics'!I:I,MATCH($C69,'Policy Characteristics'!$C:$C,0))),"",INDEX('Policy Characteristics'!I:I,MATCH($C69,'Policy Characteristics'!$C:$C,0)))</f>
        <v>$ / vehicle</v>
      </c>
      <c r="P69" s="446" t="str">
        <f>IF(ISBLANK(INDEX('Policy Characteristics'!J:J,MATCH($C69,'Policy Characteristics'!$C:$C,0))),"",INDEX('Policy Characteristics'!J:J,MATCH($C69,'Policy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69" s="446" t="str">
        <f>IF(ISBLANK(INDEX('Policy Characteristics'!K:K,MATCH($C69,'Policy Characteristics'!$C:$C,0))),"",INDEX('Policy Characteristics'!K:K,MATCH($C69,'Policy Characteristics'!$C:$C,0)))</f>
        <v>transportation-sector-main.html#ev-subsidy</v>
      </c>
      <c r="R69" s="446" t="str">
        <f>IF(ISBLANK(INDEX('Policy Characteristics'!L:L,MATCH($C69,'Policy Characteristics'!$C:$C,0))),"",INDEX('Policy Characteristics'!L:L,MATCH($C69,'Policy Characteristics'!$C:$C,0)))</f>
        <v>ev-subsidy.html</v>
      </c>
    </row>
    <row r="70" spans="1:18" x14ac:dyDescent="0.25">
      <c r="A70" s="446" t="str">
        <f>IF(ISBLANK(INDEX('Policy Characteristics'!A:A,MATCH($C70,'Policy Characteristics'!$C:$C,0))),"",INDEX('Policy Characteristics'!A:A,MATCH($C70,'Policy Characteristics'!$C:$C,0)))</f>
        <v>Transportation</v>
      </c>
      <c r="B70" s="467" t="str">
        <f>IF(ISBLANK(INDEX('Policy Characteristics'!B:B,MATCH($C70,'Policy Characteristics'!$C:$C,0))),"",INDEX('Policy Characteristics'!B:B,MATCH($C70,'Policy Characteristics'!$C:$C,0)))</f>
        <v>Passenger Vehicle Subsidy</v>
      </c>
      <c r="C70" s="446" t="str">
        <f t="shared" si="3"/>
        <v>Additional Passenger Vehicle Subsidy</v>
      </c>
      <c r="D70" s="339" t="s">
        <v>38</v>
      </c>
      <c r="E70" s="339" t="s">
        <v>2246</v>
      </c>
      <c r="F70" s="295" t="s">
        <v>2343</v>
      </c>
      <c r="G70" s="339" t="s">
        <v>3447</v>
      </c>
      <c r="H70" s="20">
        <v>598</v>
      </c>
      <c r="I70" s="468" t="s">
        <v>43</v>
      </c>
      <c r="J70" s="469" t="str">
        <f>IF(ISBLANK(INDEX('Policy Characteristics'!D:D,MATCH($C70,'Policy Characteristics'!$C:$C,0))),"",INDEX('Policy Characteristics'!D:D,MATCH($C70,'Policy Characteristics'!$C:$C,0)))</f>
        <v>Vehicle Subsidy</v>
      </c>
      <c r="K70" s="446" t="str">
        <f>IF(ISBLANK(INDEX('Policy Characteristics'!E:E,MATCH($C70,'Policy Characteristics'!$C:$C,0))),"",INDEX('Policy Characteristics'!E:E,MATCH($C70,'Policy Characteristics'!$C:$C,0)))</f>
        <v>trans psgr subsidy</v>
      </c>
      <c r="L70" s="242">
        <f>IF(ISBLANK(INDEX('Policy Characteristics'!F:F,MATCH($C70,'Policy Characteristics'!$C:$C,0))),"",INDEX('Policy Characteristics'!F:F,MATCH($C70,'Policy Characteristics'!$C:$C,0)))</f>
        <v>0</v>
      </c>
      <c r="M70" s="242">
        <f>IF(ISBLANK(INDEX('Policy Characteristics'!G:G,MATCH($C70,'Policy Characteristics'!$C:$C,0))),"",INDEX('Policy Characteristics'!G:G,MATCH($C70,'Policy Characteristics'!$C:$C,0)))</f>
        <v>50000</v>
      </c>
      <c r="N70" s="242">
        <f>IF(ISBLANK(INDEX('Policy Characteristics'!H:H,MATCH($C70,'Policy Characteristics'!$C:$C,0))),"",INDEX('Policy Characteristics'!H:H,MATCH($C70,'Policy Characteristics'!$C:$C,0)))</f>
        <v>100</v>
      </c>
      <c r="O70" s="446" t="str">
        <f>IF(ISBLANK(INDEX('Policy Characteristics'!I:I,MATCH($C70,'Policy Characteristics'!$C:$C,0))),"",INDEX('Policy Characteristics'!I:I,MATCH($C70,'Policy Characteristics'!$C:$C,0)))</f>
        <v>$ / vehicle</v>
      </c>
      <c r="P70" s="446" t="str">
        <f>IF(ISBLANK(INDEX('Policy Characteristics'!J:J,MATCH($C70,'Policy Characteristics'!$C:$C,0))),"",INDEX('Policy Characteristics'!J:J,MATCH($C70,'Policy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0" s="446" t="str">
        <f>IF(ISBLANK(INDEX('Policy Characteristics'!K:K,MATCH($C70,'Policy Characteristics'!$C:$C,0))),"",INDEX('Policy Characteristics'!K:K,MATCH($C70,'Policy Characteristics'!$C:$C,0)))</f>
        <v>transportation-sector-main.html#ev-subsidy</v>
      </c>
      <c r="R70" s="446" t="str">
        <f>IF(ISBLANK(INDEX('Policy Characteristics'!L:L,MATCH($C70,'Policy Characteristics'!$C:$C,0))),"",INDEX('Policy Characteristics'!L:L,MATCH($C70,'Policy Characteristics'!$C:$C,0)))</f>
        <v>ev-subsidy.html</v>
      </c>
    </row>
    <row r="71" spans="1:18" x14ac:dyDescent="0.25">
      <c r="A71" s="446" t="str">
        <f>IF(ISBLANK(INDEX('Policy Characteristics'!A:A,MATCH($C71,'Policy Characteristics'!$C:$C,0))),"",INDEX('Policy Characteristics'!A:A,MATCH($C71,'Policy Characteristics'!$C:$C,0)))</f>
        <v>Transportation</v>
      </c>
      <c r="B71" s="467" t="str">
        <f>IF(ISBLANK(INDEX('Policy Characteristics'!B:B,MATCH($C71,'Policy Characteristics'!$C:$C,0))),"",INDEX('Policy Characteristics'!B:B,MATCH($C71,'Policy Characteristics'!$C:$C,0)))</f>
        <v>Passenger Vehicle Subsidy</v>
      </c>
      <c r="C71" s="446" t="str">
        <f t="shared" si="3"/>
        <v>Additional Passenger Vehicle Subsidy</v>
      </c>
      <c r="D71" s="339" t="s">
        <v>38</v>
      </c>
      <c r="E71" s="295" t="s">
        <v>2247</v>
      </c>
      <c r="F71" s="295" t="s">
        <v>2343</v>
      </c>
      <c r="G71" s="295" t="s">
        <v>3448</v>
      </c>
      <c r="H71" s="20">
        <v>599</v>
      </c>
      <c r="I71" s="470" t="s">
        <v>44</v>
      </c>
      <c r="J71" s="469" t="str">
        <f>IF(ISBLANK(INDEX('Policy Characteristics'!D:D,MATCH($C71,'Policy Characteristics'!$C:$C,0))),"",INDEX('Policy Characteristics'!D:D,MATCH($C71,'Policy Characteristics'!$C:$C,0)))</f>
        <v>Vehicle Subsidy</v>
      </c>
      <c r="K71" s="446" t="str">
        <f>IF(ISBLANK(INDEX('Policy Characteristics'!E:E,MATCH($C71,'Policy Characteristics'!$C:$C,0))),"",INDEX('Policy Characteristics'!E:E,MATCH($C71,'Policy Characteristics'!$C:$C,0)))</f>
        <v>trans psgr subsidy</v>
      </c>
      <c r="L71" s="242">
        <f>IF(ISBLANK(INDEX('Policy Characteristics'!F:F,MATCH($C71,'Policy Characteristics'!$C:$C,0))),"",INDEX('Policy Characteristics'!F:F,MATCH($C71,'Policy Characteristics'!$C:$C,0)))</f>
        <v>0</v>
      </c>
      <c r="M71" s="242">
        <f>IF(ISBLANK(INDEX('Policy Characteristics'!G:G,MATCH($C71,'Policy Characteristics'!$C:$C,0))),"",INDEX('Policy Characteristics'!G:G,MATCH($C71,'Policy Characteristics'!$C:$C,0)))</f>
        <v>50000</v>
      </c>
      <c r="N71" s="242">
        <f>IF(ISBLANK(INDEX('Policy Characteristics'!H:H,MATCH($C71,'Policy Characteristics'!$C:$C,0))),"",INDEX('Policy Characteristics'!H:H,MATCH($C71,'Policy Characteristics'!$C:$C,0)))</f>
        <v>100</v>
      </c>
      <c r="O71" s="446" t="str">
        <f>IF(ISBLANK(INDEX('Policy Characteristics'!I:I,MATCH($C71,'Policy Characteristics'!$C:$C,0))),"",INDEX('Policy Characteristics'!I:I,MATCH($C71,'Policy Characteristics'!$C:$C,0)))</f>
        <v>$ / vehicle</v>
      </c>
      <c r="P71" s="446" t="str">
        <f>IF(ISBLANK(INDEX('Policy Characteristics'!J:J,MATCH($C71,'Policy Characteristics'!$C:$C,0))),"",INDEX('Policy Characteristics'!J:J,MATCH($C71,'Policy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1" s="446" t="str">
        <f>IF(ISBLANK(INDEX('Policy Characteristics'!K:K,MATCH($C71,'Policy Characteristics'!$C:$C,0))),"",INDEX('Policy Characteristics'!K:K,MATCH($C71,'Policy Characteristics'!$C:$C,0)))</f>
        <v>transportation-sector-main.html#ev-subsidy</v>
      </c>
      <c r="R71" s="446" t="str">
        <f>IF(ISBLANK(INDEX('Policy Characteristics'!L:L,MATCH($C71,'Policy Characteristics'!$C:$C,0))),"",INDEX('Policy Characteristics'!L:L,MATCH($C71,'Policy Characteristics'!$C:$C,0)))</f>
        <v>ev-subsidy.html</v>
      </c>
    </row>
    <row r="72" spans="1:18" x14ac:dyDescent="0.25">
      <c r="A72" s="446" t="str">
        <f>IF(ISBLANK(INDEX('Policy Characteristics'!A:A,MATCH($C72,'Policy Characteristics'!$C:$C,0))),"",INDEX('Policy Characteristics'!A:A,MATCH($C72,'Policy Characteristics'!$C:$C,0)))</f>
        <v>Transportation</v>
      </c>
      <c r="B72" s="467" t="str">
        <f>IF(ISBLANK(INDEX('Policy Characteristics'!B:B,MATCH($C72,'Policy Characteristics'!$C:$C,0))),"",INDEX('Policy Characteristics'!B:B,MATCH($C72,'Policy Characteristics'!$C:$C,0)))</f>
        <v>Passenger Vehicle Subsidy</v>
      </c>
      <c r="C72" s="446" t="str">
        <f t="shared" si="3"/>
        <v>Additional Passenger Vehicle Subsidy</v>
      </c>
      <c r="D72" s="339" t="s">
        <v>38</v>
      </c>
      <c r="E72" s="295" t="s">
        <v>2248</v>
      </c>
      <c r="F72" s="295" t="s">
        <v>2343</v>
      </c>
      <c r="G72" s="295" t="s">
        <v>3449</v>
      </c>
      <c r="H72" s="20">
        <v>600</v>
      </c>
      <c r="I72" s="470" t="s">
        <v>44</v>
      </c>
      <c r="J72" s="469" t="str">
        <f>IF(ISBLANK(INDEX('Policy Characteristics'!D:D,MATCH($C72,'Policy Characteristics'!$C:$C,0))),"",INDEX('Policy Characteristics'!D:D,MATCH($C72,'Policy Characteristics'!$C:$C,0)))</f>
        <v>Vehicle Subsidy</v>
      </c>
      <c r="K72" s="446" t="str">
        <f>IF(ISBLANK(INDEX('Policy Characteristics'!E:E,MATCH($C72,'Policy Characteristics'!$C:$C,0))),"",INDEX('Policy Characteristics'!E:E,MATCH($C72,'Policy Characteristics'!$C:$C,0)))</f>
        <v>trans psgr subsidy</v>
      </c>
      <c r="L72" s="242">
        <f>IF(ISBLANK(INDEX('Policy Characteristics'!F:F,MATCH($C72,'Policy Characteristics'!$C:$C,0))),"",INDEX('Policy Characteristics'!F:F,MATCH($C72,'Policy Characteristics'!$C:$C,0)))</f>
        <v>0</v>
      </c>
      <c r="M72" s="242">
        <f>IF(ISBLANK(INDEX('Policy Characteristics'!G:G,MATCH($C72,'Policy Characteristics'!$C:$C,0))),"",INDEX('Policy Characteristics'!G:G,MATCH($C72,'Policy Characteristics'!$C:$C,0)))</f>
        <v>50000</v>
      </c>
      <c r="N72" s="242">
        <f>IF(ISBLANK(INDEX('Policy Characteristics'!H:H,MATCH($C72,'Policy Characteristics'!$C:$C,0))),"",INDEX('Policy Characteristics'!H:H,MATCH($C72,'Policy Characteristics'!$C:$C,0)))</f>
        <v>100</v>
      </c>
      <c r="O72" s="446" t="str">
        <f>IF(ISBLANK(INDEX('Policy Characteristics'!I:I,MATCH($C72,'Policy Characteristics'!$C:$C,0))),"",INDEX('Policy Characteristics'!I:I,MATCH($C72,'Policy Characteristics'!$C:$C,0)))</f>
        <v>$ / vehicle</v>
      </c>
      <c r="P72" s="446" t="str">
        <f>IF(ISBLANK(INDEX('Policy Characteristics'!J:J,MATCH($C72,'Policy Characteristics'!$C:$C,0))),"",INDEX('Policy Characteristics'!J:J,MATCH($C72,'Policy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2" s="446" t="str">
        <f>IF(ISBLANK(INDEX('Policy Characteristics'!K:K,MATCH($C72,'Policy Characteristics'!$C:$C,0))),"",INDEX('Policy Characteristics'!K:K,MATCH($C72,'Policy Characteristics'!$C:$C,0)))</f>
        <v>transportation-sector-main.html#ev-subsidy</v>
      </c>
      <c r="R72" s="446" t="str">
        <f>IF(ISBLANK(INDEX('Policy Characteristics'!L:L,MATCH($C72,'Policy Characteristics'!$C:$C,0))),"",INDEX('Policy Characteristics'!L:L,MATCH($C72,'Policy Characteristics'!$C:$C,0)))</f>
        <v>ev-subsidy.html</v>
      </c>
    </row>
    <row r="73" spans="1:18" x14ac:dyDescent="0.25">
      <c r="A73" s="446" t="str">
        <f>IF(ISBLANK(INDEX('Policy Characteristics'!A:A,MATCH($C73,'Policy Characteristics'!$C:$C,0))),"",INDEX('Policy Characteristics'!A:A,MATCH($C73,'Policy Characteristics'!$C:$C,0)))</f>
        <v>Transportation</v>
      </c>
      <c r="B73" s="467" t="str">
        <f>IF(ISBLANK(INDEX('Policy Characteristics'!B:B,MATCH($C73,'Policy Characteristics'!$C:$C,0))),"",INDEX('Policy Characteristics'!B:B,MATCH($C73,'Policy Characteristics'!$C:$C,0)))</f>
        <v>Passenger Vehicle Subsidy</v>
      </c>
      <c r="C73" s="446" t="str">
        <f t="shared" si="3"/>
        <v>Additional Passenger Vehicle Subsidy</v>
      </c>
      <c r="D73" s="339" t="s">
        <v>38</v>
      </c>
      <c r="E73" s="295" t="s">
        <v>2249</v>
      </c>
      <c r="F73" s="295" t="s">
        <v>2343</v>
      </c>
      <c r="G73" s="295" t="s">
        <v>3450</v>
      </c>
      <c r="H73" s="20">
        <v>601</v>
      </c>
      <c r="I73" s="470" t="s">
        <v>44</v>
      </c>
      <c r="J73" s="469" t="str">
        <f>IF(ISBLANK(INDEX('Policy Characteristics'!D:D,MATCH($C73,'Policy Characteristics'!$C:$C,0))),"",INDEX('Policy Characteristics'!D:D,MATCH($C73,'Policy Characteristics'!$C:$C,0)))</f>
        <v>Vehicle Subsidy</v>
      </c>
      <c r="K73" s="446" t="str">
        <f>IF(ISBLANK(INDEX('Policy Characteristics'!E:E,MATCH($C73,'Policy Characteristics'!$C:$C,0))),"",INDEX('Policy Characteristics'!E:E,MATCH($C73,'Policy Characteristics'!$C:$C,0)))</f>
        <v>trans psgr subsidy</v>
      </c>
      <c r="L73" s="242">
        <f>IF(ISBLANK(INDEX('Policy Characteristics'!F:F,MATCH($C73,'Policy Characteristics'!$C:$C,0))),"",INDEX('Policy Characteristics'!F:F,MATCH($C73,'Policy Characteristics'!$C:$C,0)))</f>
        <v>0</v>
      </c>
      <c r="M73" s="242">
        <f>IF(ISBLANK(INDEX('Policy Characteristics'!G:G,MATCH($C73,'Policy Characteristics'!$C:$C,0))),"",INDEX('Policy Characteristics'!G:G,MATCH($C73,'Policy Characteristics'!$C:$C,0)))</f>
        <v>50000</v>
      </c>
      <c r="N73" s="242">
        <f>IF(ISBLANK(INDEX('Policy Characteristics'!H:H,MATCH($C73,'Policy Characteristics'!$C:$C,0))),"",INDEX('Policy Characteristics'!H:H,MATCH($C73,'Policy Characteristics'!$C:$C,0)))</f>
        <v>100</v>
      </c>
      <c r="O73" s="446" t="str">
        <f>IF(ISBLANK(INDEX('Policy Characteristics'!I:I,MATCH($C73,'Policy Characteristics'!$C:$C,0))),"",INDEX('Policy Characteristics'!I:I,MATCH($C73,'Policy Characteristics'!$C:$C,0)))</f>
        <v>$ / vehicle</v>
      </c>
      <c r="P73" s="446" t="str">
        <f>IF(ISBLANK(INDEX('Policy Characteristics'!J:J,MATCH($C73,'Policy Characteristics'!$C:$C,0))),"",INDEX('Policy Characteristics'!J:J,MATCH($C73,'Policy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3" s="446" t="str">
        <f>IF(ISBLANK(INDEX('Policy Characteristics'!K:K,MATCH($C73,'Policy Characteristics'!$C:$C,0))),"",INDEX('Policy Characteristics'!K:K,MATCH($C73,'Policy Characteristics'!$C:$C,0)))</f>
        <v>transportation-sector-main.html#ev-subsidy</v>
      </c>
      <c r="R73" s="446" t="str">
        <f>IF(ISBLANK(INDEX('Policy Characteristics'!L:L,MATCH($C73,'Policy Characteristics'!$C:$C,0))),"",INDEX('Policy Characteristics'!L:L,MATCH($C73,'Policy Characteristics'!$C:$C,0)))</f>
        <v>ev-subsidy.html</v>
      </c>
    </row>
    <row r="74" spans="1:18" x14ac:dyDescent="0.25">
      <c r="A74" s="446" t="str">
        <f>IF(ISBLANK(INDEX('Policy Characteristics'!A:A,MATCH($C74,'Policy Characteristics'!$C:$C,0))),"",INDEX('Policy Characteristics'!A:A,MATCH($C74,'Policy Characteristics'!$C:$C,0)))</f>
        <v>Transportation</v>
      </c>
      <c r="B74" s="467" t="str">
        <f>IF(ISBLANK(INDEX('Policy Characteristics'!B:B,MATCH($C74,'Policy Characteristics'!$C:$C,0))),"",INDEX('Policy Characteristics'!B:B,MATCH($C74,'Policy Characteristics'!$C:$C,0)))</f>
        <v>Passenger Vehicle Subsidy</v>
      </c>
      <c r="C74" s="446" t="str">
        <f t="shared" si="3"/>
        <v>Additional Passenger Vehicle Subsidy</v>
      </c>
      <c r="D74" s="339" t="s">
        <v>38</v>
      </c>
      <c r="E74" s="295" t="s">
        <v>2250</v>
      </c>
      <c r="F74" s="295" t="s">
        <v>2343</v>
      </c>
      <c r="G74" s="295" t="s">
        <v>3451</v>
      </c>
      <c r="H74" s="20">
        <v>602</v>
      </c>
      <c r="I74" s="468" t="s">
        <v>43</v>
      </c>
      <c r="J74" s="469" t="str">
        <f>IF(ISBLANK(INDEX('Policy Characteristics'!D:D,MATCH($C74,'Policy Characteristics'!$C:$C,0))),"",INDEX('Policy Characteristics'!D:D,MATCH($C74,'Policy Characteristics'!$C:$C,0)))</f>
        <v>Vehicle Subsidy</v>
      </c>
      <c r="K74" s="446" t="str">
        <f>IF(ISBLANK(INDEX('Policy Characteristics'!E:E,MATCH($C74,'Policy Characteristics'!$C:$C,0))),"",INDEX('Policy Characteristics'!E:E,MATCH($C74,'Policy Characteristics'!$C:$C,0)))</f>
        <v>trans psgr subsidy</v>
      </c>
      <c r="L74" s="242">
        <f>IF(ISBLANK(INDEX('Policy Characteristics'!F:F,MATCH($C74,'Policy Characteristics'!$C:$C,0))),"",INDEX('Policy Characteristics'!F:F,MATCH($C74,'Policy Characteristics'!$C:$C,0)))</f>
        <v>0</v>
      </c>
      <c r="M74" s="242">
        <f>IF(ISBLANK(INDEX('Policy Characteristics'!G:G,MATCH($C74,'Policy Characteristics'!$C:$C,0))),"",INDEX('Policy Characteristics'!G:G,MATCH($C74,'Policy Characteristics'!$C:$C,0)))</f>
        <v>50000</v>
      </c>
      <c r="N74" s="242">
        <f>IF(ISBLANK(INDEX('Policy Characteristics'!H:H,MATCH($C74,'Policy Characteristics'!$C:$C,0))),"",INDEX('Policy Characteristics'!H:H,MATCH($C74,'Policy Characteristics'!$C:$C,0)))</f>
        <v>100</v>
      </c>
      <c r="O74" s="446" t="str">
        <f>IF(ISBLANK(INDEX('Policy Characteristics'!I:I,MATCH($C74,'Policy Characteristics'!$C:$C,0))),"",INDEX('Policy Characteristics'!I:I,MATCH($C74,'Policy Characteristics'!$C:$C,0)))</f>
        <v>$ / vehicle</v>
      </c>
      <c r="P74" s="446" t="str">
        <f>IF(ISBLANK(INDEX('Policy Characteristics'!J:J,MATCH($C74,'Policy Characteristics'!$C:$C,0))),"",INDEX('Policy Characteristics'!J:J,MATCH($C74,'Policy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4" s="446" t="str">
        <f>IF(ISBLANK(INDEX('Policy Characteristics'!K:K,MATCH($C74,'Policy Characteristics'!$C:$C,0))),"",INDEX('Policy Characteristics'!K:K,MATCH($C74,'Policy Characteristics'!$C:$C,0)))</f>
        <v>transportation-sector-main.html#ev-subsidy</v>
      </c>
      <c r="R74" s="446" t="str">
        <f>IF(ISBLANK(INDEX('Policy Characteristics'!L:L,MATCH($C74,'Policy Characteristics'!$C:$C,0))),"",INDEX('Policy Characteristics'!L:L,MATCH($C74,'Policy Characteristics'!$C:$C,0)))</f>
        <v>ev-subsidy.html</v>
      </c>
    </row>
    <row r="75" spans="1:18" x14ac:dyDescent="0.25">
      <c r="A75" s="446" t="str">
        <f>IF(ISBLANK(INDEX('Policy Characteristics'!A:A,MATCH($C75,'Policy Characteristics'!$C:$C,0))),"",INDEX('Policy Characteristics'!A:A,MATCH($C75,'Policy Characteristics'!$C:$C,0)))</f>
        <v>Transportation</v>
      </c>
      <c r="B75" s="467" t="str">
        <f>IF(ISBLANK(INDEX('Policy Characteristics'!B:B,MATCH($C75,'Policy Characteristics'!$C:$C,0))),"",INDEX('Policy Characteristics'!B:B,MATCH($C75,'Policy Characteristics'!$C:$C,0)))</f>
        <v>Passenger Vehicle Subsidy</v>
      </c>
      <c r="C75" s="446" t="str">
        <f t="shared" si="3"/>
        <v>Additional Passenger Vehicle Subsidy</v>
      </c>
      <c r="D75" s="339" t="s">
        <v>38</v>
      </c>
      <c r="E75" s="295" t="s">
        <v>2509</v>
      </c>
      <c r="F75" s="295" t="s">
        <v>2343</v>
      </c>
      <c r="G75" s="295" t="s">
        <v>2509</v>
      </c>
      <c r="H75" s="20">
        <v>1656</v>
      </c>
      <c r="I75" s="470" t="s">
        <v>44</v>
      </c>
      <c r="J75" s="469" t="str">
        <f>IF(ISBLANK(INDEX('Policy Characteristics'!D:D,MATCH($C75,'Policy Characteristics'!$C:$C,0))),"",INDEX('Policy Characteristics'!D:D,MATCH($C75,'Policy Characteristics'!$C:$C,0)))</f>
        <v>Vehicle Subsidy</v>
      </c>
      <c r="K75" s="446" t="str">
        <f>IF(ISBLANK(INDEX('Policy Characteristics'!E:E,MATCH($C75,'Policy Characteristics'!$C:$C,0))),"",INDEX('Policy Characteristics'!E:E,MATCH($C75,'Policy Characteristics'!$C:$C,0)))</f>
        <v>trans psgr subsidy</v>
      </c>
      <c r="L75" s="242">
        <f>IF(ISBLANK(INDEX('Policy Characteristics'!F:F,MATCH($C75,'Policy Characteristics'!$C:$C,0))),"",INDEX('Policy Characteristics'!F:F,MATCH($C75,'Policy Characteristics'!$C:$C,0)))</f>
        <v>0</v>
      </c>
      <c r="M75" s="242">
        <f>IF(ISBLANK(INDEX('Policy Characteristics'!G:G,MATCH($C75,'Policy Characteristics'!$C:$C,0))),"",INDEX('Policy Characteristics'!G:G,MATCH($C75,'Policy Characteristics'!$C:$C,0)))</f>
        <v>50000</v>
      </c>
      <c r="N75" s="242">
        <f>IF(ISBLANK(INDEX('Policy Characteristics'!H:H,MATCH($C75,'Policy Characteristics'!$C:$C,0))),"",INDEX('Policy Characteristics'!H:H,MATCH($C75,'Policy Characteristics'!$C:$C,0)))</f>
        <v>100</v>
      </c>
      <c r="O75" s="446" t="str">
        <f>IF(ISBLANK(INDEX('Policy Characteristics'!I:I,MATCH($C75,'Policy Characteristics'!$C:$C,0))),"",INDEX('Policy Characteristics'!I:I,MATCH($C75,'Policy Characteristics'!$C:$C,0)))</f>
        <v>$ / vehicle</v>
      </c>
      <c r="P75" s="446" t="str">
        <f>IF(ISBLANK(INDEX('Policy Characteristics'!J:J,MATCH($C75,'Policy Characteristics'!$C:$C,0))),"",INDEX('Policy Characteristics'!J:J,MATCH($C75,'Policy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5" s="446" t="str">
        <f>IF(ISBLANK(INDEX('Policy Characteristics'!K:K,MATCH($C75,'Policy Characteristics'!$C:$C,0))),"",INDEX('Policy Characteristics'!K:K,MATCH($C75,'Policy Characteristics'!$C:$C,0)))</f>
        <v>transportation-sector-main.html#ev-subsidy</v>
      </c>
      <c r="R75" s="446" t="str">
        <f>IF(ISBLANK(INDEX('Policy Characteristics'!L:L,MATCH($C75,'Policy Characteristics'!$C:$C,0))),"",INDEX('Policy Characteristics'!L:L,MATCH($C75,'Policy Characteristics'!$C:$C,0)))</f>
        <v>ev-subsidy.html</v>
      </c>
    </row>
    <row r="76" spans="1:18" x14ac:dyDescent="0.25">
      <c r="A76" s="446" t="str">
        <f>IF(ISBLANK(INDEX('Policy Characteristics'!A:A,MATCH($C76,'Policy Characteristics'!$C:$C,0))),"",INDEX('Policy Characteristics'!A:A,MATCH($C76,'Policy Characteristics'!$C:$C,0)))</f>
        <v>Transportation</v>
      </c>
      <c r="B76" s="467" t="str">
        <f>IF(ISBLANK(INDEX('Policy Characteristics'!B:B,MATCH($C76,'Policy Characteristics'!$C:$C,0))),"",INDEX('Policy Characteristics'!B:B,MATCH($C76,'Policy Characteristics'!$C:$C,0)))</f>
        <v>Passenger Vehicle Subsidy</v>
      </c>
      <c r="C76" s="446" t="str">
        <f t="shared" si="3"/>
        <v>Additional Passenger Vehicle Subsidy</v>
      </c>
      <c r="D76" s="339" t="s">
        <v>38</v>
      </c>
      <c r="E76" s="295" t="s">
        <v>2508</v>
      </c>
      <c r="F76" s="295" t="s">
        <v>2343</v>
      </c>
      <c r="G76" s="295" t="s">
        <v>3452</v>
      </c>
      <c r="H76" s="20">
        <v>1657</v>
      </c>
      <c r="I76" s="468" t="s">
        <v>43</v>
      </c>
      <c r="J76" s="469" t="str">
        <f>IF(ISBLANK(INDEX('Policy Characteristics'!D:D,MATCH($C76,'Policy Characteristics'!$C:$C,0))),"",INDEX('Policy Characteristics'!D:D,MATCH($C76,'Policy Characteristics'!$C:$C,0)))</f>
        <v>Vehicle Subsidy</v>
      </c>
      <c r="K76" s="446" t="str">
        <f>IF(ISBLANK(INDEX('Policy Characteristics'!E:E,MATCH($C76,'Policy Characteristics'!$C:$C,0))),"",INDEX('Policy Characteristics'!E:E,MATCH($C76,'Policy Characteristics'!$C:$C,0)))</f>
        <v>trans psgr subsidy</v>
      </c>
      <c r="L76" s="242">
        <f>IF(ISBLANK(INDEX('Policy Characteristics'!F:F,MATCH($C76,'Policy Characteristics'!$C:$C,0))),"",INDEX('Policy Characteristics'!F:F,MATCH($C76,'Policy Characteristics'!$C:$C,0)))</f>
        <v>0</v>
      </c>
      <c r="M76" s="242">
        <f>IF(ISBLANK(INDEX('Policy Characteristics'!G:G,MATCH($C76,'Policy Characteristics'!$C:$C,0))),"",INDEX('Policy Characteristics'!G:G,MATCH($C76,'Policy Characteristics'!$C:$C,0)))</f>
        <v>50000</v>
      </c>
      <c r="N76" s="242">
        <f>IF(ISBLANK(INDEX('Policy Characteristics'!H:H,MATCH($C76,'Policy Characteristics'!$C:$C,0))),"",INDEX('Policy Characteristics'!H:H,MATCH($C76,'Policy Characteristics'!$C:$C,0)))</f>
        <v>100</v>
      </c>
      <c r="O76" s="446" t="str">
        <f>IF(ISBLANK(INDEX('Policy Characteristics'!I:I,MATCH($C76,'Policy Characteristics'!$C:$C,0))),"",INDEX('Policy Characteristics'!I:I,MATCH($C76,'Policy Characteristics'!$C:$C,0)))</f>
        <v>$ / vehicle</v>
      </c>
      <c r="P76" s="446" t="str">
        <f>IF(ISBLANK(INDEX('Policy Characteristics'!J:J,MATCH($C76,'Policy Characteristics'!$C:$C,0))),"",INDEX('Policy Characteristics'!J:J,MATCH($C76,'Policy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6" s="446" t="str">
        <f>IF(ISBLANK(INDEX('Policy Characteristics'!K:K,MATCH($C76,'Policy Characteristics'!$C:$C,0))),"",INDEX('Policy Characteristics'!K:K,MATCH($C76,'Policy Characteristics'!$C:$C,0)))</f>
        <v>transportation-sector-main.html#ev-subsidy</v>
      </c>
      <c r="R76" s="446" t="str">
        <f>IF(ISBLANK(INDEX('Policy Characteristics'!L:L,MATCH($C76,'Policy Characteristics'!$C:$C,0))),"",INDEX('Policy Characteristics'!L:L,MATCH($C76,'Policy Characteristics'!$C:$C,0)))</f>
        <v>ev-subsidy.html</v>
      </c>
    </row>
    <row r="77" spans="1:18" x14ac:dyDescent="0.25">
      <c r="A77" s="446" t="str">
        <f>IF(ISBLANK(INDEX('Policy Characteristics'!A:A,MATCH($C77,'Policy Characteristics'!$C:$C,0))),"",INDEX('Policy Characteristics'!A:A,MATCH($C77,'Policy Characteristics'!$C:$C,0)))</f>
        <v>Transportation</v>
      </c>
      <c r="B77" s="467" t="str">
        <f>IF(ISBLANK(INDEX('Policy Characteristics'!B:B,MATCH($C77,'Policy Characteristics'!$C:$C,0))),"",INDEX('Policy Characteristics'!B:B,MATCH($C77,'Policy Characteristics'!$C:$C,0)))</f>
        <v>Passenger Vehicle Subsidy</v>
      </c>
      <c r="C77" s="446" t="str">
        <f t="shared" si="3"/>
        <v>Additional Passenger Vehicle Subsidy</v>
      </c>
      <c r="D77" s="295" t="s">
        <v>39</v>
      </c>
      <c r="E77" s="339" t="s">
        <v>2246</v>
      </c>
      <c r="F77" s="295" t="s">
        <v>3292</v>
      </c>
      <c r="G77" s="339" t="s">
        <v>3447</v>
      </c>
      <c r="H77" s="20">
        <v>1658</v>
      </c>
      <c r="I77" s="470" t="s">
        <v>44</v>
      </c>
      <c r="J77" s="469" t="str">
        <f>IF(ISBLANK(INDEX('Policy Characteristics'!D:D,MATCH($C77,'Policy Characteristics'!$C:$C,0))),"",INDEX('Policy Characteristics'!D:D,MATCH($C77,'Policy Characteristics'!$C:$C,0)))</f>
        <v>Vehicle Subsidy</v>
      </c>
      <c r="K77" s="446" t="str">
        <f>IF(ISBLANK(INDEX('Policy Characteristics'!E:E,MATCH($C77,'Policy Characteristics'!$C:$C,0))),"",INDEX('Policy Characteristics'!E:E,MATCH($C77,'Policy Characteristics'!$C:$C,0)))</f>
        <v>trans psgr subsidy</v>
      </c>
      <c r="L77" s="242">
        <f>IF(ISBLANK(INDEX('Policy Characteristics'!F:F,MATCH($C77,'Policy Characteristics'!$C:$C,0))),"",INDEX('Policy Characteristics'!F:F,MATCH($C77,'Policy Characteristics'!$C:$C,0)))</f>
        <v>0</v>
      </c>
      <c r="M77" s="242">
        <f>IF(ISBLANK(INDEX('Policy Characteristics'!G:G,MATCH($C77,'Policy Characteristics'!$C:$C,0))),"",INDEX('Policy Characteristics'!G:G,MATCH($C77,'Policy Characteristics'!$C:$C,0)))</f>
        <v>50000</v>
      </c>
      <c r="N77" s="242">
        <f>IF(ISBLANK(INDEX('Policy Characteristics'!H:H,MATCH($C77,'Policy Characteristics'!$C:$C,0))),"",INDEX('Policy Characteristics'!H:H,MATCH($C77,'Policy Characteristics'!$C:$C,0)))</f>
        <v>100</v>
      </c>
      <c r="O77" s="446" t="str">
        <f>IF(ISBLANK(INDEX('Policy Characteristics'!I:I,MATCH($C77,'Policy Characteristics'!$C:$C,0))),"",INDEX('Policy Characteristics'!I:I,MATCH($C77,'Policy Characteristics'!$C:$C,0)))</f>
        <v>$ / vehicle</v>
      </c>
      <c r="P77" s="446" t="str">
        <f>IF(ISBLANK(INDEX('Policy Characteristics'!J:J,MATCH($C77,'Policy Characteristics'!$C:$C,0))),"",INDEX('Policy Characteristics'!J:J,MATCH($C77,'Policy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7" s="446" t="str">
        <f>IF(ISBLANK(INDEX('Policy Characteristics'!K:K,MATCH($C77,'Policy Characteristics'!$C:$C,0))),"",INDEX('Policy Characteristics'!K:K,MATCH($C77,'Policy Characteristics'!$C:$C,0)))</f>
        <v>transportation-sector-main.html#ev-subsidy</v>
      </c>
      <c r="R77" s="446" t="str">
        <f>IF(ISBLANK(INDEX('Policy Characteristics'!L:L,MATCH($C77,'Policy Characteristics'!$C:$C,0))),"",INDEX('Policy Characteristics'!L:L,MATCH($C77,'Policy Characteristics'!$C:$C,0)))</f>
        <v>ev-subsidy.html</v>
      </c>
    </row>
    <row r="78" spans="1:18" x14ac:dyDescent="0.25">
      <c r="A78" s="446" t="str">
        <f>IF(ISBLANK(INDEX('Policy Characteristics'!A:A,MATCH($C78,'Policy Characteristics'!$C:$C,0))),"",INDEX('Policy Characteristics'!A:A,MATCH($C78,'Policy Characteristics'!$C:$C,0)))</f>
        <v>Transportation</v>
      </c>
      <c r="B78" s="467" t="str">
        <f>IF(ISBLANK(INDEX('Policy Characteristics'!B:B,MATCH($C78,'Policy Characteristics'!$C:$C,0))),"",INDEX('Policy Characteristics'!B:B,MATCH($C78,'Policy Characteristics'!$C:$C,0)))</f>
        <v>Passenger Vehicle Subsidy</v>
      </c>
      <c r="C78" s="446" t="str">
        <f t="shared" si="3"/>
        <v>Additional Passenger Vehicle Subsidy</v>
      </c>
      <c r="D78" s="295" t="s">
        <v>39</v>
      </c>
      <c r="E78" s="295" t="s">
        <v>2247</v>
      </c>
      <c r="F78" s="295" t="s">
        <v>3292</v>
      </c>
      <c r="G78" s="295" t="s">
        <v>3448</v>
      </c>
      <c r="H78" s="20">
        <v>1659</v>
      </c>
      <c r="I78" s="470" t="s">
        <v>44</v>
      </c>
      <c r="J78" s="469" t="str">
        <f>IF(ISBLANK(INDEX('Policy Characteristics'!D:D,MATCH($C78,'Policy Characteristics'!$C:$C,0))),"",INDEX('Policy Characteristics'!D:D,MATCH($C78,'Policy Characteristics'!$C:$C,0)))</f>
        <v>Vehicle Subsidy</v>
      </c>
      <c r="K78" s="446" t="str">
        <f>IF(ISBLANK(INDEX('Policy Characteristics'!E:E,MATCH($C78,'Policy Characteristics'!$C:$C,0))),"",INDEX('Policy Characteristics'!E:E,MATCH($C78,'Policy Characteristics'!$C:$C,0)))</f>
        <v>trans psgr subsidy</v>
      </c>
      <c r="L78" s="242">
        <f>IF(ISBLANK(INDEX('Policy Characteristics'!F:F,MATCH($C78,'Policy Characteristics'!$C:$C,0))),"",INDEX('Policy Characteristics'!F:F,MATCH($C78,'Policy Characteristics'!$C:$C,0)))</f>
        <v>0</v>
      </c>
      <c r="M78" s="242">
        <f>IF(ISBLANK(INDEX('Policy Characteristics'!G:G,MATCH($C78,'Policy Characteristics'!$C:$C,0))),"",INDEX('Policy Characteristics'!G:G,MATCH($C78,'Policy Characteristics'!$C:$C,0)))</f>
        <v>50000</v>
      </c>
      <c r="N78" s="242">
        <f>IF(ISBLANK(INDEX('Policy Characteristics'!H:H,MATCH($C78,'Policy Characteristics'!$C:$C,0))),"",INDEX('Policy Characteristics'!H:H,MATCH($C78,'Policy Characteristics'!$C:$C,0)))</f>
        <v>100</v>
      </c>
      <c r="O78" s="446" t="str">
        <f>IF(ISBLANK(INDEX('Policy Characteristics'!I:I,MATCH($C78,'Policy Characteristics'!$C:$C,0))),"",INDEX('Policy Characteristics'!I:I,MATCH($C78,'Policy Characteristics'!$C:$C,0)))</f>
        <v>$ / vehicle</v>
      </c>
      <c r="P78" s="446" t="str">
        <f>IF(ISBLANK(INDEX('Policy Characteristics'!J:J,MATCH($C78,'Policy Characteristics'!$C:$C,0))),"",INDEX('Policy Characteristics'!J:J,MATCH($C78,'Policy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8" s="446" t="str">
        <f>IF(ISBLANK(INDEX('Policy Characteristics'!K:K,MATCH($C78,'Policy Characteristics'!$C:$C,0))),"",INDEX('Policy Characteristics'!K:K,MATCH($C78,'Policy Characteristics'!$C:$C,0)))</f>
        <v>transportation-sector-main.html#ev-subsidy</v>
      </c>
      <c r="R78" s="446" t="str">
        <f>IF(ISBLANK(INDEX('Policy Characteristics'!L:L,MATCH($C78,'Policy Characteristics'!$C:$C,0))),"",INDEX('Policy Characteristics'!L:L,MATCH($C78,'Policy Characteristics'!$C:$C,0)))</f>
        <v>ev-subsidy.html</v>
      </c>
    </row>
    <row r="79" spans="1:18" x14ac:dyDescent="0.25">
      <c r="A79" s="446" t="str">
        <f>IF(ISBLANK(INDEX('Policy Characteristics'!A:A,MATCH($C79,'Policy Characteristics'!$C:$C,0))),"",INDEX('Policy Characteristics'!A:A,MATCH($C79,'Policy Characteristics'!$C:$C,0)))</f>
        <v>Transportation</v>
      </c>
      <c r="B79" s="467" t="str">
        <f>IF(ISBLANK(INDEX('Policy Characteristics'!B:B,MATCH($C79,'Policy Characteristics'!$C:$C,0))),"",INDEX('Policy Characteristics'!B:B,MATCH($C79,'Policy Characteristics'!$C:$C,0)))</f>
        <v>Passenger Vehicle Subsidy</v>
      </c>
      <c r="C79" s="446" t="str">
        <f t="shared" si="3"/>
        <v>Additional Passenger Vehicle Subsidy</v>
      </c>
      <c r="D79" s="295" t="s">
        <v>39</v>
      </c>
      <c r="E79" s="295" t="s">
        <v>2248</v>
      </c>
      <c r="F79" s="295" t="s">
        <v>3292</v>
      </c>
      <c r="G79" s="295" t="s">
        <v>3449</v>
      </c>
      <c r="H79" s="20">
        <v>1660</v>
      </c>
      <c r="I79" s="470" t="s">
        <v>44</v>
      </c>
      <c r="J79" s="469" t="str">
        <f>IF(ISBLANK(INDEX('Policy Characteristics'!D:D,MATCH($C79,'Policy Characteristics'!$C:$C,0))),"",INDEX('Policy Characteristics'!D:D,MATCH($C79,'Policy Characteristics'!$C:$C,0)))</f>
        <v>Vehicle Subsidy</v>
      </c>
      <c r="K79" s="446" t="str">
        <f>IF(ISBLANK(INDEX('Policy Characteristics'!E:E,MATCH($C79,'Policy Characteristics'!$C:$C,0))),"",INDEX('Policy Characteristics'!E:E,MATCH($C79,'Policy Characteristics'!$C:$C,0)))</f>
        <v>trans psgr subsidy</v>
      </c>
      <c r="L79" s="242">
        <f>IF(ISBLANK(INDEX('Policy Characteristics'!F:F,MATCH($C79,'Policy Characteristics'!$C:$C,0))),"",INDEX('Policy Characteristics'!F:F,MATCH($C79,'Policy Characteristics'!$C:$C,0)))</f>
        <v>0</v>
      </c>
      <c r="M79" s="242">
        <f>IF(ISBLANK(INDEX('Policy Characteristics'!G:G,MATCH($C79,'Policy Characteristics'!$C:$C,0))),"",INDEX('Policy Characteristics'!G:G,MATCH($C79,'Policy Characteristics'!$C:$C,0)))</f>
        <v>50000</v>
      </c>
      <c r="N79" s="242">
        <f>IF(ISBLANK(INDEX('Policy Characteristics'!H:H,MATCH($C79,'Policy Characteristics'!$C:$C,0))),"",INDEX('Policy Characteristics'!H:H,MATCH($C79,'Policy Characteristics'!$C:$C,0)))</f>
        <v>100</v>
      </c>
      <c r="O79" s="446" t="str">
        <f>IF(ISBLANK(INDEX('Policy Characteristics'!I:I,MATCH($C79,'Policy Characteristics'!$C:$C,0))),"",INDEX('Policy Characteristics'!I:I,MATCH($C79,'Policy Characteristics'!$C:$C,0)))</f>
        <v>$ / vehicle</v>
      </c>
      <c r="P79" s="446" t="str">
        <f>IF(ISBLANK(INDEX('Policy Characteristics'!J:J,MATCH($C79,'Policy Characteristics'!$C:$C,0))),"",INDEX('Policy Characteristics'!J:J,MATCH($C79,'Policy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9" s="446" t="str">
        <f>IF(ISBLANK(INDEX('Policy Characteristics'!K:K,MATCH($C79,'Policy Characteristics'!$C:$C,0))),"",INDEX('Policy Characteristics'!K:K,MATCH($C79,'Policy Characteristics'!$C:$C,0)))</f>
        <v>transportation-sector-main.html#ev-subsidy</v>
      </c>
      <c r="R79" s="446" t="str">
        <f>IF(ISBLANK(INDEX('Policy Characteristics'!L:L,MATCH($C79,'Policy Characteristics'!$C:$C,0))),"",INDEX('Policy Characteristics'!L:L,MATCH($C79,'Policy Characteristics'!$C:$C,0)))</f>
        <v>ev-subsidy.html</v>
      </c>
    </row>
    <row r="80" spans="1:18" x14ac:dyDescent="0.25">
      <c r="A80" s="446" t="str">
        <f>IF(ISBLANK(INDEX('Policy Characteristics'!A:A,MATCH($C80,'Policy Characteristics'!$C:$C,0))),"",INDEX('Policy Characteristics'!A:A,MATCH($C80,'Policy Characteristics'!$C:$C,0)))</f>
        <v>Transportation</v>
      </c>
      <c r="B80" s="467" t="str">
        <f>IF(ISBLANK(INDEX('Policy Characteristics'!B:B,MATCH($C80,'Policy Characteristics'!$C:$C,0))),"",INDEX('Policy Characteristics'!B:B,MATCH($C80,'Policy Characteristics'!$C:$C,0)))</f>
        <v>Passenger Vehicle Subsidy</v>
      </c>
      <c r="C80" s="446" t="str">
        <f t="shared" si="3"/>
        <v>Additional Passenger Vehicle Subsidy</v>
      </c>
      <c r="D80" s="295" t="s">
        <v>39</v>
      </c>
      <c r="E80" s="295" t="s">
        <v>2249</v>
      </c>
      <c r="F80" s="295" t="s">
        <v>3292</v>
      </c>
      <c r="G80" s="295" t="s">
        <v>3450</v>
      </c>
      <c r="H80" s="20">
        <v>1661</v>
      </c>
      <c r="I80" s="470" t="s">
        <v>44</v>
      </c>
      <c r="J80" s="469" t="str">
        <f>IF(ISBLANK(INDEX('Policy Characteristics'!D:D,MATCH($C80,'Policy Characteristics'!$C:$C,0))),"",INDEX('Policy Characteristics'!D:D,MATCH($C80,'Policy Characteristics'!$C:$C,0)))</f>
        <v>Vehicle Subsidy</v>
      </c>
      <c r="K80" s="446" t="str">
        <f>IF(ISBLANK(INDEX('Policy Characteristics'!E:E,MATCH($C80,'Policy Characteristics'!$C:$C,0))),"",INDEX('Policy Characteristics'!E:E,MATCH($C80,'Policy Characteristics'!$C:$C,0)))</f>
        <v>trans psgr subsidy</v>
      </c>
      <c r="L80" s="242">
        <f>IF(ISBLANK(INDEX('Policy Characteristics'!F:F,MATCH($C80,'Policy Characteristics'!$C:$C,0))),"",INDEX('Policy Characteristics'!F:F,MATCH($C80,'Policy Characteristics'!$C:$C,0)))</f>
        <v>0</v>
      </c>
      <c r="M80" s="242">
        <f>IF(ISBLANK(INDEX('Policy Characteristics'!G:G,MATCH($C80,'Policy Characteristics'!$C:$C,0))),"",INDEX('Policy Characteristics'!G:G,MATCH($C80,'Policy Characteristics'!$C:$C,0)))</f>
        <v>50000</v>
      </c>
      <c r="N80" s="242">
        <f>IF(ISBLANK(INDEX('Policy Characteristics'!H:H,MATCH($C80,'Policy Characteristics'!$C:$C,0))),"",INDEX('Policy Characteristics'!H:H,MATCH($C80,'Policy Characteristics'!$C:$C,0)))</f>
        <v>100</v>
      </c>
      <c r="O80" s="446" t="str">
        <f>IF(ISBLANK(INDEX('Policy Characteristics'!I:I,MATCH($C80,'Policy Characteristics'!$C:$C,0))),"",INDEX('Policy Characteristics'!I:I,MATCH($C80,'Policy Characteristics'!$C:$C,0)))</f>
        <v>$ / vehicle</v>
      </c>
      <c r="P80" s="446" t="str">
        <f>IF(ISBLANK(INDEX('Policy Characteristics'!J:J,MATCH($C80,'Policy Characteristics'!$C:$C,0))),"",INDEX('Policy Characteristics'!J:J,MATCH($C80,'Policy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0" s="446" t="str">
        <f>IF(ISBLANK(INDEX('Policy Characteristics'!K:K,MATCH($C80,'Policy Characteristics'!$C:$C,0))),"",INDEX('Policy Characteristics'!K:K,MATCH($C80,'Policy Characteristics'!$C:$C,0)))</f>
        <v>transportation-sector-main.html#ev-subsidy</v>
      </c>
      <c r="R80" s="446" t="str">
        <f>IF(ISBLANK(INDEX('Policy Characteristics'!L:L,MATCH($C80,'Policy Characteristics'!$C:$C,0))),"",INDEX('Policy Characteristics'!L:L,MATCH($C80,'Policy Characteristics'!$C:$C,0)))</f>
        <v>ev-subsidy.html</v>
      </c>
    </row>
    <row r="81" spans="1:18" x14ac:dyDescent="0.25">
      <c r="A81" s="446" t="str">
        <f>IF(ISBLANK(INDEX('Policy Characteristics'!A:A,MATCH($C81,'Policy Characteristics'!$C:$C,0))),"",INDEX('Policy Characteristics'!A:A,MATCH($C81,'Policy Characteristics'!$C:$C,0)))</f>
        <v>Transportation</v>
      </c>
      <c r="B81" s="467" t="str">
        <f>IF(ISBLANK(INDEX('Policy Characteristics'!B:B,MATCH($C81,'Policy Characteristics'!$C:$C,0))),"",INDEX('Policy Characteristics'!B:B,MATCH($C81,'Policy Characteristics'!$C:$C,0)))</f>
        <v>Passenger Vehicle Subsidy</v>
      </c>
      <c r="C81" s="446" t="str">
        <f t="shared" si="3"/>
        <v>Additional Passenger Vehicle Subsidy</v>
      </c>
      <c r="D81" s="295" t="s">
        <v>39</v>
      </c>
      <c r="E81" s="295" t="s">
        <v>2250</v>
      </c>
      <c r="F81" s="295" t="s">
        <v>3292</v>
      </c>
      <c r="G81" s="295" t="s">
        <v>3451</v>
      </c>
      <c r="H81" s="20">
        <v>1662</v>
      </c>
      <c r="I81" s="470" t="s">
        <v>44</v>
      </c>
      <c r="J81" s="469" t="str">
        <f>IF(ISBLANK(INDEX('Policy Characteristics'!D:D,MATCH($C81,'Policy Characteristics'!$C:$C,0))),"",INDEX('Policy Characteristics'!D:D,MATCH($C81,'Policy Characteristics'!$C:$C,0)))</f>
        <v>Vehicle Subsidy</v>
      </c>
      <c r="K81" s="446" t="str">
        <f>IF(ISBLANK(INDEX('Policy Characteristics'!E:E,MATCH($C81,'Policy Characteristics'!$C:$C,0))),"",INDEX('Policy Characteristics'!E:E,MATCH($C81,'Policy Characteristics'!$C:$C,0)))</f>
        <v>trans psgr subsidy</v>
      </c>
      <c r="L81" s="242">
        <f>IF(ISBLANK(INDEX('Policy Characteristics'!F:F,MATCH($C81,'Policy Characteristics'!$C:$C,0))),"",INDEX('Policy Characteristics'!F:F,MATCH($C81,'Policy Characteristics'!$C:$C,0)))</f>
        <v>0</v>
      </c>
      <c r="M81" s="242">
        <f>IF(ISBLANK(INDEX('Policy Characteristics'!G:G,MATCH($C81,'Policy Characteristics'!$C:$C,0))),"",INDEX('Policy Characteristics'!G:G,MATCH($C81,'Policy Characteristics'!$C:$C,0)))</f>
        <v>50000</v>
      </c>
      <c r="N81" s="242">
        <f>IF(ISBLANK(INDEX('Policy Characteristics'!H:H,MATCH($C81,'Policy Characteristics'!$C:$C,0))),"",INDEX('Policy Characteristics'!H:H,MATCH($C81,'Policy Characteristics'!$C:$C,0)))</f>
        <v>100</v>
      </c>
      <c r="O81" s="446" t="str">
        <f>IF(ISBLANK(INDEX('Policy Characteristics'!I:I,MATCH($C81,'Policy Characteristics'!$C:$C,0))),"",INDEX('Policy Characteristics'!I:I,MATCH($C81,'Policy Characteristics'!$C:$C,0)))</f>
        <v>$ / vehicle</v>
      </c>
      <c r="P81" s="446" t="str">
        <f>IF(ISBLANK(INDEX('Policy Characteristics'!J:J,MATCH($C81,'Policy Characteristics'!$C:$C,0))),"",INDEX('Policy Characteristics'!J:J,MATCH($C81,'Policy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1" s="446" t="str">
        <f>IF(ISBLANK(INDEX('Policy Characteristics'!K:K,MATCH($C81,'Policy Characteristics'!$C:$C,0))),"",INDEX('Policy Characteristics'!K:K,MATCH($C81,'Policy Characteristics'!$C:$C,0)))</f>
        <v>transportation-sector-main.html#ev-subsidy</v>
      </c>
      <c r="R81" s="446" t="str">
        <f>IF(ISBLANK(INDEX('Policy Characteristics'!L:L,MATCH($C81,'Policy Characteristics'!$C:$C,0))),"",INDEX('Policy Characteristics'!L:L,MATCH($C81,'Policy Characteristics'!$C:$C,0)))</f>
        <v>ev-subsidy.html</v>
      </c>
    </row>
    <row r="82" spans="1:18" x14ac:dyDescent="0.25">
      <c r="A82" s="446" t="str">
        <f>IF(ISBLANK(INDEX('Policy Characteristics'!A:A,MATCH($C82,'Policy Characteristics'!$C:$C,0))),"",INDEX('Policy Characteristics'!A:A,MATCH($C82,'Policy Characteristics'!$C:$C,0)))</f>
        <v>Transportation</v>
      </c>
      <c r="B82" s="467" t="str">
        <f>IF(ISBLANK(INDEX('Policy Characteristics'!B:B,MATCH($C82,'Policy Characteristics'!$C:$C,0))),"",INDEX('Policy Characteristics'!B:B,MATCH($C82,'Policy Characteristics'!$C:$C,0)))</f>
        <v>Passenger Vehicle Subsidy</v>
      </c>
      <c r="C82" s="446" t="str">
        <f t="shared" si="3"/>
        <v>Additional Passenger Vehicle Subsidy</v>
      </c>
      <c r="D82" s="295" t="s">
        <v>39</v>
      </c>
      <c r="E82" s="295" t="s">
        <v>2509</v>
      </c>
      <c r="F82" s="295" t="s">
        <v>3292</v>
      </c>
      <c r="G82" s="295" t="s">
        <v>2509</v>
      </c>
      <c r="H82" s="20">
        <v>1663</v>
      </c>
      <c r="I82" s="470" t="s">
        <v>44</v>
      </c>
      <c r="J82" s="469" t="str">
        <f>IF(ISBLANK(INDEX('Policy Characteristics'!D:D,MATCH($C82,'Policy Characteristics'!$C:$C,0))),"",INDEX('Policy Characteristics'!D:D,MATCH($C82,'Policy Characteristics'!$C:$C,0)))</f>
        <v>Vehicle Subsidy</v>
      </c>
      <c r="K82" s="446" t="str">
        <f>IF(ISBLANK(INDEX('Policy Characteristics'!E:E,MATCH($C82,'Policy Characteristics'!$C:$C,0))),"",INDEX('Policy Characteristics'!E:E,MATCH($C82,'Policy Characteristics'!$C:$C,0)))</f>
        <v>trans psgr subsidy</v>
      </c>
      <c r="L82" s="242">
        <f>IF(ISBLANK(INDEX('Policy Characteristics'!F:F,MATCH($C82,'Policy Characteristics'!$C:$C,0))),"",INDEX('Policy Characteristics'!F:F,MATCH($C82,'Policy Characteristics'!$C:$C,0)))</f>
        <v>0</v>
      </c>
      <c r="M82" s="242">
        <f>IF(ISBLANK(INDEX('Policy Characteristics'!G:G,MATCH($C82,'Policy Characteristics'!$C:$C,0))),"",INDEX('Policy Characteristics'!G:G,MATCH($C82,'Policy Characteristics'!$C:$C,0)))</f>
        <v>50000</v>
      </c>
      <c r="N82" s="242">
        <f>IF(ISBLANK(INDEX('Policy Characteristics'!H:H,MATCH($C82,'Policy Characteristics'!$C:$C,0))),"",INDEX('Policy Characteristics'!H:H,MATCH($C82,'Policy Characteristics'!$C:$C,0)))</f>
        <v>100</v>
      </c>
      <c r="O82" s="446" t="str">
        <f>IF(ISBLANK(INDEX('Policy Characteristics'!I:I,MATCH($C82,'Policy Characteristics'!$C:$C,0))),"",INDEX('Policy Characteristics'!I:I,MATCH($C82,'Policy Characteristics'!$C:$C,0)))</f>
        <v>$ / vehicle</v>
      </c>
      <c r="P82" s="446" t="str">
        <f>IF(ISBLANK(INDEX('Policy Characteristics'!J:J,MATCH($C82,'Policy Characteristics'!$C:$C,0))),"",INDEX('Policy Characteristics'!J:J,MATCH($C82,'Policy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2" s="446" t="str">
        <f>IF(ISBLANK(INDEX('Policy Characteristics'!K:K,MATCH($C82,'Policy Characteristics'!$C:$C,0))),"",INDEX('Policy Characteristics'!K:K,MATCH($C82,'Policy Characteristics'!$C:$C,0)))</f>
        <v>transportation-sector-main.html#ev-subsidy</v>
      </c>
      <c r="R82" s="446" t="str">
        <f>IF(ISBLANK(INDEX('Policy Characteristics'!L:L,MATCH($C82,'Policy Characteristics'!$C:$C,0))),"",INDEX('Policy Characteristics'!L:L,MATCH($C82,'Policy Characteristics'!$C:$C,0)))</f>
        <v>ev-subsidy.html</v>
      </c>
    </row>
    <row r="83" spans="1:18" x14ac:dyDescent="0.25">
      <c r="A83" s="446" t="str">
        <f>IF(ISBLANK(INDEX('Policy Characteristics'!A:A,MATCH($C83,'Policy Characteristics'!$C:$C,0))),"",INDEX('Policy Characteristics'!A:A,MATCH($C83,'Policy Characteristics'!$C:$C,0)))</f>
        <v>Transportation</v>
      </c>
      <c r="B83" s="467" t="str">
        <f>IF(ISBLANK(INDEX('Policy Characteristics'!B:B,MATCH($C83,'Policy Characteristics'!$C:$C,0))),"",INDEX('Policy Characteristics'!B:B,MATCH($C83,'Policy Characteristics'!$C:$C,0)))</f>
        <v>Passenger Vehicle Subsidy</v>
      </c>
      <c r="C83" s="446" t="str">
        <f t="shared" si="3"/>
        <v>Additional Passenger Vehicle Subsidy</v>
      </c>
      <c r="D83" s="295" t="s">
        <v>39</v>
      </c>
      <c r="E83" s="295" t="s">
        <v>2508</v>
      </c>
      <c r="F83" s="295" t="s">
        <v>3292</v>
      </c>
      <c r="G83" s="295" t="s">
        <v>3452</v>
      </c>
      <c r="H83" s="20">
        <v>1664</v>
      </c>
      <c r="I83" s="470" t="s">
        <v>44</v>
      </c>
      <c r="J83" s="469" t="str">
        <f>IF(ISBLANK(INDEX('Policy Characteristics'!D:D,MATCH($C83,'Policy Characteristics'!$C:$C,0))),"",INDEX('Policy Characteristics'!D:D,MATCH($C83,'Policy Characteristics'!$C:$C,0)))</f>
        <v>Vehicle Subsidy</v>
      </c>
      <c r="K83" s="446" t="str">
        <f>IF(ISBLANK(INDEX('Policy Characteristics'!E:E,MATCH($C83,'Policy Characteristics'!$C:$C,0))),"",INDEX('Policy Characteristics'!E:E,MATCH($C83,'Policy Characteristics'!$C:$C,0)))</f>
        <v>trans psgr subsidy</v>
      </c>
      <c r="L83" s="242">
        <f>IF(ISBLANK(INDEX('Policy Characteristics'!F:F,MATCH($C83,'Policy Characteristics'!$C:$C,0))),"",INDEX('Policy Characteristics'!F:F,MATCH($C83,'Policy Characteristics'!$C:$C,0)))</f>
        <v>0</v>
      </c>
      <c r="M83" s="242">
        <f>IF(ISBLANK(INDEX('Policy Characteristics'!G:G,MATCH($C83,'Policy Characteristics'!$C:$C,0))),"",INDEX('Policy Characteristics'!G:G,MATCH($C83,'Policy Characteristics'!$C:$C,0)))</f>
        <v>50000</v>
      </c>
      <c r="N83" s="242">
        <f>IF(ISBLANK(INDEX('Policy Characteristics'!H:H,MATCH($C83,'Policy Characteristics'!$C:$C,0))),"",INDEX('Policy Characteristics'!H:H,MATCH($C83,'Policy Characteristics'!$C:$C,0)))</f>
        <v>100</v>
      </c>
      <c r="O83" s="446" t="str">
        <f>IF(ISBLANK(INDEX('Policy Characteristics'!I:I,MATCH($C83,'Policy Characteristics'!$C:$C,0))),"",INDEX('Policy Characteristics'!I:I,MATCH($C83,'Policy Characteristics'!$C:$C,0)))</f>
        <v>$ / vehicle</v>
      </c>
      <c r="P83" s="446" t="str">
        <f>IF(ISBLANK(INDEX('Policy Characteristics'!J:J,MATCH($C83,'Policy Characteristics'!$C:$C,0))),"",INDEX('Policy Characteristics'!J:J,MATCH($C83,'Policy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3" s="446" t="str">
        <f>IF(ISBLANK(INDEX('Policy Characteristics'!K:K,MATCH($C83,'Policy Characteristics'!$C:$C,0))),"",INDEX('Policy Characteristics'!K:K,MATCH($C83,'Policy Characteristics'!$C:$C,0)))</f>
        <v>transportation-sector-main.html#ev-subsidy</v>
      </c>
      <c r="R83" s="446" t="str">
        <f>IF(ISBLANK(INDEX('Policy Characteristics'!L:L,MATCH($C83,'Policy Characteristics'!$C:$C,0))),"",INDEX('Policy Characteristics'!L:L,MATCH($C83,'Policy Characteristics'!$C:$C,0)))</f>
        <v>ev-subsidy.html</v>
      </c>
    </row>
    <row r="84" spans="1:18" x14ac:dyDescent="0.25">
      <c r="A84" s="446" t="str">
        <f>IF(ISBLANK(INDEX('Policy Characteristics'!A:A,MATCH($C84,'Policy Characteristics'!$C:$C,0))),"",INDEX('Policy Characteristics'!A:A,MATCH($C84,'Policy Characteristics'!$C:$C,0)))</f>
        <v>Transportation</v>
      </c>
      <c r="B84" s="467" t="str">
        <f>IF(ISBLANK(INDEX('Policy Characteristics'!B:B,MATCH($C84,'Policy Characteristics'!$C:$C,0))),"",INDEX('Policy Characteristics'!B:B,MATCH($C84,'Policy Characteristics'!$C:$C,0)))</f>
        <v>Passenger Vehicle Subsidy</v>
      </c>
      <c r="C84" s="446" t="str">
        <f t="shared" si="3"/>
        <v>Additional Passenger Vehicle Subsidy</v>
      </c>
      <c r="D84" s="339" t="s">
        <v>40</v>
      </c>
      <c r="E84" s="339" t="s">
        <v>2246</v>
      </c>
      <c r="F84" s="295" t="s">
        <v>86</v>
      </c>
      <c r="G84" s="339" t="s">
        <v>3447</v>
      </c>
      <c r="H84" s="20">
        <v>1665</v>
      </c>
      <c r="I84" s="470" t="s">
        <v>44</v>
      </c>
      <c r="J84" s="469" t="str">
        <f>IF(ISBLANK(INDEX('Policy Characteristics'!D:D,MATCH($C84,'Policy Characteristics'!$C:$C,0))),"",INDEX('Policy Characteristics'!D:D,MATCH($C84,'Policy Characteristics'!$C:$C,0)))</f>
        <v>Vehicle Subsidy</v>
      </c>
      <c r="K84" s="446" t="str">
        <f>IF(ISBLANK(INDEX('Policy Characteristics'!E:E,MATCH($C84,'Policy Characteristics'!$C:$C,0))),"",INDEX('Policy Characteristics'!E:E,MATCH($C84,'Policy Characteristics'!$C:$C,0)))</f>
        <v>trans psgr subsidy</v>
      </c>
      <c r="L84" s="242">
        <f>IF(ISBLANK(INDEX('Policy Characteristics'!F:F,MATCH($C84,'Policy Characteristics'!$C:$C,0))),"",INDEX('Policy Characteristics'!F:F,MATCH($C84,'Policy Characteristics'!$C:$C,0)))</f>
        <v>0</v>
      </c>
      <c r="M84" s="242">
        <f>IF(ISBLANK(INDEX('Policy Characteristics'!G:G,MATCH($C84,'Policy Characteristics'!$C:$C,0))),"",INDEX('Policy Characteristics'!G:G,MATCH($C84,'Policy Characteristics'!$C:$C,0)))</f>
        <v>50000</v>
      </c>
      <c r="N84" s="242">
        <f>IF(ISBLANK(INDEX('Policy Characteristics'!H:H,MATCH($C84,'Policy Characteristics'!$C:$C,0))),"",INDEX('Policy Characteristics'!H:H,MATCH($C84,'Policy Characteristics'!$C:$C,0)))</f>
        <v>100</v>
      </c>
      <c r="O84" s="446" t="str">
        <f>IF(ISBLANK(INDEX('Policy Characteristics'!I:I,MATCH($C84,'Policy Characteristics'!$C:$C,0))),"",INDEX('Policy Characteristics'!I:I,MATCH($C84,'Policy Characteristics'!$C:$C,0)))</f>
        <v>$ / vehicle</v>
      </c>
      <c r="P84" s="446" t="str">
        <f>IF(ISBLANK(INDEX('Policy Characteristics'!J:J,MATCH($C84,'Policy Characteristics'!$C:$C,0))),"",INDEX('Policy Characteristics'!J:J,MATCH($C84,'Policy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4" s="446" t="str">
        <f>IF(ISBLANK(INDEX('Policy Characteristics'!K:K,MATCH($C84,'Policy Characteristics'!$C:$C,0))),"",INDEX('Policy Characteristics'!K:K,MATCH($C84,'Policy Characteristics'!$C:$C,0)))</f>
        <v>transportation-sector-main.html#ev-subsidy</v>
      </c>
      <c r="R84" s="446" t="str">
        <f>IF(ISBLANK(INDEX('Policy Characteristics'!L:L,MATCH($C84,'Policy Characteristics'!$C:$C,0))),"",INDEX('Policy Characteristics'!L:L,MATCH($C84,'Policy Characteristics'!$C:$C,0)))</f>
        <v>ev-subsidy.html</v>
      </c>
    </row>
    <row r="85" spans="1:18" x14ac:dyDescent="0.25">
      <c r="A85" s="446" t="str">
        <f>IF(ISBLANK(INDEX('Policy Characteristics'!A:A,MATCH($C85,'Policy Characteristics'!$C:$C,0))),"",INDEX('Policy Characteristics'!A:A,MATCH($C85,'Policy Characteristics'!$C:$C,0)))</f>
        <v>Transportation</v>
      </c>
      <c r="B85" s="467" t="str">
        <f>IF(ISBLANK(INDEX('Policy Characteristics'!B:B,MATCH($C85,'Policy Characteristics'!$C:$C,0))),"",INDEX('Policy Characteristics'!B:B,MATCH($C85,'Policy Characteristics'!$C:$C,0)))</f>
        <v>Passenger Vehicle Subsidy</v>
      </c>
      <c r="C85" s="446" t="str">
        <f t="shared" si="3"/>
        <v>Additional Passenger Vehicle Subsidy</v>
      </c>
      <c r="D85" s="339" t="s">
        <v>40</v>
      </c>
      <c r="E85" s="295" t="s">
        <v>2247</v>
      </c>
      <c r="F85" s="295" t="s">
        <v>86</v>
      </c>
      <c r="G85" s="295" t="s">
        <v>3448</v>
      </c>
      <c r="H85" s="20">
        <v>1666</v>
      </c>
      <c r="I85" s="470" t="s">
        <v>44</v>
      </c>
      <c r="J85" s="469" t="str">
        <f>IF(ISBLANK(INDEX('Policy Characteristics'!D:D,MATCH($C85,'Policy Characteristics'!$C:$C,0))),"",INDEX('Policy Characteristics'!D:D,MATCH($C85,'Policy Characteristics'!$C:$C,0)))</f>
        <v>Vehicle Subsidy</v>
      </c>
      <c r="K85" s="446" t="str">
        <f>IF(ISBLANK(INDEX('Policy Characteristics'!E:E,MATCH($C85,'Policy Characteristics'!$C:$C,0))),"",INDEX('Policy Characteristics'!E:E,MATCH($C85,'Policy Characteristics'!$C:$C,0)))</f>
        <v>trans psgr subsidy</v>
      </c>
      <c r="L85" s="242">
        <f>IF(ISBLANK(INDEX('Policy Characteristics'!F:F,MATCH($C85,'Policy Characteristics'!$C:$C,0))),"",INDEX('Policy Characteristics'!F:F,MATCH($C85,'Policy Characteristics'!$C:$C,0)))</f>
        <v>0</v>
      </c>
      <c r="M85" s="242">
        <f>IF(ISBLANK(INDEX('Policy Characteristics'!G:G,MATCH($C85,'Policy Characteristics'!$C:$C,0))),"",INDEX('Policy Characteristics'!G:G,MATCH($C85,'Policy Characteristics'!$C:$C,0)))</f>
        <v>50000</v>
      </c>
      <c r="N85" s="242">
        <f>IF(ISBLANK(INDEX('Policy Characteristics'!H:H,MATCH($C85,'Policy Characteristics'!$C:$C,0))),"",INDEX('Policy Characteristics'!H:H,MATCH($C85,'Policy Characteristics'!$C:$C,0)))</f>
        <v>100</v>
      </c>
      <c r="O85" s="446" t="str">
        <f>IF(ISBLANK(INDEX('Policy Characteristics'!I:I,MATCH($C85,'Policy Characteristics'!$C:$C,0))),"",INDEX('Policy Characteristics'!I:I,MATCH($C85,'Policy Characteristics'!$C:$C,0)))</f>
        <v>$ / vehicle</v>
      </c>
      <c r="P85" s="446" t="str">
        <f>IF(ISBLANK(INDEX('Policy Characteristics'!J:J,MATCH($C85,'Policy Characteristics'!$C:$C,0))),"",INDEX('Policy Characteristics'!J:J,MATCH($C85,'Policy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5" s="446" t="str">
        <f>IF(ISBLANK(INDEX('Policy Characteristics'!K:K,MATCH($C85,'Policy Characteristics'!$C:$C,0))),"",INDEX('Policy Characteristics'!K:K,MATCH($C85,'Policy Characteristics'!$C:$C,0)))</f>
        <v>transportation-sector-main.html#ev-subsidy</v>
      </c>
      <c r="R85" s="446" t="str">
        <f>IF(ISBLANK(INDEX('Policy Characteristics'!L:L,MATCH($C85,'Policy Characteristics'!$C:$C,0))),"",INDEX('Policy Characteristics'!L:L,MATCH($C85,'Policy Characteristics'!$C:$C,0)))</f>
        <v>ev-subsidy.html</v>
      </c>
    </row>
    <row r="86" spans="1:18" x14ac:dyDescent="0.25">
      <c r="A86" s="446" t="str">
        <f>IF(ISBLANK(INDEX('Policy Characteristics'!A:A,MATCH($C86,'Policy Characteristics'!$C:$C,0))),"",INDEX('Policy Characteristics'!A:A,MATCH($C86,'Policy Characteristics'!$C:$C,0)))</f>
        <v>Transportation</v>
      </c>
      <c r="B86" s="467" t="str">
        <f>IF(ISBLANK(INDEX('Policy Characteristics'!B:B,MATCH($C86,'Policy Characteristics'!$C:$C,0))),"",INDEX('Policy Characteristics'!B:B,MATCH($C86,'Policy Characteristics'!$C:$C,0)))</f>
        <v>Passenger Vehicle Subsidy</v>
      </c>
      <c r="C86" s="446" t="str">
        <f t="shared" si="3"/>
        <v>Additional Passenger Vehicle Subsidy</v>
      </c>
      <c r="D86" s="339" t="s">
        <v>40</v>
      </c>
      <c r="E86" s="295" t="s">
        <v>2248</v>
      </c>
      <c r="F86" s="295" t="s">
        <v>86</v>
      </c>
      <c r="G86" s="295" t="s">
        <v>3449</v>
      </c>
      <c r="H86" s="20">
        <v>1667</v>
      </c>
      <c r="I86" s="470" t="s">
        <v>44</v>
      </c>
      <c r="J86" s="469" t="str">
        <f>IF(ISBLANK(INDEX('Policy Characteristics'!D:D,MATCH($C86,'Policy Characteristics'!$C:$C,0))),"",INDEX('Policy Characteristics'!D:D,MATCH($C86,'Policy Characteristics'!$C:$C,0)))</f>
        <v>Vehicle Subsidy</v>
      </c>
      <c r="K86" s="446" t="str">
        <f>IF(ISBLANK(INDEX('Policy Characteristics'!E:E,MATCH($C86,'Policy Characteristics'!$C:$C,0))),"",INDEX('Policy Characteristics'!E:E,MATCH($C86,'Policy Characteristics'!$C:$C,0)))</f>
        <v>trans psgr subsidy</v>
      </c>
      <c r="L86" s="242">
        <f>IF(ISBLANK(INDEX('Policy Characteristics'!F:F,MATCH($C86,'Policy Characteristics'!$C:$C,0))),"",INDEX('Policy Characteristics'!F:F,MATCH($C86,'Policy Characteristics'!$C:$C,0)))</f>
        <v>0</v>
      </c>
      <c r="M86" s="242">
        <f>IF(ISBLANK(INDEX('Policy Characteristics'!G:G,MATCH($C86,'Policy Characteristics'!$C:$C,0))),"",INDEX('Policy Characteristics'!G:G,MATCH($C86,'Policy Characteristics'!$C:$C,0)))</f>
        <v>50000</v>
      </c>
      <c r="N86" s="242">
        <f>IF(ISBLANK(INDEX('Policy Characteristics'!H:H,MATCH($C86,'Policy Characteristics'!$C:$C,0))),"",INDEX('Policy Characteristics'!H:H,MATCH($C86,'Policy Characteristics'!$C:$C,0)))</f>
        <v>100</v>
      </c>
      <c r="O86" s="446" t="str">
        <f>IF(ISBLANK(INDEX('Policy Characteristics'!I:I,MATCH($C86,'Policy Characteristics'!$C:$C,0))),"",INDEX('Policy Characteristics'!I:I,MATCH($C86,'Policy Characteristics'!$C:$C,0)))</f>
        <v>$ / vehicle</v>
      </c>
      <c r="P86" s="446" t="str">
        <f>IF(ISBLANK(INDEX('Policy Characteristics'!J:J,MATCH($C86,'Policy Characteristics'!$C:$C,0))),"",INDEX('Policy Characteristics'!J:J,MATCH($C86,'Policy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6" s="446" t="str">
        <f>IF(ISBLANK(INDEX('Policy Characteristics'!K:K,MATCH($C86,'Policy Characteristics'!$C:$C,0))),"",INDEX('Policy Characteristics'!K:K,MATCH($C86,'Policy Characteristics'!$C:$C,0)))</f>
        <v>transportation-sector-main.html#ev-subsidy</v>
      </c>
      <c r="R86" s="446" t="str">
        <f>IF(ISBLANK(INDEX('Policy Characteristics'!L:L,MATCH($C86,'Policy Characteristics'!$C:$C,0))),"",INDEX('Policy Characteristics'!L:L,MATCH($C86,'Policy Characteristics'!$C:$C,0)))</f>
        <v>ev-subsidy.html</v>
      </c>
    </row>
    <row r="87" spans="1:18" x14ac:dyDescent="0.25">
      <c r="A87" s="446" t="str">
        <f>IF(ISBLANK(INDEX('Policy Characteristics'!A:A,MATCH($C87,'Policy Characteristics'!$C:$C,0))),"",INDEX('Policy Characteristics'!A:A,MATCH($C87,'Policy Characteristics'!$C:$C,0)))</f>
        <v>Transportation</v>
      </c>
      <c r="B87" s="467" t="str">
        <f>IF(ISBLANK(INDEX('Policy Characteristics'!B:B,MATCH($C87,'Policy Characteristics'!$C:$C,0))),"",INDEX('Policy Characteristics'!B:B,MATCH($C87,'Policy Characteristics'!$C:$C,0)))</f>
        <v>Passenger Vehicle Subsidy</v>
      </c>
      <c r="C87" s="446" t="str">
        <f t="shared" si="3"/>
        <v>Additional Passenger Vehicle Subsidy</v>
      </c>
      <c r="D87" s="339" t="s">
        <v>40</v>
      </c>
      <c r="E87" s="295" t="s">
        <v>2249</v>
      </c>
      <c r="F87" s="295" t="s">
        <v>86</v>
      </c>
      <c r="G87" s="295" t="s">
        <v>3450</v>
      </c>
      <c r="H87" s="20">
        <v>1668</v>
      </c>
      <c r="I87" s="470" t="s">
        <v>44</v>
      </c>
      <c r="J87" s="469" t="str">
        <f>IF(ISBLANK(INDEX('Policy Characteristics'!D:D,MATCH($C87,'Policy Characteristics'!$C:$C,0))),"",INDEX('Policy Characteristics'!D:D,MATCH($C87,'Policy Characteristics'!$C:$C,0)))</f>
        <v>Vehicle Subsidy</v>
      </c>
      <c r="K87" s="446" t="str">
        <f>IF(ISBLANK(INDEX('Policy Characteristics'!E:E,MATCH($C87,'Policy Characteristics'!$C:$C,0))),"",INDEX('Policy Characteristics'!E:E,MATCH($C87,'Policy Characteristics'!$C:$C,0)))</f>
        <v>trans psgr subsidy</v>
      </c>
      <c r="L87" s="242">
        <f>IF(ISBLANK(INDEX('Policy Characteristics'!F:F,MATCH($C87,'Policy Characteristics'!$C:$C,0))),"",INDEX('Policy Characteristics'!F:F,MATCH($C87,'Policy Characteristics'!$C:$C,0)))</f>
        <v>0</v>
      </c>
      <c r="M87" s="242">
        <f>IF(ISBLANK(INDEX('Policy Characteristics'!G:G,MATCH($C87,'Policy Characteristics'!$C:$C,0))),"",INDEX('Policy Characteristics'!G:G,MATCH($C87,'Policy Characteristics'!$C:$C,0)))</f>
        <v>50000</v>
      </c>
      <c r="N87" s="242">
        <f>IF(ISBLANK(INDEX('Policy Characteristics'!H:H,MATCH($C87,'Policy Characteristics'!$C:$C,0))),"",INDEX('Policy Characteristics'!H:H,MATCH($C87,'Policy Characteristics'!$C:$C,0)))</f>
        <v>100</v>
      </c>
      <c r="O87" s="446" t="str">
        <f>IF(ISBLANK(INDEX('Policy Characteristics'!I:I,MATCH($C87,'Policy Characteristics'!$C:$C,0))),"",INDEX('Policy Characteristics'!I:I,MATCH($C87,'Policy Characteristics'!$C:$C,0)))</f>
        <v>$ / vehicle</v>
      </c>
      <c r="P87" s="446" t="str">
        <f>IF(ISBLANK(INDEX('Policy Characteristics'!J:J,MATCH($C87,'Policy Characteristics'!$C:$C,0))),"",INDEX('Policy Characteristics'!J:J,MATCH($C87,'Policy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7" s="446" t="str">
        <f>IF(ISBLANK(INDEX('Policy Characteristics'!K:K,MATCH($C87,'Policy Characteristics'!$C:$C,0))),"",INDEX('Policy Characteristics'!K:K,MATCH($C87,'Policy Characteristics'!$C:$C,0)))</f>
        <v>transportation-sector-main.html#ev-subsidy</v>
      </c>
      <c r="R87" s="446" t="str">
        <f>IF(ISBLANK(INDEX('Policy Characteristics'!L:L,MATCH($C87,'Policy Characteristics'!$C:$C,0))),"",INDEX('Policy Characteristics'!L:L,MATCH($C87,'Policy Characteristics'!$C:$C,0)))</f>
        <v>ev-subsidy.html</v>
      </c>
    </row>
    <row r="88" spans="1:18" x14ac:dyDescent="0.25">
      <c r="A88" s="446" t="str">
        <f>IF(ISBLANK(INDEX('Policy Characteristics'!A:A,MATCH($C88,'Policy Characteristics'!$C:$C,0))),"",INDEX('Policy Characteristics'!A:A,MATCH($C88,'Policy Characteristics'!$C:$C,0)))</f>
        <v>Transportation</v>
      </c>
      <c r="B88" s="467" t="str">
        <f>IF(ISBLANK(INDEX('Policy Characteristics'!B:B,MATCH($C88,'Policy Characteristics'!$C:$C,0))),"",INDEX('Policy Characteristics'!B:B,MATCH($C88,'Policy Characteristics'!$C:$C,0)))</f>
        <v>Passenger Vehicle Subsidy</v>
      </c>
      <c r="C88" s="446" t="str">
        <f t="shared" si="3"/>
        <v>Additional Passenger Vehicle Subsidy</v>
      </c>
      <c r="D88" s="339" t="s">
        <v>40</v>
      </c>
      <c r="E88" s="295" t="s">
        <v>2250</v>
      </c>
      <c r="F88" s="295" t="s">
        <v>86</v>
      </c>
      <c r="G88" s="295" t="s">
        <v>3451</v>
      </c>
      <c r="H88" s="20">
        <v>1669</v>
      </c>
      <c r="I88" s="470" t="s">
        <v>44</v>
      </c>
      <c r="J88" s="469" t="str">
        <f>IF(ISBLANK(INDEX('Policy Characteristics'!D:D,MATCH($C88,'Policy Characteristics'!$C:$C,0))),"",INDEX('Policy Characteristics'!D:D,MATCH($C88,'Policy Characteristics'!$C:$C,0)))</f>
        <v>Vehicle Subsidy</v>
      </c>
      <c r="K88" s="446" t="str">
        <f>IF(ISBLANK(INDEX('Policy Characteristics'!E:E,MATCH($C88,'Policy Characteristics'!$C:$C,0))),"",INDEX('Policy Characteristics'!E:E,MATCH($C88,'Policy Characteristics'!$C:$C,0)))</f>
        <v>trans psgr subsidy</v>
      </c>
      <c r="L88" s="242">
        <f>IF(ISBLANK(INDEX('Policy Characteristics'!F:F,MATCH($C88,'Policy Characteristics'!$C:$C,0))),"",INDEX('Policy Characteristics'!F:F,MATCH($C88,'Policy Characteristics'!$C:$C,0)))</f>
        <v>0</v>
      </c>
      <c r="M88" s="242">
        <f>IF(ISBLANK(INDEX('Policy Characteristics'!G:G,MATCH($C88,'Policy Characteristics'!$C:$C,0))),"",INDEX('Policy Characteristics'!G:G,MATCH($C88,'Policy Characteristics'!$C:$C,0)))</f>
        <v>50000</v>
      </c>
      <c r="N88" s="242">
        <f>IF(ISBLANK(INDEX('Policy Characteristics'!H:H,MATCH($C88,'Policy Characteristics'!$C:$C,0))),"",INDEX('Policy Characteristics'!H:H,MATCH($C88,'Policy Characteristics'!$C:$C,0)))</f>
        <v>100</v>
      </c>
      <c r="O88" s="446" t="str">
        <f>IF(ISBLANK(INDEX('Policy Characteristics'!I:I,MATCH($C88,'Policy Characteristics'!$C:$C,0))),"",INDEX('Policy Characteristics'!I:I,MATCH($C88,'Policy Characteristics'!$C:$C,0)))</f>
        <v>$ / vehicle</v>
      </c>
      <c r="P88" s="446" t="str">
        <f>IF(ISBLANK(INDEX('Policy Characteristics'!J:J,MATCH($C88,'Policy Characteristics'!$C:$C,0))),"",INDEX('Policy Characteristics'!J:J,MATCH($C88,'Policy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8" s="446" t="str">
        <f>IF(ISBLANK(INDEX('Policy Characteristics'!K:K,MATCH($C88,'Policy Characteristics'!$C:$C,0))),"",INDEX('Policy Characteristics'!K:K,MATCH($C88,'Policy Characteristics'!$C:$C,0)))</f>
        <v>transportation-sector-main.html#ev-subsidy</v>
      </c>
      <c r="R88" s="446" t="str">
        <f>IF(ISBLANK(INDEX('Policy Characteristics'!L:L,MATCH($C88,'Policy Characteristics'!$C:$C,0))),"",INDEX('Policy Characteristics'!L:L,MATCH($C88,'Policy Characteristics'!$C:$C,0)))</f>
        <v>ev-subsidy.html</v>
      </c>
    </row>
    <row r="89" spans="1:18" x14ac:dyDescent="0.25">
      <c r="A89" s="446" t="str">
        <f>IF(ISBLANK(INDEX('Policy Characteristics'!A:A,MATCH($C89,'Policy Characteristics'!$C:$C,0))),"",INDEX('Policy Characteristics'!A:A,MATCH($C89,'Policy Characteristics'!$C:$C,0)))</f>
        <v>Transportation</v>
      </c>
      <c r="B89" s="467" t="str">
        <f>IF(ISBLANK(INDEX('Policy Characteristics'!B:B,MATCH($C89,'Policy Characteristics'!$C:$C,0))),"",INDEX('Policy Characteristics'!B:B,MATCH($C89,'Policy Characteristics'!$C:$C,0)))</f>
        <v>Passenger Vehicle Subsidy</v>
      </c>
      <c r="C89" s="446" t="str">
        <f t="shared" si="3"/>
        <v>Additional Passenger Vehicle Subsidy</v>
      </c>
      <c r="D89" s="339" t="s">
        <v>40</v>
      </c>
      <c r="E89" s="295" t="s">
        <v>2509</v>
      </c>
      <c r="F89" s="295" t="s">
        <v>86</v>
      </c>
      <c r="G89" s="295" t="s">
        <v>2509</v>
      </c>
      <c r="H89" s="20">
        <v>1670</v>
      </c>
      <c r="I89" s="470" t="s">
        <v>44</v>
      </c>
      <c r="J89" s="469" t="str">
        <f>IF(ISBLANK(INDEX('Policy Characteristics'!D:D,MATCH($C89,'Policy Characteristics'!$C:$C,0))),"",INDEX('Policy Characteristics'!D:D,MATCH($C89,'Policy Characteristics'!$C:$C,0)))</f>
        <v>Vehicle Subsidy</v>
      </c>
      <c r="K89" s="446" t="str">
        <f>IF(ISBLANK(INDEX('Policy Characteristics'!E:E,MATCH($C89,'Policy Characteristics'!$C:$C,0))),"",INDEX('Policy Characteristics'!E:E,MATCH($C89,'Policy Characteristics'!$C:$C,0)))</f>
        <v>trans psgr subsidy</v>
      </c>
      <c r="L89" s="242">
        <f>IF(ISBLANK(INDEX('Policy Characteristics'!F:F,MATCH($C89,'Policy Characteristics'!$C:$C,0))),"",INDEX('Policy Characteristics'!F:F,MATCH($C89,'Policy Characteristics'!$C:$C,0)))</f>
        <v>0</v>
      </c>
      <c r="M89" s="242">
        <f>IF(ISBLANK(INDEX('Policy Characteristics'!G:G,MATCH($C89,'Policy Characteristics'!$C:$C,0))),"",INDEX('Policy Characteristics'!G:G,MATCH($C89,'Policy Characteristics'!$C:$C,0)))</f>
        <v>50000</v>
      </c>
      <c r="N89" s="242">
        <f>IF(ISBLANK(INDEX('Policy Characteristics'!H:H,MATCH($C89,'Policy Characteristics'!$C:$C,0))),"",INDEX('Policy Characteristics'!H:H,MATCH($C89,'Policy Characteristics'!$C:$C,0)))</f>
        <v>100</v>
      </c>
      <c r="O89" s="446" t="str">
        <f>IF(ISBLANK(INDEX('Policy Characteristics'!I:I,MATCH($C89,'Policy Characteristics'!$C:$C,0))),"",INDEX('Policy Characteristics'!I:I,MATCH($C89,'Policy Characteristics'!$C:$C,0)))</f>
        <v>$ / vehicle</v>
      </c>
      <c r="P89" s="446" t="str">
        <f>IF(ISBLANK(INDEX('Policy Characteristics'!J:J,MATCH($C89,'Policy Characteristics'!$C:$C,0))),"",INDEX('Policy Characteristics'!J:J,MATCH($C89,'Policy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9" s="446" t="str">
        <f>IF(ISBLANK(INDEX('Policy Characteristics'!K:K,MATCH($C89,'Policy Characteristics'!$C:$C,0))),"",INDEX('Policy Characteristics'!K:K,MATCH($C89,'Policy Characteristics'!$C:$C,0)))</f>
        <v>transportation-sector-main.html#ev-subsidy</v>
      </c>
      <c r="R89" s="446" t="str">
        <f>IF(ISBLANK(INDEX('Policy Characteristics'!L:L,MATCH($C89,'Policy Characteristics'!$C:$C,0))),"",INDEX('Policy Characteristics'!L:L,MATCH($C89,'Policy Characteristics'!$C:$C,0)))</f>
        <v>ev-subsidy.html</v>
      </c>
    </row>
    <row r="90" spans="1:18" x14ac:dyDescent="0.25">
      <c r="A90" s="446" t="str">
        <f>IF(ISBLANK(INDEX('Policy Characteristics'!A:A,MATCH($C90,'Policy Characteristics'!$C:$C,0))),"",INDEX('Policy Characteristics'!A:A,MATCH($C90,'Policy Characteristics'!$C:$C,0)))</f>
        <v>Transportation</v>
      </c>
      <c r="B90" s="467" t="str">
        <f>IF(ISBLANK(INDEX('Policy Characteristics'!B:B,MATCH($C90,'Policy Characteristics'!$C:$C,0))),"",INDEX('Policy Characteristics'!B:B,MATCH($C90,'Policy Characteristics'!$C:$C,0)))</f>
        <v>Passenger Vehicle Subsidy</v>
      </c>
      <c r="C90" s="446" t="str">
        <f t="shared" si="3"/>
        <v>Additional Passenger Vehicle Subsidy</v>
      </c>
      <c r="D90" s="339" t="s">
        <v>40</v>
      </c>
      <c r="E90" s="295" t="s">
        <v>2508</v>
      </c>
      <c r="F90" s="295" t="s">
        <v>86</v>
      </c>
      <c r="G90" s="295" t="s">
        <v>3452</v>
      </c>
      <c r="H90" s="20">
        <v>1671</v>
      </c>
      <c r="I90" s="470" t="s">
        <v>44</v>
      </c>
      <c r="J90" s="469" t="str">
        <f>IF(ISBLANK(INDEX('Policy Characteristics'!D:D,MATCH($C90,'Policy Characteristics'!$C:$C,0))),"",INDEX('Policy Characteristics'!D:D,MATCH($C90,'Policy Characteristics'!$C:$C,0)))</f>
        <v>Vehicle Subsidy</v>
      </c>
      <c r="K90" s="446" t="str">
        <f>IF(ISBLANK(INDEX('Policy Characteristics'!E:E,MATCH($C90,'Policy Characteristics'!$C:$C,0))),"",INDEX('Policy Characteristics'!E:E,MATCH($C90,'Policy Characteristics'!$C:$C,0)))</f>
        <v>trans psgr subsidy</v>
      </c>
      <c r="L90" s="242">
        <f>IF(ISBLANK(INDEX('Policy Characteristics'!F:F,MATCH($C90,'Policy Characteristics'!$C:$C,0))),"",INDEX('Policy Characteristics'!F:F,MATCH($C90,'Policy Characteristics'!$C:$C,0)))</f>
        <v>0</v>
      </c>
      <c r="M90" s="242">
        <f>IF(ISBLANK(INDEX('Policy Characteristics'!G:G,MATCH($C90,'Policy Characteristics'!$C:$C,0))),"",INDEX('Policy Characteristics'!G:G,MATCH($C90,'Policy Characteristics'!$C:$C,0)))</f>
        <v>50000</v>
      </c>
      <c r="N90" s="242">
        <f>IF(ISBLANK(INDEX('Policy Characteristics'!H:H,MATCH($C90,'Policy Characteristics'!$C:$C,0))),"",INDEX('Policy Characteristics'!H:H,MATCH($C90,'Policy Characteristics'!$C:$C,0)))</f>
        <v>100</v>
      </c>
      <c r="O90" s="446" t="str">
        <f>IF(ISBLANK(INDEX('Policy Characteristics'!I:I,MATCH($C90,'Policy Characteristics'!$C:$C,0))),"",INDEX('Policy Characteristics'!I:I,MATCH($C90,'Policy Characteristics'!$C:$C,0)))</f>
        <v>$ / vehicle</v>
      </c>
      <c r="P90" s="446" t="str">
        <f>IF(ISBLANK(INDEX('Policy Characteristics'!J:J,MATCH($C90,'Policy Characteristics'!$C:$C,0))),"",INDEX('Policy Characteristics'!J:J,MATCH($C90,'Policy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0" s="446" t="str">
        <f>IF(ISBLANK(INDEX('Policy Characteristics'!K:K,MATCH($C90,'Policy Characteristics'!$C:$C,0))),"",INDEX('Policy Characteristics'!K:K,MATCH($C90,'Policy Characteristics'!$C:$C,0)))</f>
        <v>transportation-sector-main.html#ev-subsidy</v>
      </c>
      <c r="R90" s="446" t="str">
        <f>IF(ISBLANK(INDEX('Policy Characteristics'!L:L,MATCH($C90,'Policy Characteristics'!$C:$C,0))),"",INDEX('Policy Characteristics'!L:L,MATCH($C90,'Policy Characteristics'!$C:$C,0)))</f>
        <v>ev-subsidy.html</v>
      </c>
    </row>
    <row r="91" spans="1:18" x14ac:dyDescent="0.25">
      <c r="A91" s="446" t="str">
        <f>IF(ISBLANK(INDEX('Policy Characteristics'!A:A,MATCH($C91,'Policy Characteristics'!$C:$C,0))),"",INDEX('Policy Characteristics'!A:A,MATCH($C91,'Policy Characteristics'!$C:$C,0)))</f>
        <v>Transportation</v>
      </c>
      <c r="B91" s="467" t="str">
        <f>IF(ISBLANK(INDEX('Policy Characteristics'!B:B,MATCH($C91,'Policy Characteristics'!$C:$C,0))),"",INDEX('Policy Characteristics'!B:B,MATCH($C91,'Policy Characteristics'!$C:$C,0)))</f>
        <v>Passenger Vehicle Subsidy</v>
      </c>
      <c r="C91" s="446" t="str">
        <f t="shared" si="3"/>
        <v>Additional Passenger Vehicle Subsidy</v>
      </c>
      <c r="D91" s="339" t="s">
        <v>41</v>
      </c>
      <c r="E91" s="339" t="s">
        <v>2246</v>
      </c>
      <c r="F91" s="295" t="s">
        <v>3293</v>
      </c>
      <c r="G91" s="339" t="s">
        <v>3447</v>
      </c>
      <c r="H91" s="20">
        <v>1672</v>
      </c>
      <c r="I91" s="470" t="s">
        <v>44</v>
      </c>
      <c r="J91" s="469" t="str">
        <f>IF(ISBLANK(INDEX('Policy Characteristics'!D:D,MATCH($C91,'Policy Characteristics'!$C:$C,0))),"",INDEX('Policy Characteristics'!D:D,MATCH($C91,'Policy Characteristics'!$C:$C,0)))</f>
        <v>Vehicle Subsidy</v>
      </c>
      <c r="K91" s="446" t="str">
        <f>IF(ISBLANK(INDEX('Policy Characteristics'!E:E,MATCH($C91,'Policy Characteristics'!$C:$C,0))),"",INDEX('Policy Characteristics'!E:E,MATCH($C91,'Policy Characteristics'!$C:$C,0)))</f>
        <v>trans psgr subsidy</v>
      </c>
      <c r="L91" s="242">
        <f>IF(ISBLANK(INDEX('Policy Characteristics'!F:F,MATCH($C91,'Policy Characteristics'!$C:$C,0))),"",INDEX('Policy Characteristics'!F:F,MATCH($C91,'Policy Characteristics'!$C:$C,0)))</f>
        <v>0</v>
      </c>
      <c r="M91" s="242">
        <f>IF(ISBLANK(INDEX('Policy Characteristics'!G:G,MATCH($C91,'Policy Characteristics'!$C:$C,0))),"",INDEX('Policy Characteristics'!G:G,MATCH($C91,'Policy Characteristics'!$C:$C,0)))</f>
        <v>50000</v>
      </c>
      <c r="N91" s="242">
        <f>IF(ISBLANK(INDEX('Policy Characteristics'!H:H,MATCH($C91,'Policy Characteristics'!$C:$C,0))),"",INDEX('Policy Characteristics'!H:H,MATCH($C91,'Policy Characteristics'!$C:$C,0)))</f>
        <v>100</v>
      </c>
      <c r="O91" s="446" t="str">
        <f>IF(ISBLANK(INDEX('Policy Characteristics'!I:I,MATCH($C91,'Policy Characteristics'!$C:$C,0))),"",INDEX('Policy Characteristics'!I:I,MATCH($C91,'Policy Characteristics'!$C:$C,0)))</f>
        <v>$ / vehicle</v>
      </c>
      <c r="P91" s="446" t="str">
        <f>IF(ISBLANK(INDEX('Policy Characteristics'!J:J,MATCH($C91,'Policy Characteristics'!$C:$C,0))),"",INDEX('Policy Characteristics'!J:J,MATCH($C91,'Policy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1" s="446" t="str">
        <f>IF(ISBLANK(INDEX('Policy Characteristics'!K:K,MATCH($C91,'Policy Characteristics'!$C:$C,0))),"",INDEX('Policy Characteristics'!K:K,MATCH($C91,'Policy Characteristics'!$C:$C,0)))</f>
        <v>transportation-sector-main.html#ev-subsidy</v>
      </c>
      <c r="R91" s="446" t="str">
        <f>IF(ISBLANK(INDEX('Policy Characteristics'!L:L,MATCH($C91,'Policy Characteristics'!$C:$C,0))),"",INDEX('Policy Characteristics'!L:L,MATCH($C91,'Policy Characteristics'!$C:$C,0)))</f>
        <v>ev-subsidy.html</v>
      </c>
    </row>
    <row r="92" spans="1:18" x14ac:dyDescent="0.25">
      <c r="A92" s="446" t="str">
        <f>IF(ISBLANK(INDEX('Policy Characteristics'!A:A,MATCH($C92,'Policy Characteristics'!$C:$C,0))),"",INDEX('Policy Characteristics'!A:A,MATCH($C92,'Policy Characteristics'!$C:$C,0)))</f>
        <v>Transportation</v>
      </c>
      <c r="B92" s="467" t="str">
        <f>IF(ISBLANK(INDEX('Policy Characteristics'!B:B,MATCH($C92,'Policy Characteristics'!$C:$C,0))),"",INDEX('Policy Characteristics'!B:B,MATCH($C92,'Policy Characteristics'!$C:$C,0)))</f>
        <v>Passenger Vehicle Subsidy</v>
      </c>
      <c r="C92" s="446" t="str">
        <f t="shared" si="3"/>
        <v>Additional Passenger Vehicle Subsidy</v>
      </c>
      <c r="D92" s="339" t="s">
        <v>41</v>
      </c>
      <c r="E92" s="295" t="s">
        <v>2247</v>
      </c>
      <c r="F92" s="295" t="s">
        <v>3293</v>
      </c>
      <c r="G92" s="295" t="s">
        <v>3448</v>
      </c>
      <c r="H92" s="20">
        <v>1673</v>
      </c>
      <c r="I92" s="470" t="s">
        <v>44</v>
      </c>
      <c r="J92" s="469" t="str">
        <f>IF(ISBLANK(INDEX('Policy Characteristics'!D:D,MATCH($C92,'Policy Characteristics'!$C:$C,0))),"",INDEX('Policy Characteristics'!D:D,MATCH($C92,'Policy Characteristics'!$C:$C,0)))</f>
        <v>Vehicle Subsidy</v>
      </c>
      <c r="K92" s="446" t="str">
        <f>IF(ISBLANK(INDEX('Policy Characteristics'!E:E,MATCH($C92,'Policy Characteristics'!$C:$C,0))),"",INDEX('Policy Characteristics'!E:E,MATCH($C92,'Policy Characteristics'!$C:$C,0)))</f>
        <v>trans psgr subsidy</v>
      </c>
      <c r="L92" s="242">
        <f>IF(ISBLANK(INDEX('Policy Characteristics'!F:F,MATCH($C92,'Policy Characteristics'!$C:$C,0))),"",INDEX('Policy Characteristics'!F:F,MATCH($C92,'Policy Characteristics'!$C:$C,0)))</f>
        <v>0</v>
      </c>
      <c r="M92" s="242">
        <f>IF(ISBLANK(INDEX('Policy Characteristics'!G:G,MATCH($C92,'Policy Characteristics'!$C:$C,0))),"",INDEX('Policy Characteristics'!G:G,MATCH($C92,'Policy Characteristics'!$C:$C,0)))</f>
        <v>50000</v>
      </c>
      <c r="N92" s="242">
        <f>IF(ISBLANK(INDEX('Policy Characteristics'!H:H,MATCH($C92,'Policy Characteristics'!$C:$C,0))),"",INDEX('Policy Characteristics'!H:H,MATCH($C92,'Policy Characteristics'!$C:$C,0)))</f>
        <v>100</v>
      </c>
      <c r="O92" s="446" t="str">
        <f>IF(ISBLANK(INDEX('Policy Characteristics'!I:I,MATCH($C92,'Policy Characteristics'!$C:$C,0))),"",INDEX('Policy Characteristics'!I:I,MATCH($C92,'Policy Characteristics'!$C:$C,0)))</f>
        <v>$ / vehicle</v>
      </c>
      <c r="P92" s="446" t="str">
        <f>IF(ISBLANK(INDEX('Policy Characteristics'!J:J,MATCH($C92,'Policy Characteristics'!$C:$C,0))),"",INDEX('Policy Characteristics'!J:J,MATCH($C92,'Policy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2" s="446" t="str">
        <f>IF(ISBLANK(INDEX('Policy Characteristics'!K:K,MATCH($C92,'Policy Characteristics'!$C:$C,0))),"",INDEX('Policy Characteristics'!K:K,MATCH($C92,'Policy Characteristics'!$C:$C,0)))</f>
        <v>transportation-sector-main.html#ev-subsidy</v>
      </c>
      <c r="R92" s="446" t="str">
        <f>IF(ISBLANK(INDEX('Policy Characteristics'!L:L,MATCH($C92,'Policy Characteristics'!$C:$C,0))),"",INDEX('Policy Characteristics'!L:L,MATCH($C92,'Policy Characteristics'!$C:$C,0)))</f>
        <v>ev-subsidy.html</v>
      </c>
    </row>
    <row r="93" spans="1:18" x14ac:dyDescent="0.25">
      <c r="A93" s="446" t="str">
        <f>IF(ISBLANK(INDEX('Policy Characteristics'!A:A,MATCH($C93,'Policy Characteristics'!$C:$C,0))),"",INDEX('Policy Characteristics'!A:A,MATCH($C93,'Policy Characteristics'!$C:$C,0)))</f>
        <v>Transportation</v>
      </c>
      <c r="B93" s="467" t="str">
        <f>IF(ISBLANK(INDEX('Policy Characteristics'!B:B,MATCH($C93,'Policy Characteristics'!$C:$C,0))),"",INDEX('Policy Characteristics'!B:B,MATCH($C93,'Policy Characteristics'!$C:$C,0)))</f>
        <v>Passenger Vehicle Subsidy</v>
      </c>
      <c r="C93" s="446" t="str">
        <f t="shared" si="3"/>
        <v>Additional Passenger Vehicle Subsidy</v>
      </c>
      <c r="D93" s="339" t="s">
        <v>41</v>
      </c>
      <c r="E93" s="295" t="s">
        <v>2248</v>
      </c>
      <c r="F93" s="295" t="s">
        <v>3293</v>
      </c>
      <c r="G93" s="295" t="s">
        <v>3449</v>
      </c>
      <c r="H93" s="20">
        <v>1674</v>
      </c>
      <c r="I93" s="470" t="s">
        <v>44</v>
      </c>
      <c r="J93" s="469" t="str">
        <f>IF(ISBLANK(INDEX('Policy Characteristics'!D:D,MATCH($C93,'Policy Characteristics'!$C:$C,0))),"",INDEX('Policy Characteristics'!D:D,MATCH($C93,'Policy Characteristics'!$C:$C,0)))</f>
        <v>Vehicle Subsidy</v>
      </c>
      <c r="K93" s="446" t="str">
        <f>IF(ISBLANK(INDEX('Policy Characteristics'!E:E,MATCH($C93,'Policy Characteristics'!$C:$C,0))),"",INDEX('Policy Characteristics'!E:E,MATCH($C93,'Policy Characteristics'!$C:$C,0)))</f>
        <v>trans psgr subsidy</v>
      </c>
      <c r="L93" s="242">
        <f>IF(ISBLANK(INDEX('Policy Characteristics'!F:F,MATCH($C93,'Policy Characteristics'!$C:$C,0))),"",INDEX('Policy Characteristics'!F:F,MATCH($C93,'Policy Characteristics'!$C:$C,0)))</f>
        <v>0</v>
      </c>
      <c r="M93" s="242">
        <f>IF(ISBLANK(INDEX('Policy Characteristics'!G:G,MATCH($C93,'Policy Characteristics'!$C:$C,0))),"",INDEX('Policy Characteristics'!G:G,MATCH($C93,'Policy Characteristics'!$C:$C,0)))</f>
        <v>50000</v>
      </c>
      <c r="N93" s="242">
        <f>IF(ISBLANK(INDEX('Policy Characteristics'!H:H,MATCH($C93,'Policy Characteristics'!$C:$C,0))),"",INDEX('Policy Characteristics'!H:H,MATCH($C93,'Policy Characteristics'!$C:$C,0)))</f>
        <v>100</v>
      </c>
      <c r="O93" s="446" t="str">
        <f>IF(ISBLANK(INDEX('Policy Characteristics'!I:I,MATCH($C93,'Policy Characteristics'!$C:$C,0))),"",INDEX('Policy Characteristics'!I:I,MATCH($C93,'Policy Characteristics'!$C:$C,0)))</f>
        <v>$ / vehicle</v>
      </c>
      <c r="P93" s="446" t="str">
        <f>IF(ISBLANK(INDEX('Policy Characteristics'!J:J,MATCH($C93,'Policy Characteristics'!$C:$C,0))),"",INDEX('Policy Characteristics'!J:J,MATCH($C93,'Policy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3" s="446" t="str">
        <f>IF(ISBLANK(INDEX('Policy Characteristics'!K:K,MATCH($C93,'Policy Characteristics'!$C:$C,0))),"",INDEX('Policy Characteristics'!K:K,MATCH($C93,'Policy Characteristics'!$C:$C,0)))</f>
        <v>transportation-sector-main.html#ev-subsidy</v>
      </c>
      <c r="R93" s="446" t="str">
        <f>IF(ISBLANK(INDEX('Policy Characteristics'!L:L,MATCH($C93,'Policy Characteristics'!$C:$C,0))),"",INDEX('Policy Characteristics'!L:L,MATCH($C93,'Policy Characteristics'!$C:$C,0)))</f>
        <v>ev-subsidy.html</v>
      </c>
    </row>
    <row r="94" spans="1:18" x14ac:dyDescent="0.25">
      <c r="A94" s="446" t="str">
        <f>IF(ISBLANK(INDEX('Policy Characteristics'!A:A,MATCH($C94,'Policy Characteristics'!$C:$C,0))),"",INDEX('Policy Characteristics'!A:A,MATCH($C94,'Policy Characteristics'!$C:$C,0)))</f>
        <v>Transportation</v>
      </c>
      <c r="B94" s="467" t="str">
        <f>IF(ISBLANK(INDEX('Policy Characteristics'!B:B,MATCH($C94,'Policy Characteristics'!$C:$C,0))),"",INDEX('Policy Characteristics'!B:B,MATCH($C94,'Policy Characteristics'!$C:$C,0)))</f>
        <v>Passenger Vehicle Subsidy</v>
      </c>
      <c r="C94" s="446" t="str">
        <f t="shared" si="3"/>
        <v>Additional Passenger Vehicle Subsidy</v>
      </c>
      <c r="D94" s="339" t="s">
        <v>41</v>
      </c>
      <c r="E94" s="295" t="s">
        <v>2249</v>
      </c>
      <c r="F94" s="295" t="s">
        <v>3293</v>
      </c>
      <c r="G94" s="295" t="s">
        <v>3450</v>
      </c>
      <c r="H94" s="20">
        <v>1675</v>
      </c>
      <c r="I94" s="470" t="s">
        <v>44</v>
      </c>
      <c r="J94" s="469" t="str">
        <f>IF(ISBLANK(INDEX('Policy Characteristics'!D:D,MATCH($C94,'Policy Characteristics'!$C:$C,0))),"",INDEX('Policy Characteristics'!D:D,MATCH($C94,'Policy Characteristics'!$C:$C,0)))</f>
        <v>Vehicle Subsidy</v>
      </c>
      <c r="K94" s="446" t="str">
        <f>IF(ISBLANK(INDEX('Policy Characteristics'!E:E,MATCH($C94,'Policy Characteristics'!$C:$C,0))),"",INDEX('Policy Characteristics'!E:E,MATCH($C94,'Policy Characteristics'!$C:$C,0)))</f>
        <v>trans psgr subsidy</v>
      </c>
      <c r="L94" s="242">
        <f>IF(ISBLANK(INDEX('Policy Characteristics'!F:F,MATCH($C94,'Policy Characteristics'!$C:$C,0))),"",INDEX('Policy Characteristics'!F:F,MATCH($C94,'Policy Characteristics'!$C:$C,0)))</f>
        <v>0</v>
      </c>
      <c r="M94" s="242">
        <f>IF(ISBLANK(INDEX('Policy Characteristics'!G:G,MATCH($C94,'Policy Characteristics'!$C:$C,0))),"",INDEX('Policy Characteristics'!G:G,MATCH($C94,'Policy Characteristics'!$C:$C,0)))</f>
        <v>50000</v>
      </c>
      <c r="N94" s="242">
        <f>IF(ISBLANK(INDEX('Policy Characteristics'!H:H,MATCH($C94,'Policy Characteristics'!$C:$C,0))),"",INDEX('Policy Characteristics'!H:H,MATCH($C94,'Policy Characteristics'!$C:$C,0)))</f>
        <v>100</v>
      </c>
      <c r="O94" s="446" t="str">
        <f>IF(ISBLANK(INDEX('Policy Characteristics'!I:I,MATCH($C94,'Policy Characteristics'!$C:$C,0))),"",INDEX('Policy Characteristics'!I:I,MATCH($C94,'Policy Characteristics'!$C:$C,0)))</f>
        <v>$ / vehicle</v>
      </c>
      <c r="P94" s="446" t="str">
        <f>IF(ISBLANK(INDEX('Policy Characteristics'!J:J,MATCH($C94,'Policy Characteristics'!$C:$C,0))),"",INDEX('Policy Characteristics'!J:J,MATCH($C94,'Policy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4" s="446" t="str">
        <f>IF(ISBLANK(INDEX('Policy Characteristics'!K:K,MATCH($C94,'Policy Characteristics'!$C:$C,0))),"",INDEX('Policy Characteristics'!K:K,MATCH($C94,'Policy Characteristics'!$C:$C,0)))</f>
        <v>transportation-sector-main.html#ev-subsidy</v>
      </c>
      <c r="R94" s="446" t="str">
        <f>IF(ISBLANK(INDEX('Policy Characteristics'!L:L,MATCH($C94,'Policy Characteristics'!$C:$C,0))),"",INDEX('Policy Characteristics'!L:L,MATCH($C94,'Policy Characteristics'!$C:$C,0)))</f>
        <v>ev-subsidy.html</v>
      </c>
    </row>
    <row r="95" spans="1:18" x14ac:dyDescent="0.25">
      <c r="A95" s="446" t="str">
        <f>IF(ISBLANK(INDEX('Policy Characteristics'!A:A,MATCH($C95,'Policy Characteristics'!$C:$C,0))),"",INDEX('Policy Characteristics'!A:A,MATCH($C95,'Policy Characteristics'!$C:$C,0)))</f>
        <v>Transportation</v>
      </c>
      <c r="B95" s="467" t="str">
        <f>IF(ISBLANK(INDEX('Policy Characteristics'!B:B,MATCH($C95,'Policy Characteristics'!$C:$C,0))),"",INDEX('Policy Characteristics'!B:B,MATCH($C95,'Policy Characteristics'!$C:$C,0)))</f>
        <v>Passenger Vehicle Subsidy</v>
      </c>
      <c r="C95" s="446" t="str">
        <f t="shared" si="3"/>
        <v>Additional Passenger Vehicle Subsidy</v>
      </c>
      <c r="D95" s="339" t="s">
        <v>41</v>
      </c>
      <c r="E95" s="295" t="s">
        <v>2250</v>
      </c>
      <c r="F95" s="295" t="s">
        <v>3293</v>
      </c>
      <c r="G95" s="295" t="s">
        <v>3451</v>
      </c>
      <c r="H95" s="20">
        <v>1676</v>
      </c>
      <c r="I95" s="470" t="s">
        <v>44</v>
      </c>
      <c r="J95" s="469" t="str">
        <f>IF(ISBLANK(INDEX('Policy Characteristics'!D:D,MATCH($C95,'Policy Characteristics'!$C:$C,0))),"",INDEX('Policy Characteristics'!D:D,MATCH($C95,'Policy Characteristics'!$C:$C,0)))</f>
        <v>Vehicle Subsidy</v>
      </c>
      <c r="K95" s="446" t="str">
        <f>IF(ISBLANK(INDEX('Policy Characteristics'!E:E,MATCH($C95,'Policy Characteristics'!$C:$C,0))),"",INDEX('Policy Characteristics'!E:E,MATCH($C95,'Policy Characteristics'!$C:$C,0)))</f>
        <v>trans psgr subsidy</v>
      </c>
      <c r="L95" s="242">
        <f>IF(ISBLANK(INDEX('Policy Characteristics'!F:F,MATCH($C95,'Policy Characteristics'!$C:$C,0))),"",INDEX('Policy Characteristics'!F:F,MATCH($C95,'Policy Characteristics'!$C:$C,0)))</f>
        <v>0</v>
      </c>
      <c r="M95" s="242">
        <f>IF(ISBLANK(INDEX('Policy Characteristics'!G:G,MATCH($C95,'Policy Characteristics'!$C:$C,0))),"",INDEX('Policy Characteristics'!G:G,MATCH($C95,'Policy Characteristics'!$C:$C,0)))</f>
        <v>50000</v>
      </c>
      <c r="N95" s="242">
        <f>IF(ISBLANK(INDEX('Policy Characteristics'!H:H,MATCH($C95,'Policy Characteristics'!$C:$C,0))),"",INDEX('Policy Characteristics'!H:H,MATCH($C95,'Policy Characteristics'!$C:$C,0)))</f>
        <v>100</v>
      </c>
      <c r="O95" s="446" t="str">
        <f>IF(ISBLANK(INDEX('Policy Characteristics'!I:I,MATCH($C95,'Policy Characteristics'!$C:$C,0))),"",INDEX('Policy Characteristics'!I:I,MATCH($C95,'Policy Characteristics'!$C:$C,0)))</f>
        <v>$ / vehicle</v>
      </c>
      <c r="P95" s="446" t="str">
        <f>IF(ISBLANK(INDEX('Policy Characteristics'!J:J,MATCH($C95,'Policy Characteristics'!$C:$C,0))),"",INDEX('Policy Characteristics'!J:J,MATCH($C95,'Policy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5" s="446" t="str">
        <f>IF(ISBLANK(INDEX('Policy Characteristics'!K:K,MATCH($C95,'Policy Characteristics'!$C:$C,0))),"",INDEX('Policy Characteristics'!K:K,MATCH($C95,'Policy Characteristics'!$C:$C,0)))</f>
        <v>transportation-sector-main.html#ev-subsidy</v>
      </c>
      <c r="R95" s="446" t="str">
        <f>IF(ISBLANK(INDEX('Policy Characteristics'!L:L,MATCH($C95,'Policy Characteristics'!$C:$C,0))),"",INDEX('Policy Characteristics'!L:L,MATCH($C95,'Policy Characteristics'!$C:$C,0)))</f>
        <v>ev-subsidy.html</v>
      </c>
    </row>
    <row r="96" spans="1:18" x14ac:dyDescent="0.25">
      <c r="A96" s="446" t="str">
        <f>IF(ISBLANK(INDEX('Policy Characteristics'!A:A,MATCH($C96,'Policy Characteristics'!$C:$C,0))),"",INDEX('Policy Characteristics'!A:A,MATCH($C96,'Policy Characteristics'!$C:$C,0)))</f>
        <v>Transportation</v>
      </c>
      <c r="B96" s="467" t="str">
        <f>IF(ISBLANK(INDEX('Policy Characteristics'!B:B,MATCH($C96,'Policy Characteristics'!$C:$C,0))),"",INDEX('Policy Characteristics'!B:B,MATCH($C96,'Policy Characteristics'!$C:$C,0)))</f>
        <v>Passenger Vehicle Subsidy</v>
      </c>
      <c r="C96" s="446" t="str">
        <f t="shared" si="3"/>
        <v>Additional Passenger Vehicle Subsidy</v>
      </c>
      <c r="D96" s="339" t="s">
        <v>41</v>
      </c>
      <c r="E96" s="295" t="s">
        <v>2509</v>
      </c>
      <c r="F96" s="295" t="s">
        <v>3293</v>
      </c>
      <c r="G96" s="295" t="s">
        <v>2509</v>
      </c>
      <c r="H96" s="20">
        <v>1677</v>
      </c>
      <c r="I96" s="470" t="s">
        <v>44</v>
      </c>
      <c r="J96" s="469" t="str">
        <f>IF(ISBLANK(INDEX('Policy Characteristics'!D:D,MATCH($C96,'Policy Characteristics'!$C:$C,0))),"",INDEX('Policy Characteristics'!D:D,MATCH($C96,'Policy Characteristics'!$C:$C,0)))</f>
        <v>Vehicle Subsidy</v>
      </c>
      <c r="K96" s="446" t="str">
        <f>IF(ISBLANK(INDEX('Policy Characteristics'!E:E,MATCH($C96,'Policy Characteristics'!$C:$C,0))),"",INDEX('Policy Characteristics'!E:E,MATCH($C96,'Policy Characteristics'!$C:$C,0)))</f>
        <v>trans psgr subsidy</v>
      </c>
      <c r="L96" s="242">
        <f>IF(ISBLANK(INDEX('Policy Characteristics'!F:F,MATCH($C96,'Policy Characteristics'!$C:$C,0))),"",INDEX('Policy Characteristics'!F:F,MATCH($C96,'Policy Characteristics'!$C:$C,0)))</f>
        <v>0</v>
      </c>
      <c r="M96" s="242">
        <f>IF(ISBLANK(INDEX('Policy Characteristics'!G:G,MATCH($C96,'Policy Characteristics'!$C:$C,0))),"",INDEX('Policy Characteristics'!G:G,MATCH($C96,'Policy Characteristics'!$C:$C,0)))</f>
        <v>50000</v>
      </c>
      <c r="N96" s="242">
        <f>IF(ISBLANK(INDEX('Policy Characteristics'!H:H,MATCH($C96,'Policy Characteristics'!$C:$C,0))),"",INDEX('Policy Characteristics'!H:H,MATCH($C96,'Policy Characteristics'!$C:$C,0)))</f>
        <v>100</v>
      </c>
      <c r="O96" s="446" t="str">
        <f>IF(ISBLANK(INDEX('Policy Characteristics'!I:I,MATCH($C96,'Policy Characteristics'!$C:$C,0))),"",INDEX('Policy Characteristics'!I:I,MATCH($C96,'Policy Characteristics'!$C:$C,0)))</f>
        <v>$ / vehicle</v>
      </c>
      <c r="P96" s="446" t="str">
        <f>IF(ISBLANK(INDEX('Policy Characteristics'!J:J,MATCH($C96,'Policy Characteristics'!$C:$C,0))),"",INDEX('Policy Characteristics'!J:J,MATCH($C96,'Policy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6" s="446" t="str">
        <f>IF(ISBLANK(INDEX('Policy Characteristics'!K:K,MATCH($C96,'Policy Characteristics'!$C:$C,0))),"",INDEX('Policy Characteristics'!K:K,MATCH($C96,'Policy Characteristics'!$C:$C,0)))</f>
        <v>transportation-sector-main.html#ev-subsidy</v>
      </c>
      <c r="R96" s="446" t="str">
        <f>IF(ISBLANK(INDEX('Policy Characteristics'!L:L,MATCH($C96,'Policy Characteristics'!$C:$C,0))),"",INDEX('Policy Characteristics'!L:L,MATCH($C96,'Policy Characteristics'!$C:$C,0)))</f>
        <v>ev-subsidy.html</v>
      </c>
    </row>
    <row r="97" spans="1:18" x14ac:dyDescent="0.25">
      <c r="A97" s="446" t="str">
        <f>IF(ISBLANK(INDEX('Policy Characteristics'!A:A,MATCH($C97,'Policy Characteristics'!$C:$C,0))),"",INDEX('Policy Characteristics'!A:A,MATCH($C97,'Policy Characteristics'!$C:$C,0)))</f>
        <v>Transportation</v>
      </c>
      <c r="B97" s="467" t="str">
        <f>IF(ISBLANK(INDEX('Policy Characteristics'!B:B,MATCH($C97,'Policy Characteristics'!$C:$C,0))),"",INDEX('Policy Characteristics'!B:B,MATCH($C97,'Policy Characteristics'!$C:$C,0)))</f>
        <v>Passenger Vehicle Subsidy</v>
      </c>
      <c r="C97" s="446" t="str">
        <f t="shared" si="3"/>
        <v>Additional Passenger Vehicle Subsidy</v>
      </c>
      <c r="D97" s="339" t="s">
        <v>41</v>
      </c>
      <c r="E97" s="295" t="s">
        <v>2508</v>
      </c>
      <c r="F97" s="295" t="s">
        <v>3293</v>
      </c>
      <c r="G97" s="295" t="s">
        <v>3452</v>
      </c>
      <c r="H97" s="20">
        <v>1678</v>
      </c>
      <c r="I97" s="470" t="s">
        <v>44</v>
      </c>
      <c r="J97" s="469" t="str">
        <f>IF(ISBLANK(INDEX('Policy Characteristics'!D:D,MATCH($C97,'Policy Characteristics'!$C:$C,0))),"",INDEX('Policy Characteristics'!D:D,MATCH($C97,'Policy Characteristics'!$C:$C,0)))</f>
        <v>Vehicle Subsidy</v>
      </c>
      <c r="K97" s="446" t="str">
        <f>IF(ISBLANK(INDEX('Policy Characteristics'!E:E,MATCH($C97,'Policy Characteristics'!$C:$C,0))),"",INDEX('Policy Characteristics'!E:E,MATCH($C97,'Policy Characteristics'!$C:$C,0)))</f>
        <v>trans psgr subsidy</v>
      </c>
      <c r="L97" s="242">
        <f>IF(ISBLANK(INDEX('Policy Characteristics'!F:F,MATCH($C97,'Policy Characteristics'!$C:$C,0))),"",INDEX('Policy Characteristics'!F:F,MATCH($C97,'Policy Characteristics'!$C:$C,0)))</f>
        <v>0</v>
      </c>
      <c r="M97" s="242">
        <f>IF(ISBLANK(INDEX('Policy Characteristics'!G:G,MATCH($C97,'Policy Characteristics'!$C:$C,0))),"",INDEX('Policy Characteristics'!G:G,MATCH($C97,'Policy Characteristics'!$C:$C,0)))</f>
        <v>50000</v>
      </c>
      <c r="N97" s="242">
        <f>IF(ISBLANK(INDEX('Policy Characteristics'!H:H,MATCH($C97,'Policy Characteristics'!$C:$C,0))),"",INDEX('Policy Characteristics'!H:H,MATCH($C97,'Policy Characteristics'!$C:$C,0)))</f>
        <v>100</v>
      </c>
      <c r="O97" s="446" t="str">
        <f>IF(ISBLANK(INDEX('Policy Characteristics'!I:I,MATCH($C97,'Policy Characteristics'!$C:$C,0))),"",INDEX('Policy Characteristics'!I:I,MATCH($C97,'Policy Characteristics'!$C:$C,0)))</f>
        <v>$ / vehicle</v>
      </c>
      <c r="P97" s="446" t="str">
        <f>IF(ISBLANK(INDEX('Policy Characteristics'!J:J,MATCH($C97,'Policy Characteristics'!$C:$C,0))),"",INDEX('Policy Characteristics'!J:J,MATCH($C97,'Policy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7" s="446" t="str">
        <f>IF(ISBLANK(INDEX('Policy Characteristics'!K:K,MATCH($C97,'Policy Characteristics'!$C:$C,0))),"",INDEX('Policy Characteristics'!K:K,MATCH($C97,'Policy Characteristics'!$C:$C,0)))</f>
        <v>transportation-sector-main.html#ev-subsidy</v>
      </c>
      <c r="R97" s="446" t="str">
        <f>IF(ISBLANK(INDEX('Policy Characteristics'!L:L,MATCH($C97,'Policy Characteristics'!$C:$C,0))),"",INDEX('Policy Characteristics'!L:L,MATCH($C97,'Policy Characteristics'!$C:$C,0)))</f>
        <v>ev-subsidy.html</v>
      </c>
    </row>
    <row r="98" spans="1:18" x14ac:dyDescent="0.25">
      <c r="A98" s="446" t="str">
        <f>IF(ISBLANK(INDEX('Policy Characteristics'!A:A,MATCH($C98,'Policy Characteristics'!$C:$C,0))),"",INDEX('Policy Characteristics'!A:A,MATCH($C98,'Policy Characteristics'!$C:$C,0)))</f>
        <v>Transportation</v>
      </c>
      <c r="B98" s="467" t="str">
        <f>IF(ISBLANK(INDEX('Policy Characteristics'!B:B,MATCH($C98,'Policy Characteristics'!$C:$C,0))),"",INDEX('Policy Characteristics'!B:B,MATCH($C98,'Policy Characteristics'!$C:$C,0)))</f>
        <v>Passenger Vehicle Subsidy</v>
      </c>
      <c r="C98" s="446" t="str">
        <f t="shared" si="3"/>
        <v>Additional Passenger Vehicle Subsidy</v>
      </c>
      <c r="D98" s="339" t="s">
        <v>113</v>
      </c>
      <c r="E98" s="339" t="s">
        <v>2246</v>
      </c>
      <c r="F98" s="295" t="s">
        <v>144</v>
      </c>
      <c r="G98" s="339" t="s">
        <v>3447</v>
      </c>
      <c r="H98" s="20">
        <v>1679</v>
      </c>
      <c r="I98" s="468" t="s">
        <v>43</v>
      </c>
      <c r="J98" s="469" t="str">
        <f>IF(ISBLANK(INDEX('Policy Characteristics'!D:D,MATCH($C98,'Policy Characteristics'!$C:$C,0))),"",INDEX('Policy Characteristics'!D:D,MATCH($C98,'Policy Characteristics'!$C:$C,0)))</f>
        <v>Vehicle Subsidy</v>
      </c>
      <c r="K98" s="446" t="str">
        <f>IF(ISBLANK(INDEX('Policy Characteristics'!E:E,MATCH($C98,'Policy Characteristics'!$C:$C,0))),"",INDEX('Policy Characteristics'!E:E,MATCH($C98,'Policy Characteristics'!$C:$C,0)))</f>
        <v>trans psgr subsidy</v>
      </c>
      <c r="L98" s="242">
        <f>IF(ISBLANK(INDEX('Policy Characteristics'!F:F,MATCH($C98,'Policy Characteristics'!$C:$C,0))),"",INDEX('Policy Characteristics'!F:F,MATCH($C98,'Policy Characteristics'!$C:$C,0)))</f>
        <v>0</v>
      </c>
      <c r="M98" s="242">
        <f>IF(ISBLANK(INDEX('Policy Characteristics'!G:G,MATCH($C98,'Policy Characteristics'!$C:$C,0))),"",INDEX('Policy Characteristics'!G:G,MATCH($C98,'Policy Characteristics'!$C:$C,0)))</f>
        <v>50000</v>
      </c>
      <c r="N98" s="242">
        <f>IF(ISBLANK(INDEX('Policy Characteristics'!H:H,MATCH($C98,'Policy Characteristics'!$C:$C,0))),"",INDEX('Policy Characteristics'!H:H,MATCH($C98,'Policy Characteristics'!$C:$C,0)))</f>
        <v>100</v>
      </c>
      <c r="O98" s="446" t="str">
        <f>IF(ISBLANK(INDEX('Policy Characteristics'!I:I,MATCH($C98,'Policy Characteristics'!$C:$C,0))),"",INDEX('Policy Characteristics'!I:I,MATCH($C98,'Policy Characteristics'!$C:$C,0)))</f>
        <v>$ / vehicle</v>
      </c>
      <c r="P98" s="446" t="str">
        <f>IF(ISBLANK(INDEX('Policy Characteristics'!J:J,MATCH($C98,'Policy Characteristics'!$C:$C,0))),"",INDEX('Policy Characteristics'!J:J,MATCH($C98,'Policy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8" s="446" t="str">
        <f>IF(ISBLANK(INDEX('Policy Characteristics'!K:K,MATCH($C98,'Policy Characteristics'!$C:$C,0))),"",INDEX('Policy Characteristics'!K:K,MATCH($C98,'Policy Characteristics'!$C:$C,0)))</f>
        <v>transportation-sector-main.html#ev-subsidy</v>
      </c>
      <c r="R98" s="446" t="str">
        <f>IF(ISBLANK(INDEX('Policy Characteristics'!L:L,MATCH($C98,'Policy Characteristics'!$C:$C,0))),"",INDEX('Policy Characteristics'!L:L,MATCH($C98,'Policy Characteristics'!$C:$C,0)))</f>
        <v>ev-subsidy.html</v>
      </c>
    </row>
    <row r="99" spans="1:18" x14ac:dyDescent="0.25">
      <c r="A99" s="446" t="str">
        <f>IF(ISBLANK(INDEX('Policy Characteristics'!A:A,MATCH($C99,'Policy Characteristics'!$C:$C,0))),"",INDEX('Policy Characteristics'!A:A,MATCH($C99,'Policy Characteristics'!$C:$C,0)))</f>
        <v>Transportation</v>
      </c>
      <c r="B99" s="467" t="str">
        <f>IF(ISBLANK(INDEX('Policy Characteristics'!B:B,MATCH($C99,'Policy Characteristics'!$C:$C,0))),"",INDEX('Policy Characteristics'!B:B,MATCH($C99,'Policy Characteristics'!$C:$C,0)))</f>
        <v>Passenger Vehicle Subsidy</v>
      </c>
      <c r="C99" s="446" t="str">
        <f t="shared" si="3"/>
        <v>Additional Passenger Vehicle Subsidy</v>
      </c>
      <c r="D99" s="339" t="s">
        <v>113</v>
      </c>
      <c r="E99" s="295" t="s">
        <v>2247</v>
      </c>
      <c r="F99" s="295" t="s">
        <v>144</v>
      </c>
      <c r="G99" s="295" t="s">
        <v>3448</v>
      </c>
      <c r="H99" s="20">
        <v>1680</v>
      </c>
      <c r="I99" s="470" t="s">
        <v>44</v>
      </c>
      <c r="J99" s="469" t="str">
        <f>IF(ISBLANK(INDEX('Policy Characteristics'!D:D,MATCH($C99,'Policy Characteristics'!$C:$C,0))),"",INDEX('Policy Characteristics'!D:D,MATCH($C99,'Policy Characteristics'!$C:$C,0)))</f>
        <v>Vehicle Subsidy</v>
      </c>
      <c r="K99" s="446" t="str">
        <f>IF(ISBLANK(INDEX('Policy Characteristics'!E:E,MATCH($C99,'Policy Characteristics'!$C:$C,0))),"",INDEX('Policy Characteristics'!E:E,MATCH($C99,'Policy Characteristics'!$C:$C,0)))</f>
        <v>trans psgr subsidy</v>
      </c>
      <c r="L99" s="242">
        <f>IF(ISBLANK(INDEX('Policy Characteristics'!F:F,MATCH($C99,'Policy Characteristics'!$C:$C,0))),"",INDEX('Policy Characteristics'!F:F,MATCH($C99,'Policy Characteristics'!$C:$C,0)))</f>
        <v>0</v>
      </c>
      <c r="M99" s="242">
        <f>IF(ISBLANK(INDEX('Policy Characteristics'!G:G,MATCH($C99,'Policy Characteristics'!$C:$C,0))),"",INDEX('Policy Characteristics'!G:G,MATCH($C99,'Policy Characteristics'!$C:$C,0)))</f>
        <v>50000</v>
      </c>
      <c r="N99" s="242">
        <f>IF(ISBLANK(INDEX('Policy Characteristics'!H:H,MATCH($C99,'Policy Characteristics'!$C:$C,0))),"",INDEX('Policy Characteristics'!H:H,MATCH($C99,'Policy Characteristics'!$C:$C,0)))</f>
        <v>100</v>
      </c>
      <c r="O99" s="446" t="str">
        <f>IF(ISBLANK(INDEX('Policy Characteristics'!I:I,MATCH($C99,'Policy Characteristics'!$C:$C,0))),"",INDEX('Policy Characteristics'!I:I,MATCH($C99,'Policy Characteristics'!$C:$C,0)))</f>
        <v>$ / vehicle</v>
      </c>
      <c r="P99" s="446" t="str">
        <f>IF(ISBLANK(INDEX('Policy Characteristics'!J:J,MATCH($C99,'Policy Characteristics'!$C:$C,0))),"",INDEX('Policy Characteristics'!J:J,MATCH($C99,'Policy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9" s="446" t="str">
        <f>IF(ISBLANK(INDEX('Policy Characteristics'!K:K,MATCH($C99,'Policy Characteristics'!$C:$C,0))),"",INDEX('Policy Characteristics'!K:K,MATCH($C99,'Policy Characteristics'!$C:$C,0)))</f>
        <v>transportation-sector-main.html#ev-subsidy</v>
      </c>
      <c r="R99" s="446" t="str">
        <f>IF(ISBLANK(INDEX('Policy Characteristics'!L:L,MATCH($C99,'Policy Characteristics'!$C:$C,0))),"",INDEX('Policy Characteristics'!L:L,MATCH($C99,'Policy Characteristics'!$C:$C,0)))</f>
        <v>ev-subsidy.html</v>
      </c>
    </row>
    <row r="100" spans="1:18" x14ac:dyDescent="0.25">
      <c r="A100" s="446" t="str">
        <f>IF(ISBLANK(INDEX('Policy Characteristics'!A:A,MATCH($C100,'Policy Characteristics'!$C:$C,0))),"",INDEX('Policy Characteristics'!A:A,MATCH($C100,'Policy Characteristics'!$C:$C,0)))</f>
        <v>Transportation</v>
      </c>
      <c r="B100" s="467" t="str">
        <f>IF(ISBLANK(INDEX('Policy Characteristics'!B:B,MATCH($C100,'Policy Characteristics'!$C:$C,0))),"",INDEX('Policy Characteristics'!B:B,MATCH($C100,'Policy Characteristics'!$C:$C,0)))</f>
        <v>Passenger Vehicle Subsidy</v>
      </c>
      <c r="C100" s="446" t="str">
        <f t="shared" si="3"/>
        <v>Additional Passenger Vehicle Subsidy</v>
      </c>
      <c r="D100" s="339" t="s">
        <v>113</v>
      </c>
      <c r="E100" s="295" t="s">
        <v>2248</v>
      </c>
      <c r="F100" s="295" t="s">
        <v>144</v>
      </c>
      <c r="G100" s="295" t="s">
        <v>3449</v>
      </c>
      <c r="H100" s="20">
        <v>1681</v>
      </c>
      <c r="I100" s="470" t="s">
        <v>44</v>
      </c>
      <c r="J100" s="469" t="str">
        <f>IF(ISBLANK(INDEX('Policy Characteristics'!D:D,MATCH($C100,'Policy Characteristics'!$C:$C,0))),"",INDEX('Policy Characteristics'!D:D,MATCH($C100,'Policy Characteristics'!$C:$C,0)))</f>
        <v>Vehicle Subsidy</v>
      </c>
      <c r="K100" s="446" t="str">
        <f>IF(ISBLANK(INDEX('Policy Characteristics'!E:E,MATCH($C100,'Policy Characteristics'!$C:$C,0))),"",INDEX('Policy Characteristics'!E:E,MATCH($C100,'Policy Characteristics'!$C:$C,0)))</f>
        <v>trans psgr subsidy</v>
      </c>
      <c r="L100" s="242">
        <f>IF(ISBLANK(INDEX('Policy Characteristics'!F:F,MATCH($C100,'Policy Characteristics'!$C:$C,0))),"",INDEX('Policy Characteristics'!F:F,MATCH($C100,'Policy Characteristics'!$C:$C,0)))</f>
        <v>0</v>
      </c>
      <c r="M100" s="242">
        <f>IF(ISBLANK(INDEX('Policy Characteristics'!G:G,MATCH($C100,'Policy Characteristics'!$C:$C,0))),"",INDEX('Policy Characteristics'!G:G,MATCH($C100,'Policy Characteristics'!$C:$C,0)))</f>
        <v>50000</v>
      </c>
      <c r="N100" s="242">
        <f>IF(ISBLANK(INDEX('Policy Characteristics'!H:H,MATCH($C100,'Policy Characteristics'!$C:$C,0))),"",INDEX('Policy Characteristics'!H:H,MATCH($C100,'Policy Characteristics'!$C:$C,0)))</f>
        <v>100</v>
      </c>
      <c r="O100" s="446" t="str">
        <f>IF(ISBLANK(INDEX('Policy Characteristics'!I:I,MATCH($C100,'Policy Characteristics'!$C:$C,0))),"",INDEX('Policy Characteristics'!I:I,MATCH($C100,'Policy Characteristics'!$C:$C,0)))</f>
        <v>$ / vehicle</v>
      </c>
      <c r="P100" s="446" t="str">
        <f>IF(ISBLANK(INDEX('Policy Characteristics'!J:J,MATCH($C100,'Policy Characteristics'!$C:$C,0))),"",INDEX('Policy Characteristics'!J:J,MATCH($C100,'Policy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100" s="446" t="str">
        <f>IF(ISBLANK(INDEX('Policy Characteristics'!K:K,MATCH($C100,'Policy Characteristics'!$C:$C,0))),"",INDEX('Policy Characteristics'!K:K,MATCH($C100,'Policy Characteristics'!$C:$C,0)))</f>
        <v>transportation-sector-main.html#ev-subsidy</v>
      </c>
      <c r="R100" s="446" t="str">
        <f>IF(ISBLANK(INDEX('Policy Characteristics'!L:L,MATCH($C100,'Policy Characteristics'!$C:$C,0))),"",INDEX('Policy Characteristics'!L:L,MATCH($C100,'Policy Characteristics'!$C:$C,0)))</f>
        <v>ev-subsidy.html</v>
      </c>
    </row>
    <row r="101" spans="1:18" x14ac:dyDescent="0.25">
      <c r="A101" s="446" t="str">
        <f>IF(ISBLANK(INDEX('Policy Characteristics'!A:A,MATCH($C101,'Policy Characteristics'!$C:$C,0))),"",INDEX('Policy Characteristics'!A:A,MATCH($C101,'Policy Characteristics'!$C:$C,0)))</f>
        <v>Transportation</v>
      </c>
      <c r="B101" s="467" t="str">
        <f>IF(ISBLANK(INDEX('Policy Characteristics'!B:B,MATCH($C101,'Policy Characteristics'!$C:$C,0))),"",INDEX('Policy Characteristics'!B:B,MATCH($C101,'Policy Characteristics'!$C:$C,0)))</f>
        <v>Passenger Vehicle Subsidy</v>
      </c>
      <c r="C101" s="446" t="str">
        <f t="shared" si="3"/>
        <v>Additional Passenger Vehicle Subsidy</v>
      </c>
      <c r="D101" s="339" t="s">
        <v>113</v>
      </c>
      <c r="E101" s="295" t="s">
        <v>2249</v>
      </c>
      <c r="F101" s="295" t="s">
        <v>144</v>
      </c>
      <c r="G101" s="295" t="s">
        <v>3450</v>
      </c>
      <c r="H101" s="20">
        <v>1682</v>
      </c>
      <c r="I101" s="470" t="s">
        <v>44</v>
      </c>
      <c r="J101" s="469" t="str">
        <f>IF(ISBLANK(INDEX('Policy Characteristics'!D:D,MATCH($C101,'Policy Characteristics'!$C:$C,0))),"",INDEX('Policy Characteristics'!D:D,MATCH($C101,'Policy Characteristics'!$C:$C,0)))</f>
        <v>Vehicle Subsidy</v>
      </c>
      <c r="K101" s="446" t="str">
        <f>IF(ISBLANK(INDEX('Policy Characteristics'!E:E,MATCH($C101,'Policy Characteristics'!$C:$C,0))),"",INDEX('Policy Characteristics'!E:E,MATCH($C101,'Policy Characteristics'!$C:$C,0)))</f>
        <v>trans psgr subsidy</v>
      </c>
      <c r="L101" s="242">
        <f>IF(ISBLANK(INDEX('Policy Characteristics'!F:F,MATCH($C101,'Policy Characteristics'!$C:$C,0))),"",INDEX('Policy Characteristics'!F:F,MATCH($C101,'Policy Characteristics'!$C:$C,0)))</f>
        <v>0</v>
      </c>
      <c r="M101" s="242">
        <f>IF(ISBLANK(INDEX('Policy Characteristics'!G:G,MATCH($C101,'Policy Characteristics'!$C:$C,0))),"",INDEX('Policy Characteristics'!G:G,MATCH($C101,'Policy Characteristics'!$C:$C,0)))</f>
        <v>50000</v>
      </c>
      <c r="N101" s="242">
        <f>IF(ISBLANK(INDEX('Policy Characteristics'!H:H,MATCH($C101,'Policy Characteristics'!$C:$C,0))),"",INDEX('Policy Characteristics'!H:H,MATCH($C101,'Policy Characteristics'!$C:$C,0)))</f>
        <v>100</v>
      </c>
      <c r="O101" s="446" t="str">
        <f>IF(ISBLANK(INDEX('Policy Characteristics'!I:I,MATCH($C101,'Policy Characteristics'!$C:$C,0))),"",INDEX('Policy Characteristics'!I:I,MATCH($C101,'Policy Characteristics'!$C:$C,0)))</f>
        <v>$ / vehicle</v>
      </c>
      <c r="P101" s="446" t="str">
        <f>IF(ISBLANK(INDEX('Policy Characteristics'!J:J,MATCH($C101,'Policy Characteristics'!$C:$C,0))),"",INDEX('Policy Characteristics'!J:J,MATCH($C101,'Policy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101" s="446" t="str">
        <f>IF(ISBLANK(INDEX('Policy Characteristics'!K:K,MATCH($C101,'Policy Characteristics'!$C:$C,0))),"",INDEX('Policy Characteristics'!K:K,MATCH($C101,'Policy Characteristics'!$C:$C,0)))</f>
        <v>transportation-sector-main.html#ev-subsidy</v>
      </c>
      <c r="R101" s="446" t="str">
        <f>IF(ISBLANK(INDEX('Policy Characteristics'!L:L,MATCH($C101,'Policy Characteristics'!$C:$C,0))),"",INDEX('Policy Characteristics'!L:L,MATCH($C101,'Policy Characteristics'!$C:$C,0)))</f>
        <v>ev-subsidy.html</v>
      </c>
    </row>
    <row r="102" spans="1:18" x14ac:dyDescent="0.25">
      <c r="A102" s="446" t="str">
        <f>IF(ISBLANK(INDEX('Policy Characteristics'!A:A,MATCH($C102,'Policy Characteristics'!$C:$C,0))),"",INDEX('Policy Characteristics'!A:A,MATCH($C102,'Policy Characteristics'!$C:$C,0)))</f>
        <v>Transportation</v>
      </c>
      <c r="B102" s="467" t="str">
        <f>IF(ISBLANK(INDEX('Policy Characteristics'!B:B,MATCH($C102,'Policy Characteristics'!$C:$C,0))),"",INDEX('Policy Characteristics'!B:B,MATCH($C102,'Policy Characteristics'!$C:$C,0)))</f>
        <v>Passenger Vehicle Subsidy</v>
      </c>
      <c r="C102" s="446" t="str">
        <f t="shared" si="3"/>
        <v>Additional Passenger Vehicle Subsidy</v>
      </c>
      <c r="D102" s="339" t="s">
        <v>113</v>
      </c>
      <c r="E102" s="295" t="s">
        <v>2250</v>
      </c>
      <c r="F102" s="295" t="s">
        <v>144</v>
      </c>
      <c r="G102" s="295" t="s">
        <v>3451</v>
      </c>
      <c r="H102" s="20">
        <v>1683</v>
      </c>
      <c r="I102" s="468" t="s">
        <v>43</v>
      </c>
      <c r="J102" s="469" t="str">
        <f>IF(ISBLANK(INDEX('Policy Characteristics'!D:D,MATCH($C102,'Policy Characteristics'!$C:$C,0))),"",INDEX('Policy Characteristics'!D:D,MATCH($C102,'Policy Characteristics'!$C:$C,0)))</f>
        <v>Vehicle Subsidy</v>
      </c>
      <c r="K102" s="446" t="str">
        <f>IF(ISBLANK(INDEX('Policy Characteristics'!E:E,MATCH($C102,'Policy Characteristics'!$C:$C,0))),"",INDEX('Policy Characteristics'!E:E,MATCH($C102,'Policy Characteristics'!$C:$C,0)))</f>
        <v>trans psgr subsidy</v>
      </c>
      <c r="L102" s="242">
        <f>IF(ISBLANK(INDEX('Policy Characteristics'!F:F,MATCH($C102,'Policy Characteristics'!$C:$C,0))),"",INDEX('Policy Characteristics'!F:F,MATCH($C102,'Policy Characteristics'!$C:$C,0)))</f>
        <v>0</v>
      </c>
      <c r="M102" s="242">
        <f>IF(ISBLANK(INDEX('Policy Characteristics'!G:G,MATCH($C102,'Policy Characteristics'!$C:$C,0))),"",INDEX('Policy Characteristics'!G:G,MATCH($C102,'Policy Characteristics'!$C:$C,0)))</f>
        <v>50000</v>
      </c>
      <c r="N102" s="242">
        <f>IF(ISBLANK(INDEX('Policy Characteristics'!H:H,MATCH($C102,'Policy Characteristics'!$C:$C,0))),"",INDEX('Policy Characteristics'!H:H,MATCH($C102,'Policy Characteristics'!$C:$C,0)))</f>
        <v>100</v>
      </c>
      <c r="O102" s="446" t="str">
        <f>IF(ISBLANK(INDEX('Policy Characteristics'!I:I,MATCH($C102,'Policy Characteristics'!$C:$C,0))),"",INDEX('Policy Characteristics'!I:I,MATCH($C102,'Policy Characteristics'!$C:$C,0)))</f>
        <v>$ / vehicle</v>
      </c>
      <c r="P102" s="446" t="str">
        <f>IF(ISBLANK(INDEX('Policy Characteristics'!J:J,MATCH($C102,'Policy Characteristics'!$C:$C,0))),"",INDEX('Policy Characteristics'!J:J,MATCH($C102,'Policy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102" s="446" t="str">
        <f>IF(ISBLANK(INDEX('Policy Characteristics'!K:K,MATCH($C102,'Policy Characteristics'!$C:$C,0))),"",INDEX('Policy Characteristics'!K:K,MATCH($C102,'Policy Characteristics'!$C:$C,0)))</f>
        <v>transportation-sector-main.html#ev-subsidy</v>
      </c>
      <c r="R102" s="446" t="str">
        <f>IF(ISBLANK(INDEX('Policy Characteristics'!L:L,MATCH($C102,'Policy Characteristics'!$C:$C,0))),"",INDEX('Policy Characteristics'!L:L,MATCH($C102,'Policy Characteristics'!$C:$C,0)))</f>
        <v>ev-subsidy.html</v>
      </c>
    </row>
    <row r="103" spans="1:18" x14ac:dyDescent="0.25">
      <c r="A103" s="446" t="str">
        <f>IF(ISBLANK(INDEX('Policy Characteristics'!A:A,MATCH($C103,'Policy Characteristics'!$C:$C,0))),"",INDEX('Policy Characteristics'!A:A,MATCH($C103,'Policy Characteristics'!$C:$C,0)))</f>
        <v>Transportation</v>
      </c>
      <c r="B103" s="467" t="str">
        <f>IF(ISBLANK(INDEX('Policy Characteristics'!B:B,MATCH($C103,'Policy Characteristics'!$C:$C,0))),"",INDEX('Policy Characteristics'!B:B,MATCH($C103,'Policy Characteristics'!$C:$C,0)))</f>
        <v>Passenger Vehicle Subsidy</v>
      </c>
      <c r="C103" s="446" t="str">
        <f t="shared" si="3"/>
        <v>Additional Passenger Vehicle Subsidy</v>
      </c>
      <c r="D103" s="339" t="s">
        <v>113</v>
      </c>
      <c r="E103" s="295" t="s">
        <v>2509</v>
      </c>
      <c r="F103" s="295" t="s">
        <v>144</v>
      </c>
      <c r="G103" s="295" t="s">
        <v>2509</v>
      </c>
      <c r="H103" s="20">
        <v>1684</v>
      </c>
      <c r="I103" s="470" t="s">
        <v>44</v>
      </c>
      <c r="J103" s="469" t="str">
        <f>IF(ISBLANK(INDEX('Policy Characteristics'!D:D,MATCH($C103,'Policy Characteristics'!$C:$C,0))),"",INDEX('Policy Characteristics'!D:D,MATCH($C103,'Policy Characteristics'!$C:$C,0)))</f>
        <v>Vehicle Subsidy</v>
      </c>
      <c r="K103" s="446" t="str">
        <f>IF(ISBLANK(INDEX('Policy Characteristics'!E:E,MATCH($C103,'Policy Characteristics'!$C:$C,0))),"",INDEX('Policy Characteristics'!E:E,MATCH($C103,'Policy Characteristics'!$C:$C,0)))</f>
        <v>trans psgr subsidy</v>
      </c>
      <c r="L103" s="242">
        <f>IF(ISBLANK(INDEX('Policy Characteristics'!F:F,MATCH($C103,'Policy Characteristics'!$C:$C,0))),"",INDEX('Policy Characteristics'!F:F,MATCH($C103,'Policy Characteristics'!$C:$C,0)))</f>
        <v>0</v>
      </c>
      <c r="M103" s="242">
        <f>IF(ISBLANK(INDEX('Policy Characteristics'!G:G,MATCH($C103,'Policy Characteristics'!$C:$C,0))),"",INDEX('Policy Characteristics'!G:G,MATCH($C103,'Policy Characteristics'!$C:$C,0)))</f>
        <v>50000</v>
      </c>
      <c r="N103" s="242">
        <f>IF(ISBLANK(INDEX('Policy Characteristics'!H:H,MATCH($C103,'Policy Characteristics'!$C:$C,0))),"",INDEX('Policy Characteristics'!H:H,MATCH($C103,'Policy Characteristics'!$C:$C,0)))</f>
        <v>100</v>
      </c>
      <c r="O103" s="446" t="str">
        <f>IF(ISBLANK(INDEX('Policy Characteristics'!I:I,MATCH($C103,'Policy Characteristics'!$C:$C,0))),"",INDEX('Policy Characteristics'!I:I,MATCH($C103,'Policy Characteristics'!$C:$C,0)))</f>
        <v>$ / vehicle</v>
      </c>
      <c r="P103" s="446" t="str">
        <f>IF(ISBLANK(INDEX('Policy Characteristics'!J:J,MATCH($C103,'Policy Characteristics'!$C:$C,0))),"",INDEX('Policy Characteristics'!J:J,MATCH($C103,'Policy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103" s="446" t="str">
        <f>IF(ISBLANK(INDEX('Policy Characteristics'!K:K,MATCH($C103,'Policy Characteristics'!$C:$C,0))),"",INDEX('Policy Characteristics'!K:K,MATCH($C103,'Policy Characteristics'!$C:$C,0)))</f>
        <v>transportation-sector-main.html#ev-subsidy</v>
      </c>
      <c r="R103" s="446" t="str">
        <f>IF(ISBLANK(INDEX('Policy Characteristics'!L:L,MATCH($C103,'Policy Characteristics'!$C:$C,0))),"",INDEX('Policy Characteristics'!L:L,MATCH($C103,'Policy Characteristics'!$C:$C,0)))</f>
        <v>ev-subsidy.html</v>
      </c>
    </row>
    <row r="104" spans="1:18" x14ac:dyDescent="0.25">
      <c r="A104" s="446" t="str">
        <f>IF(ISBLANK(INDEX('Policy Characteristics'!A:A,MATCH($C104,'Policy Characteristics'!$C:$C,0))),"",INDEX('Policy Characteristics'!A:A,MATCH($C104,'Policy Characteristics'!$C:$C,0)))</f>
        <v>Transportation</v>
      </c>
      <c r="B104" s="467" t="str">
        <f>IF(ISBLANK(INDEX('Policy Characteristics'!B:B,MATCH($C104,'Policy Characteristics'!$C:$C,0))),"",INDEX('Policy Characteristics'!B:B,MATCH($C104,'Policy Characteristics'!$C:$C,0)))</f>
        <v>Passenger Vehicle Subsidy</v>
      </c>
      <c r="C104" s="446" t="str">
        <f t="shared" si="3"/>
        <v>Additional Passenger Vehicle Subsidy</v>
      </c>
      <c r="D104" s="339" t="s">
        <v>113</v>
      </c>
      <c r="E104" s="295" t="s">
        <v>2508</v>
      </c>
      <c r="F104" s="295" t="s">
        <v>144</v>
      </c>
      <c r="G104" s="295" t="s">
        <v>3452</v>
      </c>
      <c r="H104" s="20">
        <v>1685</v>
      </c>
      <c r="I104" s="468" t="s">
        <v>43</v>
      </c>
      <c r="J104" s="469" t="str">
        <f>IF(ISBLANK(INDEX('Policy Characteristics'!D:D,MATCH($C104,'Policy Characteristics'!$C:$C,0))),"",INDEX('Policy Characteristics'!D:D,MATCH($C104,'Policy Characteristics'!$C:$C,0)))</f>
        <v>Vehicle Subsidy</v>
      </c>
      <c r="K104" s="446" t="str">
        <f>IF(ISBLANK(INDEX('Policy Characteristics'!E:E,MATCH($C104,'Policy Characteristics'!$C:$C,0))),"",INDEX('Policy Characteristics'!E:E,MATCH($C104,'Policy Characteristics'!$C:$C,0)))</f>
        <v>trans psgr subsidy</v>
      </c>
      <c r="L104" s="242">
        <f>IF(ISBLANK(INDEX('Policy Characteristics'!F:F,MATCH($C104,'Policy Characteristics'!$C:$C,0))),"",INDEX('Policy Characteristics'!F:F,MATCH($C104,'Policy Characteristics'!$C:$C,0)))</f>
        <v>0</v>
      </c>
      <c r="M104" s="242">
        <f>IF(ISBLANK(INDEX('Policy Characteristics'!G:G,MATCH($C104,'Policy Characteristics'!$C:$C,0))),"",INDEX('Policy Characteristics'!G:G,MATCH($C104,'Policy Characteristics'!$C:$C,0)))</f>
        <v>50000</v>
      </c>
      <c r="N104" s="242">
        <f>IF(ISBLANK(INDEX('Policy Characteristics'!H:H,MATCH($C104,'Policy Characteristics'!$C:$C,0))),"",INDEX('Policy Characteristics'!H:H,MATCH($C104,'Policy Characteristics'!$C:$C,0)))</f>
        <v>100</v>
      </c>
      <c r="O104" s="446" t="str">
        <f>IF(ISBLANK(INDEX('Policy Characteristics'!I:I,MATCH($C104,'Policy Characteristics'!$C:$C,0))),"",INDEX('Policy Characteristics'!I:I,MATCH($C104,'Policy Characteristics'!$C:$C,0)))</f>
        <v>$ / vehicle</v>
      </c>
      <c r="P104" s="446" t="str">
        <f>IF(ISBLANK(INDEX('Policy Characteristics'!J:J,MATCH($C104,'Policy Characteristics'!$C:$C,0))),"",INDEX('Policy Characteristics'!J:J,MATCH($C104,'Policy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104" s="446" t="str">
        <f>IF(ISBLANK(INDEX('Policy Characteristics'!K:K,MATCH($C104,'Policy Characteristics'!$C:$C,0))),"",INDEX('Policy Characteristics'!K:K,MATCH($C104,'Policy Characteristics'!$C:$C,0)))</f>
        <v>transportation-sector-main.html#ev-subsidy</v>
      </c>
      <c r="R104" s="446" t="str">
        <f>IF(ISBLANK(INDEX('Policy Characteristics'!L:L,MATCH($C104,'Policy Characteristics'!$C:$C,0))),"",INDEX('Policy Characteristics'!L:L,MATCH($C104,'Policy Characteristics'!$C:$C,0)))</f>
        <v>ev-subsidy.html</v>
      </c>
    </row>
    <row r="105" spans="1:18" s="295" customFormat="1" x14ac:dyDescent="0.25">
      <c r="A105" s="446" t="str">
        <f>IF(ISBLANK(INDEX('Policy Characteristics'!A:A,MATCH($C105,'Policy Characteristics'!$C:$C,0))),"",INDEX('Policy Characteristics'!A:A,MATCH($C105,'Policy Characteristics'!$C:$C,0)))</f>
        <v>Transportation</v>
      </c>
      <c r="B105" s="467" t="str">
        <f>IF(ISBLANK(INDEX('Policy Characteristics'!B:B,MATCH($C105,'Policy Characteristics'!$C:$C,0))),"",INDEX('Policy Characteristics'!B:B,MATCH($C105,'Policy Characteristics'!$C:$C,0)))</f>
        <v>Freight Vehicle Subsidy</v>
      </c>
      <c r="C105" t="s">
        <v>3442</v>
      </c>
      <c r="D105" s="339" t="s">
        <v>37</v>
      </c>
      <c r="E105" s="339" t="s">
        <v>2246</v>
      </c>
      <c r="F105" s="295" t="s">
        <v>3457</v>
      </c>
      <c r="G105" s="339" t="s">
        <v>3447</v>
      </c>
      <c r="H105" s="20">
        <v>1686</v>
      </c>
      <c r="I105" s="468" t="s">
        <v>43</v>
      </c>
      <c r="J105" s="469" t="str">
        <f>IF(ISBLANK(INDEX('Policy Characteristics'!D:D,MATCH($C105,'Policy Characteristics'!$C:$C,0))),"",INDEX('Policy Characteristics'!D:D,MATCH($C105,'Policy Characteristics'!$C:$C,0)))</f>
        <v>Vehicle Subsidy</v>
      </c>
      <c r="K105" s="446" t="str">
        <f>IF(ISBLANK(INDEX('Policy Characteristics'!E:E,MATCH($C105,'Policy Characteristics'!$C:$C,0))),"",INDEX('Policy Characteristics'!E:E,MATCH($C105,'Policy Characteristics'!$C:$C,0)))</f>
        <v>trans frgt subsidy</v>
      </c>
      <c r="L105" s="242">
        <f>IF(ISBLANK(INDEX('Policy Characteristics'!F:F,MATCH($C105,'Policy Characteristics'!$C:$C,0))),"",INDEX('Policy Characteristics'!F:F,MATCH($C105,'Policy Characteristics'!$C:$C,0)))</f>
        <v>0</v>
      </c>
      <c r="M105" s="242">
        <f>IF(ISBLANK(INDEX('Policy Characteristics'!G:G,MATCH($C105,'Policy Characteristics'!$C:$C,0))),"",INDEX('Policy Characteristics'!G:G,MATCH($C105,'Policy Characteristics'!$C:$C,0)))</f>
        <v>50000</v>
      </c>
      <c r="N105" s="242">
        <f>IF(ISBLANK(INDEX('Policy Characteristics'!H:H,MATCH($C105,'Policy Characteristics'!$C:$C,0))),"",INDEX('Policy Characteristics'!H:H,MATCH($C105,'Policy Characteristics'!$C:$C,0)))</f>
        <v>100</v>
      </c>
      <c r="O105" s="446" t="str">
        <f>IF(ISBLANK(INDEX('Policy Characteristics'!I:I,MATCH($C105,'Policy Characteristics'!$C:$C,0))),"",INDEX('Policy Characteristics'!I:I,MATCH($C105,'Policy Characteristics'!$C:$C,0)))</f>
        <v>$ / vehicle</v>
      </c>
      <c r="P105" s="446" t="str">
        <f>IF(ISBLANK(INDEX('Policy Characteristics'!J:J,MATCH($C105,'Policy Characteristics'!$C:$C,0))),"",INDEX('Policy Characteristics'!J:J,MATCH($C105,'Policy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05" s="446" t="str">
        <f>IF(ISBLANK(INDEX('Policy Characteristics'!K:K,MATCH($C105,'Policy Characteristics'!$C:$C,0))),"",INDEX('Policy Characteristics'!K:K,MATCH($C105,'Policy Characteristics'!$C:$C,0)))</f>
        <v>transportation-sector-main.html#ev-subsidy</v>
      </c>
      <c r="R105" s="446" t="str">
        <f>IF(ISBLANK(INDEX('Policy Characteristics'!L:L,MATCH($C105,'Policy Characteristics'!$C:$C,0))),"",INDEX('Policy Characteristics'!L:L,MATCH($C105,'Policy Characteristics'!$C:$C,0)))</f>
        <v>ev-subsidy.html</v>
      </c>
    </row>
    <row r="106" spans="1:18" ht="14.45" customHeight="1" x14ac:dyDescent="0.25">
      <c r="A106" s="446" t="str">
        <f>IF(ISBLANK(INDEX('Policy Characteristics'!A:A,MATCH($C106,'Policy Characteristics'!$C:$C,0))),"",INDEX('Policy Characteristics'!A:A,MATCH($C106,'Policy Characteristics'!$C:$C,0)))</f>
        <v>Transportation</v>
      </c>
      <c r="B106" s="467" t="str">
        <f>IF(ISBLANK(INDEX('Policy Characteristics'!B:B,MATCH($C106,'Policy Characteristics'!$C:$C,0))),"",INDEX('Policy Characteristics'!B:B,MATCH($C106,'Policy Characteristics'!$C:$C,0)))</f>
        <v>Freight Vehicle Subsidy</v>
      </c>
      <c r="C106" s="446" t="str">
        <f>C$105</f>
        <v>Additional Freight Vehicle Subsidy</v>
      </c>
      <c r="D106" s="339" t="s">
        <v>37</v>
      </c>
      <c r="E106" s="295" t="s">
        <v>2247</v>
      </c>
      <c r="F106" s="295" t="s">
        <v>3457</v>
      </c>
      <c r="G106" s="295" t="s">
        <v>3448</v>
      </c>
      <c r="H106" s="20">
        <v>1687</v>
      </c>
      <c r="I106" s="468" t="s">
        <v>43</v>
      </c>
      <c r="J106" s="469" t="str">
        <f>IF(ISBLANK(INDEX('Policy Characteristics'!D:D,MATCH($C106,'Policy Characteristics'!$C:$C,0))),"",INDEX('Policy Characteristics'!D:D,MATCH($C106,'Policy Characteristics'!$C:$C,0)))</f>
        <v>Vehicle Subsidy</v>
      </c>
      <c r="K106" s="446" t="str">
        <f>IF(ISBLANK(INDEX('Policy Characteristics'!E:E,MATCH($C106,'Policy Characteristics'!$C:$C,0))),"",INDEX('Policy Characteristics'!E:E,MATCH($C106,'Policy Characteristics'!$C:$C,0)))</f>
        <v>trans frgt subsidy</v>
      </c>
      <c r="L106" s="242">
        <f>IF(ISBLANK(INDEX('Policy Characteristics'!F:F,MATCH($C106,'Policy Characteristics'!$C:$C,0))),"",INDEX('Policy Characteristics'!F:F,MATCH($C106,'Policy Characteristics'!$C:$C,0)))</f>
        <v>0</v>
      </c>
      <c r="M106" s="242">
        <f>IF(ISBLANK(INDEX('Policy Characteristics'!G:G,MATCH($C106,'Policy Characteristics'!$C:$C,0))),"",INDEX('Policy Characteristics'!G:G,MATCH($C106,'Policy Characteristics'!$C:$C,0)))</f>
        <v>50000</v>
      </c>
      <c r="N106" s="242">
        <f>IF(ISBLANK(INDEX('Policy Characteristics'!H:H,MATCH($C106,'Policy Characteristics'!$C:$C,0))),"",INDEX('Policy Characteristics'!H:H,MATCH($C106,'Policy Characteristics'!$C:$C,0)))</f>
        <v>100</v>
      </c>
      <c r="O106" s="446" t="str">
        <f>IF(ISBLANK(INDEX('Policy Characteristics'!I:I,MATCH($C106,'Policy Characteristics'!$C:$C,0))),"",INDEX('Policy Characteristics'!I:I,MATCH($C106,'Policy Characteristics'!$C:$C,0)))</f>
        <v>$ / vehicle</v>
      </c>
      <c r="P106" s="446" t="str">
        <f>IF(ISBLANK(INDEX('Policy Characteristics'!J:J,MATCH($C106,'Policy Characteristics'!$C:$C,0))),"",INDEX('Policy Characteristics'!J:J,MATCH($C106,'Policy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06" s="446" t="str">
        <f>IF(ISBLANK(INDEX('Policy Characteristics'!K:K,MATCH($C106,'Policy Characteristics'!$C:$C,0))),"",INDEX('Policy Characteristics'!K:K,MATCH($C106,'Policy Characteristics'!$C:$C,0)))</f>
        <v>transportation-sector-main.html#ev-subsidy</v>
      </c>
      <c r="R106" s="446" t="str">
        <f>IF(ISBLANK(INDEX('Policy Characteristics'!L:L,MATCH($C106,'Policy Characteristics'!$C:$C,0))),"",INDEX('Policy Characteristics'!L:L,MATCH($C106,'Policy Characteristics'!$C:$C,0)))</f>
        <v>ev-subsidy.html</v>
      </c>
    </row>
    <row r="107" spans="1:18" x14ac:dyDescent="0.25">
      <c r="A107" s="446" t="str">
        <f>IF(ISBLANK(INDEX('Policy Characteristics'!A:A,MATCH($C107,'Policy Characteristics'!$C:$C,0))),"",INDEX('Policy Characteristics'!A:A,MATCH($C107,'Policy Characteristics'!$C:$C,0)))</f>
        <v>Transportation</v>
      </c>
      <c r="B107" s="467" t="str">
        <f>IF(ISBLANK(INDEX('Policy Characteristics'!B:B,MATCH($C107,'Policy Characteristics'!$C:$C,0))),"",INDEX('Policy Characteristics'!B:B,MATCH($C107,'Policy Characteristics'!$C:$C,0)))</f>
        <v>Freight Vehicle Subsidy</v>
      </c>
      <c r="C107" s="446" t="str">
        <f t="shared" ref="C107:C146" si="4">C$105</f>
        <v>Additional Freight Vehicle Subsidy</v>
      </c>
      <c r="D107" s="339" t="s">
        <v>37</v>
      </c>
      <c r="E107" s="295" t="s">
        <v>2248</v>
      </c>
      <c r="F107" s="295" t="s">
        <v>3457</v>
      </c>
      <c r="G107" s="295" t="s">
        <v>3449</v>
      </c>
      <c r="H107" s="20">
        <v>1688</v>
      </c>
      <c r="I107" s="470" t="s">
        <v>44</v>
      </c>
      <c r="J107" s="469" t="str">
        <f>IF(ISBLANK(INDEX('Policy Characteristics'!D:D,MATCH($C107,'Policy Characteristics'!$C:$C,0))),"",INDEX('Policy Characteristics'!D:D,MATCH($C107,'Policy Characteristics'!$C:$C,0)))</f>
        <v>Vehicle Subsidy</v>
      </c>
      <c r="K107" s="446" t="str">
        <f>IF(ISBLANK(INDEX('Policy Characteristics'!E:E,MATCH($C107,'Policy Characteristics'!$C:$C,0))),"",INDEX('Policy Characteristics'!E:E,MATCH($C107,'Policy Characteristics'!$C:$C,0)))</f>
        <v>trans frgt subsidy</v>
      </c>
      <c r="L107" s="242">
        <f>IF(ISBLANK(INDEX('Policy Characteristics'!F:F,MATCH($C107,'Policy Characteristics'!$C:$C,0))),"",INDEX('Policy Characteristics'!F:F,MATCH($C107,'Policy Characteristics'!$C:$C,0)))</f>
        <v>0</v>
      </c>
      <c r="M107" s="242">
        <f>IF(ISBLANK(INDEX('Policy Characteristics'!G:G,MATCH($C107,'Policy Characteristics'!$C:$C,0))),"",INDEX('Policy Characteristics'!G:G,MATCH($C107,'Policy Characteristics'!$C:$C,0)))</f>
        <v>50000</v>
      </c>
      <c r="N107" s="242">
        <f>IF(ISBLANK(INDEX('Policy Characteristics'!H:H,MATCH($C107,'Policy Characteristics'!$C:$C,0))),"",INDEX('Policy Characteristics'!H:H,MATCH($C107,'Policy Characteristics'!$C:$C,0)))</f>
        <v>100</v>
      </c>
      <c r="O107" s="446" t="str">
        <f>IF(ISBLANK(INDEX('Policy Characteristics'!I:I,MATCH($C107,'Policy Characteristics'!$C:$C,0))),"",INDEX('Policy Characteristics'!I:I,MATCH($C107,'Policy Characteristics'!$C:$C,0)))</f>
        <v>$ / vehicle</v>
      </c>
      <c r="P107" s="446" t="str">
        <f>IF(ISBLANK(INDEX('Policy Characteristics'!J:J,MATCH($C107,'Policy Characteristics'!$C:$C,0))),"",INDEX('Policy Characteristics'!J:J,MATCH($C107,'Policy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07" s="446" t="str">
        <f>IF(ISBLANK(INDEX('Policy Characteristics'!K:K,MATCH($C107,'Policy Characteristics'!$C:$C,0))),"",INDEX('Policy Characteristics'!K:K,MATCH($C107,'Policy Characteristics'!$C:$C,0)))</f>
        <v>transportation-sector-main.html#ev-subsidy</v>
      </c>
      <c r="R107" s="446" t="str">
        <f>IF(ISBLANK(INDEX('Policy Characteristics'!L:L,MATCH($C107,'Policy Characteristics'!$C:$C,0))),"",INDEX('Policy Characteristics'!L:L,MATCH($C107,'Policy Characteristics'!$C:$C,0)))</f>
        <v>ev-subsidy.html</v>
      </c>
    </row>
    <row r="108" spans="1:18" x14ac:dyDescent="0.25">
      <c r="A108" s="446" t="str">
        <f>IF(ISBLANK(INDEX('Policy Characteristics'!A:A,MATCH($C108,'Policy Characteristics'!$C:$C,0))),"",INDEX('Policy Characteristics'!A:A,MATCH($C108,'Policy Characteristics'!$C:$C,0)))</f>
        <v>Transportation</v>
      </c>
      <c r="B108" s="467" t="str">
        <f>IF(ISBLANK(INDEX('Policy Characteristics'!B:B,MATCH($C108,'Policy Characteristics'!$C:$C,0))),"",INDEX('Policy Characteristics'!B:B,MATCH($C108,'Policy Characteristics'!$C:$C,0)))</f>
        <v>Freight Vehicle Subsidy</v>
      </c>
      <c r="C108" s="446" t="str">
        <f t="shared" si="4"/>
        <v>Additional Freight Vehicle Subsidy</v>
      </c>
      <c r="D108" s="339" t="s">
        <v>37</v>
      </c>
      <c r="E108" s="295" t="s">
        <v>2249</v>
      </c>
      <c r="F108" s="295" t="s">
        <v>3457</v>
      </c>
      <c r="G108" s="295" t="s">
        <v>3450</v>
      </c>
      <c r="H108" s="20">
        <v>1689</v>
      </c>
      <c r="I108" s="470" t="s">
        <v>44</v>
      </c>
      <c r="J108" s="469" t="str">
        <f>IF(ISBLANK(INDEX('Policy Characteristics'!D:D,MATCH($C108,'Policy Characteristics'!$C:$C,0))),"",INDEX('Policy Characteristics'!D:D,MATCH($C108,'Policy Characteristics'!$C:$C,0)))</f>
        <v>Vehicle Subsidy</v>
      </c>
      <c r="K108" s="446" t="str">
        <f>IF(ISBLANK(INDEX('Policy Characteristics'!E:E,MATCH($C108,'Policy Characteristics'!$C:$C,0))),"",INDEX('Policy Characteristics'!E:E,MATCH($C108,'Policy Characteristics'!$C:$C,0)))</f>
        <v>trans frgt subsidy</v>
      </c>
      <c r="L108" s="242">
        <f>IF(ISBLANK(INDEX('Policy Characteristics'!F:F,MATCH($C108,'Policy Characteristics'!$C:$C,0))),"",INDEX('Policy Characteristics'!F:F,MATCH($C108,'Policy Characteristics'!$C:$C,0)))</f>
        <v>0</v>
      </c>
      <c r="M108" s="242">
        <f>IF(ISBLANK(INDEX('Policy Characteristics'!G:G,MATCH($C108,'Policy Characteristics'!$C:$C,0))),"",INDEX('Policy Characteristics'!G:G,MATCH($C108,'Policy Characteristics'!$C:$C,0)))</f>
        <v>50000</v>
      </c>
      <c r="N108" s="242">
        <f>IF(ISBLANK(INDEX('Policy Characteristics'!H:H,MATCH($C108,'Policy Characteristics'!$C:$C,0))),"",INDEX('Policy Characteristics'!H:H,MATCH($C108,'Policy Characteristics'!$C:$C,0)))</f>
        <v>100</v>
      </c>
      <c r="O108" s="446" t="str">
        <f>IF(ISBLANK(INDEX('Policy Characteristics'!I:I,MATCH($C108,'Policy Characteristics'!$C:$C,0))),"",INDEX('Policy Characteristics'!I:I,MATCH($C108,'Policy Characteristics'!$C:$C,0)))</f>
        <v>$ / vehicle</v>
      </c>
      <c r="P108" s="446" t="str">
        <f>IF(ISBLANK(INDEX('Policy Characteristics'!J:J,MATCH($C108,'Policy Characteristics'!$C:$C,0))),"",INDEX('Policy Characteristics'!J:J,MATCH($C108,'Policy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08" s="446" t="str">
        <f>IF(ISBLANK(INDEX('Policy Characteristics'!K:K,MATCH($C108,'Policy Characteristics'!$C:$C,0))),"",INDEX('Policy Characteristics'!K:K,MATCH($C108,'Policy Characteristics'!$C:$C,0)))</f>
        <v>transportation-sector-main.html#ev-subsidy</v>
      </c>
      <c r="R108" s="446" t="str">
        <f>IF(ISBLANK(INDEX('Policy Characteristics'!L:L,MATCH($C108,'Policy Characteristics'!$C:$C,0))),"",INDEX('Policy Characteristics'!L:L,MATCH($C108,'Policy Characteristics'!$C:$C,0)))</f>
        <v>ev-subsidy.html</v>
      </c>
    </row>
    <row r="109" spans="1:18" x14ac:dyDescent="0.25">
      <c r="A109" s="446" t="str">
        <f>IF(ISBLANK(INDEX('Policy Characteristics'!A:A,MATCH($C109,'Policy Characteristics'!$C:$C,0))),"",INDEX('Policy Characteristics'!A:A,MATCH($C109,'Policy Characteristics'!$C:$C,0)))</f>
        <v>Transportation</v>
      </c>
      <c r="B109" s="467" t="str">
        <f>IF(ISBLANK(INDEX('Policy Characteristics'!B:B,MATCH($C109,'Policy Characteristics'!$C:$C,0))),"",INDEX('Policy Characteristics'!B:B,MATCH($C109,'Policy Characteristics'!$C:$C,0)))</f>
        <v>Freight Vehicle Subsidy</v>
      </c>
      <c r="C109" s="446" t="str">
        <f t="shared" si="4"/>
        <v>Additional Freight Vehicle Subsidy</v>
      </c>
      <c r="D109" s="339" t="s">
        <v>37</v>
      </c>
      <c r="E109" s="295" t="s">
        <v>2250</v>
      </c>
      <c r="F109" s="295" t="s">
        <v>3457</v>
      </c>
      <c r="G109" s="295" t="s">
        <v>3451</v>
      </c>
      <c r="H109" s="20">
        <v>1690</v>
      </c>
      <c r="I109" s="470" t="s">
        <v>43</v>
      </c>
      <c r="J109" s="469" t="str">
        <f>IF(ISBLANK(INDEX('Policy Characteristics'!D:D,MATCH($C109,'Policy Characteristics'!$C:$C,0))),"",INDEX('Policy Characteristics'!D:D,MATCH($C109,'Policy Characteristics'!$C:$C,0)))</f>
        <v>Vehicle Subsidy</v>
      </c>
      <c r="K109" s="446" t="str">
        <f>IF(ISBLANK(INDEX('Policy Characteristics'!E:E,MATCH($C109,'Policy Characteristics'!$C:$C,0))),"",INDEX('Policy Characteristics'!E:E,MATCH($C109,'Policy Characteristics'!$C:$C,0)))</f>
        <v>trans frgt subsidy</v>
      </c>
      <c r="L109" s="242">
        <f>IF(ISBLANK(INDEX('Policy Characteristics'!F:F,MATCH($C109,'Policy Characteristics'!$C:$C,0))),"",INDEX('Policy Characteristics'!F:F,MATCH($C109,'Policy Characteristics'!$C:$C,0)))</f>
        <v>0</v>
      </c>
      <c r="M109" s="242">
        <f>IF(ISBLANK(INDEX('Policy Characteristics'!G:G,MATCH($C109,'Policy Characteristics'!$C:$C,0))),"",INDEX('Policy Characteristics'!G:G,MATCH($C109,'Policy Characteristics'!$C:$C,0)))</f>
        <v>50000</v>
      </c>
      <c r="N109" s="242">
        <f>IF(ISBLANK(INDEX('Policy Characteristics'!H:H,MATCH($C109,'Policy Characteristics'!$C:$C,0))),"",INDEX('Policy Characteristics'!H:H,MATCH($C109,'Policy Characteristics'!$C:$C,0)))</f>
        <v>100</v>
      </c>
      <c r="O109" s="446" t="str">
        <f>IF(ISBLANK(INDEX('Policy Characteristics'!I:I,MATCH($C109,'Policy Characteristics'!$C:$C,0))),"",INDEX('Policy Characteristics'!I:I,MATCH($C109,'Policy Characteristics'!$C:$C,0)))</f>
        <v>$ / vehicle</v>
      </c>
      <c r="P109" s="446" t="str">
        <f>IF(ISBLANK(INDEX('Policy Characteristics'!J:J,MATCH($C109,'Policy Characteristics'!$C:$C,0))),"",INDEX('Policy Characteristics'!J:J,MATCH($C109,'Policy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09" s="446" t="str">
        <f>IF(ISBLANK(INDEX('Policy Characteristics'!K:K,MATCH($C109,'Policy Characteristics'!$C:$C,0))),"",INDEX('Policy Characteristics'!K:K,MATCH($C109,'Policy Characteristics'!$C:$C,0)))</f>
        <v>transportation-sector-main.html#ev-subsidy</v>
      </c>
      <c r="R109" s="446" t="str">
        <f>IF(ISBLANK(INDEX('Policy Characteristics'!L:L,MATCH($C109,'Policy Characteristics'!$C:$C,0))),"",INDEX('Policy Characteristics'!L:L,MATCH($C109,'Policy Characteristics'!$C:$C,0)))</f>
        <v>ev-subsidy.html</v>
      </c>
    </row>
    <row r="110" spans="1:18" x14ac:dyDescent="0.25">
      <c r="A110" s="446" t="str">
        <f>IF(ISBLANK(INDEX('Policy Characteristics'!A:A,MATCH($C110,'Policy Characteristics'!$C:$C,0))),"",INDEX('Policy Characteristics'!A:A,MATCH($C110,'Policy Characteristics'!$C:$C,0)))</f>
        <v>Transportation</v>
      </c>
      <c r="B110" s="467" t="str">
        <f>IF(ISBLANK(INDEX('Policy Characteristics'!B:B,MATCH($C110,'Policy Characteristics'!$C:$C,0))),"",INDEX('Policy Characteristics'!B:B,MATCH($C110,'Policy Characteristics'!$C:$C,0)))</f>
        <v>Freight Vehicle Subsidy</v>
      </c>
      <c r="C110" s="446" t="str">
        <f t="shared" si="4"/>
        <v>Additional Freight Vehicle Subsidy</v>
      </c>
      <c r="D110" s="339" t="s">
        <v>37</v>
      </c>
      <c r="E110" s="295" t="s">
        <v>2509</v>
      </c>
      <c r="F110" s="295" t="s">
        <v>3457</v>
      </c>
      <c r="G110" s="295" t="s">
        <v>2509</v>
      </c>
      <c r="H110" s="20">
        <v>1691</v>
      </c>
      <c r="I110" s="468" t="s">
        <v>43</v>
      </c>
      <c r="J110" s="469" t="str">
        <f>IF(ISBLANK(INDEX('Policy Characteristics'!D:D,MATCH($C110,'Policy Characteristics'!$C:$C,0))),"",INDEX('Policy Characteristics'!D:D,MATCH($C110,'Policy Characteristics'!$C:$C,0)))</f>
        <v>Vehicle Subsidy</v>
      </c>
      <c r="K110" s="446" t="str">
        <f>IF(ISBLANK(INDEX('Policy Characteristics'!E:E,MATCH($C110,'Policy Characteristics'!$C:$C,0))),"",INDEX('Policy Characteristics'!E:E,MATCH($C110,'Policy Characteristics'!$C:$C,0)))</f>
        <v>trans frgt subsidy</v>
      </c>
      <c r="L110" s="242">
        <f>IF(ISBLANK(INDEX('Policy Characteristics'!F:F,MATCH($C110,'Policy Characteristics'!$C:$C,0))),"",INDEX('Policy Characteristics'!F:F,MATCH($C110,'Policy Characteristics'!$C:$C,0)))</f>
        <v>0</v>
      </c>
      <c r="M110" s="242">
        <f>IF(ISBLANK(INDEX('Policy Characteristics'!G:G,MATCH($C110,'Policy Characteristics'!$C:$C,0))),"",INDEX('Policy Characteristics'!G:G,MATCH($C110,'Policy Characteristics'!$C:$C,0)))</f>
        <v>50000</v>
      </c>
      <c r="N110" s="242">
        <f>IF(ISBLANK(INDEX('Policy Characteristics'!H:H,MATCH($C110,'Policy Characteristics'!$C:$C,0))),"",INDEX('Policy Characteristics'!H:H,MATCH($C110,'Policy Characteristics'!$C:$C,0)))</f>
        <v>100</v>
      </c>
      <c r="O110" s="446" t="str">
        <f>IF(ISBLANK(INDEX('Policy Characteristics'!I:I,MATCH($C110,'Policy Characteristics'!$C:$C,0))),"",INDEX('Policy Characteristics'!I:I,MATCH($C110,'Policy Characteristics'!$C:$C,0)))</f>
        <v>$ / vehicle</v>
      </c>
      <c r="P110" s="446" t="str">
        <f>IF(ISBLANK(INDEX('Policy Characteristics'!J:J,MATCH($C110,'Policy Characteristics'!$C:$C,0))),"",INDEX('Policy Characteristics'!J:J,MATCH($C110,'Policy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0" s="446" t="str">
        <f>IF(ISBLANK(INDEX('Policy Characteristics'!K:K,MATCH($C110,'Policy Characteristics'!$C:$C,0))),"",INDEX('Policy Characteristics'!K:K,MATCH($C110,'Policy Characteristics'!$C:$C,0)))</f>
        <v>transportation-sector-main.html#ev-subsidy</v>
      </c>
      <c r="R110" s="446" t="str">
        <f>IF(ISBLANK(INDEX('Policy Characteristics'!L:L,MATCH($C110,'Policy Characteristics'!$C:$C,0))),"",INDEX('Policy Characteristics'!L:L,MATCH($C110,'Policy Characteristics'!$C:$C,0)))</f>
        <v>ev-subsidy.html</v>
      </c>
    </row>
    <row r="111" spans="1:18" x14ac:dyDescent="0.25">
      <c r="A111" s="446" t="str">
        <f>IF(ISBLANK(INDEX('Policy Characteristics'!A:A,MATCH($C111,'Policy Characteristics'!$C:$C,0))),"",INDEX('Policy Characteristics'!A:A,MATCH($C111,'Policy Characteristics'!$C:$C,0)))</f>
        <v>Transportation</v>
      </c>
      <c r="B111" s="467" t="str">
        <f>IF(ISBLANK(INDEX('Policy Characteristics'!B:B,MATCH($C111,'Policy Characteristics'!$C:$C,0))),"",INDEX('Policy Characteristics'!B:B,MATCH($C111,'Policy Characteristics'!$C:$C,0)))</f>
        <v>Freight Vehicle Subsidy</v>
      </c>
      <c r="C111" s="446" t="str">
        <f t="shared" si="4"/>
        <v>Additional Freight Vehicle Subsidy</v>
      </c>
      <c r="D111" s="339" t="s">
        <v>37</v>
      </c>
      <c r="E111" s="295" t="s">
        <v>2508</v>
      </c>
      <c r="F111" s="295" t="s">
        <v>3457</v>
      </c>
      <c r="G111" s="295" t="s">
        <v>3452</v>
      </c>
      <c r="H111" s="20">
        <v>1692</v>
      </c>
      <c r="I111" s="470" t="s">
        <v>43</v>
      </c>
      <c r="J111" s="469" t="str">
        <f>IF(ISBLANK(INDEX('Policy Characteristics'!D:D,MATCH($C111,'Policy Characteristics'!$C:$C,0))),"",INDEX('Policy Characteristics'!D:D,MATCH($C111,'Policy Characteristics'!$C:$C,0)))</f>
        <v>Vehicle Subsidy</v>
      </c>
      <c r="K111" s="446" t="str">
        <f>IF(ISBLANK(INDEX('Policy Characteristics'!E:E,MATCH($C111,'Policy Characteristics'!$C:$C,0))),"",INDEX('Policy Characteristics'!E:E,MATCH($C111,'Policy Characteristics'!$C:$C,0)))</f>
        <v>trans frgt subsidy</v>
      </c>
      <c r="L111" s="242">
        <f>IF(ISBLANK(INDEX('Policy Characteristics'!F:F,MATCH($C111,'Policy Characteristics'!$C:$C,0))),"",INDEX('Policy Characteristics'!F:F,MATCH($C111,'Policy Characteristics'!$C:$C,0)))</f>
        <v>0</v>
      </c>
      <c r="M111" s="242">
        <f>IF(ISBLANK(INDEX('Policy Characteristics'!G:G,MATCH($C111,'Policy Characteristics'!$C:$C,0))),"",INDEX('Policy Characteristics'!G:G,MATCH($C111,'Policy Characteristics'!$C:$C,0)))</f>
        <v>50000</v>
      </c>
      <c r="N111" s="242">
        <f>IF(ISBLANK(INDEX('Policy Characteristics'!H:H,MATCH($C111,'Policy Characteristics'!$C:$C,0))),"",INDEX('Policy Characteristics'!H:H,MATCH($C111,'Policy Characteristics'!$C:$C,0)))</f>
        <v>100</v>
      </c>
      <c r="O111" s="446" t="str">
        <f>IF(ISBLANK(INDEX('Policy Characteristics'!I:I,MATCH($C111,'Policy Characteristics'!$C:$C,0))),"",INDEX('Policy Characteristics'!I:I,MATCH($C111,'Policy Characteristics'!$C:$C,0)))</f>
        <v>$ / vehicle</v>
      </c>
      <c r="P111" s="446" t="str">
        <f>IF(ISBLANK(INDEX('Policy Characteristics'!J:J,MATCH($C111,'Policy Characteristics'!$C:$C,0))),"",INDEX('Policy Characteristics'!J:J,MATCH($C111,'Policy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1" s="446" t="str">
        <f>IF(ISBLANK(INDEX('Policy Characteristics'!K:K,MATCH($C111,'Policy Characteristics'!$C:$C,0))),"",INDEX('Policy Characteristics'!K:K,MATCH($C111,'Policy Characteristics'!$C:$C,0)))</f>
        <v>transportation-sector-main.html#ev-subsidy</v>
      </c>
      <c r="R111" s="446" t="str">
        <f>IF(ISBLANK(INDEX('Policy Characteristics'!L:L,MATCH($C111,'Policy Characteristics'!$C:$C,0))),"",INDEX('Policy Characteristics'!L:L,MATCH($C111,'Policy Characteristics'!$C:$C,0)))</f>
        <v>ev-subsidy.html</v>
      </c>
    </row>
    <row r="112" spans="1:18" x14ac:dyDescent="0.25">
      <c r="A112" s="446" t="str">
        <f>IF(ISBLANK(INDEX('Policy Characteristics'!A:A,MATCH($C112,'Policy Characteristics'!$C:$C,0))),"",INDEX('Policy Characteristics'!A:A,MATCH($C112,'Policy Characteristics'!$C:$C,0)))</f>
        <v>Transportation</v>
      </c>
      <c r="B112" s="467" t="str">
        <f>IF(ISBLANK(INDEX('Policy Characteristics'!B:B,MATCH($C112,'Policy Characteristics'!$C:$C,0))),"",INDEX('Policy Characteristics'!B:B,MATCH($C112,'Policy Characteristics'!$C:$C,0)))</f>
        <v>Freight Vehicle Subsidy</v>
      </c>
      <c r="C112" s="446" t="str">
        <f t="shared" si="4"/>
        <v>Additional Freight Vehicle Subsidy</v>
      </c>
      <c r="D112" s="339" t="s">
        <v>38</v>
      </c>
      <c r="E112" s="339" t="s">
        <v>2246</v>
      </c>
      <c r="F112" s="295" t="s">
        <v>3454</v>
      </c>
      <c r="G112" s="339" t="s">
        <v>3447</v>
      </c>
      <c r="H112" s="20">
        <v>1693</v>
      </c>
      <c r="I112" s="468" t="s">
        <v>43</v>
      </c>
      <c r="J112" s="469" t="str">
        <f>IF(ISBLANK(INDEX('Policy Characteristics'!D:D,MATCH($C112,'Policy Characteristics'!$C:$C,0))),"",INDEX('Policy Characteristics'!D:D,MATCH($C112,'Policy Characteristics'!$C:$C,0)))</f>
        <v>Vehicle Subsidy</v>
      </c>
      <c r="K112" s="446" t="str">
        <f>IF(ISBLANK(INDEX('Policy Characteristics'!E:E,MATCH($C112,'Policy Characteristics'!$C:$C,0))),"",INDEX('Policy Characteristics'!E:E,MATCH($C112,'Policy Characteristics'!$C:$C,0)))</f>
        <v>trans frgt subsidy</v>
      </c>
      <c r="L112" s="242">
        <f>IF(ISBLANK(INDEX('Policy Characteristics'!F:F,MATCH($C112,'Policy Characteristics'!$C:$C,0))),"",INDEX('Policy Characteristics'!F:F,MATCH($C112,'Policy Characteristics'!$C:$C,0)))</f>
        <v>0</v>
      </c>
      <c r="M112" s="242">
        <f>IF(ISBLANK(INDEX('Policy Characteristics'!G:G,MATCH($C112,'Policy Characteristics'!$C:$C,0))),"",INDEX('Policy Characteristics'!G:G,MATCH($C112,'Policy Characteristics'!$C:$C,0)))</f>
        <v>50000</v>
      </c>
      <c r="N112" s="242">
        <f>IF(ISBLANK(INDEX('Policy Characteristics'!H:H,MATCH($C112,'Policy Characteristics'!$C:$C,0))),"",INDEX('Policy Characteristics'!H:H,MATCH($C112,'Policy Characteristics'!$C:$C,0)))</f>
        <v>100</v>
      </c>
      <c r="O112" s="446" t="str">
        <f>IF(ISBLANK(INDEX('Policy Characteristics'!I:I,MATCH($C112,'Policy Characteristics'!$C:$C,0))),"",INDEX('Policy Characteristics'!I:I,MATCH($C112,'Policy Characteristics'!$C:$C,0)))</f>
        <v>$ / vehicle</v>
      </c>
      <c r="P112" s="446" t="str">
        <f>IF(ISBLANK(INDEX('Policy Characteristics'!J:J,MATCH($C112,'Policy Characteristics'!$C:$C,0))),"",INDEX('Policy Characteristics'!J:J,MATCH($C112,'Policy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2" s="446" t="str">
        <f>IF(ISBLANK(INDEX('Policy Characteristics'!K:K,MATCH($C112,'Policy Characteristics'!$C:$C,0))),"",INDEX('Policy Characteristics'!K:K,MATCH($C112,'Policy Characteristics'!$C:$C,0)))</f>
        <v>transportation-sector-main.html#ev-subsidy</v>
      </c>
      <c r="R112" s="446" t="str">
        <f>IF(ISBLANK(INDEX('Policy Characteristics'!L:L,MATCH($C112,'Policy Characteristics'!$C:$C,0))),"",INDEX('Policy Characteristics'!L:L,MATCH($C112,'Policy Characteristics'!$C:$C,0)))</f>
        <v>ev-subsidy.html</v>
      </c>
    </row>
    <row r="113" spans="1:18" x14ac:dyDescent="0.25">
      <c r="A113" s="446" t="str">
        <f>IF(ISBLANK(INDEX('Policy Characteristics'!A:A,MATCH($C113,'Policy Characteristics'!$C:$C,0))),"",INDEX('Policy Characteristics'!A:A,MATCH($C113,'Policy Characteristics'!$C:$C,0)))</f>
        <v>Transportation</v>
      </c>
      <c r="B113" s="467" t="str">
        <f>IF(ISBLANK(INDEX('Policy Characteristics'!B:B,MATCH($C113,'Policy Characteristics'!$C:$C,0))),"",INDEX('Policy Characteristics'!B:B,MATCH($C113,'Policy Characteristics'!$C:$C,0)))</f>
        <v>Freight Vehicle Subsidy</v>
      </c>
      <c r="C113" s="446" t="str">
        <f t="shared" si="4"/>
        <v>Additional Freight Vehicle Subsidy</v>
      </c>
      <c r="D113" s="339" t="s">
        <v>38</v>
      </c>
      <c r="E113" s="295" t="s">
        <v>2247</v>
      </c>
      <c r="F113" s="295" t="s">
        <v>3454</v>
      </c>
      <c r="G113" s="295" t="s">
        <v>3448</v>
      </c>
      <c r="H113" s="20">
        <v>1694</v>
      </c>
      <c r="I113" s="470" t="s">
        <v>44</v>
      </c>
      <c r="J113" s="469" t="str">
        <f>IF(ISBLANK(INDEX('Policy Characteristics'!D:D,MATCH($C113,'Policy Characteristics'!$C:$C,0))),"",INDEX('Policy Characteristics'!D:D,MATCH($C113,'Policy Characteristics'!$C:$C,0)))</f>
        <v>Vehicle Subsidy</v>
      </c>
      <c r="K113" s="446" t="str">
        <f>IF(ISBLANK(INDEX('Policy Characteristics'!E:E,MATCH($C113,'Policy Characteristics'!$C:$C,0))),"",INDEX('Policy Characteristics'!E:E,MATCH($C113,'Policy Characteristics'!$C:$C,0)))</f>
        <v>trans frgt subsidy</v>
      </c>
      <c r="L113" s="242">
        <f>IF(ISBLANK(INDEX('Policy Characteristics'!F:F,MATCH($C113,'Policy Characteristics'!$C:$C,0))),"",INDEX('Policy Characteristics'!F:F,MATCH($C113,'Policy Characteristics'!$C:$C,0)))</f>
        <v>0</v>
      </c>
      <c r="M113" s="242">
        <f>IF(ISBLANK(INDEX('Policy Characteristics'!G:G,MATCH($C113,'Policy Characteristics'!$C:$C,0))),"",INDEX('Policy Characteristics'!G:G,MATCH($C113,'Policy Characteristics'!$C:$C,0)))</f>
        <v>50000</v>
      </c>
      <c r="N113" s="242">
        <f>IF(ISBLANK(INDEX('Policy Characteristics'!H:H,MATCH($C113,'Policy Characteristics'!$C:$C,0))),"",INDEX('Policy Characteristics'!H:H,MATCH($C113,'Policy Characteristics'!$C:$C,0)))</f>
        <v>100</v>
      </c>
      <c r="O113" s="446" t="str">
        <f>IF(ISBLANK(INDEX('Policy Characteristics'!I:I,MATCH($C113,'Policy Characteristics'!$C:$C,0))),"",INDEX('Policy Characteristics'!I:I,MATCH($C113,'Policy Characteristics'!$C:$C,0)))</f>
        <v>$ / vehicle</v>
      </c>
      <c r="P113" s="446" t="str">
        <f>IF(ISBLANK(INDEX('Policy Characteristics'!J:J,MATCH($C113,'Policy Characteristics'!$C:$C,0))),"",INDEX('Policy Characteristics'!J:J,MATCH($C113,'Policy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3" s="446" t="str">
        <f>IF(ISBLANK(INDEX('Policy Characteristics'!K:K,MATCH($C113,'Policy Characteristics'!$C:$C,0))),"",INDEX('Policy Characteristics'!K:K,MATCH($C113,'Policy Characteristics'!$C:$C,0)))</f>
        <v>transportation-sector-main.html#ev-subsidy</v>
      </c>
      <c r="R113" s="446" t="str">
        <f>IF(ISBLANK(INDEX('Policy Characteristics'!L:L,MATCH($C113,'Policy Characteristics'!$C:$C,0))),"",INDEX('Policy Characteristics'!L:L,MATCH($C113,'Policy Characteristics'!$C:$C,0)))</f>
        <v>ev-subsidy.html</v>
      </c>
    </row>
    <row r="114" spans="1:18" x14ac:dyDescent="0.25">
      <c r="A114" s="446" t="str">
        <f>IF(ISBLANK(INDEX('Policy Characteristics'!A:A,MATCH($C114,'Policy Characteristics'!$C:$C,0))),"",INDEX('Policy Characteristics'!A:A,MATCH($C114,'Policy Characteristics'!$C:$C,0)))</f>
        <v>Transportation</v>
      </c>
      <c r="B114" s="467" t="str">
        <f>IF(ISBLANK(INDEX('Policy Characteristics'!B:B,MATCH($C114,'Policy Characteristics'!$C:$C,0))),"",INDEX('Policy Characteristics'!B:B,MATCH($C114,'Policy Characteristics'!$C:$C,0)))</f>
        <v>Freight Vehicle Subsidy</v>
      </c>
      <c r="C114" s="446" t="str">
        <f t="shared" si="4"/>
        <v>Additional Freight Vehicle Subsidy</v>
      </c>
      <c r="D114" s="339" t="s">
        <v>38</v>
      </c>
      <c r="E114" s="295" t="s">
        <v>2248</v>
      </c>
      <c r="F114" s="295" t="s">
        <v>3454</v>
      </c>
      <c r="G114" s="295" t="s">
        <v>3449</v>
      </c>
      <c r="H114" s="20">
        <v>1695</v>
      </c>
      <c r="I114" s="470" t="s">
        <v>44</v>
      </c>
      <c r="J114" s="469" t="str">
        <f>IF(ISBLANK(INDEX('Policy Characteristics'!D:D,MATCH($C114,'Policy Characteristics'!$C:$C,0))),"",INDEX('Policy Characteristics'!D:D,MATCH($C114,'Policy Characteristics'!$C:$C,0)))</f>
        <v>Vehicle Subsidy</v>
      </c>
      <c r="K114" s="446" t="str">
        <f>IF(ISBLANK(INDEX('Policy Characteristics'!E:E,MATCH($C114,'Policy Characteristics'!$C:$C,0))),"",INDEX('Policy Characteristics'!E:E,MATCH($C114,'Policy Characteristics'!$C:$C,0)))</f>
        <v>trans frgt subsidy</v>
      </c>
      <c r="L114" s="242">
        <f>IF(ISBLANK(INDEX('Policy Characteristics'!F:F,MATCH($C114,'Policy Characteristics'!$C:$C,0))),"",INDEX('Policy Characteristics'!F:F,MATCH($C114,'Policy Characteristics'!$C:$C,0)))</f>
        <v>0</v>
      </c>
      <c r="M114" s="242">
        <f>IF(ISBLANK(INDEX('Policy Characteristics'!G:G,MATCH($C114,'Policy Characteristics'!$C:$C,0))),"",INDEX('Policy Characteristics'!G:G,MATCH($C114,'Policy Characteristics'!$C:$C,0)))</f>
        <v>50000</v>
      </c>
      <c r="N114" s="242">
        <f>IF(ISBLANK(INDEX('Policy Characteristics'!H:H,MATCH($C114,'Policy Characteristics'!$C:$C,0))),"",INDEX('Policy Characteristics'!H:H,MATCH($C114,'Policy Characteristics'!$C:$C,0)))</f>
        <v>100</v>
      </c>
      <c r="O114" s="446" t="str">
        <f>IF(ISBLANK(INDEX('Policy Characteristics'!I:I,MATCH($C114,'Policy Characteristics'!$C:$C,0))),"",INDEX('Policy Characteristics'!I:I,MATCH($C114,'Policy Characteristics'!$C:$C,0)))</f>
        <v>$ / vehicle</v>
      </c>
      <c r="P114" s="446" t="str">
        <f>IF(ISBLANK(INDEX('Policy Characteristics'!J:J,MATCH($C114,'Policy Characteristics'!$C:$C,0))),"",INDEX('Policy Characteristics'!J:J,MATCH($C114,'Policy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4" s="446" t="str">
        <f>IF(ISBLANK(INDEX('Policy Characteristics'!K:K,MATCH($C114,'Policy Characteristics'!$C:$C,0))),"",INDEX('Policy Characteristics'!K:K,MATCH($C114,'Policy Characteristics'!$C:$C,0)))</f>
        <v>transportation-sector-main.html#ev-subsidy</v>
      </c>
      <c r="R114" s="446" t="str">
        <f>IF(ISBLANK(INDEX('Policy Characteristics'!L:L,MATCH($C114,'Policy Characteristics'!$C:$C,0))),"",INDEX('Policy Characteristics'!L:L,MATCH($C114,'Policy Characteristics'!$C:$C,0)))</f>
        <v>ev-subsidy.html</v>
      </c>
    </row>
    <row r="115" spans="1:18" x14ac:dyDescent="0.25">
      <c r="A115" s="446" t="str">
        <f>IF(ISBLANK(INDEX('Policy Characteristics'!A:A,MATCH($C115,'Policy Characteristics'!$C:$C,0))),"",INDEX('Policy Characteristics'!A:A,MATCH($C115,'Policy Characteristics'!$C:$C,0)))</f>
        <v>Transportation</v>
      </c>
      <c r="B115" s="467" t="str">
        <f>IF(ISBLANK(INDEX('Policy Characteristics'!B:B,MATCH($C115,'Policy Characteristics'!$C:$C,0))),"",INDEX('Policy Characteristics'!B:B,MATCH($C115,'Policy Characteristics'!$C:$C,0)))</f>
        <v>Freight Vehicle Subsidy</v>
      </c>
      <c r="C115" s="446" t="str">
        <f t="shared" si="4"/>
        <v>Additional Freight Vehicle Subsidy</v>
      </c>
      <c r="D115" s="339" t="s">
        <v>38</v>
      </c>
      <c r="E115" s="295" t="s">
        <v>2249</v>
      </c>
      <c r="F115" s="295" t="s">
        <v>3454</v>
      </c>
      <c r="G115" s="295" t="s">
        <v>3450</v>
      </c>
      <c r="H115" s="20">
        <v>1696</v>
      </c>
      <c r="I115" s="470" t="s">
        <v>44</v>
      </c>
      <c r="J115" s="469" t="str">
        <f>IF(ISBLANK(INDEX('Policy Characteristics'!D:D,MATCH($C115,'Policy Characteristics'!$C:$C,0))),"",INDEX('Policy Characteristics'!D:D,MATCH($C115,'Policy Characteristics'!$C:$C,0)))</f>
        <v>Vehicle Subsidy</v>
      </c>
      <c r="K115" s="446" t="str">
        <f>IF(ISBLANK(INDEX('Policy Characteristics'!E:E,MATCH($C115,'Policy Characteristics'!$C:$C,0))),"",INDEX('Policy Characteristics'!E:E,MATCH($C115,'Policy Characteristics'!$C:$C,0)))</f>
        <v>trans frgt subsidy</v>
      </c>
      <c r="L115" s="242">
        <f>IF(ISBLANK(INDEX('Policy Characteristics'!F:F,MATCH($C115,'Policy Characteristics'!$C:$C,0))),"",INDEX('Policy Characteristics'!F:F,MATCH($C115,'Policy Characteristics'!$C:$C,0)))</f>
        <v>0</v>
      </c>
      <c r="M115" s="242">
        <f>IF(ISBLANK(INDEX('Policy Characteristics'!G:G,MATCH($C115,'Policy Characteristics'!$C:$C,0))),"",INDEX('Policy Characteristics'!G:G,MATCH($C115,'Policy Characteristics'!$C:$C,0)))</f>
        <v>50000</v>
      </c>
      <c r="N115" s="242">
        <f>IF(ISBLANK(INDEX('Policy Characteristics'!H:H,MATCH($C115,'Policy Characteristics'!$C:$C,0))),"",INDEX('Policy Characteristics'!H:H,MATCH($C115,'Policy Characteristics'!$C:$C,0)))</f>
        <v>100</v>
      </c>
      <c r="O115" s="446" t="str">
        <f>IF(ISBLANK(INDEX('Policy Characteristics'!I:I,MATCH($C115,'Policy Characteristics'!$C:$C,0))),"",INDEX('Policy Characteristics'!I:I,MATCH($C115,'Policy Characteristics'!$C:$C,0)))</f>
        <v>$ / vehicle</v>
      </c>
      <c r="P115" s="446" t="str">
        <f>IF(ISBLANK(INDEX('Policy Characteristics'!J:J,MATCH($C115,'Policy Characteristics'!$C:$C,0))),"",INDEX('Policy Characteristics'!J:J,MATCH($C115,'Policy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5" s="446" t="str">
        <f>IF(ISBLANK(INDEX('Policy Characteristics'!K:K,MATCH($C115,'Policy Characteristics'!$C:$C,0))),"",INDEX('Policy Characteristics'!K:K,MATCH($C115,'Policy Characteristics'!$C:$C,0)))</f>
        <v>transportation-sector-main.html#ev-subsidy</v>
      </c>
      <c r="R115" s="446" t="str">
        <f>IF(ISBLANK(INDEX('Policy Characteristics'!L:L,MATCH($C115,'Policy Characteristics'!$C:$C,0))),"",INDEX('Policy Characteristics'!L:L,MATCH($C115,'Policy Characteristics'!$C:$C,0)))</f>
        <v>ev-subsidy.html</v>
      </c>
    </row>
    <row r="116" spans="1:18" x14ac:dyDescent="0.25">
      <c r="A116" s="446" t="str">
        <f>IF(ISBLANK(INDEX('Policy Characteristics'!A:A,MATCH($C116,'Policy Characteristics'!$C:$C,0))),"",INDEX('Policy Characteristics'!A:A,MATCH($C116,'Policy Characteristics'!$C:$C,0)))</f>
        <v>Transportation</v>
      </c>
      <c r="B116" s="467" t="str">
        <f>IF(ISBLANK(INDEX('Policy Characteristics'!B:B,MATCH($C116,'Policy Characteristics'!$C:$C,0))),"",INDEX('Policy Characteristics'!B:B,MATCH($C116,'Policy Characteristics'!$C:$C,0)))</f>
        <v>Freight Vehicle Subsidy</v>
      </c>
      <c r="C116" s="446" t="str">
        <f t="shared" si="4"/>
        <v>Additional Freight Vehicle Subsidy</v>
      </c>
      <c r="D116" s="339" t="s">
        <v>38</v>
      </c>
      <c r="E116" s="295" t="s">
        <v>2250</v>
      </c>
      <c r="F116" s="295" t="s">
        <v>3454</v>
      </c>
      <c r="G116" s="295" t="s">
        <v>3451</v>
      </c>
      <c r="H116" s="20">
        <v>1697</v>
      </c>
      <c r="I116" s="468" t="s">
        <v>43</v>
      </c>
      <c r="J116" s="469" t="str">
        <f>IF(ISBLANK(INDEX('Policy Characteristics'!D:D,MATCH($C116,'Policy Characteristics'!$C:$C,0))),"",INDEX('Policy Characteristics'!D:D,MATCH($C116,'Policy Characteristics'!$C:$C,0)))</f>
        <v>Vehicle Subsidy</v>
      </c>
      <c r="K116" s="446" t="str">
        <f>IF(ISBLANK(INDEX('Policy Characteristics'!E:E,MATCH($C116,'Policy Characteristics'!$C:$C,0))),"",INDEX('Policy Characteristics'!E:E,MATCH($C116,'Policy Characteristics'!$C:$C,0)))</f>
        <v>trans frgt subsidy</v>
      </c>
      <c r="L116" s="242">
        <f>IF(ISBLANK(INDEX('Policy Characteristics'!F:F,MATCH($C116,'Policy Characteristics'!$C:$C,0))),"",INDEX('Policy Characteristics'!F:F,MATCH($C116,'Policy Characteristics'!$C:$C,0)))</f>
        <v>0</v>
      </c>
      <c r="M116" s="242">
        <f>IF(ISBLANK(INDEX('Policy Characteristics'!G:G,MATCH($C116,'Policy Characteristics'!$C:$C,0))),"",INDEX('Policy Characteristics'!G:G,MATCH($C116,'Policy Characteristics'!$C:$C,0)))</f>
        <v>50000</v>
      </c>
      <c r="N116" s="242">
        <f>IF(ISBLANK(INDEX('Policy Characteristics'!H:H,MATCH($C116,'Policy Characteristics'!$C:$C,0))),"",INDEX('Policy Characteristics'!H:H,MATCH($C116,'Policy Characteristics'!$C:$C,0)))</f>
        <v>100</v>
      </c>
      <c r="O116" s="446" t="str">
        <f>IF(ISBLANK(INDEX('Policy Characteristics'!I:I,MATCH($C116,'Policy Characteristics'!$C:$C,0))),"",INDEX('Policy Characteristics'!I:I,MATCH($C116,'Policy Characteristics'!$C:$C,0)))</f>
        <v>$ / vehicle</v>
      </c>
      <c r="P116" s="446" t="str">
        <f>IF(ISBLANK(INDEX('Policy Characteristics'!J:J,MATCH($C116,'Policy Characteristics'!$C:$C,0))),"",INDEX('Policy Characteristics'!J:J,MATCH($C116,'Policy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6" s="446" t="str">
        <f>IF(ISBLANK(INDEX('Policy Characteristics'!K:K,MATCH($C116,'Policy Characteristics'!$C:$C,0))),"",INDEX('Policy Characteristics'!K:K,MATCH($C116,'Policy Characteristics'!$C:$C,0)))</f>
        <v>transportation-sector-main.html#ev-subsidy</v>
      </c>
      <c r="R116" s="446" t="str">
        <f>IF(ISBLANK(INDEX('Policy Characteristics'!L:L,MATCH($C116,'Policy Characteristics'!$C:$C,0))),"",INDEX('Policy Characteristics'!L:L,MATCH($C116,'Policy Characteristics'!$C:$C,0)))</f>
        <v>ev-subsidy.html</v>
      </c>
    </row>
    <row r="117" spans="1:18" x14ac:dyDescent="0.25">
      <c r="A117" s="446" t="str">
        <f>IF(ISBLANK(INDEX('Policy Characteristics'!A:A,MATCH($C117,'Policy Characteristics'!$C:$C,0))),"",INDEX('Policy Characteristics'!A:A,MATCH($C117,'Policy Characteristics'!$C:$C,0)))</f>
        <v>Transportation</v>
      </c>
      <c r="B117" s="467" t="str">
        <f>IF(ISBLANK(INDEX('Policy Characteristics'!B:B,MATCH($C117,'Policy Characteristics'!$C:$C,0))),"",INDEX('Policy Characteristics'!B:B,MATCH($C117,'Policy Characteristics'!$C:$C,0)))</f>
        <v>Freight Vehicle Subsidy</v>
      </c>
      <c r="C117" s="446" t="str">
        <f t="shared" si="4"/>
        <v>Additional Freight Vehicle Subsidy</v>
      </c>
      <c r="D117" s="339" t="s">
        <v>38</v>
      </c>
      <c r="E117" s="295" t="s">
        <v>2509</v>
      </c>
      <c r="F117" s="295" t="s">
        <v>3454</v>
      </c>
      <c r="G117" s="295" t="s">
        <v>2509</v>
      </c>
      <c r="H117" s="20">
        <v>1698</v>
      </c>
      <c r="I117" s="470" t="s">
        <v>44</v>
      </c>
      <c r="J117" s="469" t="str">
        <f>IF(ISBLANK(INDEX('Policy Characteristics'!D:D,MATCH($C117,'Policy Characteristics'!$C:$C,0))),"",INDEX('Policy Characteristics'!D:D,MATCH($C117,'Policy Characteristics'!$C:$C,0)))</f>
        <v>Vehicle Subsidy</v>
      </c>
      <c r="K117" s="446" t="str">
        <f>IF(ISBLANK(INDEX('Policy Characteristics'!E:E,MATCH($C117,'Policy Characteristics'!$C:$C,0))),"",INDEX('Policy Characteristics'!E:E,MATCH($C117,'Policy Characteristics'!$C:$C,0)))</f>
        <v>trans frgt subsidy</v>
      </c>
      <c r="L117" s="242">
        <f>IF(ISBLANK(INDEX('Policy Characteristics'!F:F,MATCH($C117,'Policy Characteristics'!$C:$C,0))),"",INDEX('Policy Characteristics'!F:F,MATCH($C117,'Policy Characteristics'!$C:$C,0)))</f>
        <v>0</v>
      </c>
      <c r="M117" s="242">
        <f>IF(ISBLANK(INDEX('Policy Characteristics'!G:G,MATCH($C117,'Policy Characteristics'!$C:$C,0))),"",INDEX('Policy Characteristics'!G:G,MATCH($C117,'Policy Characteristics'!$C:$C,0)))</f>
        <v>50000</v>
      </c>
      <c r="N117" s="242">
        <f>IF(ISBLANK(INDEX('Policy Characteristics'!H:H,MATCH($C117,'Policy Characteristics'!$C:$C,0))),"",INDEX('Policy Characteristics'!H:H,MATCH($C117,'Policy Characteristics'!$C:$C,0)))</f>
        <v>100</v>
      </c>
      <c r="O117" s="446" t="str">
        <f>IF(ISBLANK(INDEX('Policy Characteristics'!I:I,MATCH($C117,'Policy Characteristics'!$C:$C,0))),"",INDEX('Policy Characteristics'!I:I,MATCH($C117,'Policy Characteristics'!$C:$C,0)))</f>
        <v>$ / vehicle</v>
      </c>
      <c r="P117" s="446" t="str">
        <f>IF(ISBLANK(INDEX('Policy Characteristics'!J:J,MATCH($C117,'Policy Characteristics'!$C:$C,0))),"",INDEX('Policy Characteristics'!J:J,MATCH($C117,'Policy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7" s="446" t="str">
        <f>IF(ISBLANK(INDEX('Policy Characteristics'!K:K,MATCH($C117,'Policy Characteristics'!$C:$C,0))),"",INDEX('Policy Characteristics'!K:K,MATCH($C117,'Policy Characteristics'!$C:$C,0)))</f>
        <v>transportation-sector-main.html#ev-subsidy</v>
      </c>
      <c r="R117" s="446" t="str">
        <f>IF(ISBLANK(INDEX('Policy Characteristics'!L:L,MATCH($C117,'Policy Characteristics'!$C:$C,0))),"",INDEX('Policy Characteristics'!L:L,MATCH($C117,'Policy Characteristics'!$C:$C,0)))</f>
        <v>ev-subsidy.html</v>
      </c>
    </row>
    <row r="118" spans="1:18" x14ac:dyDescent="0.25">
      <c r="A118" s="446" t="str">
        <f>IF(ISBLANK(INDEX('Policy Characteristics'!A:A,MATCH($C118,'Policy Characteristics'!$C:$C,0))),"",INDEX('Policy Characteristics'!A:A,MATCH($C118,'Policy Characteristics'!$C:$C,0)))</f>
        <v>Transportation</v>
      </c>
      <c r="B118" s="467" t="str">
        <f>IF(ISBLANK(INDEX('Policy Characteristics'!B:B,MATCH($C118,'Policy Characteristics'!$C:$C,0))),"",INDEX('Policy Characteristics'!B:B,MATCH($C118,'Policy Characteristics'!$C:$C,0)))</f>
        <v>Freight Vehicle Subsidy</v>
      </c>
      <c r="C118" s="446" t="str">
        <f t="shared" si="4"/>
        <v>Additional Freight Vehicle Subsidy</v>
      </c>
      <c r="D118" s="339" t="s">
        <v>38</v>
      </c>
      <c r="E118" s="295" t="s">
        <v>2508</v>
      </c>
      <c r="F118" s="295" t="s">
        <v>3454</v>
      </c>
      <c r="G118" s="295" t="s">
        <v>3452</v>
      </c>
      <c r="H118" s="20">
        <v>1699</v>
      </c>
      <c r="I118" s="468" t="s">
        <v>43</v>
      </c>
      <c r="J118" s="469" t="str">
        <f>IF(ISBLANK(INDEX('Policy Characteristics'!D:D,MATCH($C118,'Policy Characteristics'!$C:$C,0))),"",INDEX('Policy Characteristics'!D:D,MATCH($C118,'Policy Characteristics'!$C:$C,0)))</f>
        <v>Vehicle Subsidy</v>
      </c>
      <c r="K118" s="446" t="str">
        <f>IF(ISBLANK(INDEX('Policy Characteristics'!E:E,MATCH($C118,'Policy Characteristics'!$C:$C,0))),"",INDEX('Policy Characteristics'!E:E,MATCH($C118,'Policy Characteristics'!$C:$C,0)))</f>
        <v>trans frgt subsidy</v>
      </c>
      <c r="L118" s="242">
        <f>IF(ISBLANK(INDEX('Policy Characteristics'!F:F,MATCH($C118,'Policy Characteristics'!$C:$C,0))),"",INDEX('Policy Characteristics'!F:F,MATCH($C118,'Policy Characteristics'!$C:$C,0)))</f>
        <v>0</v>
      </c>
      <c r="M118" s="242">
        <f>IF(ISBLANK(INDEX('Policy Characteristics'!G:G,MATCH($C118,'Policy Characteristics'!$C:$C,0))),"",INDEX('Policy Characteristics'!G:G,MATCH($C118,'Policy Characteristics'!$C:$C,0)))</f>
        <v>50000</v>
      </c>
      <c r="N118" s="242">
        <f>IF(ISBLANK(INDEX('Policy Characteristics'!H:H,MATCH($C118,'Policy Characteristics'!$C:$C,0))),"",INDEX('Policy Characteristics'!H:H,MATCH($C118,'Policy Characteristics'!$C:$C,0)))</f>
        <v>100</v>
      </c>
      <c r="O118" s="446" t="str">
        <f>IF(ISBLANK(INDEX('Policy Characteristics'!I:I,MATCH($C118,'Policy Characteristics'!$C:$C,0))),"",INDEX('Policy Characteristics'!I:I,MATCH($C118,'Policy Characteristics'!$C:$C,0)))</f>
        <v>$ / vehicle</v>
      </c>
      <c r="P118" s="446" t="str">
        <f>IF(ISBLANK(INDEX('Policy Characteristics'!J:J,MATCH($C118,'Policy Characteristics'!$C:$C,0))),"",INDEX('Policy Characteristics'!J:J,MATCH($C118,'Policy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8" s="446" t="str">
        <f>IF(ISBLANK(INDEX('Policy Characteristics'!K:K,MATCH($C118,'Policy Characteristics'!$C:$C,0))),"",INDEX('Policy Characteristics'!K:K,MATCH($C118,'Policy Characteristics'!$C:$C,0)))</f>
        <v>transportation-sector-main.html#ev-subsidy</v>
      </c>
      <c r="R118" s="446" t="str">
        <f>IF(ISBLANK(INDEX('Policy Characteristics'!L:L,MATCH($C118,'Policy Characteristics'!$C:$C,0))),"",INDEX('Policy Characteristics'!L:L,MATCH($C118,'Policy Characteristics'!$C:$C,0)))</f>
        <v>ev-subsidy.html</v>
      </c>
    </row>
    <row r="119" spans="1:18" x14ac:dyDescent="0.25">
      <c r="A119" s="446" t="str">
        <f>IF(ISBLANK(INDEX('Policy Characteristics'!A:A,MATCH($C119,'Policy Characteristics'!$C:$C,0))),"",INDEX('Policy Characteristics'!A:A,MATCH($C119,'Policy Characteristics'!$C:$C,0)))</f>
        <v>Transportation</v>
      </c>
      <c r="B119" s="467" t="str">
        <f>IF(ISBLANK(INDEX('Policy Characteristics'!B:B,MATCH($C119,'Policy Characteristics'!$C:$C,0))),"",INDEX('Policy Characteristics'!B:B,MATCH($C119,'Policy Characteristics'!$C:$C,0)))</f>
        <v>Freight Vehicle Subsidy</v>
      </c>
      <c r="C119" s="446" t="str">
        <f t="shared" si="4"/>
        <v>Additional Freight Vehicle Subsidy</v>
      </c>
      <c r="D119" s="295" t="s">
        <v>39</v>
      </c>
      <c r="E119" s="339" t="s">
        <v>2246</v>
      </c>
      <c r="F119" s="295" t="s">
        <v>3292</v>
      </c>
      <c r="G119" s="339" t="s">
        <v>3447</v>
      </c>
      <c r="H119" s="20">
        <v>1700</v>
      </c>
      <c r="I119" s="470" t="s">
        <v>44</v>
      </c>
      <c r="J119" s="469" t="str">
        <f>IF(ISBLANK(INDEX('Policy Characteristics'!D:D,MATCH($C119,'Policy Characteristics'!$C:$C,0))),"",INDEX('Policy Characteristics'!D:D,MATCH($C119,'Policy Characteristics'!$C:$C,0)))</f>
        <v>Vehicle Subsidy</v>
      </c>
      <c r="K119" s="446" t="str">
        <f>IF(ISBLANK(INDEX('Policy Characteristics'!E:E,MATCH($C119,'Policy Characteristics'!$C:$C,0))),"",INDEX('Policy Characteristics'!E:E,MATCH($C119,'Policy Characteristics'!$C:$C,0)))</f>
        <v>trans frgt subsidy</v>
      </c>
      <c r="L119" s="242">
        <f>IF(ISBLANK(INDEX('Policy Characteristics'!F:F,MATCH($C119,'Policy Characteristics'!$C:$C,0))),"",INDEX('Policy Characteristics'!F:F,MATCH($C119,'Policy Characteristics'!$C:$C,0)))</f>
        <v>0</v>
      </c>
      <c r="M119" s="242">
        <f>IF(ISBLANK(INDEX('Policy Characteristics'!G:G,MATCH($C119,'Policy Characteristics'!$C:$C,0))),"",INDEX('Policy Characteristics'!G:G,MATCH($C119,'Policy Characteristics'!$C:$C,0)))</f>
        <v>50000</v>
      </c>
      <c r="N119" s="242">
        <f>IF(ISBLANK(INDEX('Policy Characteristics'!H:H,MATCH($C119,'Policy Characteristics'!$C:$C,0))),"",INDEX('Policy Characteristics'!H:H,MATCH($C119,'Policy Characteristics'!$C:$C,0)))</f>
        <v>100</v>
      </c>
      <c r="O119" s="446" t="str">
        <f>IF(ISBLANK(INDEX('Policy Characteristics'!I:I,MATCH($C119,'Policy Characteristics'!$C:$C,0))),"",INDEX('Policy Characteristics'!I:I,MATCH($C119,'Policy Characteristics'!$C:$C,0)))</f>
        <v>$ / vehicle</v>
      </c>
      <c r="P119" s="446" t="str">
        <f>IF(ISBLANK(INDEX('Policy Characteristics'!J:J,MATCH($C119,'Policy Characteristics'!$C:$C,0))),"",INDEX('Policy Characteristics'!J:J,MATCH($C119,'Policy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9" s="446" t="str">
        <f>IF(ISBLANK(INDEX('Policy Characteristics'!K:K,MATCH($C119,'Policy Characteristics'!$C:$C,0))),"",INDEX('Policy Characteristics'!K:K,MATCH($C119,'Policy Characteristics'!$C:$C,0)))</f>
        <v>transportation-sector-main.html#ev-subsidy</v>
      </c>
      <c r="R119" s="446" t="str">
        <f>IF(ISBLANK(INDEX('Policy Characteristics'!L:L,MATCH($C119,'Policy Characteristics'!$C:$C,0))),"",INDEX('Policy Characteristics'!L:L,MATCH($C119,'Policy Characteristics'!$C:$C,0)))</f>
        <v>ev-subsidy.html</v>
      </c>
    </row>
    <row r="120" spans="1:18" x14ac:dyDescent="0.25">
      <c r="A120" s="446" t="str">
        <f>IF(ISBLANK(INDEX('Policy Characteristics'!A:A,MATCH($C120,'Policy Characteristics'!$C:$C,0))),"",INDEX('Policy Characteristics'!A:A,MATCH($C120,'Policy Characteristics'!$C:$C,0)))</f>
        <v>Transportation</v>
      </c>
      <c r="B120" s="467" t="str">
        <f>IF(ISBLANK(INDEX('Policy Characteristics'!B:B,MATCH($C120,'Policy Characteristics'!$C:$C,0))),"",INDEX('Policy Characteristics'!B:B,MATCH($C120,'Policy Characteristics'!$C:$C,0)))</f>
        <v>Freight Vehicle Subsidy</v>
      </c>
      <c r="C120" s="446" t="str">
        <f t="shared" si="4"/>
        <v>Additional Freight Vehicle Subsidy</v>
      </c>
      <c r="D120" s="295" t="s">
        <v>39</v>
      </c>
      <c r="E120" s="295" t="s">
        <v>2247</v>
      </c>
      <c r="F120" s="295" t="s">
        <v>3292</v>
      </c>
      <c r="G120" s="295" t="s">
        <v>3448</v>
      </c>
      <c r="H120" s="20">
        <v>1701</v>
      </c>
      <c r="I120" s="470" t="s">
        <v>44</v>
      </c>
      <c r="J120" s="469" t="str">
        <f>IF(ISBLANK(INDEX('Policy Characteristics'!D:D,MATCH($C120,'Policy Characteristics'!$C:$C,0))),"",INDEX('Policy Characteristics'!D:D,MATCH($C120,'Policy Characteristics'!$C:$C,0)))</f>
        <v>Vehicle Subsidy</v>
      </c>
      <c r="K120" s="446" t="str">
        <f>IF(ISBLANK(INDEX('Policy Characteristics'!E:E,MATCH($C120,'Policy Characteristics'!$C:$C,0))),"",INDEX('Policy Characteristics'!E:E,MATCH($C120,'Policy Characteristics'!$C:$C,0)))</f>
        <v>trans frgt subsidy</v>
      </c>
      <c r="L120" s="242">
        <f>IF(ISBLANK(INDEX('Policy Characteristics'!F:F,MATCH($C120,'Policy Characteristics'!$C:$C,0))),"",INDEX('Policy Characteristics'!F:F,MATCH($C120,'Policy Characteristics'!$C:$C,0)))</f>
        <v>0</v>
      </c>
      <c r="M120" s="242">
        <f>IF(ISBLANK(INDEX('Policy Characteristics'!G:G,MATCH($C120,'Policy Characteristics'!$C:$C,0))),"",INDEX('Policy Characteristics'!G:G,MATCH($C120,'Policy Characteristics'!$C:$C,0)))</f>
        <v>50000</v>
      </c>
      <c r="N120" s="242">
        <f>IF(ISBLANK(INDEX('Policy Characteristics'!H:H,MATCH($C120,'Policy Characteristics'!$C:$C,0))),"",INDEX('Policy Characteristics'!H:H,MATCH($C120,'Policy Characteristics'!$C:$C,0)))</f>
        <v>100</v>
      </c>
      <c r="O120" s="446" t="str">
        <f>IF(ISBLANK(INDEX('Policy Characteristics'!I:I,MATCH($C120,'Policy Characteristics'!$C:$C,0))),"",INDEX('Policy Characteristics'!I:I,MATCH($C120,'Policy Characteristics'!$C:$C,0)))</f>
        <v>$ / vehicle</v>
      </c>
      <c r="P120" s="446" t="str">
        <f>IF(ISBLANK(INDEX('Policy Characteristics'!J:J,MATCH($C120,'Policy Characteristics'!$C:$C,0))),"",INDEX('Policy Characteristics'!J:J,MATCH($C120,'Policy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0" s="446" t="str">
        <f>IF(ISBLANK(INDEX('Policy Characteristics'!K:K,MATCH($C120,'Policy Characteristics'!$C:$C,0))),"",INDEX('Policy Characteristics'!K:K,MATCH($C120,'Policy Characteristics'!$C:$C,0)))</f>
        <v>transportation-sector-main.html#ev-subsidy</v>
      </c>
      <c r="R120" s="446" t="str">
        <f>IF(ISBLANK(INDEX('Policy Characteristics'!L:L,MATCH($C120,'Policy Characteristics'!$C:$C,0))),"",INDEX('Policy Characteristics'!L:L,MATCH($C120,'Policy Characteristics'!$C:$C,0)))</f>
        <v>ev-subsidy.html</v>
      </c>
    </row>
    <row r="121" spans="1:18" x14ac:dyDescent="0.25">
      <c r="A121" s="446" t="str">
        <f>IF(ISBLANK(INDEX('Policy Characteristics'!A:A,MATCH($C121,'Policy Characteristics'!$C:$C,0))),"",INDEX('Policy Characteristics'!A:A,MATCH($C121,'Policy Characteristics'!$C:$C,0)))</f>
        <v>Transportation</v>
      </c>
      <c r="B121" s="467" t="str">
        <f>IF(ISBLANK(INDEX('Policy Characteristics'!B:B,MATCH($C121,'Policy Characteristics'!$C:$C,0))),"",INDEX('Policy Characteristics'!B:B,MATCH($C121,'Policy Characteristics'!$C:$C,0)))</f>
        <v>Freight Vehicle Subsidy</v>
      </c>
      <c r="C121" s="446" t="str">
        <f t="shared" si="4"/>
        <v>Additional Freight Vehicle Subsidy</v>
      </c>
      <c r="D121" s="295" t="s">
        <v>39</v>
      </c>
      <c r="E121" s="295" t="s">
        <v>2248</v>
      </c>
      <c r="F121" s="295" t="s">
        <v>3292</v>
      </c>
      <c r="G121" s="295" t="s">
        <v>3449</v>
      </c>
      <c r="H121" s="20">
        <v>1702</v>
      </c>
      <c r="I121" s="470" t="s">
        <v>44</v>
      </c>
      <c r="J121" s="469" t="str">
        <f>IF(ISBLANK(INDEX('Policy Characteristics'!D:D,MATCH($C121,'Policy Characteristics'!$C:$C,0))),"",INDEX('Policy Characteristics'!D:D,MATCH($C121,'Policy Characteristics'!$C:$C,0)))</f>
        <v>Vehicle Subsidy</v>
      </c>
      <c r="K121" s="446" t="str">
        <f>IF(ISBLANK(INDEX('Policy Characteristics'!E:E,MATCH($C121,'Policy Characteristics'!$C:$C,0))),"",INDEX('Policy Characteristics'!E:E,MATCH($C121,'Policy Characteristics'!$C:$C,0)))</f>
        <v>trans frgt subsidy</v>
      </c>
      <c r="L121" s="242">
        <f>IF(ISBLANK(INDEX('Policy Characteristics'!F:F,MATCH($C121,'Policy Characteristics'!$C:$C,0))),"",INDEX('Policy Characteristics'!F:F,MATCH($C121,'Policy Characteristics'!$C:$C,0)))</f>
        <v>0</v>
      </c>
      <c r="M121" s="242">
        <f>IF(ISBLANK(INDEX('Policy Characteristics'!G:G,MATCH($C121,'Policy Characteristics'!$C:$C,0))),"",INDEX('Policy Characteristics'!G:G,MATCH($C121,'Policy Characteristics'!$C:$C,0)))</f>
        <v>50000</v>
      </c>
      <c r="N121" s="242">
        <f>IF(ISBLANK(INDEX('Policy Characteristics'!H:H,MATCH($C121,'Policy Characteristics'!$C:$C,0))),"",INDEX('Policy Characteristics'!H:H,MATCH($C121,'Policy Characteristics'!$C:$C,0)))</f>
        <v>100</v>
      </c>
      <c r="O121" s="446" t="str">
        <f>IF(ISBLANK(INDEX('Policy Characteristics'!I:I,MATCH($C121,'Policy Characteristics'!$C:$C,0))),"",INDEX('Policy Characteristics'!I:I,MATCH($C121,'Policy Characteristics'!$C:$C,0)))</f>
        <v>$ / vehicle</v>
      </c>
      <c r="P121" s="446" t="str">
        <f>IF(ISBLANK(INDEX('Policy Characteristics'!J:J,MATCH($C121,'Policy Characteristics'!$C:$C,0))),"",INDEX('Policy Characteristics'!J:J,MATCH($C121,'Policy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1" s="446" t="str">
        <f>IF(ISBLANK(INDEX('Policy Characteristics'!K:K,MATCH($C121,'Policy Characteristics'!$C:$C,0))),"",INDEX('Policy Characteristics'!K:K,MATCH($C121,'Policy Characteristics'!$C:$C,0)))</f>
        <v>transportation-sector-main.html#ev-subsidy</v>
      </c>
      <c r="R121" s="446" t="str">
        <f>IF(ISBLANK(INDEX('Policy Characteristics'!L:L,MATCH($C121,'Policy Characteristics'!$C:$C,0))),"",INDEX('Policy Characteristics'!L:L,MATCH($C121,'Policy Characteristics'!$C:$C,0)))</f>
        <v>ev-subsidy.html</v>
      </c>
    </row>
    <row r="122" spans="1:18" x14ac:dyDescent="0.25">
      <c r="A122" s="446" t="str">
        <f>IF(ISBLANK(INDEX('Policy Characteristics'!A:A,MATCH($C122,'Policy Characteristics'!$C:$C,0))),"",INDEX('Policy Characteristics'!A:A,MATCH($C122,'Policy Characteristics'!$C:$C,0)))</f>
        <v>Transportation</v>
      </c>
      <c r="B122" s="467" t="str">
        <f>IF(ISBLANK(INDEX('Policy Characteristics'!B:B,MATCH($C122,'Policy Characteristics'!$C:$C,0))),"",INDEX('Policy Characteristics'!B:B,MATCH($C122,'Policy Characteristics'!$C:$C,0)))</f>
        <v>Freight Vehicle Subsidy</v>
      </c>
      <c r="C122" s="446" t="str">
        <f t="shared" si="4"/>
        <v>Additional Freight Vehicle Subsidy</v>
      </c>
      <c r="D122" s="295" t="s">
        <v>39</v>
      </c>
      <c r="E122" s="295" t="s">
        <v>2249</v>
      </c>
      <c r="F122" s="295" t="s">
        <v>3292</v>
      </c>
      <c r="G122" s="295" t="s">
        <v>3450</v>
      </c>
      <c r="H122" s="20">
        <v>1703</v>
      </c>
      <c r="I122" s="470" t="s">
        <v>44</v>
      </c>
      <c r="J122" s="469" t="str">
        <f>IF(ISBLANK(INDEX('Policy Characteristics'!D:D,MATCH($C122,'Policy Characteristics'!$C:$C,0))),"",INDEX('Policy Characteristics'!D:D,MATCH($C122,'Policy Characteristics'!$C:$C,0)))</f>
        <v>Vehicle Subsidy</v>
      </c>
      <c r="K122" s="446" t="str">
        <f>IF(ISBLANK(INDEX('Policy Characteristics'!E:E,MATCH($C122,'Policy Characteristics'!$C:$C,0))),"",INDEX('Policy Characteristics'!E:E,MATCH($C122,'Policy Characteristics'!$C:$C,0)))</f>
        <v>trans frgt subsidy</v>
      </c>
      <c r="L122" s="242">
        <f>IF(ISBLANK(INDEX('Policy Characteristics'!F:F,MATCH($C122,'Policy Characteristics'!$C:$C,0))),"",INDEX('Policy Characteristics'!F:F,MATCH($C122,'Policy Characteristics'!$C:$C,0)))</f>
        <v>0</v>
      </c>
      <c r="M122" s="242">
        <f>IF(ISBLANK(INDEX('Policy Characteristics'!G:G,MATCH($C122,'Policy Characteristics'!$C:$C,0))),"",INDEX('Policy Characteristics'!G:G,MATCH($C122,'Policy Characteristics'!$C:$C,0)))</f>
        <v>50000</v>
      </c>
      <c r="N122" s="242">
        <f>IF(ISBLANK(INDEX('Policy Characteristics'!H:H,MATCH($C122,'Policy Characteristics'!$C:$C,0))),"",INDEX('Policy Characteristics'!H:H,MATCH($C122,'Policy Characteristics'!$C:$C,0)))</f>
        <v>100</v>
      </c>
      <c r="O122" s="446" t="str">
        <f>IF(ISBLANK(INDEX('Policy Characteristics'!I:I,MATCH($C122,'Policy Characteristics'!$C:$C,0))),"",INDEX('Policy Characteristics'!I:I,MATCH($C122,'Policy Characteristics'!$C:$C,0)))</f>
        <v>$ / vehicle</v>
      </c>
      <c r="P122" s="446" t="str">
        <f>IF(ISBLANK(INDEX('Policy Characteristics'!J:J,MATCH($C122,'Policy Characteristics'!$C:$C,0))),"",INDEX('Policy Characteristics'!J:J,MATCH($C122,'Policy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2" s="446" t="str">
        <f>IF(ISBLANK(INDEX('Policy Characteristics'!K:K,MATCH($C122,'Policy Characteristics'!$C:$C,0))),"",INDEX('Policy Characteristics'!K:K,MATCH($C122,'Policy Characteristics'!$C:$C,0)))</f>
        <v>transportation-sector-main.html#ev-subsidy</v>
      </c>
      <c r="R122" s="446" t="str">
        <f>IF(ISBLANK(INDEX('Policy Characteristics'!L:L,MATCH($C122,'Policy Characteristics'!$C:$C,0))),"",INDEX('Policy Characteristics'!L:L,MATCH($C122,'Policy Characteristics'!$C:$C,0)))</f>
        <v>ev-subsidy.html</v>
      </c>
    </row>
    <row r="123" spans="1:18" x14ac:dyDescent="0.25">
      <c r="A123" s="446" t="str">
        <f>IF(ISBLANK(INDEX('Policy Characteristics'!A:A,MATCH($C123,'Policy Characteristics'!$C:$C,0))),"",INDEX('Policy Characteristics'!A:A,MATCH($C123,'Policy Characteristics'!$C:$C,0)))</f>
        <v>Transportation</v>
      </c>
      <c r="B123" s="467" t="str">
        <f>IF(ISBLANK(INDEX('Policy Characteristics'!B:B,MATCH($C123,'Policy Characteristics'!$C:$C,0))),"",INDEX('Policy Characteristics'!B:B,MATCH($C123,'Policy Characteristics'!$C:$C,0)))</f>
        <v>Freight Vehicle Subsidy</v>
      </c>
      <c r="C123" s="446" t="str">
        <f t="shared" si="4"/>
        <v>Additional Freight Vehicle Subsidy</v>
      </c>
      <c r="D123" s="295" t="s">
        <v>39</v>
      </c>
      <c r="E123" s="295" t="s">
        <v>2250</v>
      </c>
      <c r="F123" s="295" t="s">
        <v>3292</v>
      </c>
      <c r="G123" s="295" t="s">
        <v>3451</v>
      </c>
      <c r="H123" s="20">
        <v>1704</v>
      </c>
      <c r="I123" s="470" t="s">
        <v>44</v>
      </c>
      <c r="J123" s="469" t="str">
        <f>IF(ISBLANK(INDEX('Policy Characteristics'!D:D,MATCH($C123,'Policy Characteristics'!$C:$C,0))),"",INDEX('Policy Characteristics'!D:D,MATCH($C123,'Policy Characteristics'!$C:$C,0)))</f>
        <v>Vehicle Subsidy</v>
      </c>
      <c r="K123" s="446" t="str">
        <f>IF(ISBLANK(INDEX('Policy Characteristics'!E:E,MATCH($C123,'Policy Characteristics'!$C:$C,0))),"",INDEX('Policy Characteristics'!E:E,MATCH($C123,'Policy Characteristics'!$C:$C,0)))</f>
        <v>trans frgt subsidy</v>
      </c>
      <c r="L123" s="242">
        <f>IF(ISBLANK(INDEX('Policy Characteristics'!F:F,MATCH($C123,'Policy Characteristics'!$C:$C,0))),"",INDEX('Policy Characteristics'!F:F,MATCH($C123,'Policy Characteristics'!$C:$C,0)))</f>
        <v>0</v>
      </c>
      <c r="M123" s="242">
        <f>IF(ISBLANK(INDEX('Policy Characteristics'!G:G,MATCH($C123,'Policy Characteristics'!$C:$C,0))),"",INDEX('Policy Characteristics'!G:G,MATCH($C123,'Policy Characteristics'!$C:$C,0)))</f>
        <v>50000</v>
      </c>
      <c r="N123" s="242">
        <f>IF(ISBLANK(INDEX('Policy Characteristics'!H:H,MATCH($C123,'Policy Characteristics'!$C:$C,0))),"",INDEX('Policy Characteristics'!H:H,MATCH($C123,'Policy Characteristics'!$C:$C,0)))</f>
        <v>100</v>
      </c>
      <c r="O123" s="446" t="str">
        <f>IF(ISBLANK(INDEX('Policy Characteristics'!I:I,MATCH($C123,'Policy Characteristics'!$C:$C,0))),"",INDEX('Policy Characteristics'!I:I,MATCH($C123,'Policy Characteristics'!$C:$C,0)))</f>
        <v>$ / vehicle</v>
      </c>
      <c r="P123" s="446" t="str">
        <f>IF(ISBLANK(INDEX('Policy Characteristics'!J:J,MATCH($C123,'Policy Characteristics'!$C:$C,0))),"",INDEX('Policy Characteristics'!J:J,MATCH($C123,'Policy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3" s="446" t="str">
        <f>IF(ISBLANK(INDEX('Policy Characteristics'!K:K,MATCH($C123,'Policy Characteristics'!$C:$C,0))),"",INDEX('Policy Characteristics'!K:K,MATCH($C123,'Policy Characteristics'!$C:$C,0)))</f>
        <v>transportation-sector-main.html#ev-subsidy</v>
      </c>
      <c r="R123" s="446" t="str">
        <f>IF(ISBLANK(INDEX('Policy Characteristics'!L:L,MATCH($C123,'Policy Characteristics'!$C:$C,0))),"",INDEX('Policy Characteristics'!L:L,MATCH($C123,'Policy Characteristics'!$C:$C,0)))</f>
        <v>ev-subsidy.html</v>
      </c>
    </row>
    <row r="124" spans="1:18" x14ac:dyDescent="0.25">
      <c r="A124" s="446" t="str">
        <f>IF(ISBLANK(INDEX('Policy Characteristics'!A:A,MATCH($C124,'Policy Characteristics'!$C:$C,0))),"",INDEX('Policy Characteristics'!A:A,MATCH($C124,'Policy Characteristics'!$C:$C,0)))</f>
        <v>Transportation</v>
      </c>
      <c r="B124" s="467" t="str">
        <f>IF(ISBLANK(INDEX('Policy Characteristics'!B:B,MATCH($C124,'Policy Characteristics'!$C:$C,0))),"",INDEX('Policy Characteristics'!B:B,MATCH($C124,'Policy Characteristics'!$C:$C,0)))</f>
        <v>Freight Vehicle Subsidy</v>
      </c>
      <c r="C124" s="446" t="str">
        <f t="shared" si="4"/>
        <v>Additional Freight Vehicle Subsidy</v>
      </c>
      <c r="D124" s="295" t="s">
        <v>39</v>
      </c>
      <c r="E124" s="295" t="s">
        <v>2509</v>
      </c>
      <c r="F124" s="295" t="s">
        <v>3292</v>
      </c>
      <c r="G124" s="295" t="s">
        <v>2509</v>
      </c>
      <c r="H124" s="20">
        <v>1705</v>
      </c>
      <c r="I124" s="470" t="s">
        <v>44</v>
      </c>
      <c r="J124" s="469" t="str">
        <f>IF(ISBLANK(INDEX('Policy Characteristics'!D:D,MATCH($C124,'Policy Characteristics'!$C:$C,0))),"",INDEX('Policy Characteristics'!D:D,MATCH($C124,'Policy Characteristics'!$C:$C,0)))</f>
        <v>Vehicle Subsidy</v>
      </c>
      <c r="K124" s="446" t="str">
        <f>IF(ISBLANK(INDEX('Policy Characteristics'!E:E,MATCH($C124,'Policy Characteristics'!$C:$C,0))),"",INDEX('Policy Characteristics'!E:E,MATCH($C124,'Policy Characteristics'!$C:$C,0)))</f>
        <v>trans frgt subsidy</v>
      </c>
      <c r="L124" s="242">
        <f>IF(ISBLANK(INDEX('Policy Characteristics'!F:F,MATCH($C124,'Policy Characteristics'!$C:$C,0))),"",INDEX('Policy Characteristics'!F:F,MATCH($C124,'Policy Characteristics'!$C:$C,0)))</f>
        <v>0</v>
      </c>
      <c r="M124" s="242">
        <f>IF(ISBLANK(INDEX('Policy Characteristics'!G:G,MATCH($C124,'Policy Characteristics'!$C:$C,0))),"",INDEX('Policy Characteristics'!G:G,MATCH($C124,'Policy Characteristics'!$C:$C,0)))</f>
        <v>50000</v>
      </c>
      <c r="N124" s="242">
        <f>IF(ISBLANK(INDEX('Policy Characteristics'!H:H,MATCH($C124,'Policy Characteristics'!$C:$C,0))),"",INDEX('Policy Characteristics'!H:H,MATCH($C124,'Policy Characteristics'!$C:$C,0)))</f>
        <v>100</v>
      </c>
      <c r="O124" s="446" t="str">
        <f>IF(ISBLANK(INDEX('Policy Characteristics'!I:I,MATCH($C124,'Policy Characteristics'!$C:$C,0))),"",INDEX('Policy Characteristics'!I:I,MATCH($C124,'Policy Characteristics'!$C:$C,0)))</f>
        <v>$ / vehicle</v>
      </c>
      <c r="P124" s="446" t="str">
        <f>IF(ISBLANK(INDEX('Policy Characteristics'!J:J,MATCH($C124,'Policy Characteristics'!$C:$C,0))),"",INDEX('Policy Characteristics'!J:J,MATCH($C124,'Policy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4" s="446" t="str">
        <f>IF(ISBLANK(INDEX('Policy Characteristics'!K:K,MATCH($C124,'Policy Characteristics'!$C:$C,0))),"",INDEX('Policy Characteristics'!K:K,MATCH($C124,'Policy Characteristics'!$C:$C,0)))</f>
        <v>transportation-sector-main.html#ev-subsidy</v>
      </c>
      <c r="R124" s="446" t="str">
        <f>IF(ISBLANK(INDEX('Policy Characteristics'!L:L,MATCH($C124,'Policy Characteristics'!$C:$C,0))),"",INDEX('Policy Characteristics'!L:L,MATCH($C124,'Policy Characteristics'!$C:$C,0)))</f>
        <v>ev-subsidy.html</v>
      </c>
    </row>
    <row r="125" spans="1:18" x14ac:dyDescent="0.25">
      <c r="A125" s="446" t="str">
        <f>IF(ISBLANK(INDEX('Policy Characteristics'!A:A,MATCH($C125,'Policy Characteristics'!$C:$C,0))),"",INDEX('Policy Characteristics'!A:A,MATCH($C125,'Policy Characteristics'!$C:$C,0)))</f>
        <v>Transportation</v>
      </c>
      <c r="B125" s="467" t="str">
        <f>IF(ISBLANK(INDEX('Policy Characteristics'!B:B,MATCH($C125,'Policy Characteristics'!$C:$C,0))),"",INDEX('Policy Characteristics'!B:B,MATCH($C125,'Policy Characteristics'!$C:$C,0)))</f>
        <v>Freight Vehicle Subsidy</v>
      </c>
      <c r="C125" s="446" t="str">
        <f t="shared" si="4"/>
        <v>Additional Freight Vehicle Subsidy</v>
      </c>
      <c r="D125" s="295" t="s">
        <v>39</v>
      </c>
      <c r="E125" s="295" t="s">
        <v>2508</v>
      </c>
      <c r="F125" s="295" t="s">
        <v>3292</v>
      </c>
      <c r="G125" s="295" t="s">
        <v>3452</v>
      </c>
      <c r="H125" s="20">
        <v>1706</v>
      </c>
      <c r="I125" s="470" t="s">
        <v>44</v>
      </c>
      <c r="J125" s="469" t="str">
        <f>IF(ISBLANK(INDEX('Policy Characteristics'!D:D,MATCH($C125,'Policy Characteristics'!$C:$C,0))),"",INDEX('Policy Characteristics'!D:D,MATCH($C125,'Policy Characteristics'!$C:$C,0)))</f>
        <v>Vehicle Subsidy</v>
      </c>
      <c r="K125" s="446" t="str">
        <f>IF(ISBLANK(INDEX('Policy Characteristics'!E:E,MATCH($C125,'Policy Characteristics'!$C:$C,0))),"",INDEX('Policy Characteristics'!E:E,MATCH($C125,'Policy Characteristics'!$C:$C,0)))</f>
        <v>trans frgt subsidy</v>
      </c>
      <c r="L125" s="242">
        <f>IF(ISBLANK(INDEX('Policy Characteristics'!F:F,MATCH($C125,'Policy Characteristics'!$C:$C,0))),"",INDEX('Policy Characteristics'!F:F,MATCH($C125,'Policy Characteristics'!$C:$C,0)))</f>
        <v>0</v>
      </c>
      <c r="M125" s="242">
        <f>IF(ISBLANK(INDEX('Policy Characteristics'!G:G,MATCH($C125,'Policy Characteristics'!$C:$C,0))),"",INDEX('Policy Characteristics'!G:G,MATCH($C125,'Policy Characteristics'!$C:$C,0)))</f>
        <v>50000</v>
      </c>
      <c r="N125" s="242">
        <f>IF(ISBLANK(INDEX('Policy Characteristics'!H:H,MATCH($C125,'Policy Characteristics'!$C:$C,0))),"",INDEX('Policy Characteristics'!H:H,MATCH($C125,'Policy Characteristics'!$C:$C,0)))</f>
        <v>100</v>
      </c>
      <c r="O125" s="446" t="str">
        <f>IF(ISBLANK(INDEX('Policy Characteristics'!I:I,MATCH($C125,'Policy Characteristics'!$C:$C,0))),"",INDEX('Policy Characteristics'!I:I,MATCH($C125,'Policy Characteristics'!$C:$C,0)))</f>
        <v>$ / vehicle</v>
      </c>
      <c r="P125" s="446" t="str">
        <f>IF(ISBLANK(INDEX('Policy Characteristics'!J:J,MATCH($C125,'Policy Characteristics'!$C:$C,0))),"",INDEX('Policy Characteristics'!J:J,MATCH($C125,'Policy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5" s="446" t="str">
        <f>IF(ISBLANK(INDEX('Policy Characteristics'!K:K,MATCH($C125,'Policy Characteristics'!$C:$C,0))),"",INDEX('Policy Characteristics'!K:K,MATCH($C125,'Policy Characteristics'!$C:$C,0)))</f>
        <v>transportation-sector-main.html#ev-subsidy</v>
      </c>
      <c r="R125" s="446" t="str">
        <f>IF(ISBLANK(INDEX('Policy Characteristics'!L:L,MATCH($C125,'Policy Characteristics'!$C:$C,0))),"",INDEX('Policy Characteristics'!L:L,MATCH($C125,'Policy Characteristics'!$C:$C,0)))</f>
        <v>ev-subsidy.html</v>
      </c>
    </row>
    <row r="126" spans="1:18" x14ac:dyDescent="0.25">
      <c r="A126" s="446" t="str">
        <f>IF(ISBLANK(INDEX('Policy Characteristics'!A:A,MATCH($C126,'Policy Characteristics'!$C:$C,0))),"",INDEX('Policy Characteristics'!A:A,MATCH($C126,'Policy Characteristics'!$C:$C,0)))</f>
        <v>Transportation</v>
      </c>
      <c r="B126" s="467" t="str">
        <f>IF(ISBLANK(INDEX('Policy Characteristics'!B:B,MATCH($C126,'Policy Characteristics'!$C:$C,0))),"",INDEX('Policy Characteristics'!B:B,MATCH($C126,'Policy Characteristics'!$C:$C,0)))</f>
        <v>Freight Vehicle Subsidy</v>
      </c>
      <c r="C126" s="446" t="str">
        <f t="shared" si="4"/>
        <v>Additional Freight Vehicle Subsidy</v>
      </c>
      <c r="D126" s="339" t="s">
        <v>40</v>
      </c>
      <c r="E126" s="339" t="s">
        <v>2246</v>
      </c>
      <c r="F126" s="295" t="s">
        <v>86</v>
      </c>
      <c r="G126" s="339" t="s">
        <v>3447</v>
      </c>
      <c r="H126" s="20">
        <v>1707</v>
      </c>
      <c r="I126" s="470" t="s">
        <v>44</v>
      </c>
      <c r="J126" s="469" t="str">
        <f>IF(ISBLANK(INDEX('Policy Characteristics'!D:D,MATCH($C126,'Policy Characteristics'!$C:$C,0))),"",INDEX('Policy Characteristics'!D:D,MATCH($C126,'Policy Characteristics'!$C:$C,0)))</f>
        <v>Vehicle Subsidy</v>
      </c>
      <c r="K126" s="446" t="str">
        <f>IF(ISBLANK(INDEX('Policy Characteristics'!E:E,MATCH($C126,'Policy Characteristics'!$C:$C,0))),"",INDEX('Policy Characteristics'!E:E,MATCH($C126,'Policy Characteristics'!$C:$C,0)))</f>
        <v>trans frgt subsidy</v>
      </c>
      <c r="L126" s="242">
        <f>IF(ISBLANK(INDEX('Policy Characteristics'!F:F,MATCH($C126,'Policy Characteristics'!$C:$C,0))),"",INDEX('Policy Characteristics'!F:F,MATCH($C126,'Policy Characteristics'!$C:$C,0)))</f>
        <v>0</v>
      </c>
      <c r="M126" s="242">
        <f>IF(ISBLANK(INDEX('Policy Characteristics'!G:G,MATCH($C126,'Policy Characteristics'!$C:$C,0))),"",INDEX('Policy Characteristics'!G:G,MATCH($C126,'Policy Characteristics'!$C:$C,0)))</f>
        <v>50000</v>
      </c>
      <c r="N126" s="242">
        <f>IF(ISBLANK(INDEX('Policy Characteristics'!H:H,MATCH($C126,'Policy Characteristics'!$C:$C,0))),"",INDEX('Policy Characteristics'!H:H,MATCH($C126,'Policy Characteristics'!$C:$C,0)))</f>
        <v>100</v>
      </c>
      <c r="O126" s="446" t="str">
        <f>IF(ISBLANK(INDEX('Policy Characteristics'!I:I,MATCH($C126,'Policy Characteristics'!$C:$C,0))),"",INDEX('Policy Characteristics'!I:I,MATCH($C126,'Policy Characteristics'!$C:$C,0)))</f>
        <v>$ / vehicle</v>
      </c>
      <c r="P126" s="446" t="str">
        <f>IF(ISBLANK(INDEX('Policy Characteristics'!J:J,MATCH($C126,'Policy Characteristics'!$C:$C,0))),"",INDEX('Policy Characteristics'!J:J,MATCH($C126,'Policy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6" s="446" t="str">
        <f>IF(ISBLANK(INDEX('Policy Characteristics'!K:K,MATCH($C126,'Policy Characteristics'!$C:$C,0))),"",INDEX('Policy Characteristics'!K:K,MATCH($C126,'Policy Characteristics'!$C:$C,0)))</f>
        <v>transportation-sector-main.html#ev-subsidy</v>
      </c>
      <c r="R126" s="446" t="str">
        <f>IF(ISBLANK(INDEX('Policy Characteristics'!L:L,MATCH($C126,'Policy Characteristics'!$C:$C,0))),"",INDEX('Policy Characteristics'!L:L,MATCH($C126,'Policy Characteristics'!$C:$C,0)))</f>
        <v>ev-subsidy.html</v>
      </c>
    </row>
    <row r="127" spans="1:18" x14ac:dyDescent="0.25">
      <c r="A127" s="446" t="str">
        <f>IF(ISBLANK(INDEX('Policy Characteristics'!A:A,MATCH($C127,'Policy Characteristics'!$C:$C,0))),"",INDEX('Policy Characteristics'!A:A,MATCH($C127,'Policy Characteristics'!$C:$C,0)))</f>
        <v>Transportation</v>
      </c>
      <c r="B127" s="467" t="str">
        <f>IF(ISBLANK(INDEX('Policy Characteristics'!B:B,MATCH($C127,'Policy Characteristics'!$C:$C,0))),"",INDEX('Policy Characteristics'!B:B,MATCH($C127,'Policy Characteristics'!$C:$C,0)))</f>
        <v>Freight Vehicle Subsidy</v>
      </c>
      <c r="C127" s="446" t="str">
        <f t="shared" si="4"/>
        <v>Additional Freight Vehicle Subsidy</v>
      </c>
      <c r="D127" s="339" t="s">
        <v>40</v>
      </c>
      <c r="E127" s="295" t="s">
        <v>2247</v>
      </c>
      <c r="F127" s="295" t="s">
        <v>86</v>
      </c>
      <c r="G127" s="295" t="s">
        <v>3448</v>
      </c>
      <c r="H127" s="20">
        <v>1708</v>
      </c>
      <c r="I127" s="470" t="s">
        <v>44</v>
      </c>
      <c r="J127" s="469" t="str">
        <f>IF(ISBLANK(INDEX('Policy Characteristics'!D:D,MATCH($C127,'Policy Characteristics'!$C:$C,0))),"",INDEX('Policy Characteristics'!D:D,MATCH($C127,'Policy Characteristics'!$C:$C,0)))</f>
        <v>Vehicle Subsidy</v>
      </c>
      <c r="K127" s="446" t="str">
        <f>IF(ISBLANK(INDEX('Policy Characteristics'!E:E,MATCH($C127,'Policy Characteristics'!$C:$C,0))),"",INDEX('Policy Characteristics'!E:E,MATCH($C127,'Policy Characteristics'!$C:$C,0)))</f>
        <v>trans frgt subsidy</v>
      </c>
      <c r="L127" s="242">
        <f>IF(ISBLANK(INDEX('Policy Characteristics'!F:F,MATCH($C127,'Policy Characteristics'!$C:$C,0))),"",INDEX('Policy Characteristics'!F:F,MATCH($C127,'Policy Characteristics'!$C:$C,0)))</f>
        <v>0</v>
      </c>
      <c r="M127" s="242">
        <f>IF(ISBLANK(INDEX('Policy Characteristics'!G:G,MATCH($C127,'Policy Characteristics'!$C:$C,0))),"",INDEX('Policy Characteristics'!G:G,MATCH($C127,'Policy Characteristics'!$C:$C,0)))</f>
        <v>50000</v>
      </c>
      <c r="N127" s="242">
        <f>IF(ISBLANK(INDEX('Policy Characteristics'!H:H,MATCH($C127,'Policy Characteristics'!$C:$C,0))),"",INDEX('Policy Characteristics'!H:H,MATCH($C127,'Policy Characteristics'!$C:$C,0)))</f>
        <v>100</v>
      </c>
      <c r="O127" s="446" t="str">
        <f>IF(ISBLANK(INDEX('Policy Characteristics'!I:I,MATCH($C127,'Policy Characteristics'!$C:$C,0))),"",INDEX('Policy Characteristics'!I:I,MATCH($C127,'Policy Characteristics'!$C:$C,0)))</f>
        <v>$ / vehicle</v>
      </c>
      <c r="P127" s="446" t="str">
        <f>IF(ISBLANK(INDEX('Policy Characteristics'!J:J,MATCH($C127,'Policy Characteristics'!$C:$C,0))),"",INDEX('Policy Characteristics'!J:J,MATCH($C127,'Policy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7" s="446" t="str">
        <f>IF(ISBLANK(INDEX('Policy Characteristics'!K:K,MATCH($C127,'Policy Characteristics'!$C:$C,0))),"",INDEX('Policy Characteristics'!K:K,MATCH($C127,'Policy Characteristics'!$C:$C,0)))</f>
        <v>transportation-sector-main.html#ev-subsidy</v>
      </c>
      <c r="R127" s="446" t="str">
        <f>IF(ISBLANK(INDEX('Policy Characteristics'!L:L,MATCH($C127,'Policy Characteristics'!$C:$C,0))),"",INDEX('Policy Characteristics'!L:L,MATCH($C127,'Policy Characteristics'!$C:$C,0)))</f>
        <v>ev-subsidy.html</v>
      </c>
    </row>
    <row r="128" spans="1:18" x14ac:dyDescent="0.25">
      <c r="A128" s="446" t="str">
        <f>IF(ISBLANK(INDEX('Policy Characteristics'!A:A,MATCH($C128,'Policy Characteristics'!$C:$C,0))),"",INDEX('Policy Characteristics'!A:A,MATCH($C128,'Policy Characteristics'!$C:$C,0)))</f>
        <v>Transportation</v>
      </c>
      <c r="B128" s="467" t="str">
        <f>IF(ISBLANK(INDEX('Policy Characteristics'!B:B,MATCH($C128,'Policy Characteristics'!$C:$C,0))),"",INDEX('Policy Characteristics'!B:B,MATCH($C128,'Policy Characteristics'!$C:$C,0)))</f>
        <v>Freight Vehicle Subsidy</v>
      </c>
      <c r="C128" s="446" t="str">
        <f t="shared" si="4"/>
        <v>Additional Freight Vehicle Subsidy</v>
      </c>
      <c r="D128" s="339" t="s">
        <v>40</v>
      </c>
      <c r="E128" s="295" t="s">
        <v>2248</v>
      </c>
      <c r="F128" s="295" t="s">
        <v>86</v>
      </c>
      <c r="G128" s="295" t="s">
        <v>3449</v>
      </c>
      <c r="H128" s="20">
        <v>1709</v>
      </c>
      <c r="I128" s="470" t="s">
        <v>44</v>
      </c>
      <c r="J128" s="469" t="str">
        <f>IF(ISBLANK(INDEX('Policy Characteristics'!D:D,MATCH($C128,'Policy Characteristics'!$C:$C,0))),"",INDEX('Policy Characteristics'!D:D,MATCH($C128,'Policy Characteristics'!$C:$C,0)))</f>
        <v>Vehicle Subsidy</v>
      </c>
      <c r="K128" s="446" t="str">
        <f>IF(ISBLANK(INDEX('Policy Characteristics'!E:E,MATCH($C128,'Policy Characteristics'!$C:$C,0))),"",INDEX('Policy Characteristics'!E:E,MATCH($C128,'Policy Characteristics'!$C:$C,0)))</f>
        <v>trans frgt subsidy</v>
      </c>
      <c r="L128" s="242">
        <f>IF(ISBLANK(INDEX('Policy Characteristics'!F:F,MATCH($C128,'Policy Characteristics'!$C:$C,0))),"",INDEX('Policy Characteristics'!F:F,MATCH($C128,'Policy Characteristics'!$C:$C,0)))</f>
        <v>0</v>
      </c>
      <c r="M128" s="242">
        <f>IF(ISBLANK(INDEX('Policy Characteristics'!G:G,MATCH($C128,'Policy Characteristics'!$C:$C,0))),"",INDEX('Policy Characteristics'!G:G,MATCH($C128,'Policy Characteristics'!$C:$C,0)))</f>
        <v>50000</v>
      </c>
      <c r="N128" s="242">
        <f>IF(ISBLANK(INDEX('Policy Characteristics'!H:H,MATCH($C128,'Policy Characteristics'!$C:$C,0))),"",INDEX('Policy Characteristics'!H:H,MATCH($C128,'Policy Characteristics'!$C:$C,0)))</f>
        <v>100</v>
      </c>
      <c r="O128" s="446" t="str">
        <f>IF(ISBLANK(INDEX('Policy Characteristics'!I:I,MATCH($C128,'Policy Characteristics'!$C:$C,0))),"",INDEX('Policy Characteristics'!I:I,MATCH($C128,'Policy Characteristics'!$C:$C,0)))</f>
        <v>$ / vehicle</v>
      </c>
      <c r="P128" s="446" t="str">
        <f>IF(ISBLANK(INDEX('Policy Characteristics'!J:J,MATCH($C128,'Policy Characteristics'!$C:$C,0))),"",INDEX('Policy Characteristics'!J:J,MATCH($C128,'Policy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8" s="446" t="str">
        <f>IF(ISBLANK(INDEX('Policy Characteristics'!K:K,MATCH($C128,'Policy Characteristics'!$C:$C,0))),"",INDEX('Policy Characteristics'!K:K,MATCH($C128,'Policy Characteristics'!$C:$C,0)))</f>
        <v>transportation-sector-main.html#ev-subsidy</v>
      </c>
      <c r="R128" s="446" t="str">
        <f>IF(ISBLANK(INDEX('Policy Characteristics'!L:L,MATCH($C128,'Policy Characteristics'!$C:$C,0))),"",INDEX('Policy Characteristics'!L:L,MATCH($C128,'Policy Characteristics'!$C:$C,0)))</f>
        <v>ev-subsidy.html</v>
      </c>
    </row>
    <row r="129" spans="1:18" x14ac:dyDescent="0.25">
      <c r="A129" s="446" t="str">
        <f>IF(ISBLANK(INDEX('Policy Characteristics'!A:A,MATCH($C129,'Policy Characteristics'!$C:$C,0))),"",INDEX('Policy Characteristics'!A:A,MATCH($C129,'Policy Characteristics'!$C:$C,0)))</f>
        <v>Transportation</v>
      </c>
      <c r="B129" s="467" t="str">
        <f>IF(ISBLANK(INDEX('Policy Characteristics'!B:B,MATCH($C129,'Policy Characteristics'!$C:$C,0))),"",INDEX('Policy Characteristics'!B:B,MATCH($C129,'Policy Characteristics'!$C:$C,0)))</f>
        <v>Freight Vehicle Subsidy</v>
      </c>
      <c r="C129" s="446" t="str">
        <f t="shared" si="4"/>
        <v>Additional Freight Vehicle Subsidy</v>
      </c>
      <c r="D129" s="339" t="s">
        <v>40</v>
      </c>
      <c r="E129" s="295" t="s">
        <v>2249</v>
      </c>
      <c r="F129" s="295" t="s">
        <v>86</v>
      </c>
      <c r="G129" s="295" t="s">
        <v>3450</v>
      </c>
      <c r="H129" s="20">
        <v>1710</v>
      </c>
      <c r="I129" s="470" t="s">
        <v>44</v>
      </c>
      <c r="J129" s="469" t="str">
        <f>IF(ISBLANK(INDEX('Policy Characteristics'!D:D,MATCH($C129,'Policy Characteristics'!$C:$C,0))),"",INDEX('Policy Characteristics'!D:D,MATCH($C129,'Policy Characteristics'!$C:$C,0)))</f>
        <v>Vehicle Subsidy</v>
      </c>
      <c r="K129" s="446" t="str">
        <f>IF(ISBLANK(INDEX('Policy Characteristics'!E:E,MATCH($C129,'Policy Characteristics'!$C:$C,0))),"",INDEX('Policy Characteristics'!E:E,MATCH($C129,'Policy Characteristics'!$C:$C,0)))</f>
        <v>trans frgt subsidy</v>
      </c>
      <c r="L129" s="242">
        <f>IF(ISBLANK(INDEX('Policy Characteristics'!F:F,MATCH($C129,'Policy Characteristics'!$C:$C,0))),"",INDEX('Policy Characteristics'!F:F,MATCH($C129,'Policy Characteristics'!$C:$C,0)))</f>
        <v>0</v>
      </c>
      <c r="M129" s="242">
        <f>IF(ISBLANK(INDEX('Policy Characteristics'!G:G,MATCH($C129,'Policy Characteristics'!$C:$C,0))),"",INDEX('Policy Characteristics'!G:G,MATCH($C129,'Policy Characteristics'!$C:$C,0)))</f>
        <v>50000</v>
      </c>
      <c r="N129" s="242">
        <f>IF(ISBLANK(INDEX('Policy Characteristics'!H:H,MATCH($C129,'Policy Characteristics'!$C:$C,0))),"",INDEX('Policy Characteristics'!H:H,MATCH($C129,'Policy Characteristics'!$C:$C,0)))</f>
        <v>100</v>
      </c>
      <c r="O129" s="446" t="str">
        <f>IF(ISBLANK(INDEX('Policy Characteristics'!I:I,MATCH($C129,'Policy Characteristics'!$C:$C,0))),"",INDEX('Policy Characteristics'!I:I,MATCH($C129,'Policy Characteristics'!$C:$C,0)))</f>
        <v>$ / vehicle</v>
      </c>
      <c r="P129" s="446" t="str">
        <f>IF(ISBLANK(INDEX('Policy Characteristics'!J:J,MATCH($C129,'Policy Characteristics'!$C:$C,0))),"",INDEX('Policy Characteristics'!J:J,MATCH($C129,'Policy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9" s="446" t="str">
        <f>IF(ISBLANK(INDEX('Policy Characteristics'!K:K,MATCH($C129,'Policy Characteristics'!$C:$C,0))),"",INDEX('Policy Characteristics'!K:K,MATCH($C129,'Policy Characteristics'!$C:$C,0)))</f>
        <v>transportation-sector-main.html#ev-subsidy</v>
      </c>
      <c r="R129" s="446" t="str">
        <f>IF(ISBLANK(INDEX('Policy Characteristics'!L:L,MATCH($C129,'Policy Characteristics'!$C:$C,0))),"",INDEX('Policy Characteristics'!L:L,MATCH($C129,'Policy Characteristics'!$C:$C,0)))</f>
        <v>ev-subsidy.html</v>
      </c>
    </row>
    <row r="130" spans="1:18" x14ac:dyDescent="0.25">
      <c r="A130" s="446" t="str">
        <f>IF(ISBLANK(INDEX('Policy Characteristics'!A:A,MATCH($C130,'Policy Characteristics'!$C:$C,0))),"",INDEX('Policy Characteristics'!A:A,MATCH($C130,'Policy Characteristics'!$C:$C,0)))</f>
        <v>Transportation</v>
      </c>
      <c r="B130" s="467" t="str">
        <f>IF(ISBLANK(INDEX('Policy Characteristics'!B:B,MATCH($C130,'Policy Characteristics'!$C:$C,0))),"",INDEX('Policy Characteristics'!B:B,MATCH($C130,'Policy Characteristics'!$C:$C,0)))</f>
        <v>Freight Vehicle Subsidy</v>
      </c>
      <c r="C130" s="446" t="str">
        <f t="shared" si="4"/>
        <v>Additional Freight Vehicle Subsidy</v>
      </c>
      <c r="D130" s="339" t="s">
        <v>40</v>
      </c>
      <c r="E130" s="295" t="s">
        <v>2250</v>
      </c>
      <c r="F130" s="295" t="s">
        <v>86</v>
      </c>
      <c r="G130" s="295" t="s">
        <v>3451</v>
      </c>
      <c r="H130" s="20">
        <v>1711</v>
      </c>
      <c r="I130" s="470" t="s">
        <v>44</v>
      </c>
      <c r="J130" s="469" t="str">
        <f>IF(ISBLANK(INDEX('Policy Characteristics'!D:D,MATCH($C130,'Policy Characteristics'!$C:$C,0))),"",INDEX('Policy Characteristics'!D:D,MATCH($C130,'Policy Characteristics'!$C:$C,0)))</f>
        <v>Vehicle Subsidy</v>
      </c>
      <c r="K130" s="446" t="str">
        <f>IF(ISBLANK(INDEX('Policy Characteristics'!E:E,MATCH($C130,'Policy Characteristics'!$C:$C,0))),"",INDEX('Policy Characteristics'!E:E,MATCH($C130,'Policy Characteristics'!$C:$C,0)))</f>
        <v>trans frgt subsidy</v>
      </c>
      <c r="L130" s="242">
        <f>IF(ISBLANK(INDEX('Policy Characteristics'!F:F,MATCH($C130,'Policy Characteristics'!$C:$C,0))),"",INDEX('Policy Characteristics'!F:F,MATCH($C130,'Policy Characteristics'!$C:$C,0)))</f>
        <v>0</v>
      </c>
      <c r="M130" s="242">
        <f>IF(ISBLANK(INDEX('Policy Characteristics'!G:G,MATCH($C130,'Policy Characteristics'!$C:$C,0))),"",INDEX('Policy Characteristics'!G:G,MATCH($C130,'Policy Characteristics'!$C:$C,0)))</f>
        <v>50000</v>
      </c>
      <c r="N130" s="242">
        <f>IF(ISBLANK(INDEX('Policy Characteristics'!H:H,MATCH($C130,'Policy Characteristics'!$C:$C,0))),"",INDEX('Policy Characteristics'!H:H,MATCH($C130,'Policy Characteristics'!$C:$C,0)))</f>
        <v>100</v>
      </c>
      <c r="O130" s="446" t="str">
        <f>IF(ISBLANK(INDEX('Policy Characteristics'!I:I,MATCH($C130,'Policy Characteristics'!$C:$C,0))),"",INDEX('Policy Characteristics'!I:I,MATCH($C130,'Policy Characteristics'!$C:$C,0)))</f>
        <v>$ / vehicle</v>
      </c>
      <c r="P130" s="446" t="str">
        <f>IF(ISBLANK(INDEX('Policy Characteristics'!J:J,MATCH($C130,'Policy Characteristics'!$C:$C,0))),"",INDEX('Policy Characteristics'!J:J,MATCH($C130,'Policy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0" s="446" t="str">
        <f>IF(ISBLANK(INDEX('Policy Characteristics'!K:K,MATCH($C130,'Policy Characteristics'!$C:$C,0))),"",INDEX('Policy Characteristics'!K:K,MATCH($C130,'Policy Characteristics'!$C:$C,0)))</f>
        <v>transportation-sector-main.html#ev-subsidy</v>
      </c>
      <c r="R130" s="446" t="str">
        <f>IF(ISBLANK(INDEX('Policy Characteristics'!L:L,MATCH($C130,'Policy Characteristics'!$C:$C,0))),"",INDEX('Policy Characteristics'!L:L,MATCH($C130,'Policy Characteristics'!$C:$C,0)))</f>
        <v>ev-subsidy.html</v>
      </c>
    </row>
    <row r="131" spans="1:18" x14ac:dyDescent="0.25">
      <c r="A131" s="446" t="str">
        <f>IF(ISBLANK(INDEX('Policy Characteristics'!A:A,MATCH($C131,'Policy Characteristics'!$C:$C,0))),"",INDEX('Policy Characteristics'!A:A,MATCH($C131,'Policy Characteristics'!$C:$C,0)))</f>
        <v>Transportation</v>
      </c>
      <c r="B131" s="467" t="str">
        <f>IF(ISBLANK(INDEX('Policy Characteristics'!B:B,MATCH($C131,'Policy Characteristics'!$C:$C,0))),"",INDEX('Policy Characteristics'!B:B,MATCH($C131,'Policy Characteristics'!$C:$C,0)))</f>
        <v>Freight Vehicle Subsidy</v>
      </c>
      <c r="C131" s="446" t="str">
        <f t="shared" si="4"/>
        <v>Additional Freight Vehicle Subsidy</v>
      </c>
      <c r="D131" s="339" t="s">
        <v>40</v>
      </c>
      <c r="E131" s="295" t="s">
        <v>2509</v>
      </c>
      <c r="F131" s="295" t="s">
        <v>86</v>
      </c>
      <c r="G131" s="295" t="s">
        <v>2509</v>
      </c>
      <c r="H131" s="20">
        <v>1712</v>
      </c>
      <c r="I131" s="470" t="s">
        <v>44</v>
      </c>
      <c r="J131" s="469" t="str">
        <f>IF(ISBLANK(INDEX('Policy Characteristics'!D:D,MATCH($C131,'Policy Characteristics'!$C:$C,0))),"",INDEX('Policy Characteristics'!D:D,MATCH($C131,'Policy Characteristics'!$C:$C,0)))</f>
        <v>Vehicle Subsidy</v>
      </c>
      <c r="K131" s="446" t="str">
        <f>IF(ISBLANK(INDEX('Policy Characteristics'!E:E,MATCH($C131,'Policy Characteristics'!$C:$C,0))),"",INDEX('Policy Characteristics'!E:E,MATCH($C131,'Policy Characteristics'!$C:$C,0)))</f>
        <v>trans frgt subsidy</v>
      </c>
      <c r="L131" s="242">
        <f>IF(ISBLANK(INDEX('Policy Characteristics'!F:F,MATCH($C131,'Policy Characteristics'!$C:$C,0))),"",INDEX('Policy Characteristics'!F:F,MATCH($C131,'Policy Characteristics'!$C:$C,0)))</f>
        <v>0</v>
      </c>
      <c r="M131" s="242">
        <f>IF(ISBLANK(INDEX('Policy Characteristics'!G:G,MATCH($C131,'Policy Characteristics'!$C:$C,0))),"",INDEX('Policy Characteristics'!G:G,MATCH($C131,'Policy Characteristics'!$C:$C,0)))</f>
        <v>50000</v>
      </c>
      <c r="N131" s="242">
        <f>IF(ISBLANK(INDEX('Policy Characteristics'!H:H,MATCH($C131,'Policy Characteristics'!$C:$C,0))),"",INDEX('Policy Characteristics'!H:H,MATCH($C131,'Policy Characteristics'!$C:$C,0)))</f>
        <v>100</v>
      </c>
      <c r="O131" s="446" t="str">
        <f>IF(ISBLANK(INDEX('Policy Characteristics'!I:I,MATCH($C131,'Policy Characteristics'!$C:$C,0))),"",INDEX('Policy Characteristics'!I:I,MATCH($C131,'Policy Characteristics'!$C:$C,0)))</f>
        <v>$ / vehicle</v>
      </c>
      <c r="P131" s="446" t="str">
        <f>IF(ISBLANK(INDEX('Policy Characteristics'!J:J,MATCH($C131,'Policy Characteristics'!$C:$C,0))),"",INDEX('Policy Characteristics'!J:J,MATCH($C131,'Policy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1" s="446" t="str">
        <f>IF(ISBLANK(INDEX('Policy Characteristics'!K:K,MATCH($C131,'Policy Characteristics'!$C:$C,0))),"",INDEX('Policy Characteristics'!K:K,MATCH($C131,'Policy Characteristics'!$C:$C,0)))</f>
        <v>transportation-sector-main.html#ev-subsidy</v>
      </c>
      <c r="R131" s="446" t="str">
        <f>IF(ISBLANK(INDEX('Policy Characteristics'!L:L,MATCH($C131,'Policy Characteristics'!$C:$C,0))),"",INDEX('Policy Characteristics'!L:L,MATCH($C131,'Policy Characteristics'!$C:$C,0)))</f>
        <v>ev-subsidy.html</v>
      </c>
    </row>
    <row r="132" spans="1:18" x14ac:dyDescent="0.25">
      <c r="A132" s="446" t="str">
        <f>IF(ISBLANK(INDEX('Policy Characteristics'!A:A,MATCH($C132,'Policy Characteristics'!$C:$C,0))),"",INDEX('Policy Characteristics'!A:A,MATCH($C132,'Policy Characteristics'!$C:$C,0)))</f>
        <v>Transportation</v>
      </c>
      <c r="B132" s="467" t="str">
        <f>IF(ISBLANK(INDEX('Policy Characteristics'!B:B,MATCH($C132,'Policy Characteristics'!$C:$C,0))),"",INDEX('Policy Characteristics'!B:B,MATCH($C132,'Policy Characteristics'!$C:$C,0)))</f>
        <v>Freight Vehicle Subsidy</v>
      </c>
      <c r="C132" s="446" t="str">
        <f t="shared" si="4"/>
        <v>Additional Freight Vehicle Subsidy</v>
      </c>
      <c r="D132" s="339" t="s">
        <v>40</v>
      </c>
      <c r="E132" s="295" t="s">
        <v>2508</v>
      </c>
      <c r="F132" s="295" t="s">
        <v>86</v>
      </c>
      <c r="G132" s="295" t="s">
        <v>3452</v>
      </c>
      <c r="H132" s="20">
        <v>1713</v>
      </c>
      <c r="I132" s="470" t="s">
        <v>44</v>
      </c>
      <c r="J132" s="469" t="str">
        <f>IF(ISBLANK(INDEX('Policy Characteristics'!D:D,MATCH($C132,'Policy Characteristics'!$C:$C,0))),"",INDEX('Policy Characteristics'!D:D,MATCH($C132,'Policy Characteristics'!$C:$C,0)))</f>
        <v>Vehicle Subsidy</v>
      </c>
      <c r="K132" s="446" t="str">
        <f>IF(ISBLANK(INDEX('Policy Characteristics'!E:E,MATCH($C132,'Policy Characteristics'!$C:$C,0))),"",INDEX('Policy Characteristics'!E:E,MATCH($C132,'Policy Characteristics'!$C:$C,0)))</f>
        <v>trans frgt subsidy</v>
      </c>
      <c r="L132" s="242">
        <f>IF(ISBLANK(INDEX('Policy Characteristics'!F:F,MATCH($C132,'Policy Characteristics'!$C:$C,0))),"",INDEX('Policy Characteristics'!F:F,MATCH($C132,'Policy Characteristics'!$C:$C,0)))</f>
        <v>0</v>
      </c>
      <c r="M132" s="242">
        <f>IF(ISBLANK(INDEX('Policy Characteristics'!G:G,MATCH($C132,'Policy Characteristics'!$C:$C,0))),"",INDEX('Policy Characteristics'!G:G,MATCH($C132,'Policy Characteristics'!$C:$C,0)))</f>
        <v>50000</v>
      </c>
      <c r="N132" s="242">
        <f>IF(ISBLANK(INDEX('Policy Characteristics'!H:H,MATCH($C132,'Policy Characteristics'!$C:$C,0))),"",INDEX('Policy Characteristics'!H:H,MATCH($C132,'Policy Characteristics'!$C:$C,0)))</f>
        <v>100</v>
      </c>
      <c r="O132" s="446" t="str">
        <f>IF(ISBLANK(INDEX('Policy Characteristics'!I:I,MATCH($C132,'Policy Characteristics'!$C:$C,0))),"",INDEX('Policy Characteristics'!I:I,MATCH($C132,'Policy Characteristics'!$C:$C,0)))</f>
        <v>$ / vehicle</v>
      </c>
      <c r="P132" s="446" t="str">
        <f>IF(ISBLANK(INDEX('Policy Characteristics'!J:J,MATCH($C132,'Policy Characteristics'!$C:$C,0))),"",INDEX('Policy Characteristics'!J:J,MATCH($C132,'Policy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2" s="446" t="str">
        <f>IF(ISBLANK(INDEX('Policy Characteristics'!K:K,MATCH($C132,'Policy Characteristics'!$C:$C,0))),"",INDEX('Policy Characteristics'!K:K,MATCH($C132,'Policy Characteristics'!$C:$C,0)))</f>
        <v>transportation-sector-main.html#ev-subsidy</v>
      </c>
      <c r="R132" s="446" t="str">
        <f>IF(ISBLANK(INDEX('Policy Characteristics'!L:L,MATCH($C132,'Policy Characteristics'!$C:$C,0))),"",INDEX('Policy Characteristics'!L:L,MATCH($C132,'Policy Characteristics'!$C:$C,0)))</f>
        <v>ev-subsidy.html</v>
      </c>
    </row>
    <row r="133" spans="1:18" x14ac:dyDescent="0.25">
      <c r="A133" s="446" t="str">
        <f>IF(ISBLANK(INDEX('Policy Characteristics'!A:A,MATCH($C133,'Policy Characteristics'!$C:$C,0))),"",INDEX('Policy Characteristics'!A:A,MATCH($C133,'Policy Characteristics'!$C:$C,0)))</f>
        <v>Transportation</v>
      </c>
      <c r="B133" s="467" t="str">
        <f>IF(ISBLANK(INDEX('Policy Characteristics'!B:B,MATCH($C133,'Policy Characteristics'!$C:$C,0))),"",INDEX('Policy Characteristics'!B:B,MATCH($C133,'Policy Characteristics'!$C:$C,0)))</f>
        <v>Freight Vehicle Subsidy</v>
      </c>
      <c r="C133" s="446" t="str">
        <f t="shared" si="4"/>
        <v>Additional Freight Vehicle Subsidy</v>
      </c>
      <c r="D133" s="339" t="s">
        <v>41</v>
      </c>
      <c r="E133" s="339" t="s">
        <v>2246</v>
      </c>
      <c r="F133" s="295" t="s">
        <v>3294</v>
      </c>
      <c r="G133" s="339" t="s">
        <v>3447</v>
      </c>
      <c r="H133" s="20">
        <v>1714</v>
      </c>
      <c r="I133" s="470" t="s">
        <v>44</v>
      </c>
      <c r="J133" s="469" t="str">
        <f>IF(ISBLANK(INDEX('Policy Characteristics'!D:D,MATCH($C133,'Policy Characteristics'!$C:$C,0))),"",INDEX('Policy Characteristics'!D:D,MATCH($C133,'Policy Characteristics'!$C:$C,0)))</f>
        <v>Vehicle Subsidy</v>
      </c>
      <c r="K133" s="446" t="str">
        <f>IF(ISBLANK(INDEX('Policy Characteristics'!E:E,MATCH($C133,'Policy Characteristics'!$C:$C,0))),"",INDEX('Policy Characteristics'!E:E,MATCH($C133,'Policy Characteristics'!$C:$C,0)))</f>
        <v>trans frgt subsidy</v>
      </c>
      <c r="L133" s="242">
        <f>IF(ISBLANK(INDEX('Policy Characteristics'!F:F,MATCH($C133,'Policy Characteristics'!$C:$C,0))),"",INDEX('Policy Characteristics'!F:F,MATCH($C133,'Policy Characteristics'!$C:$C,0)))</f>
        <v>0</v>
      </c>
      <c r="M133" s="242">
        <f>IF(ISBLANK(INDEX('Policy Characteristics'!G:G,MATCH($C133,'Policy Characteristics'!$C:$C,0))),"",INDEX('Policy Characteristics'!G:G,MATCH($C133,'Policy Characteristics'!$C:$C,0)))</f>
        <v>50000</v>
      </c>
      <c r="N133" s="242">
        <f>IF(ISBLANK(INDEX('Policy Characteristics'!H:H,MATCH($C133,'Policy Characteristics'!$C:$C,0))),"",INDEX('Policy Characteristics'!H:H,MATCH($C133,'Policy Characteristics'!$C:$C,0)))</f>
        <v>100</v>
      </c>
      <c r="O133" s="446" t="str">
        <f>IF(ISBLANK(INDEX('Policy Characteristics'!I:I,MATCH($C133,'Policy Characteristics'!$C:$C,0))),"",INDEX('Policy Characteristics'!I:I,MATCH($C133,'Policy Characteristics'!$C:$C,0)))</f>
        <v>$ / vehicle</v>
      </c>
      <c r="P133" s="446" t="str">
        <f>IF(ISBLANK(INDEX('Policy Characteristics'!J:J,MATCH($C133,'Policy Characteristics'!$C:$C,0))),"",INDEX('Policy Characteristics'!J:J,MATCH($C133,'Policy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3" s="446" t="str">
        <f>IF(ISBLANK(INDEX('Policy Characteristics'!K:K,MATCH($C133,'Policy Characteristics'!$C:$C,0))),"",INDEX('Policy Characteristics'!K:K,MATCH($C133,'Policy Characteristics'!$C:$C,0)))</f>
        <v>transportation-sector-main.html#ev-subsidy</v>
      </c>
      <c r="R133" s="446" t="str">
        <f>IF(ISBLANK(INDEX('Policy Characteristics'!L:L,MATCH($C133,'Policy Characteristics'!$C:$C,0))),"",INDEX('Policy Characteristics'!L:L,MATCH($C133,'Policy Characteristics'!$C:$C,0)))</f>
        <v>ev-subsidy.html</v>
      </c>
    </row>
    <row r="134" spans="1:18" x14ac:dyDescent="0.25">
      <c r="A134" s="446" t="str">
        <f>IF(ISBLANK(INDEX('Policy Characteristics'!A:A,MATCH($C134,'Policy Characteristics'!$C:$C,0))),"",INDEX('Policy Characteristics'!A:A,MATCH($C134,'Policy Characteristics'!$C:$C,0)))</f>
        <v>Transportation</v>
      </c>
      <c r="B134" s="467" t="str">
        <f>IF(ISBLANK(INDEX('Policy Characteristics'!B:B,MATCH($C134,'Policy Characteristics'!$C:$C,0))),"",INDEX('Policy Characteristics'!B:B,MATCH($C134,'Policy Characteristics'!$C:$C,0)))</f>
        <v>Freight Vehicle Subsidy</v>
      </c>
      <c r="C134" s="446" t="str">
        <f t="shared" si="4"/>
        <v>Additional Freight Vehicle Subsidy</v>
      </c>
      <c r="D134" s="339" t="s">
        <v>41</v>
      </c>
      <c r="E134" s="295" t="s">
        <v>2247</v>
      </c>
      <c r="F134" s="295" t="s">
        <v>3294</v>
      </c>
      <c r="G134" s="295" t="s">
        <v>3448</v>
      </c>
      <c r="H134" s="20">
        <v>1715</v>
      </c>
      <c r="I134" s="470" t="s">
        <v>44</v>
      </c>
      <c r="J134" s="469" t="str">
        <f>IF(ISBLANK(INDEX('Policy Characteristics'!D:D,MATCH($C134,'Policy Characteristics'!$C:$C,0))),"",INDEX('Policy Characteristics'!D:D,MATCH($C134,'Policy Characteristics'!$C:$C,0)))</f>
        <v>Vehicle Subsidy</v>
      </c>
      <c r="K134" s="446" t="str">
        <f>IF(ISBLANK(INDEX('Policy Characteristics'!E:E,MATCH($C134,'Policy Characteristics'!$C:$C,0))),"",INDEX('Policy Characteristics'!E:E,MATCH($C134,'Policy Characteristics'!$C:$C,0)))</f>
        <v>trans frgt subsidy</v>
      </c>
      <c r="L134" s="242">
        <f>IF(ISBLANK(INDEX('Policy Characteristics'!F:F,MATCH($C134,'Policy Characteristics'!$C:$C,0))),"",INDEX('Policy Characteristics'!F:F,MATCH($C134,'Policy Characteristics'!$C:$C,0)))</f>
        <v>0</v>
      </c>
      <c r="M134" s="242">
        <f>IF(ISBLANK(INDEX('Policy Characteristics'!G:G,MATCH($C134,'Policy Characteristics'!$C:$C,0))),"",INDEX('Policy Characteristics'!G:G,MATCH($C134,'Policy Characteristics'!$C:$C,0)))</f>
        <v>50000</v>
      </c>
      <c r="N134" s="242">
        <f>IF(ISBLANK(INDEX('Policy Characteristics'!H:H,MATCH($C134,'Policy Characteristics'!$C:$C,0))),"",INDEX('Policy Characteristics'!H:H,MATCH($C134,'Policy Characteristics'!$C:$C,0)))</f>
        <v>100</v>
      </c>
      <c r="O134" s="446" t="str">
        <f>IF(ISBLANK(INDEX('Policy Characteristics'!I:I,MATCH($C134,'Policy Characteristics'!$C:$C,0))),"",INDEX('Policy Characteristics'!I:I,MATCH($C134,'Policy Characteristics'!$C:$C,0)))</f>
        <v>$ / vehicle</v>
      </c>
      <c r="P134" s="446" t="str">
        <f>IF(ISBLANK(INDEX('Policy Characteristics'!J:J,MATCH($C134,'Policy Characteristics'!$C:$C,0))),"",INDEX('Policy Characteristics'!J:J,MATCH($C134,'Policy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4" s="446" t="str">
        <f>IF(ISBLANK(INDEX('Policy Characteristics'!K:K,MATCH($C134,'Policy Characteristics'!$C:$C,0))),"",INDEX('Policy Characteristics'!K:K,MATCH($C134,'Policy Characteristics'!$C:$C,0)))</f>
        <v>transportation-sector-main.html#ev-subsidy</v>
      </c>
      <c r="R134" s="446" t="str">
        <f>IF(ISBLANK(INDEX('Policy Characteristics'!L:L,MATCH($C134,'Policy Characteristics'!$C:$C,0))),"",INDEX('Policy Characteristics'!L:L,MATCH($C134,'Policy Characteristics'!$C:$C,0)))</f>
        <v>ev-subsidy.html</v>
      </c>
    </row>
    <row r="135" spans="1:18" x14ac:dyDescent="0.25">
      <c r="A135" s="446" t="str">
        <f>IF(ISBLANK(INDEX('Policy Characteristics'!A:A,MATCH($C135,'Policy Characteristics'!$C:$C,0))),"",INDEX('Policy Characteristics'!A:A,MATCH($C135,'Policy Characteristics'!$C:$C,0)))</f>
        <v>Transportation</v>
      </c>
      <c r="B135" s="467" t="str">
        <f>IF(ISBLANK(INDEX('Policy Characteristics'!B:B,MATCH($C135,'Policy Characteristics'!$C:$C,0))),"",INDEX('Policy Characteristics'!B:B,MATCH($C135,'Policy Characteristics'!$C:$C,0)))</f>
        <v>Freight Vehicle Subsidy</v>
      </c>
      <c r="C135" s="446" t="str">
        <f t="shared" si="4"/>
        <v>Additional Freight Vehicle Subsidy</v>
      </c>
      <c r="D135" s="339" t="s">
        <v>41</v>
      </c>
      <c r="E135" s="295" t="s">
        <v>2248</v>
      </c>
      <c r="F135" s="295" t="s">
        <v>3294</v>
      </c>
      <c r="G135" s="295" t="s">
        <v>3449</v>
      </c>
      <c r="H135" s="20">
        <v>1716</v>
      </c>
      <c r="I135" s="470" t="s">
        <v>44</v>
      </c>
      <c r="J135" s="469" t="str">
        <f>IF(ISBLANK(INDEX('Policy Characteristics'!D:D,MATCH($C135,'Policy Characteristics'!$C:$C,0))),"",INDEX('Policy Characteristics'!D:D,MATCH($C135,'Policy Characteristics'!$C:$C,0)))</f>
        <v>Vehicle Subsidy</v>
      </c>
      <c r="K135" s="446" t="str">
        <f>IF(ISBLANK(INDEX('Policy Characteristics'!E:E,MATCH($C135,'Policy Characteristics'!$C:$C,0))),"",INDEX('Policy Characteristics'!E:E,MATCH($C135,'Policy Characteristics'!$C:$C,0)))</f>
        <v>trans frgt subsidy</v>
      </c>
      <c r="L135" s="242">
        <f>IF(ISBLANK(INDEX('Policy Characteristics'!F:F,MATCH($C135,'Policy Characteristics'!$C:$C,0))),"",INDEX('Policy Characteristics'!F:F,MATCH($C135,'Policy Characteristics'!$C:$C,0)))</f>
        <v>0</v>
      </c>
      <c r="M135" s="242">
        <f>IF(ISBLANK(INDEX('Policy Characteristics'!G:G,MATCH($C135,'Policy Characteristics'!$C:$C,0))),"",INDEX('Policy Characteristics'!G:G,MATCH($C135,'Policy Characteristics'!$C:$C,0)))</f>
        <v>50000</v>
      </c>
      <c r="N135" s="242">
        <f>IF(ISBLANK(INDEX('Policy Characteristics'!H:H,MATCH($C135,'Policy Characteristics'!$C:$C,0))),"",INDEX('Policy Characteristics'!H:H,MATCH($C135,'Policy Characteristics'!$C:$C,0)))</f>
        <v>100</v>
      </c>
      <c r="O135" s="446" t="str">
        <f>IF(ISBLANK(INDEX('Policy Characteristics'!I:I,MATCH($C135,'Policy Characteristics'!$C:$C,0))),"",INDEX('Policy Characteristics'!I:I,MATCH($C135,'Policy Characteristics'!$C:$C,0)))</f>
        <v>$ / vehicle</v>
      </c>
      <c r="P135" s="446" t="str">
        <f>IF(ISBLANK(INDEX('Policy Characteristics'!J:J,MATCH($C135,'Policy Characteristics'!$C:$C,0))),"",INDEX('Policy Characteristics'!J:J,MATCH($C135,'Policy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5" s="446" t="str">
        <f>IF(ISBLANK(INDEX('Policy Characteristics'!K:K,MATCH($C135,'Policy Characteristics'!$C:$C,0))),"",INDEX('Policy Characteristics'!K:K,MATCH($C135,'Policy Characteristics'!$C:$C,0)))</f>
        <v>transportation-sector-main.html#ev-subsidy</v>
      </c>
      <c r="R135" s="446" t="str">
        <f>IF(ISBLANK(INDEX('Policy Characteristics'!L:L,MATCH($C135,'Policy Characteristics'!$C:$C,0))),"",INDEX('Policy Characteristics'!L:L,MATCH($C135,'Policy Characteristics'!$C:$C,0)))</f>
        <v>ev-subsidy.html</v>
      </c>
    </row>
    <row r="136" spans="1:18" x14ac:dyDescent="0.25">
      <c r="A136" s="446" t="str">
        <f>IF(ISBLANK(INDEX('Policy Characteristics'!A:A,MATCH($C136,'Policy Characteristics'!$C:$C,0))),"",INDEX('Policy Characteristics'!A:A,MATCH($C136,'Policy Characteristics'!$C:$C,0)))</f>
        <v>Transportation</v>
      </c>
      <c r="B136" s="467" t="str">
        <f>IF(ISBLANK(INDEX('Policy Characteristics'!B:B,MATCH($C136,'Policy Characteristics'!$C:$C,0))),"",INDEX('Policy Characteristics'!B:B,MATCH($C136,'Policy Characteristics'!$C:$C,0)))</f>
        <v>Freight Vehicle Subsidy</v>
      </c>
      <c r="C136" s="446" t="str">
        <f t="shared" si="4"/>
        <v>Additional Freight Vehicle Subsidy</v>
      </c>
      <c r="D136" s="339" t="s">
        <v>41</v>
      </c>
      <c r="E136" s="295" t="s">
        <v>2249</v>
      </c>
      <c r="F136" s="295" t="s">
        <v>3294</v>
      </c>
      <c r="G136" s="295" t="s">
        <v>3450</v>
      </c>
      <c r="H136" s="20">
        <v>1717</v>
      </c>
      <c r="I136" s="470" t="s">
        <v>44</v>
      </c>
      <c r="J136" s="469" t="str">
        <f>IF(ISBLANK(INDEX('Policy Characteristics'!D:D,MATCH($C136,'Policy Characteristics'!$C:$C,0))),"",INDEX('Policy Characteristics'!D:D,MATCH($C136,'Policy Characteristics'!$C:$C,0)))</f>
        <v>Vehicle Subsidy</v>
      </c>
      <c r="K136" s="446" t="str">
        <f>IF(ISBLANK(INDEX('Policy Characteristics'!E:E,MATCH($C136,'Policy Characteristics'!$C:$C,0))),"",INDEX('Policy Characteristics'!E:E,MATCH($C136,'Policy Characteristics'!$C:$C,0)))</f>
        <v>trans frgt subsidy</v>
      </c>
      <c r="L136" s="242">
        <f>IF(ISBLANK(INDEX('Policy Characteristics'!F:F,MATCH($C136,'Policy Characteristics'!$C:$C,0))),"",INDEX('Policy Characteristics'!F:F,MATCH($C136,'Policy Characteristics'!$C:$C,0)))</f>
        <v>0</v>
      </c>
      <c r="M136" s="242">
        <f>IF(ISBLANK(INDEX('Policy Characteristics'!G:G,MATCH($C136,'Policy Characteristics'!$C:$C,0))),"",INDEX('Policy Characteristics'!G:G,MATCH($C136,'Policy Characteristics'!$C:$C,0)))</f>
        <v>50000</v>
      </c>
      <c r="N136" s="242">
        <f>IF(ISBLANK(INDEX('Policy Characteristics'!H:H,MATCH($C136,'Policy Characteristics'!$C:$C,0))),"",INDEX('Policy Characteristics'!H:H,MATCH($C136,'Policy Characteristics'!$C:$C,0)))</f>
        <v>100</v>
      </c>
      <c r="O136" s="446" t="str">
        <f>IF(ISBLANK(INDEX('Policy Characteristics'!I:I,MATCH($C136,'Policy Characteristics'!$C:$C,0))),"",INDEX('Policy Characteristics'!I:I,MATCH($C136,'Policy Characteristics'!$C:$C,0)))</f>
        <v>$ / vehicle</v>
      </c>
      <c r="P136" s="446" t="str">
        <f>IF(ISBLANK(INDEX('Policy Characteristics'!J:J,MATCH($C136,'Policy Characteristics'!$C:$C,0))),"",INDEX('Policy Characteristics'!J:J,MATCH($C136,'Policy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6" s="446" t="str">
        <f>IF(ISBLANK(INDEX('Policy Characteristics'!K:K,MATCH($C136,'Policy Characteristics'!$C:$C,0))),"",INDEX('Policy Characteristics'!K:K,MATCH($C136,'Policy Characteristics'!$C:$C,0)))</f>
        <v>transportation-sector-main.html#ev-subsidy</v>
      </c>
      <c r="R136" s="446" t="str">
        <f>IF(ISBLANK(INDEX('Policy Characteristics'!L:L,MATCH($C136,'Policy Characteristics'!$C:$C,0))),"",INDEX('Policy Characteristics'!L:L,MATCH($C136,'Policy Characteristics'!$C:$C,0)))</f>
        <v>ev-subsidy.html</v>
      </c>
    </row>
    <row r="137" spans="1:18" x14ac:dyDescent="0.25">
      <c r="A137" s="446" t="str">
        <f>IF(ISBLANK(INDEX('Policy Characteristics'!A:A,MATCH($C137,'Policy Characteristics'!$C:$C,0))),"",INDEX('Policy Characteristics'!A:A,MATCH($C137,'Policy Characteristics'!$C:$C,0)))</f>
        <v>Transportation</v>
      </c>
      <c r="B137" s="467" t="str">
        <f>IF(ISBLANK(INDEX('Policy Characteristics'!B:B,MATCH($C137,'Policy Characteristics'!$C:$C,0))),"",INDEX('Policy Characteristics'!B:B,MATCH($C137,'Policy Characteristics'!$C:$C,0)))</f>
        <v>Freight Vehicle Subsidy</v>
      </c>
      <c r="C137" s="446" t="str">
        <f t="shared" si="4"/>
        <v>Additional Freight Vehicle Subsidy</v>
      </c>
      <c r="D137" s="339" t="s">
        <v>41</v>
      </c>
      <c r="E137" s="295" t="s">
        <v>2250</v>
      </c>
      <c r="F137" s="295" t="s">
        <v>3294</v>
      </c>
      <c r="G137" s="295" t="s">
        <v>3451</v>
      </c>
      <c r="H137" s="20">
        <v>1718</v>
      </c>
      <c r="I137" s="470" t="s">
        <v>44</v>
      </c>
      <c r="J137" s="469" t="str">
        <f>IF(ISBLANK(INDEX('Policy Characteristics'!D:D,MATCH($C137,'Policy Characteristics'!$C:$C,0))),"",INDEX('Policy Characteristics'!D:D,MATCH($C137,'Policy Characteristics'!$C:$C,0)))</f>
        <v>Vehicle Subsidy</v>
      </c>
      <c r="K137" s="446" t="str">
        <f>IF(ISBLANK(INDEX('Policy Characteristics'!E:E,MATCH($C137,'Policy Characteristics'!$C:$C,0))),"",INDEX('Policy Characteristics'!E:E,MATCH($C137,'Policy Characteristics'!$C:$C,0)))</f>
        <v>trans frgt subsidy</v>
      </c>
      <c r="L137" s="242">
        <f>IF(ISBLANK(INDEX('Policy Characteristics'!F:F,MATCH($C137,'Policy Characteristics'!$C:$C,0))),"",INDEX('Policy Characteristics'!F:F,MATCH($C137,'Policy Characteristics'!$C:$C,0)))</f>
        <v>0</v>
      </c>
      <c r="M137" s="242">
        <f>IF(ISBLANK(INDEX('Policy Characteristics'!G:G,MATCH($C137,'Policy Characteristics'!$C:$C,0))),"",INDEX('Policy Characteristics'!G:G,MATCH($C137,'Policy Characteristics'!$C:$C,0)))</f>
        <v>50000</v>
      </c>
      <c r="N137" s="242">
        <f>IF(ISBLANK(INDEX('Policy Characteristics'!H:H,MATCH($C137,'Policy Characteristics'!$C:$C,0))),"",INDEX('Policy Characteristics'!H:H,MATCH($C137,'Policy Characteristics'!$C:$C,0)))</f>
        <v>100</v>
      </c>
      <c r="O137" s="446" t="str">
        <f>IF(ISBLANK(INDEX('Policy Characteristics'!I:I,MATCH($C137,'Policy Characteristics'!$C:$C,0))),"",INDEX('Policy Characteristics'!I:I,MATCH($C137,'Policy Characteristics'!$C:$C,0)))</f>
        <v>$ / vehicle</v>
      </c>
      <c r="P137" s="446" t="str">
        <f>IF(ISBLANK(INDEX('Policy Characteristics'!J:J,MATCH($C137,'Policy Characteristics'!$C:$C,0))),"",INDEX('Policy Characteristics'!J:J,MATCH($C137,'Policy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7" s="446" t="str">
        <f>IF(ISBLANK(INDEX('Policy Characteristics'!K:K,MATCH($C137,'Policy Characteristics'!$C:$C,0))),"",INDEX('Policy Characteristics'!K:K,MATCH($C137,'Policy Characteristics'!$C:$C,0)))</f>
        <v>transportation-sector-main.html#ev-subsidy</v>
      </c>
      <c r="R137" s="446" t="str">
        <f>IF(ISBLANK(INDEX('Policy Characteristics'!L:L,MATCH($C137,'Policy Characteristics'!$C:$C,0))),"",INDEX('Policy Characteristics'!L:L,MATCH($C137,'Policy Characteristics'!$C:$C,0)))</f>
        <v>ev-subsidy.html</v>
      </c>
    </row>
    <row r="138" spans="1:18" x14ac:dyDescent="0.25">
      <c r="A138" s="446" t="str">
        <f>IF(ISBLANK(INDEX('Policy Characteristics'!A:A,MATCH($C138,'Policy Characteristics'!$C:$C,0))),"",INDEX('Policy Characteristics'!A:A,MATCH($C138,'Policy Characteristics'!$C:$C,0)))</f>
        <v>Transportation</v>
      </c>
      <c r="B138" s="467" t="str">
        <f>IF(ISBLANK(INDEX('Policy Characteristics'!B:B,MATCH($C138,'Policy Characteristics'!$C:$C,0))),"",INDEX('Policy Characteristics'!B:B,MATCH($C138,'Policy Characteristics'!$C:$C,0)))</f>
        <v>Freight Vehicle Subsidy</v>
      </c>
      <c r="C138" s="446" t="str">
        <f t="shared" si="4"/>
        <v>Additional Freight Vehicle Subsidy</v>
      </c>
      <c r="D138" s="339" t="s">
        <v>41</v>
      </c>
      <c r="E138" s="295" t="s">
        <v>2509</v>
      </c>
      <c r="F138" s="295" t="s">
        <v>3294</v>
      </c>
      <c r="G138" s="295" t="s">
        <v>2509</v>
      </c>
      <c r="H138" s="20">
        <v>1719</v>
      </c>
      <c r="I138" s="470" t="s">
        <v>44</v>
      </c>
      <c r="J138" s="469" t="str">
        <f>IF(ISBLANK(INDEX('Policy Characteristics'!D:D,MATCH($C138,'Policy Characteristics'!$C:$C,0))),"",INDEX('Policy Characteristics'!D:D,MATCH($C138,'Policy Characteristics'!$C:$C,0)))</f>
        <v>Vehicle Subsidy</v>
      </c>
      <c r="K138" s="446" t="str">
        <f>IF(ISBLANK(INDEX('Policy Characteristics'!E:E,MATCH($C138,'Policy Characteristics'!$C:$C,0))),"",INDEX('Policy Characteristics'!E:E,MATCH($C138,'Policy Characteristics'!$C:$C,0)))</f>
        <v>trans frgt subsidy</v>
      </c>
      <c r="L138" s="242">
        <f>IF(ISBLANK(INDEX('Policy Characteristics'!F:F,MATCH($C138,'Policy Characteristics'!$C:$C,0))),"",INDEX('Policy Characteristics'!F:F,MATCH($C138,'Policy Characteristics'!$C:$C,0)))</f>
        <v>0</v>
      </c>
      <c r="M138" s="242">
        <f>IF(ISBLANK(INDEX('Policy Characteristics'!G:G,MATCH($C138,'Policy Characteristics'!$C:$C,0))),"",INDEX('Policy Characteristics'!G:G,MATCH($C138,'Policy Characteristics'!$C:$C,0)))</f>
        <v>50000</v>
      </c>
      <c r="N138" s="242">
        <f>IF(ISBLANK(INDEX('Policy Characteristics'!H:H,MATCH($C138,'Policy Characteristics'!$C:$C,0))),"",INDEX('Policy Characteristics'!H:H,MATCH($C138,'Policy Characteristics'!$C:$C,0)))</f>
        <v>100</v>
      </c>
      <c r="O138" s="446" t="str">
        <f>IF(ISBLANK(INDEX('Policy Characteristics'!I:I,MATCH($C138,'Policy Characteristics'!$C:$C,0))),"",INDEX('Policy Characteristics'!I:I,MATCH($C138,'Policy Characteristics'!$C:$C,0)))</f>
        <v>$ / vehicle</v>
      </c>
      <c r="P138" s="446" t="str">
        <f>IF(ISBLANK(INDEX('Policy Characteristics'!J:J,MATCH($C138,'Policy Characteristics'!$C:$C,0))),"",INDEX('Policy Characteristics'!J:J,MATCH($C138,'Policy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8" s="446" t="str">
        <f>IF(ISBLANK(INDEX('Policy Characteristics'!K:K,MATCH($C138,'Policy Characteristics'!$C:$C,0))),"",INDEX('Policy Characteristics'!K:K,MATCH($C138,'Policy Characteristics'!$C:$C,0)))</f>
        <v>transportation-sector-main.html#ev-subsidy</v>
      </c>
      <c r="R138" s="446" t="str">
        <f>IF(ISBLANK(INDEX('Policy Characteristics'!L:L,MATCH($C138,'Policy Characteristics'!$C:$C,0))),"",INDEX('Policy Characteristics'!L:L,MATCH($C138,'Policy Characteristics'!$C:$C,0)))</f>
        <v>ev-subsidy.html</v>
      </c>
    </row>
    <row r="139" spans="1:18" x14ac:dyDescent="0.25">
      <c r="A139" s="446" t="str">
        <f>IF(ISBLANK(INDEX('Policy Characteristics'!A:A,MATCH($C139,'Policy Characteristics'!$C:$C,0))),"",INDEX('Policy Characteristics'!A:A,MATCH($C139,'Policy Characteristics'!$C:$C,0)))</f>
        <v>Transportation</v>
      </c>
      <c r="B139" s="467" t="str">
        <f>IF(ISBLANK(INDEX('Policy Characteristics'!B:B,MATCH($C139,'Policy Characteristics'!$C:$C,0))),"",INDEX('Policy Characteristics'!B:B,MATCH($C139,'Policy Characteristics'!$C:$C,0)))</f>
        <v>Freight Vehicle Subsidy</v>
      </c>
      <c r="C139" s="446" t="str">
        <f t="shared" si="4"/>
        <v>Additional Freight Vehicle Subsidy</v>
      </c>
      <c r="D139" s="339" t="s">
        <v>41</v>
      </c>
      <c r="E139" s="295" t="s">
        <v>2508</v>
      </c>
      <c r="F139" s="295" t="s">
        <v>3294</v>
      </c>
      <c r="G139" s="295" t="s">
        <v>3452</v>
      </c>
      <c r="H139" s="20">
        <v>1720</v>
      </c>
      <c r="I139" s="470" t="s">
        <v>44</v>
      </c>
      <c r="J139" s="469" t="str">
        <f>IF(ISBLANK(INDEX('Policy Characteristics'!D:D,MATCH($C139,'Policy Characteristics'!$C:$C,0))),"",INDEX('Policy Characteristics'!D:D,MATCH($C139,'Policy Characteristics'!$C:$C,0)))</f>
        <v>Vehicle Subsidy</v>
      </c>
      <c r="K139" s="446" t="str">
        <f>IF(ISBLANK(INDEX('Policy Characteristics'!E:E,MATCH($C139,'Policy Characteristics'!$C:$C,0))),"",INDEX('Policy Characteristics'!E:E,MATCH($C139,'Policy Characteristics'!$C:$C,0)))</f>
        <v>trans frgt subsidy</v>
      </c>
      <c r="L139" s="242">
        <f>IF(ISBLANK(INDEX('Policy Characteristics'!F:F,MATCH($C139,'Policy Characteristics'!$C:$C,0))),"",INDEX('Policy Characteristics'!F:F,MATCH($C139,'Policy Characteristics'!$C:$C,0)))</f>
        <v>0</v>
      </c>
      <c r="M139" s="242">
        <f>IF(ISBLANK(INDEX('Policy Characteristics'!G:G,MATCH($C139,'Policy Characteristics'!$C:$C,0))),"",INDEX('Policy Characteristics'!G:G,MATCH($C139,'Policy Characteristics'!$C:$C,0)))</f>
        <v>50000</v>
      </c>
      <c r="N139" s="242">
        <f>IF(ISBLANK(INDEX('Policy Characteristics'!H:H,MATCH($C139,'Policy Characteristics'!$C:$C,0))),"",INDEX('Policy Characteristics'!H:H,MATCH($C139,'Policy Characteristics'!$C:$C,0)))</f>
        <v>100</v>
      </c>
      <c r="O139" s="446" t="str">
        <f>IF(ISBLANK(INDEX('Policy Characteristics'!I:I,MATCH($C139,'Policy Characteristics'!$C:$C,0))),"",INDEX('Policy Characteristics'!I:I,MATCH($C139,'Policy Characteristics'!$C:$C,0)))</f>
        <v>$ / vehicle</v>
      </c>
      <c r="P139" s="446" t="str">
        <f>IF(ISBLANK(INDEX('Policy Characteristics'!J:J,MATCH($C139,'Policy Characteristics'!$C:$C,0))),"",INDEX('Policy Characteristics'!J:J,MATCH($C139,'Policy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9" s="446" t="str">
        <f>IF(ISBLANK(INDEX('Policy Characteristics'!K:K,MATCH($C139,'Policy Characteristics'!$C:$C,0))),"",INDEX('Policy Characteristics'!K:K,MATCH($C139,'Policy Characteristics'!$C:$C,0)))</f>
        <v>transportation-sector-main.html#ev-subsidy</v>
      </c>
      <c r="R139" s="446" t="str">
        <f>IF(ISBLANK(INDEX('Policy Characteristics'!L:L,MATCH($C139,'Policy Characteristics'!$C:$C,0))),"",INDEX('Policy Characteristics'!L:L,MATCH($C139,'Policy Characteristics'!$C:$C,0)))</f>
        <v>ev-subsidy.html</v>
      </c>
    </row>
    <row r="140" spans="1:18" x14ac:dyDescent="0.25">
      <c r="A140" s="446" t="str">
        <f>IF(ISBLANK(INDEX('Policy Characteristics'!A:A,MATCH($C140,'Policy Characteristics'!$C:$C,0))),"",INDEX('Policy Characteristics'!A:A,MATCH($C140,'Policy Characteristics'!$C:$C,0)))</f>
        <v>Transportation</v>
      </c>
      <c r="B140" s="467" t="str">
        <f>IF(ISBLANK(INDEX('Policy Characteristics'!B:B,MATCH($C140,'Policy Characteristics'!$C:$C,0))),"",INDEX('Policy Characteristics'!B:B,MATCH($C140,'Policy Characteristics'!$C:$C,0)))</f>
        <v>Freight Vehicle Subsidy</v>
      </c>
      <c r="C140" s="446" t="str">
        <f t="shared" si="4"/>
        <v>Additional Freight Vehicle Subsidy</v>
      </c>
      <c r="D140" s="339" t="s">
        <v>113</v>
      </c>
      <c r="E140" s="339" t="s">
        <v>2246</v>
      </c>
      <c r="F140" s="295" t="s">
        <v>144</v>
      </c>
      <c r="G140" s="339" t="s">
        <v>3447</v>
      </c>
      <c r="H140" s="20">
        <v>1721</v>
      </c>
      <c r="I140" s="470" t="s">
        <v>44</v>
      </c>
      <c r="J140" s="469" t="str">
        <f>IF(ISBLANK(INDEX('Policy Characteristics'!D:D,MATCH($C140,'Policy Characteristics'!$C:$C,0))),"",INDEX('Policy Characteristics'!D:D,MATCH($C140,'Policy Characteristics'!$C:$C,0)))</f>
        <v>Vehicle Subsidy</v>
      </c>
      <c r="K140" s="446" t="str">
        <f>IF(ISBLANK(INDEX('Policy Characteristics'!E:E,MATCH($C140,'Policy Characteristics'!$C:$C,0))),"",INDEX('Policy Characteristics'!E:E,MATCH($C140,'Policy Characteristics'!$C:$C,0)))</f>
        <v>trans frgt subsidy</v>
      </c>
      <c r="L140" s="242">
        <f>IF(ISBLANK(INDEX('Policy Characteristics'!F:F,MATCH($C140,'Policy Characteristics'!$C:$C,0))),"",INDEX('Policy Characteristics'!F:F,MATCH($C140,'Policy Characteristics'!$C:$C,0)))</f>
        <v>0</v>
      </c>
      <c r="M140" s="242">
        <f>IF(ISBLANK(INDEX('Policy Characteristics'!G:G,MATCH($C140,'Policy Characteristics'!$C:$C,0))),"",INDEX('Policy Characteristics'!G:G,MATCH($C140,'Policy Characteristics'!$C:$C,0)))</f>
        <v>50000</v>
      </c>
      <c r="N140" s="242">
        <f>IF(ISBLANK(INDEX('Policy Characteristics'!H:H,MATCH($C140,'Policy Characteristics'!$C:$C,0))),"",INDEX('Policy Characteristics'!H:H,MATCH($C140,'Policy Characteristics'!$C:$C,0)))</f>
        <v>100</v>
      </c>
      <c r="O140" s="446" t="str">
        <f>IF(ISBLANK(INDEX('Policy Characteristics'!I:I,MATCH($C140,'Policy Characteristics'!$C:$C,0))),"",INDEX('Policy Characteristics'!I:I,MATCH($C140,'Policy Characteristics'!$C:$C,0)))</f>
        <v>$ / vehicle</v>
      </c>
      <c r="P140" s="446" t="str">
        <f>IF(ISBLANK(INDEX('Policy Characteristics'!J:J,MATCH($C140,'Policy Characteristics'!$C:$C,0))),"",INDEX('Policy Characteristics'!J:J,MATCH($C140,'Policy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0" s="446" t="str">
        <f>IF(ISBLANK(INDEX('Policy Characteristics'!K:K,MATCH($C140,'Policy Characteristics'!$C:$C,0))),"",INDEX('Policy Characteristics'!K:K,MATCH($C140,'Policy Characteristics'!$C:$C,0)))</f>
        <v>transportation-sector-main.html#ev-subsidy</v>
      </c>
      <c r="R140" s="446" t="str">
        <f>IF(ISBLANK(INDEX('Policy Characteristics'!L:L,MATCH($C140,'Policy Characteristics'!$C:$C,0))),"",INDEX('Policy Characteristics'!L:L,MATCH($C140,'Policy Characteristics'!$C:$C,0)))</f>
        <v>ev-subsidy.html</v>
      </c>
    </row>
    <row r="141" spans="1:18" x14ac:dyDescent="0.25">
      <c r="A141" s="446" t="str">
        <f>IF(ISBLANK(INDEX('Policy Characteristics'!A:A,MATCH($C141,'Policy Characteristics'!$C:$C,0))),"",INDEX('Policy Characteristics'!A:A,MATCH($C141,'Policy Characteristics'!$C:$C,0)))</f>
        <v>Transportation</v>
      </c>
      <c r="B141" s="467" t="str">
        <f>IF(ISBLANK(INDEX('Policy Characteristics'!B:B,MATCH($C141,'Policy Characteristics'!$C:$C,0))),"",INDEX('Policy Characteristics'!B:B,MATCH($C141,'Policy Characteristics'!$C:$C,0)))</f>
        <v>Freight Vehicle Subsidy</v>
      </c>
      <c r="C141" s="446" t="str">
        <f t="shared" si="4"/>
        <v>Additional Freight Vehicle Subsidy</v>
      </c>
      <c r="D141" s="339" t="s">
        <v>113</v>
      </c>
      <c r="E141" s="295" t="s">
        <v>2247</v>
      </c>
      <c r="F141" s="295" t="s">
        <v>144</v>
      </c>
      <c r="G141" s="295" t="s">
        <v>3448</v>
      </c>
      <c r="H141" s="20">
        <v>1722</v>
      </c>
      <c r="I141" s="470" t="s">
        <v>44</v>
      </c>
      <c r="J141" s="469" t="str">
        <f>IF(ISBLANK(INDEX('Policy Characteristics'!D:D,MATCH($C141,'Policy Characteristics'!$C:$C,0))),"",INDEX('Policy Characteristics'!D:D,MATCH($C141,'Policy Characteristics'!$C:$C,0)))</f>
        <v>Vehicle Subsidy</v>
      </c>
      <c r="K141" s="446" t="str">
        <f>IF(ISBLANK(INDEX('Policy Characteristics'!E:E,MATCH($C141,'Policy Characteristics'!$C:$C,0))),"",INDEX('Policy Characteristics'!E:E,MATCH($C141,'Policy Characteristics'!$C:$C,0)))</f>
        <v>trans frgt subsidy</v>
      </c>
      <c r="L141" s="242">
        <f>IF(ISBLANK(INDEX('Policy Characteristics'!F:F,MATCH($C141,'Policy Characteristics'!$C:$C,0))),"",INDEX('Policy Characteristics'!F:F,MATCH($C141,'Policy Characteristics'!$C:$C,0)))</f>
        <v>0</v>
      </c>
      <c r="M141" s="242">
        <f>IF(ISBLANK(INDEX('Policy Characteristics'!G:G,MATCH($C141,'Policy Characteristics'!$C:$C,0))),"",INDEX('Policy Characteristics'!G:G,MATCH($C141,'Policy Characteristics'!$C:$C,0)))</f>
        <v>50000</v>
      </c>
      <c r="N141" s="242">
        <f>IF(ISBLANK(INDEX('Policy Characteristics'!H:H,MATCH($C141,'Policy Characteristics'!$C:$C,0))),"",INDEX('Policy Characteristics'!H:H,MATCH($C141,'Policy Characteristics'!$C:$C,0)))</f>
        <v>100</v>
      </c>
      <c r="O141" s="446" t="str">
        <f>IF(ISBLANK(INDEX('Policy Characteristics'!I:I,MATCH($C141,'Policy Characteristics'!$C:$C,0))),"",INDEX('Policy Characteristics'!I:I,MATCH($C141,'Policy Characteristics'!$C:$C,0)))</f>
        <v>$ / vehicle</v>
      </c>
      <c r="P141" s="446" t="str">
        <f>IF(ISBLANK(INDEX('Policy Characteristics'!J:J,MATCH($C141,'Policy Characteristics'!$C:$C,0))),"",INDEX('Policy Characteristics'!J:J,MATCH($C141,'Policy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1" s="446" t="str">
        <f>IF(ISBLANK(INDEX('Policy Characteristics'!K:K,MATCH($C141,'Policy Characteristics'!$C:$C,0))),"",INDEX('Policy Characteristics'!K:K,MATCH($C141,'Policy Characteristics'!$C:$C,0)))</f>
        <v>transportation-sector-main.html#ev-subsidy</v>
      </c>
      <c r="R141" s="446" t="str">
        <f>IF(ISBLANK(INDEX('Policy Characteristics'!L:L,MATCH($C141,'Policy Characteristics'!$C:$C,0))),"",INDEX('Policy Characteristics'!L:L,MATCH($C141,'Policy Characteristics'!$C:$C,0)))</f>
        <v>ev-subsidy.html</v>
      </c>
    </row>
    <row r="142" spans="1:18" x14ac:dyDescent="0.25">
      <c r="A142" s="446" t="str">
        <f>IF(ISBLANK(INDEX('Policy Characteristics'!A:A,MATCH($C142,'Policy Characteristics'!$C:$C,0))),"",INDEX('Policy Characteristics'!A:A,MATCH($C142,'Policy Characteristics'!$C:$C,0)))</f>
        <v>Transportation</v>
      </c>
      <c r="B142" s="467" t="str">
        <f>IF(ISBLANK(INDEX('Policy Characteristics'!B:B,MATCH($C142,'Policy Characteristics'!$C:$C,0))),"",INDEX('Policy Characteristics'!B:B,MATCH($C142,'Policy Characteristics'!$C:$C,0)))</f>
        <v>Freight Vehicle Subsidy</v>
      </c>
      <c r="C142" s="446" t="str">
        <f t="shared" si="4"/>
        <v>Additional Freight Vehicle Subsidy</v>
      </c>
      <c r="D142" s="339" t="s">
        <v>113</v>
      </c>
      <c r="E142" s="295" t="s">
        <v>2248</v>
      </c>
      <c r="F142" s="295" t="s">
        <v>144</v>
      </c>
      <c r="G142" s="295" t="s">
        <v>3449</v>
      </c>
      <c r="H142" s="20">
        <v>1723</v>
      </c>
      <c r="I142" s="470" t="s">
        <v>44</v>
      </c>
      <c r="J142" s="469" t="str">
        <f>IF(ISBLANK(INDEX('Policy Characteristics'!D:D,MATCH($C142,'Policy Characteristics'!$C:$C,0))),"",INDEX('Policy Characteristics'!D:D,MATCH($C142,'Policy Characteristics'!$C:$C,0)))</f>
        <v>Vehicle Subsidy</v>
      </c>
      <c r="K142" s="446" t="str">
        <f>IF(ISBLANK(INDEX('Policy Characteristics'!E:E,MATCH($C142,'Policy Characteristics'!$C:$C,0))),"",INDEX('Policy Characteristics'!E:E,MATCH($C142,'Policy Characteristics'!$C:$C,0)))</f>
        <v>trans frgt subsidy</v>
      </c>
      <c r="L142" s="242">
        <f>IF(ISBLANK(INDEX('Policy Characteristics'!F:F,MATCH($C142,'Policy Characteristics'!$C:$C,0))),"",INDEX('Policy Characteristics'!F:F,MATCH($C142,'Policy Characteristics'!$C:$C,0)))</f>
        <v>0</v>
      </c>
      <c r="M142" s="242">
        <f>IF(ISBLANK(INDEX('Policy Characteristics'!G:G,MATCH($C142,'Policy Characteristics'!$C:$C,0))),"",INDEX('Policy Characteristics'!G:G,MATCH($C142,'Policy Characteristics'!$C:$C,0)))</f>
        <v>50000</v>
      </c>
      <c r="N142" s="242">
        <f>IF(ISBLANK(INDEX('Policy Characteristics'!H:H,MATCH($C142,'Policy Characteristics'!$C:$C,0))),"",INDEX('Policy Characteristics'!H:H,MATCH($C142,'Policy Characteristics'!$C:$C,0)))</f>
        <v>100</v>
      </c>
      <c r="O142" s="446" t="str">
        <f>IF(ISBLANK(INDEX('Policy Characteristics'!I:I,MATCH($C142,'Policy Characteristics'!$C:$C,0))),"",INDEX('Policy Characteristics'!I:I,MATCH($C142,'Policy Characteristics'!$C:$C,0)))</f>
        <v>$ / vehicle</v>
      </c>
      <c r="P142" s="446" t="str">
        <f>IF(ISBLANK(INDEX('Policy Characteristics'!J:J,MATCH($C142,'Policy Characteristics'!$C:$C,0))),"",INDEX('Policy Characteristics'!J:J,MATCH($C142,'Policy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2" s="446" t="str">
        <f>IF(ISBLANK(INDEX('Policy Characteristics'!K:K,MATCH($C142,'Policy Characteristics'!$C:$C,0))),"",INDEX('Policy Characteristics'!K:K,MATCH($C142,'Policy Characteristics'!$C:$C,0)))</f>
        <v>transportation-sector-main.html#ev-subsidy</v>
      </c>
      <c r="R142" s="446" t="str">
        <f>IF(ISBLANK(INDEX('Policy Characteristics'!L:L,MATCH($C142,'Policy Characteristics'!$C:$C,0))),"",INDEX('Policy Characteristics'!L:L,MATCH($C142,'Policy Characteristics'!$C:$C,0)))</f>
        <v>ev-subsidy.html</v>
      </c>
    </row>
    <row r="143" spans="1:18" x14ac:dyDescent="0.25">
      <c r="A143" s="446" t="str">
        <f>IF(ISBLANK(INDEX('Policy Characteristics'!A:A,MATCH($C143,'Policy Characteristics'!$C:$C,0))),"",INDEX('Policy Characteristics'!A:A,MATCH($C143,'Policy Characteristics'!$C:$C,0)))</f>
        <v>Transportation</v>
      </c>
      <c r="B143" s="467" t="str">
        <f>IF(ISBLANK(INDEX('Policy Characteristics'!B:B,MATCH($C143,'Policy Characteristics'!$C:$C,0))),"",INDEX('Policy Characteristics'!B:B,MATCH($C143,'Policy Characteristics'!$C:$C,0)))</f>
        <v>Freight Vehicle Subsidy</v>
      </c>
      <c r="C143" s="446" t="str">
        <f t="shared" si="4"/>
        <v>Additional Freight Vehicle Subsidy</v>
      </c>
      <c r="D143" s="339" t="s">
        <v>113</v>
      </c>
      <c r="E143" s="295" t="s">
        <v>2249</v>
      </c>
      <c r="F143" s="295" t="s">
        <v>144</v>
      </c>
      <c r="G143" s="295" t="s">
        <v>3450</v>
      </c>
      <c r="H143" s="20">
        <v>1724</v>
      </c>
      <c r="I143" s="470" t="s">
        <v>44</v>
      </c>
      <c r="J143" s="469" t="str">
        <f>IF(ISBLANK(INDEX('Policy Characteristics'!D:D,MATCH($C143,'Policy Characteristics'!$C:$C,0))),"",INDEX('Policy Characteristics'!D:D,MATCH($C143,'Policy Characteristics'!$C:$C,0)))</f>
        <v>Vehicle Subsidy</v>
      </c>
      <c r="K143" s="446" t="str">
        <f>IF(ISBLANK(INDEX('Policy Characteristics'!E:E,MATCH($C143,'Policy Characteristics'!$C:$C,0))),"",INDEX('Policy Characteristics'!E:E,MATCH($C143,'Policy Characteristics'!$C:$C,0)))</f>
        <v>trans frgt subsidy</v>
      </c>
      <c r="L143" s="242">
        <f>IF(ISBLANK(INDEX('Policy Characteristics'!F:F,MATCH($C143,'Policy Characteristics'!$C:$C,0))),"",INDEX('Policy Characteristics'!F:F,MATCH($C143,'Policy Characteristics'!$C:$C,0)))</f>
        <v>0</v>
      </c>
      <c r="M143" s="242">
        <f>IF(ISBLANK(INDEX('Policy Characteristics'!G:G,MATCH($C143,'Policy Characteristics'!$C:$C,0))),"",INDEX('Policy Characteristics'!G:G,MATCH($C143,'Policy Characteristics'!$C:$C,0)))</f>
        <v>50000</v>
      </c>
      <c r="N143" s="242">
        <f>IF(ISBLANK(INDEX('Policy Characteristics'!H:H,MATCH($C143,'Policy Characteristics'!$C:$C,0))),"",INDEX('Policy Characteristics'!H:H,MATCH($C143,'Policy Characteristics'!$C:$C,0)))</f>
        <v>100</v>
      </c>
      <c r="O143" s="446" t="str">
        <f>IF(ISBLANK(INDEX('Policy Characteristics'!I:I,MATCH($C143,'Policy Characteristics'!$C:$C,0))),"",INDEX('Policy Characteristics'!I:I,MATCH($C143,'Policy Characteristics'!$C:$C,0)))</f>
        <v>$ / vehicle</v>
      </c>
      <c r="P143" s="446" t="str">
        <f>IF(ISBLANK(INDEX('Policy Characteristics'!J:J,MATCH($C143,'Policy Characteristics'!$C:$C,0))),"",INDEX('Policy Characteristics'!J:J,MATCH($C143,'Policy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3" s="446" t="str">
        <f>IF(ISBLANK(INDEX('Policy Characteristics'!K:K,MATCH($C143,'Policy Characteristics'!$C:$C,0))),"",INDEX('Policy Characteristics'!K:K,MATCH($C143,'Policy Characteristics'!$C:$C,0)))</f>
        <v>transportation-sector-main.html#ev-subsidy</v>
      </c>
      <c r="R143" s="446" t="str">
        <f>IF(ISBLANK(INDEX('Policy Characteristics'!L:L,MATCH($C143,'Policy Characteristics'!$C:$C,0))),"",INDEX('Policy Characteristics'!L:L,MATCH($C143,'Policy Characteristics'!$C:$C,0)))</f>
        <v>ev-subsidy.html</v>
      </c>
    </row>
    <row r="144" spans="1:18" x14ac:dyDescent="0.25">
      <c r="A144" s="446" t="str">
        <f>IF(ISBLANK(INDEX('Policy Characteristics'!A:A,MATCH($C144,'Policy Characteristics'!$C:$C,0))),"",INDEX('Policy Characteristics'!A:A,MATCH($C144,'Policy Characteristics'!$C:$C,0)))</f>
        <v>Transportation</v>
      </c>
      <c r="B144" s="467" t="str">
        <f>IF(ISBLANK(INDEX('Policy Characteristics'!B:B,MATCH($C144,'Policy Characteristics'!$C:$C,0))),"",INDEX('Policy Characteristics'!B:B,MATCH($C144,'Policy Characteristics'!$C:$C,0)))</f>
        <v>Freight Vehicle Subsidy</v>
      </c>
      <c r="C144" s="446" t="str">
        <f t="shared" si="4"/>
        <v>Additional Freight Vehicle Subsidy</v>
      </c>
      <c r="D144" s="339" t="s">
        <v>113</v>
      </c>
      <c r="E144" s="295" t="s">
        <v>2250</v>
      </c>
      <c r="F144" s="295" t="s">
        <v>144</v>
      </c>
      <c r="G144" s="295" t="s">
        <v>3451</v>
      </c>
      <c r="H144" s="20">
        <v>1725</v>
      </c>
      <c r="I144" s="470" t="s">
        <v>44</v>
      </c>
      <c r="J144" s="469" t="str">
        <f>IF(ISBLANK(INDEX('Policy Characteristics'!D:D,MATCH($C144,'Policy Characteristics'!$C:$C,0))),"",INDEX('Policy Characteristics'!D:D,MATCH($C144,'Policy Characteristics'!$C:$C,0)))</f>
        <v>Vehicle Subsidy</v>
      </c>
      <c r="K144" s="446" t="str">
        <f>IF(ISBLANK(INDEX('Policy Characteristics'!E:E,MATCH($C144,'Policy Characteristics'!$C:$C,0))),"",INDEX('Policy Characteristics'!E:E,MATCH($C144,'Policy Characteristics'!$C:$C,0)))</f>
        <v>trans frgt subsidy</v>
      </c>
      <c r="L144" s="242">
        <f>IF(ISBLANK(INDEX('Policy Characteristics'!F:F,MATCH($C144,'Policy Characteristics'!$C:$C,0))),"",INDEX('Policy Characteristics'!F:F,MATCH($C144,'Policy Characteristics'!$C:$C,0)))</f>
        <v>0</v>
      </c>
      <c r="M144" s="242">
        <f>IF(ISBLANK(INDEX('Policy Characteristics'!G:G,MATCH($C144,'Policy Characteristics'!$C:$C,0))),"",INDEX('Policy Characteristics'!G:G,MATCH($C144,'Policy Characteristics'!$C:$C,0)))</f>
        <v>50000</v>
      </c>
      <c r="N144" s="242">
        <f>IF(ISBLANK(INDEX('Policy Characteristics'!H:H,MATCH($C144,'Policy Characteristics'!$C:$C,0))),"",INDEX('Policy Characteristics'!H:H,MATCH($C144,'Policy Characteristics'!$C:$C,0)))</f>
        <v>100</v>
      </c>
      <c r="O144" s="446" t="str">
        <f>IF(ISBLANK(INDEX('Policy Characteristics'!I:I,MATCH($C144,'Policy Characteristics'!$C:$C,0))),"",INDEX('Policy Characteristics'!I:I,MATCH($C144,'Policy Characteristics'!$C:$C,0)))</f>
        <v>$ / vehicle</v>
      </c>
      <c r="P144" s="446" t="str">
        <f>IF(ISBLANK(INDEX('Policy Characteristics'!J:J,MATCH($C144,'Policy Characteristics'!$C:$C,0))),"",INDEX('Policy Characteristics'!J:J,MATCH($C144,'Policy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4" s="446" t="str">
        <f>IF(ISBLANK(INDEX('Policy Characteristics'!K:K,MATCH($C144,'Policy Characteristics'!$C:$C,0))),"",INDEX('Policy Characteristics'!K:K,MATCH($C144,'Policy Characteristics'!$C:$C,0)))</f>
        <v>transportation-sector-main.html#ev-subsidy</v>
      </c>
      <c r="R144" s="446" t="str">
        <f>IF(ISBLANK(INDEX('Policy Characteristics'!L:L,MATCH($C144,'Policy Characteristics'!$C:$C,0))),"",INDEX('Policy Characteristics'!L:L,MATCH($C144,'Policy Characteristics'!$C:$C,0)))</f>
        <v>ev-subsidy.html</v>
      </c>
    </row>
    <row r="145" spans="1:18" x14ac:dyDescent="0.25">
      <c r="A145" s="446" t="str">
        <f>IF(ISBLANK(INDEX('Policy Characteristics'!A:A,MATCH($C145,'Policy Characteristics'!$C:$C,0))),"",INDEX('Policy Characteristics'!A:A,MATCH($C145,'Policy Characteristics'!$C:$C,0)))</f>
        <v>Transportation</v>
      </c>
      <c r="B145" s="467" t="str">
        <f>IF(ISBLANK(INDEX('Policy Characteristics'!B:B,MATCH($C145,'Policy Characteristics'!$C:$C,0))),"",INDEX('Policy Characteristics'!B:B,MATCH($C145,'Policy Characteristics'!$C:$C,0)))</f>
        <v>Freight Vehicle Subsidy</v>
      </c>
      <c r="C145" s="446" t="str">
        <f t="shared" si="4"/>
        <v>Additional Freight Vehicle Subsidy</v>
      </c>
      <c r="D145" s="339" t="s">
        <v>113</v>
      </c>
      <c r="E145" s="295" t="s">
        <v>2509</v>
      </c>
      <c r="F145" s="295" t="s">
        <v>144</v>
      </c>
      <c r="G145" s="295" t="s">
        <v>2509</v>
      </c>
      <c r="H145" s="20">
        <v>1726</v>
      </c>
      <c r="I145" s="470" t="s">
        <v>44</v>
      </c>
      <c r="J145" s="469" t="str">
        <f>IF(ISBLANK(INDEX('Policy Characteristics'!D:D,MATCH($C145,'Policy Characteristics'!$C:$C,0))),"",INDEX('Policy Characteristics'!D:D,MATCH($C145,'Policy Characteristics'!$C:$C,0)))</f>
        <v>Vehicle Subsidy</v>
      </c>
      <c r="K145" s="446" t="str">
        <f>IF(ISBLANK(INDEX('Policy Characteristics'!E:E,MATCH($C145,'Policy Characteristics'!$C:$C,0))),"",INDEX('Policy Characteristics'!E:E,MATCH($C145,'Policy Characteristics'!$C:$C,0)))</f>
        <v>trans frgt subsidy</v>
      </c>
      <c r="L145" s="242">
        <f>IF(ISBLANK(INDEX('Policy Characteristics'!F:F,MATCH($C145,'Policy Characteristics'!$C:$C,0))),"",INDEX('Policy Characteristics'!F:F,MATCH($C145,'Policy Characteristics'!$C:$C,0)))</f>
        <v>0</v>
      </c>
      <c r="M145" s="242">
        <f>IF(ISBLANK(INDEX('Policy Characteristics'!G:G,MATCH($C145,'Policy Characteristics'!$C:$C,0))),"",INDEX('Policy Characteristics'!G:G,MATCH($C145,'Policy Characteristics'!$C:$C,0)))</f>
        <v>50000</v>
      </c>
      <c r="N145" s="242">
        <f>IF(ISBLANK(INDEX('Policy Characteristics'!H:H,MATCH($C145,'Policy Characteristics'!$C:$C,0))),"",INDEX('Policy Characteristics'!H:H,MATCH($C145,'Policy Characteristics'!$C:$C,0)))</f>
        <v>100</v>
      </c>
      <c r="O145" s="446" t="str">
        <f>IF(ISBLANK(INDEX('Policy Characteristics'!I:I,MATCH($C145,'Policy Characteristics'!$C:$C,0))),"",INDEX('Policy Characteristics'!I:I,MATCH($C145,'Policy Characteristics'!$C:$C,0)))</f>
        <v>$ / vehicle</v>
      </c>
      <c r="P145" s="446" t="str">
        <f>IF(ISBLANK(INDEX('Policy Characteristics'!J:J,MATCH($C145,'Policy Characteristics'!$C:$C,0))),"",INDEX('Policy Characteristics'!J:J,MATCH($C145,'Policy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5" s="446" t="str">
        <f>IF(ISBLANK(INDEX('Policy Characteristics'!K:K,MATCH($C145,'Policy Characteristics'!$C:$C,0))),"",INDEX('Policy Characteristics'!K:K,MATCH($C145,'Policy Characteristics'!$C:$C,0)))</f>
        <v>transportation-sector-main.html#ev-subsidy</v>
      </c>
      <c r="R145" s="446" t="str">
        <f>IF(ISBLANK(INDEX('Policy Characteristics'!L:L,MATCH($C145,'Policy Characteristics'!$C:$C,0))),"",INDEX('Policy Characteristics'!L:L,MATCH($C145,'Policy Characteristics'!$C:$C,0)))</f>
        <v>ev-subsidy.html</v>
      </c>
    </row>
    <row r="146" spans="1:18" x14ac:dyDescent="0.25">
      <c r="A146" s="446" t="str">
        <f>IF(ISBLANK(INDEX('Policy Characteristics'!A:A,MATCH($C146,'Policy Characteristics'!$C:$C,0))),"",INDEX('Policy Characteristics'!A:A,MATCH($C146,'Policy Characteristics'!$C:$C,0)))</f>
        <v>Transportation</v>
      </c>
      <c r="B146" s="467" t="str">
        <f>IF(ISBLANK(INDEX('Policy Characteristics'!B:B,MATCH($C146,'Policy Characteristics'!$C:$C,0))),"",INDEX('Policy Characteristics'!B:B,MATCH($C146,'Policy Characteristics'!$C:$C,0)))</f>
        <v>Freight Vehicle Subsidy</v>
      </c>
      <c r="C146" s="446" t="str">
        <f t="shared" si="4"/>
        <v>Additional Freight Vehicle Subsidy</v>
      </c>
      <c r="D146" s="339" t="s">
        <v>113</v>
      </c>
      <c r="E146" s="295" t="s">
        <v>2508</v>
      </c>
      <c r="F146" s="295" t="s">
        <v>144</v>
      </c>
      <c r="G146" s="295" t="s">
        <v>3452</v>
      </c>
      <c r="H146" s="20">
        <v>1727</v>
      </c>
      <c r="I146" s="470" t="s">
        <v>44</v>
      </c>
      <c r="J146" s="469" t="str">
        <f>IF(ISBLANK(INDEX('Policy Characteristics'!D:D,MATCH($C146,'Policy Characteristics'!$C:$C,0))),"",INDEX('Policy Characteristics'!D:D,MATCH($C146,'Policy Characteristics'!$C:$C,0)))</f>
        <v>Vehicle Subsidy</v>
      </c>
      <c r="K146" s="446" t="str">
        <f>IF(ISBLANK(INDEX('Policy Characteristics'!E:E,MATCH($C146,'Policy Characteristics'!$C:$C,0))),"",INDEX('Policy Characteristics'!E:E,MATCH($C146,'Policy Characteristics'!$C:$C,0)))</f>
        <v>trans frgt subsidy</v>
      </c>
      <c r="L146" s="242">
        <f>IF(ISBLANK(INDEX('Policy Characteristics'!F:F,MATCH($C146,'Policy Characteristics'!$C:$C,0))),"",INDEX('Policy Characteristics'!F:F,MATCH($C146,'Policy Characteristics'!$C:$C,0)))</f>
        <v>0</v>
      </c>
      <c r="M146" s="242">
        <f>IF(ISBLANK(INDEX('Policy Characteristics'!G:G,MATCH($C146,'Policy Characteristics'!$C:$C,0))),"",INDEX('Policy Characteristics'!G:G,MATCH($C146,'Policy Characteristics'!$C:$C,0)))</f>
        <v>50000</v>
      </c>
      <c r="N146" s="242">
        <f>IF(ISBLANK(INDEX('Policy Characteristics'!H:H,MATCH($C146,'Policy Characteristics'!$C:$C,0))),"",INDEX('Policy Characteristics'!H:H,MATCH($C146,'Policy Characteristics'!$C:$C,0)))</f>
        <v>100</v>
      </c>
      <c r="O146" s="446" t="str">
        <f>IF(ISBLANK(INDEX('Policy Characteristics'!I:I,MATCH($C146,'Policy Characteristics'!$C:$C,0))),"",INDEX('Policy Characteristics'!I:I,MATCH($C146,'Policy Characteristics'!$C:$C,0)))</f>
        <v>$ / vehicle</v>
      </c>
      <c r="P146" s="446" t="str">
        <f>IF(ISBLANK(INDEX('Policy Characteristics'!J:J,MATCH($C146,'Policy Characteristics'!$C:$C,0))),"",INDEX('Policy Characteristics'!J:J,MATCH($C146,'Policy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6" s="446" t="str">
        <f>IF(ISBLANK(INDEX('Policy Characteristics'!K:K,MATCH($C146,'Policy Characteristics'!$C:$C,0))),"",INDEX('Policy Characteristics'!K:K,MATCH($C146,'Policy Characteristics'!$C:$C,0)))</f>
        <v>transportation-sector-main.html#ev-subsidy</v>
      </c>
      <c r="R146" s="446" t="str">
        <f>IF(ISBLANK(INDEX('Policy Characteristics'!L:L,MATCH($C146,'Policy Characteristics'!$C:$C,0))),"",INDEX('Policy Characteristics'!L:L,MATCH($C146,'Policy Characteristics'!$C:$C,0)))</f>
        <v>ev-subsidy.html</v>
      </c>
    </row>
    <row r="147" spans="1:18" x14ac:dyDescent="0.25">
      <c r="A147" s="446" t="str">
        <f>IF(ISBLANK(INDEX('Policy Characteristics'!A:A,MATCH($C147,'Policy Characteristics'!$C:$C,0))),"",INDEX('Policy Characteristics'!A:A,MATCH($C147,'Policy Characteristics'!$C:$C,0)))</f>
        <v>Transportation</v>
      </c>
      <c r="B147" s="467" t="str">
        <f>IF(ISBLANK(INDEX('Policy Characteristics'!B:B,MATCH($C147,'Policy Characteristics'!$C:$C,0))),"",INDEX('Policy Characteristics'!B:B,MATCH($C147,'Policy Characteristics'!$C:$C,0)))</f>
        <v>Feebate</v>
      </c>
      <c r="C147" t="s">
        <v>111</v>
      </c>
      <c r="D147" s="339"/>
      <c r="E147" s="339"/>
      <c r="F147" s="339"/>
      <c r="G147" s="339"/>
      <c r="H147" s="20">
        <v>1</v>
      </c>
      <c r="I147" s="468" t="s">
        <v>43</v>
      </c>
      <c r="J147" s="469" t="str">
        <f>IF(ISBLANK(INDEX('Policy Characteristics'!D:D,MATCH($C147,'Policy Characteristics'!$C:$C,0))),"",INDEX('Policy Characteristics'!D:D,MATCH($C147,'Policy Characteristics'!$C:$C,0)))</f>
        <v>Feebate</v>
      </c>
      <c r="K147" s="446" t="str">
        <f>IF(ISBLANK(INDEX('Policy Characteristics'!E:E,MATCH($C147,'Policy Characteristics'!$C:$C,0))),"",INDEX('Policy Characteristics'!E:E,MATCH($C147,'Policy Characteristics'!$C:$C,0)))</f>
        <v>trans LDVs feebate</v>
      </c>
      <c r="L147" s="242">
        <f>IF(ISBLANK(INDEX('Policy Characteristics'!F:F,MATCH($C147,'Policy Characteristics'!$C:$C,0))),"",INDEX('Policy Characteristics'!F:F,MATCH($C147,'Policy Characteristics'!$C:$C,0)))</f>
        <v>0</v>
      </c>
      <c r="M147" s="242">
        <f>IF(ISBLANK(INDEX('Policy Characteristics'!G:G,MATCH($C147,'Policy Characteristics'!$C:$C,0))),"",INDEX('Policy Characteristics'!G:G,MATCH($C147,'Policy Characteristics'!$C:$C,0)))</f>
        <v>1</v>
      </c>
      <c r="N147" s="242">
        <f>IF(ISBLANK(INDEX('Policy Characteristics'!H:H,MATCH($C147,'Policy Characteristics'!$C:$C,0))),"",INDEX('Policy Characteristics'!H:H,MATCH($C147,'Policy Characteristics'!$C:$C,0)))</f>
        <v>0.02</v>
      </c>
      <c r="O147" s="446" t="str">
        <f>IF(ISBLANK(INDEX('Policy Characteristics'!I:I,MATCH($C147,'Policy Characteristics'!$C:$C,0))),"",INDEX('Policy Characteristics'!I:I,MATCH($C147,'Policy Characteristics'!$C:$C,0)))</f>
        <v>% of global best practice rate</v>
      </c>
      <c r="P147" s="44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446" t="str">
        <f>IF(ISBLANK(INDEX('Policy Characteristics'!K:K,MATCH($C147,'Policy Characteristics'!$C:$C,0))),"",INDEX('Policy Characteristics'!K:K,MATCH($C147,'Policy Characteristics'!$C:$C,0)))</f>
        <v>transportation-sector-main.html#feebate</v>
      </c>
      <c r="R147" s="446" t="str">
        <f>IF(ISBLANK(INDEX('Policy Characteristics'!L:L,MATCH($C147,'Policy Characteristics'!$C:$C,0))),"",INDEX('Policy Characteristics'!L:L,MATCH($C147,'Policy Characteristics'!$C:$C,0)))</f>
        <v>feebate.html</v>
      </c>
    </row>
    <row r="148" spans="1:18" x14ac:dyDescent="0.25">
      <c r="A148" s="446" t="str">
        <f>IF(ISBLANK(INDEX('Policy Characteristics'!A:A,MATCH($C148,'Policy Characteristics'!$C:$C,0))),"",INDEX('Policy Characteristics'!A:A,MATCH($C148,'Policy Characteristics'!$C:$C,0)))</f>
        <v>Transportation</v>
      </c>
      <c r="B148" s="467" t="str">
        <f>IF(ISBLANK(INDEX('Policy Characteristics'!B:B,MATCH($C148,'Policy Characteristics'!$C:$C,0))),"",INDEX('Policy Characteristics'!B:B,MATCH($C148,'Policy Characteristics'!$C:$C,0)))</f>
        <v>Fuel Economy Standard</v>
      </c>
      <c r="C148" t="s">
        <v>299</v>
      </c>
      <c r="D148" s="339" t="s">
        <v>45</v>
      </c>
      <c r="E148" s="339" t="s">
        <v>37</v>
      </c>
      <c r="F148" s="339" t="s">
        <v>84</v>
      </c>
      <c r="G148" s="295" t="s">
        <v>3295</v>
      </c>
      <c r="H148" s="20">
        <v>362</v>
      </c>
      <c r="I148" s="470" t="s">
        <v>43</v>
      </c>
      <c r="J148" s="469" t="str">
        <f>IF(ISBLANK(INDEX('Policy Characteristics'!D:D,MATCH($C148,'Policy Characteristics'!$C:$C,0))),"",INDEX('Policy Characteristics'!D:D,MATCH($C148,'Policy Characteristics'!$C:$C,0)))</f>
        <v>Vehicle Fuel Economy Standards</v>
      </c>
      <c r="K148" s="446" t="str">
        <f>IF(ISBLANK(INDEX('Policy Characteristics'!E:E,MATCH($C148,'Policy Characteristics'!$C:$C,0))),"",INDEX('Policy Characteristics'!E:E,MATCH($C148,'Policy Characteristics'!$C:$C,0)))</f>
        <v>trans fuel economy standards</v>
      </c>
      <c r="L148" s="242">
        <f>IF(ISBLANK(INDEX('Policy Characteristics'!F:F,MATCH($C148,'Policy Characteristics'!$C:$C,0))),"",INDEX('Policy Characteristics'!F:F,MATCH($C148,'Policy Characteristics'!$C:$C,0)))</f>
        <v>0</v>
      </c>
      <c r="M148" s="242">
        <f>IF(ISBLANK(INDEX('Policy Characteristics'!G:G,MATCH($C148,'Policy Characteristics'!$C:$C,0))),"",INDEX('Policy Characteristics'!G:G,MATCH($C148,'Policy Characteristics'!$C:$C,0)))</f>
        <v>1</v>
      </c>
      <c r="N148" s="242">
        <f>IF(ISBLANK(INDEX('Policy Characteristics'!H:H,MATCH($C148,'Policy Characteristics'!$C:$C,0))),"",INDEX('Policy Characteristics'!H:H,MATCH($C148,'Policy Characteristics'!$C:$C,0)))</f>
        <v>0.01</v>
      </c>
      <c r="O148" s="446" t="str">
        <f>IF(ISBLANK(INDEX('Policy Characteristics'!I:I,MATCH($C148,'Policy Characteristics'!$C:$C,0))),"",INDEX('Policy Characteristics'!I:I,MATCH($C148,'Policy Characteristics'!$C:$C,0)))</f>
        <v>% increase in miles/gal</v>
      </c>
      <c r="P148" s="44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446" t="str">
        <f>IF(ISBLANK(INDEX('Policy Characteristics'!K:K,MATCH($C148,'Policy Characteristics'!$C:$C,0))),"",INDEX('Policy Characteristics'!K:K,MATCH($C148,'Policy Characteristics'!$C:$C,0)))</f>
        <v>transportation-sector-main.html#fuel-econ-std</v>
      </c>
      <c r="R148" s="446" t="str">
        <f>IF(ISBLANK(INDEX('Policy Characteristics'!L:L,MATCH($C148,'Policy Characteristics'!$C:$C,0))),"",INDEX('Policy Characteristics'!L:L,MATCH($C148,'Policy Characteristics'!$C:$C,0)))</f>
        <v>fuel-economy-standard.html</v>
      </c>
    </row>
    <row r="149" spans="1:18" x14ac:dyDescent="0.25">
      <c r="A149" s="446" t="str">
        <f>IF(ISBLANK(INDEX('Policy Characteristics'!A:A,MATCH($C149,'Policy Characteristics'!$C:$C,0))),"",INDEX('Policy Characteristics'!A:A,MATCH($C149,'Policy Characteristics'!$C:$C,0)))</f>
        <v>Transportation</v>
      </c>
      <c r="B149" s="467" t="str">
        <f>IF(ISBLANK(INDEX('Policy Characteristics'!B:B,MATCH($C149,'Policy Characteristics'!$C:$C,0))),"",INDEX('Policy Characteristics'!B:B,MATCH($C149,'Policy Characteristics'!$C:$C,0)))</f>
        <v>Fuel Economy Standard</v>
      </c>
      <c r="C149" s="446" t="str">
        <f t="shared" ref="C149:C152" si="5">C$148</f>
        <v>Percentage Additional Improvement of Fuel Economy Std</v>
      </c>
      <c r="D149" s="339" t="s">
        <v>42</v>
      </c>
      <c r="E149" s="339" t="s">
        <v>37</v>
      </c>
      <c r="F149" s="339" t="s">
        <v>85</v>
      </c>
      <c r="G149" s="295" t="s">
        <v>3457</v>
      </c>
      <c r="H149" s="20">
        <v>363</v>
      </c>
      <c r="I149" s="470" t="s">
        <v>43</v>
      </c>
      <c r="J149" s="469" t="str">
        <f>IF(ISBLANK(INDEX('Policy Characteristics'!D:D,MATCH($C149,'Policy Characteristics'!$C:$C,0))),"",INDEX('Policy Characteristics'!D:D,MATCH($C149,'Policy Characteristics'!$C:$C,0)))</f>
        <v>Vehicle Fuel Economy Standards</v>
      </c>
      <c r="K149" s="446" t="str">
        <f>IF(ISBLANK(INDEX('Policy Characteristics'!E:E,MATCH($C149,'Policy Characteristics'!$C:$C,0))),"",INDEX('Policy Characteristics'!E:E,MATCH($C149,'Policy Characteristics'!$C:$C,0)))</f>
        <v>trans fuel economy standards</v>
      </c>
      <c r="L149" s="242">
        <f>IF(ISBLANK(INDEX('Policy Characteristics'!F:F,MATCH($C149,'Policy Characteristics'!$C:$C,0))),"",INDEX('Policy Characteristics'!F:F,MATCH($C149,'Policy Characteristics'!$C:$C,0)))</f>
        <v>0</v>
      </c>
      <c r="M149" s="242">
        <f>IF(ISBLANK(INDEX('Policy Characteristics'!G:G,MATCH($C149,'Policy Characteristics'!$C:$C,0))),"",INDEX('Policy Characteristics'!G:G,MATCH($C149,'Policy Characteristics'!$C:$C,0)))</f>
        <v>1</v>
      </c>
      <c r="N149" s="242">
        <f>IF(ISBLANK(INDEX('Policy Characteristics'!H:H,MATCH($C149,'Policy Characteristics'!$C:$C,0))),"",INDEX('Policy Characteristics'!H:H,MATCH($C149,'Policy Characteristics'!$C:$C,0)))</f>
        <v>0.01</v>
      </c>
      <c r="O149" s="446" t="str">
        <f>IF(ISBLANK(INDEX('Policy Characteristics'!I:I,MATCH($C149,'Policy Characteristics'!$C:$C,0))),"",INDEX('Policy Characteristics'!I:I,MATCH($C149,'Policy Characteristics'!$C:$C,0)))</f>
        <v>% increase in miles/gal</v>
      </c>
      <c r="P149" s="44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446" t="str">
        <f>IF(ISBLANK(INDEX('Policy Characteristics'!K:K,MATCH($C149,'Policy Characteristics'!$C:$C,0))),"",INDEX('Policy Characteristics'!K:K,MATCH($C149,'Policy Characteristics'!$C:$C,0)))</f>
        <v>transportation-sector-main.html#fuel-econ-std</v>
      </c>
      <c r="R149" s="446" t="str">
        <f>IF(ISBLANK(INDEX('Policy Characteristics'!L:L,MATCH($C149,'Policy Characteristics'!$C:$C,0))),"",INDEX('Policy Characteristics'!L:L,MATCH($C149,'Policy Characteristics'!$C:$C,0)))</f>
        <v>fuel-economy-standard.html</v>
      </c>
    </row>
    <row r="150" spans="1:18" x14ac:dyDescent="0.25">
      <c r="A150" s="446" t="str">
        <f>IF(ISBLANK(INDEX('Policy Characteristics'!A:A,MATCH($C150,'Policy Characteristics'!$C:$C,0))),"",INDEX('Policy Characteristics'!A:A,MATCH($C150,'Policy Characteristics'!$C:$C,0)))</f>
        <v>Transportation</v>
      </c>
      <c r="B150" s="467" t="str">
        <f>IF(ISBLANK(INDEX('Policy Characteristics'!B:B,MATCH($C150,'Policy Characteristics'!$C:$C,0))),"",INDEX('Policy Characteristics'!B:B,MATCH($C150,'Policy Characteristics'!$C:$C,0)))</f>
        <v>Fuel Economy Standard</v>
      </c>
      <c r="C150" s="446" t="str">
        <f t="shared" ref="C150:C153" si="6">C$148</f>
        <v>Percentage Additional Improvement of Fuel Economy Std</v>
      </c>
      <c r="D150" s="339" t="s">
        <v>45</v>
      </c>
      <c r="E150" s="339" t="s">
        <v>38</v>
      </c>
      <c r="F150" s="339" t="s">
        <v>84</v>
      </c>
      <c r="G150" s="295" t="s">
        <v>2343</v>
      </c>
      <c r="H150" s="20">
        <v>364</v>
      </c>
      <c r="I150" s="470" t="s">
        <v>43</v>
      </c>
      <c r="J150" s="469" t="str">
        <f>IF(ISBLANK(INDEX('Policy Characteristics'!D:D,MATCH($C150,'Policy Characteristics'!$C:$C,0))),"",INDEX('Policy Characteristics'!D:D,MATCH($C150,'Policy Characteristics'!$C:$C,0)))</f>
        <v>Vehicle Fuel Economy Standards</v>
      </c>
      <c r="K150" s="446" t="str">
        <f>IF(ISBLANK(INDEX('Policy Characteristics'!E:E,MATCH($C150,'Policy Characteristics'!$C:$C,0))),"",INDEX('Policy Characteristics'!E:E,MATCH($C150,'Policy Characteristics'!$C:$C,0)))</f>
        <v>trans fuel economy standards</v>
      </c>
      <c r="L150" s="242">
        <f>IF(ISBLANK(INDEX('Policy Characteristics'!F:F,MATCH($C150,'Policy Characteristics'!$C:$C,0))),"",INDEX('Policy Characteristics'!F:F,MATCH($C150,'Policy Characteristics'!$C:$C,0)))</f>
        <v>0</v>
      </c>
      <c r="M150" s="242">
        <f>IF(ISBLANK(INDEX('Policy Characteristics'!G:G,MATCH($C150,'Policy Characteristics'!$C:$C,0))),"",INDEX('Policy Characteristics'!G:G,MATCH($C150,'Policy Characteristics'!$C:$C,0)))</f>
        <v>1</v>
      </c>
      <c r="N150" s="242">
        <f>IF(ISBLANK(INDEX('Policy Characteristics'!H:H,MATCH($C150,'Policy Characteristics'!$C:$C,0))),"",INDEX('Policy Characteristics'!H:H,MATCH($C150,'Policy Characteristics'!$C:$C,0)))</f>
        <v>0.01</v>
      </c>
      <c r="O150" s="446" t="str">
        <f>IF(ISBLANK(INDEX('Policy Characteristics'!I:I,MATCH($C150,'Policy Characteristics'!$C:$C,0))),"",INDEX('Policy Characteristics'!I:I,MATCH($C150,'Policy Characteristics'!$C:$C,0)))</f>
        <v>% increase in miles/gal</v>
      </c>
      <c r="P150" s="44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446" t="str">
        <f>IF(ISBLANK(INDEX('Policy Characteristics'!K:K,MATCH($C150,'Policy Characteristics'!$C:$C,0))),"",INDEX('Policy Characteristics'!K:K,MATCH($C150,'Policy Characteristics'!$C:$C,0)))</f>
        <v>transportation-sector-main.html#fuel-econ-std</v>
      </c>
      <c r="R150" s="446" t="str">
        <f>IF(ISBLANK(INDEX('Policy Characteristics'!L:L,MATCH($C150,'Policy Characteristics'!$C:$C,0))),"",INDEX('Policy Characteristics'!L:L,MATCH($C150,'Policy Characteristics'!$C:$C,0)))</f>
        <v>fuel-economy-standard.html</v>
      </c>
    </row>
    <row r="151" spans="1:18" x14ac:dyDescent="0.25">
      <c r="A151" s="446" t="str">
        <f>IF(ISBLANK(INDEX('Policy Characteristics'!A:A,MATCH($C151,'Policy Characteristics'!$C:$C,0))),"",INDEX('Policy Characteristics'!A:A,MATCH($C151,'Policy Characteristics'!$C:$C,0)))</f>
        <v>Transportation</v>
      </c>
      <c r="B151" s="467" t="str">
        <f>IF(ISBLANK(INDEX('Policy Characteristics'!B:B,MATCH($C151,'Policy Characteristics'!$C:$C,0))),"",INDEX('Policy Characteristics'!B:B,MATCH($C151,'Policy Characteristics'!$C:$C,0)))</f>
        <v>Fuel Economy Standard</v>
      </c>
      <c r="C151" s="446" t="str">
        <f t="shared" si="5"/>
        <v>Percentage Additional Improvement of Fuel Economy Std</v>
      </c>
      <c r="D151" s="339" t="s">
        <v>42</v>
      </c>
      <c r="E151" s="339" t="s">
        <v>38</v>
      </c>
      <c r="F151" s="339" t="s">
        <v>85</v>
      </c>
      <c r="G151" s="295" t="s">
        <v>3454</v>
      </c>
      <c r="H151" s="20">
        <v>365</v>
      </c>
      <c r="I151" s="470" t="s">
        <v>43</v>
      </c>
      <c r="J151" s="469" t="str">
        <f>IF(ISBLANK(INDEX('Policy Characteristics'!D:D,MATCH($C151,'Policy Characteristics'!$C:$C,0))),"",INDEX('Policy Characteristics'!D:D,MATCH($C151,'Policy Characteristics'!$C:$C,0)))</f>
        <v>Vehicle Fuel Economy Standards</v>
      </c>
      <c r="K151" s="446" t="str">
        <f>IF(ISBLANK(INDEX('Policy Characteristics'!E:E,MATCH($C151,'Policy Characteristics'!$C:$C,0))),"",INDEX('Policy Characteristics'!E:E,MATCH($C151,'Policy Characteristics'!$C:$C,0)))</f>
        <v>trans fuel economy standards</v>
      </c>
      <c r="L151" s="242">
        <f>IF(ISBLANK(INDEX('Policy Characteristics'!F:F,MATCH($C151,'Policy Characteristics'!$C:$C,0))),"",INDEX('Policy Characteristics'!F:F,MATCH($C151,'Policy Characteristics'!$C:$C,0)))</f>
        <v>0</v>
      </c>
      <c r="M151" s="242">
        <f>IF(ISBLANK(INDEX('Policy Characteristics'!G:G,MATCH($C151,'Policy Characteristics'!$C:$C,0))),"",INDEX('Policy Characteristics'!G:G,MATCH($C151,'Policy Characteristics'!$C:$C,0)))</f>
        <v>1</v>
      </c>
      <c r="N151" s="242">
        <f>IF(ISBLANK(INDEX('Policy Characteristics'!H:H,MATCH($C151,'Policy Characteristics'!$C:$C,0))),"",INDEX('Policy Characteristics'!H:H,MATCH($C151,'Policy Characteristics'!$C:$C,0)))</f>
        <v>0.01</v>
      </c>
      <c r="O151" s="446" t="str">
        <f>IF(ISBLANK(INDEX('Policy Characteristics'!I:I,MATCH($C151,'Policy Characteristics'!$C:$C,0))),"",INDEX('Policy Characteristics'!I:I,MATCH($C151,'Policy Characteristics'!$C:$C,0)))</f>
        <v>% increase in miles/gal</v>
      </c>
      <c r="P151" s="44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446" t="str">
        <f>IF(ISBLANK(INDEX('Policy Characteristics'!K:K,MATCH($C151,'Policy Characteristics'!$C:$C,0))),"",INDEX('Policy Characteristics'!K:K,MATCH($C151,'Policy Characteristics'!$C:$C,0)))</f>
        <v>transportation-sector-main.html#fuel-econ-std</v>
      </c>
      <c r="R151" s="446" t="str">
        <f>IF(ISBLANK(INDEX('Policy Characteristics'!L:L,MATCH($C151,'Policy Characteristics'!$C:$C,0))),"",INDEX('Policy Characteristics'!L:L,MATCH($C151,'Policy Characteristics'!$C:$C,0)))</f>
        <v>fuel-economy-standard.html</v>
      </c>
    </row>
    <row r="152" spans="1:18" x14ac:dyDescent="0.25">
      <c r="A152" s="446" t="str">
        <f>IF(ISBLANK(INDEX('Policy Characteristics'!A:A,MATCH($C152,'Policy Characteristics'!$C:$C,0))),"",INDEX('Policy Characteristics'!A:A,MATCH($C152,'Policy Characteristics'!$C:$C,0)))</f>
        <v>Transportation</v>
      </c>
      <c r="B152" s="467" t="str">
        <f>IF(ISBLANK(INDEX('Policy Characteristics'!B:B,MATCH($C152,'Policy Characteristics'!$C:$C,0))),"",INDEX('Policy Characteristics'!B:B,MATCH($C152,'Policy Characteristics'!$C:$C,0)))</f>
        <v>Fuel Economy Standard</v>
      </c>
      <c r="C152" s="446" t="str">
        <f t="shared" si="5"/>
        <v>Percentage Additional Improvement of Fuel Economy Std</v>
      </c>
      <c r="D152" s="339" t="s">
        <v>45</v>
      </c>
      <c r="E152" s="339" t="s">
        <v>39</v>
      </c>
      <c r="F152" s="339" t="s">
        <v>84</v>
      </c>
      <c r="G152" s="295" t="s">
        <v>3292</v>
      </c>
      <c r="H152" s="20">
        <v>366</v>
      </c>
      <c r="I152" s="470" t="s">
        <v>43</v>
      </c>
      <c r="J152" s="469" t="str">
        <f>IF(ISBLANK(INDEX('Policy Characteristics'!D:D,MATCH($C152,'Policy Characteristics'!$C:$C,0))),"",INDEX('Policy Characteristics'!D:D,MATCH($C152,'Policy Characteristics'!$C:$C,0)))</f>
        <v>Vehicle Fuel Economy Standards</v>
      </c>
      <c r="K152" s="446" t="str">
        <f>IF(ISBLANK(INDEX('Policy Characteristics'!E:E,MATCH($C152,'Policy Characteristics'!$C:$C,0))),"",INDEX('Policy Characteristics'!E:E,MATCH($C152,'Policy Characteristics'!$C:$C,0)))</f>
        <v>trans fuel economy standards</v>
      </c>
      <c r="L152" s="242">
        <f>IF(ISBLANK(INDEX('Policy Characteristics'!F:F,MATCH($C152,'Policy Characteristics'!$C:$C,0))),"",INDEX('Policy Characteristics'!F:F,MATCH($C152,'Policy Characteristics'!$C:$C,0)))</f>
        <v>0</v>
      </c>
      <c r="M152" s="242">
        <f>IF(ISBLANK(INDEX('Policy Characteristics'!G:G,MATCH($C152,'Policy Characteristics'!$C:$C,0))),"",INDEX('Policy Characteristics'!G:G,MATCH($C152,'Policy Characteristics'!$C:$C,0)))</f>
        <v>1</v>
      </c>
      <c r="N152" s="242">
        <f>IF(ISBLANK(INDEX('Policy Characteristics'!H:H,MATCH($C152,'Policy Characteristics'!$C:$C,0))),"",INDEX('Policy Characteristics'!H:H,MATCH($C152,'Policy Characteristics'!$C:$C,0)))</f>
        <v>0.01</v>
      </c>
      <c r="O152" s="446" t="str">
        <f>IF(ISBLANK(INDEX('Policy Characteristics'!I:I,MATCH($C152,'Policy Characteristics'!$C:$C,0))),"",INDEX('Policy Characteristics'!I:I,MATCH($C152,'Policy Characteristics'!$C:$C,0)))</f>
        <v>% increase in miles/gal</v>
      </c>
      <c r="P152" s="44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446" t="str">
        <f>IF(ISBLANK(INDEX('Policy Characteristics'!K:K,MATCH($C152,'Policy Characteristics'!$C:$C,0))),"",INDEX('Policy Characteristics'!K:K,MATCH($C152,'Policy Characteristics'!$C:$C,0)))</f>
        <v>transportation-sector-main.html#fuel-econ-std</v>
      </c>
      <c r="R152" s="446" t="str">
        <f>IF(ISBLANK(INDEX('Policy Characteristics'!L:L,MATCH($C152,'Policy Characteristics'!$C:$C,0))),"",INDEX('Policy Characteristics'!L:L,MATCH($C152,'Policy Characteristics'!$C:$C,0)))</f>
        <v>fuel-economy-standard.html</v>
      </c>
    </row>
    <row r="153" spans="1:18" x14ac:dyDescent="0.25">
      <c r="A153" s="446" t="str">
        <f>IF(ISBLANK(INDEX('Policy Characteristics'!A:A,MATCH($C153,'Policy Characteristics'!$C:$C,0))),"",INDEX('Policy Characteristics'!A:A,MATCH($C153,'Policy Characteristics'!$C:$C,0)))</f>
        <v>Transportation</v>
      </c>
      <c r="B153" s="467" t="str">
        <f>IF(ISBLANK(INDEX('Policy Characteristics'!B:B,MATCH($C153,'Policy Characteristics'!$C:$C,0))),"",INDEX('Policy Characteristics'!B:B,MATCH($C153,'Policy Characteristics'!$C:$C,0)))</f>
        <v>Fuel Economy Standard</v>
      </c>
      <c r="C153" s="446" t="str">
        <f t="shared" si="6"/>
        <v>Percentage Additional Improvement of Fuel Economy Std</v>
      </c>
      <c r="D153" s="339" t="s">
        <v>42</v>
      </c>
      <c r="E153" s="339" t="s">
        <v>39</v>
      </c>
      <c r="F153" s="339" t="s">
        <v>85</v>
      </c>
      <c r="G153" s="295" t="s">
        <v>3292</v>
      </c>
      <c r="H153" s="20">
        <v>367</v>
      </c>
      <c r="I153" s="470" t="s">
        <v>43</v>
      </c>
      <c r="J153" s="469" t="str">
        <f>IF(ISBLANK(INDEX('Policy Characteristics'!D:D,MATCH($C153,'Policy Characteristics'!$C:$C,0))),"",INDEX('Policy Characteristics'!D:D,MATCH($C153,'Policy Characteristics'!$C:$C,0)))</f>
        <v>Vehicle Fuel Economy Standards</v>
      </c>
      <c r="K153" s="446" t="str">
        <f>IF(ISBLANK(INDEX('Policy Characteristics'!E:E,MATCH($C153,'Policy Characteristics'!$C:$C,0))),"",INDEX('Policy Characteristics'!E:E,MATCH($C153,'Policy Characteristics'!$C:$C,0)))</f>
        <v>trans fuel economy standards</v>
      </c>
      <c r="L153" s="242">
        <f>IF(ISBLANK(INDEX('Policy Characteristics'!F:F,MATCH($C153,'Policy Characteristics'!$C:$C,0))),"",INDEX('Policy Characteristics'!F:F,MATCH($C153,'Policy Characteristics'!$C:$C,0)))</f>
        <v>0</v>
      </c>
      <c r="M153" s="242">
        <f>IF(ISBLANK(INDEX('Policy Characteristics'!G:G,MATCH($C153,'Policy Characteristics'!$C:$C,0))),"",INDEX('Policy Characteristics'!G:G,MATCH($C153,'Policy Characteristics'!$C:$C,0)))</f>
        <v>1</v>
      </c>
      <c r="N153" s="242">
        <f>IF(ISBLANK(INDEX('Policy Characteristics'!H:H,MATCH($C153,'Policy Characteristics'!$C:$C,0))),"",INDEX('Policy Characteristics'!H:H,MATCH($C153,'Policy Characteristics'!$C:$C,0)))</f>
        <v>0.01</v>
      </c>
      <c r="O153" s="446" t="str">
        <f>IF(ISBLANK(INDEX('Policy Characteristics'!I:I,MATCH($C153,'Policy Characteristics'!$C:$C,0))),"",INDEX('Policy Characteristics'!I:I,MATCH($C153,'Policy Characteristics'!$C:$C,0)))</f>
        <v>% increase in miles/gal</v>
      </c>
      <c r="P153" s="44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446" t="str">
        <f>IF(ISBLANK(INDEX('Policy Characteristics'!K:K,MATCH($C153,'Policy Characteristics'!$C:$C,0))),"",INDEX('Policy Characteristics'!K:K,MATCH($C153,'Policy Characteristics'!$C:$C,0)))</f>
        <v>transportation-sector-main.html#fuel-econ-std</v>
      </c>
      <c r="R153" s="446" t="str">
        <f>IF(ISBLANK(INDEX('Policy Characteristics'!L:L,MATCH($C153,'Policy Characteristics'!$C:$C,0))),"",INDEX('Policy Characteristics'!L:L,MATCH($C153,'Policy Characteristics'!$C:$C,0)))</f>
        <v>fuel-economy-standard.html</v>
      </c>
    </row>
    <row r="154" spans="1:18" x14ac:dyDescent="0.25">
      <c r="A154" s="446" t="str">
        <f>IF(ISBLANK(INDEX('Policy Characteristics'!A:A,MATCH($C154,'Policy Characteristics'!$C:$C,0))),"",INDEX('Policy Characteristics'!A:A,MATCH($C154,'Policy Characteristics'!$C:$C,0)))</f>
        <v>Transportation</v>
      </c>
      <c r="B154" s="467" t="str">
        <f>IF(ISBLANK(INDEX('Policy Characteristics'!B:B,MATCH($C154,'Policy Characteristics'!$C:$C,0))),"",INDEX('Policy Characteristics'!B:B,MATCH($C154,'Policy Characteristics'!$C:$C,0)))</f>
        <v>Fuel Economy Standard</v>
      </c>
      <c r="C154" s="446" t="str">
        <f t="shared" ref="C154:C159" si="7">C$148</f>
        <v>Percentage Additional Improvement of Fuel Economy Std</v>
      </c>
      <c r="D154" s="339" t="s">
        <v>45</v>
      </c>
      <c r="E154" s="339" t="s">
        <v>40</v>
      </c>
      <c r="F154" s="339" t="s">
        <v>84</v>
      </c>
      <c r="G154" s="295" t="s">
        <v>86</v>
      </c>
      <c r="H154" s="20">
        <v>368</v>
      </c>
      <c r="I154" s="470" t="s">
        <v>43</v>
      </c>
      <c r="J154" s="469" t="str">
        <f>IF(ISBLANK(INDEX('Policy Characteristics'!D:D,MATCH($C154,'Policy Characteristics'!$C:$C,0))),"",INDEX('Policy Characteristics'!D:D,MATCH($C154,'Policy Characteristics'!$C:$C,0)))</f>
        <v>Vehicle Fuel Economy Standards</v>
      </c>
      <c r="K154" s="446" t="str">
        <f>IF(ISBLANK(INDEX('Policy Characteristics'!E:E,MATCH($C154,'Policy Characteristics'!$C:$C,0))),"",INDEX('Policy Characteristics'!E:E,MATCH($C154,'Policy Characteristics'!$C:$C,0)))</f>
        <v>trans fuel economy standards</v>
      </c>
      <c r="L154" s="242">
        <f>IF(ISBLANK(INDEX('Policy Characteristics'!F:F,MATCH($C154,'Policy Characteristics'!$C:$C,0))),"",INDEX('Policy Characteristics'!F:F,MATCH($C154,'Policy Characteristics'!$C:$C,0)))</f>
        <v>0</v>
      </c>
      <c r="M154" s="242">
        <f>IF(ISBLANK(INDEX('Policy Characteristics'!G:G,MATCH($C154,'Policy Characteristics'!$C:$C,0))),"",INDEX('Policy Characteristics'!G:G,MATCH($C154,'Policy Characteristics'!$C:$C,0)))</f>
        <v>1</v>
      </c>
      <c r="N154" s="242">
        <f>IF(ISBLANK(INDEX('Policy Characteristics'!H:H,MATCH($C154,'Policy Characteristics'!$C:$C,0))),"",INDEX('Policy Characteristics'!H:H,MATCH($C154,'Policy Characteristics'!$C:$C,0)))</f>
        <v>0.01</v>
      </c>
      <c r="O154" s="446" t="str">
        <f>IF(ISBLANK(INDEX('Policy Characteristics'!I:I,MATCH($C154,'Policy Characteristics'!$C:$C,0))),"",INDEX('Policy Characteristics'!I:I,MATCH($C154,'Policy Characteristics'!$C:$C,0)))</f>
        <v>% increase in miles/gal</v>
      </c>
      <c r="P154" s="44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446" t="str">
        <f>IF(ISBLANK(INDEX('Policy Characteristics'!K:K,MATCH($C154,'Policy Characteristics'!$C:$C,0))),"",INDEX('Policy Characteristics'!K:K,MATCH($C154,'Policy Characteristics'!$C:$C,0)))</f>
        <v>transportation-sector-main.html#fuel-econ-std</v>
      </c>
      <c r="R154" s="446" t="str">
        <f>IF(ISBLANK(INDEX('Policy Characteristics'!L:L,MATCH($C154,'Policy Characteristics'!$C:$C,0))),"",INDEX('Policy Characteristics'!L:L,MATCH($C154,'Policy Characteristics'!$C:$C,0)))</f>
        <v>fuel-economy-standard.html</v>
      </c>
    </row>
    <row r="155" spans="1:18" x14ac:dyDescent="0.25">
      <c r="A155" s="446" t="str">
        <f>IF(ISBLANK(INDEX('Policy Characteristics'!A:A,MATCH($C155,'Policy Characteristics'!$C:$C,0))),"",INDEX('Policy Characteristics'!A:A,MATCH($C155,'Policy Characteristics'!$C:$C,0)))</f>
        <v>Transportation</v>
      </c>
      <c r="B155" s="467" t="str">
        <f>IF(ISBLANK(INDEX('Policy Characteristics'!B:B,MATCH($C155,'Policy Characteristics'!$C:$C,0))),"",INDEX('Policy Characteristics'!B:B,MATCH($C155,'Policy Characteristics'!$C:$C,0)))</f>
        <v>Fuel Economy Standard</v>
      </c>
      <c r="C155" s="446" t="str">
        <f t="shared" si="7"/>
        <v>Percentage Additional Improvement of Fuel Economy Std</v>
      </c>
      <c r="D155" s="339" t="s">
        <v>42</v>
      </c>
      <c r="E155" s="339" t="s">
        <v>40</v>
      </c>
      <c r="F155" s="339" t="s">
        <v>85</v>
      </c>
      <c r="G155" s="295" t="s">
        <v>86</v>
      </c>
      <c r="H155" s="20">
        <v>369</v>
      </c>
      <c r="I155" s="470" t="s">
        <v>43</v>
      </c>
      <c r="J155" s="469" t="str">
        <f>IF(ISBLANK(INDEX('Policy Characteristics'!D:D,MATCH($C155,'Policy Characteristics'!$C:$C,0))),"",INDEX('Policy Characteristics'!D:D,MATCH($C155,'Policy Characteristics'!$C:$C,0)))</f>
        <v>Vehicle Fuel Economy Standards</v>
      </c>
      <c r="K155" s="446" t="str">
        <f>IF(ISBLANK(INDEX('Policy Characteristics'!E:E,MATCH($C155,'Policy Characteristics'!$C:$C,0))),"",INDEX('Policy Characteristics'!E:E,MATCH($C155,'Policy Characteristics'!$C:$C,0)))</f>
        <v>trans fuel economy standards</v>
      </c>
      <c r="L155" s="242">
        <f>IF(ISBLANK(INDEX('Policy Characteristics'!F:F,MATCH($C155,'Policy Characteristics'!$C:$C,0))),"",INDEX('Policy Characteristics'!F:F,MATCH($C155,'Policy Characteristics'!$C:$C,0)))</f>
        <v>0</v>
      </c>
      <c r="M155" s="242">
        <f>IF(ISBLANK(INDEX('Policy Characteristics'!G:G,MATCH($C155,'Policy Characteristics'!$C:$C,0))),"",INDEX('Policy Characteristics'!G:G,MATCH($C155,'Policy Characteristics'!$C:$C,0)))</f>
        <v>1</v>
      </c>
      <c r="N155" s="242">
        <f>IF(ISBLANK(INDEX('Policy Characteristics'!H:H,MATCH($C155,'Policy Characteristics'!$C:$C,0))),"",INDEX('Policy Characteristics'!H:H,MATCH($C155,'Policy Characteristics'!$C:$C,0)))</f>
        <v>0.01</v>
      </c>
      <c r="O155" s="446" t="str">
        <f>IF(ISBLANK(INDEX('Policy Characteristics'!I:I,MATCH($C155,'Policy Characteristics'!$C:$C,0))),"",INDEX('Policy Characteristics'!I:I,MATCH($C155,'Policy Characteristics'!$C:$C,0)))</f>
        <v>% increase in miles/gal</v>
      </c>
      <c r="P155" s="44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446" t="str">
        <f>IF(ISBLANK(INDEX('Policy Characteristics'!K:K,MATCH($C155,'Policy Characteristics'!$C:$C,0))),"",INDEX('Policy Characteristics'!K:K,MATCH($C155,'Policy Characteristics'!$C:$C,0)))</f>
        <v>transportation-sector-main.html#fuel-econ-std</v>
      </c>
      <c r="R155" s="446" t="str">
        <f>IF(ISBLANK(INDEX('Policy Characteristics'!L:L,MATCH($C155,'Policy Characteristics'!$C:$C,0))),"",INDEX('Policy Characteristics'!L:L,MATCH($C155,'Policy Characteristics'!$C:$C,0)))</f>
        <v>fuel-economy-standard.html</v>
      </c>
    </row>
    <row r="156" spans="1:18" x14ac:dyDescent="0.25">
      <c r="A156" s="446" t="str">
        <f>IF(ISBLANK(INDEX('Policy Characteristics'!A:A,MATCH($C156,'Policy Characteristics'!$C:$C,0))),"",INDEX('Policy Characteristics'!A:A,MATCH($C156,'Policy Characteristics'!$C:$C,0)))</f>
        <v>Transportation</v>
      </c>
      <c r="B156" s="467" t="str">
        <f>IF(ISBLANK(INDEX('Policy Characteristics'!B:B,MATCH($C156,'Policy Characteristics'!$C:$C,0))),"",INDEX('Policy Characteristics'!B:B,MATCH($C156,'Policy Characteristics'!$C:$C,0)))</f>
        <v>Fuel Economy Standard</v>
      </c>
      <c r="C156" s="446" t="str">
        <f t="shared" si="7"/>
        <v>Percentage Additional Improvement of Fuel Economy Std</v>
      </c>
      <c r="D156" s="339" t="s">
        <v>45</v>
      </c>
      <c r="E156" s="339" t="s">
        <v>41</v>
      </c>
      <c r="F156" s="339" t="s">
        <v>84</v>
      </c>
      <c r="G156" s="295" t="s">
        <v>3293</v>
      </c>
      <c r="H156" s="20">
        <v>370</v>
      </c>
      <c r="I156" s="470" t="s">
        <v>43</v>
      </c>
      <c r="J156" s="469" t="str">
        <f>IF(ISBLANK(INDEX('Policy Characteristics'!D:D,MATCH($C156,'Policy Characteristics'!$C:$C,0))),"",INDEX('Policy Characteristics'!D:D,MATCH($C156,'Policy Characteristics'!$C:$C,0)))</f>
        <v>Vehicle Fuel Economy Standards</v>
      </c>
      <c r="K156" s="446" t="str">
        <f>IF(ISBLANK(INDEX('Policy Characteristics'!E:E,MATCH($C156,'Policy Characteristics'!$C:$C,0))),"",INDEX('Policy Characteristics'!E:E,MATCH($C156,'Policy Characteristics'!$C:$C,0)))</f>
        <v>trans fuel economy standards</v>
      </c>
      <c r="L156" s="242">
        <f>IF(ISBLANK(INDEX('Policy Characteristics'!F:F,MATCH($C156,'Policy Characteristics'!$C:$C,0))),"",INDEX('Policy Characteristics'!F:F,MATCH($C156,'Policy Characteristics'!$C:$C,0)))</f>
        <v>0</v>
      </c>
      <c r="M156" s="242">
        <f>IF(ISBLANK(INDEX('Policy Characteristics'!G:G,MATCH($C156,'Policy Characteristics'!$C:$C,0))),"",INDEX('Policy Characteristics'!G:G,MATCH($C156,'Policy Characteristics'!$C:$C,0)))</f>
        <v>1</v>
      </c>
      <c r="N156" s="242">
        <f>IF(ISBLANK(INDEX('Policy Characteristics'!H:H,MATCH($C156,'Policy Characteristics'!$C:$C,0))),"",INDEX('Policy Characteristics'!H:H,MATCH($C156,'Policy Characteristics'!$C:$C,0)))</f>
        <v>0.01</v>
      </c>
      <c r="O156" s="446" t="str">
        <f>IF(ISBLANK(INDEX('Policy Characteristics'!I:I,MATCH($C156,'Policy Characteristics'!$C:$C,0))),"",INDEX('Policy Characteristics'!I:I,MATCH($C156,'Policy Characteristics'!$C:$C,0)))</f>
        <v>% increase in miles/gal</v>
      </c>
      <c r="P156" s="44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446" t="str">
        <f>IF(ISBLANK(INDEX('Policy Characteristics'!K:K,MATCH($C156,'Policy Characteristics'!$C:$C,0))),"",INDEX('Policy Characteristics'!K:K,MATCH($C156,'Policy Characteristics'!$C:$C,0)))</f>
        <v>transportation-sector-main.html#fuel-econ-std</v>
      </c>
      <c r="R156" s="446" t="str">
        <f>IF(ISBLANK(INDEX('Policy Characteristics'!L:L,MATCH($C156,'Policy Characteristics'!$C:$C,0))),"",INDEX('Policy Characteristics'!L:L,MATCH($C156,'Policy Characteristics'!$C:$C,0)))</f>
        <v>fuel-economy-standard.html</v>
      </c>
    </row>
    <row r="157" spans="1:18" x14ac:dyDescent="0.25">
      <c r="A157" s="446" t="str">
        <f>IF(ISBLANK(INDEX('Policy Characteristics'!A:A,MATCH($C157,'Policy Characteristics'!$C:$C,0))),"",INDEX('Policy Characteristics'!A:A,MATCH($C157,'Policy Characteristics'!$C:$C,0)))</f>
        <v>Transportation</v>
      </c>
      <c r="B157" s="467" t="str">
        <f>IF(ISBLANK(INDEX('Policy Characteristics'!B:B,MATCH($C157,'Policy Characteristics'!$C:$C,0))),"",INDEX('Policy Characteristics'!B:B,MATCH($C157,'Policy Characteristics'!$C:$C,0)))</f>
        <v>Fuel Economy Standard</v>
      </c>
      <c r="C157" s="446" t="str">
        <f t="shared" si="7"/>
        <v>Percentage Additional Improvement of Fuel Economy Std</v>
      </c>
      <c r="D157" s="339" t="s">
        <v>42</v>
      </c>
      <c r="E157" s="339" t="s">
        <v>41</v>
      </c>
      <c r="F157" s="339" t="s">
        <v>85</v>
      </c>
      <c r="G157" s="295" t="s">
        <v>3294</v>
      </c>
      <c r="H157" s="20">
        <v>371</v>
      </c>
      <c r="I157" s="470" t="s">
        <v>43</v>
      </c>
      <c r="J157" s="469" t="str">
        <f>IF(ISBLANK(INDEX('Policy Characteristics'!D:D,MATCH($C157,'Policy Characteristics'!$C:$C,0))),"",INDEX('Policy Characteristics'!D:D,MATCH($C157,'Policy Characteristics'!$C:$C,0)))</f>
        <v>Vehicle Fuel Economy Standards</v>
      </c>
      <c r="K157" s="446" t="str">
        <f>IF(ISBLANK(INDEX('Policy Characteristics'!E:E,MATCH($C157,'Policy Characteristics'!$C:$C,0))),"",INDEX('Policy Characteristics'!E:E,MATCH($C157,'Policy Characteristics'!$C:$C,0)))</f>
        <v>trans fuel economy standards</v>
      </c>
      <c r="L157" s="242">
        <f>IF(ISBLANK(INDEX('Policy Characteristics'!F:F,MATCH($C157,'Policy Characteristics'!$C:$C,0))),"",INDEX('Policy Characteristics'!F:F,MATCH($C157,'Policy Characteristics'!$C:$C,0)))</f>
        <v>0</v>
      </c>
      <c r="M157" s="242">
        <f>IF(ISBLANK(INDEX('Policy Characteristics'!G:G,MATCH($C157,'Policy Characteristics'!$C:$C,0))),"",INDEX('Policy Characteristics'!G:G,MATCH($C157,'Policy Characteristics'!$C:$C,0)))</f>
        <v>1</v>
      </c>
      <c r="N157" s="242">
        <f>IF(ISBLANK(INDEX('Policy Characteristics'!H:H,MATCH($C157,'Policy Characteristics'!$C:$C,0))),"",INDEX('Policy Characteristics'!H:H,MATCH($C157,'Policy Characteristics'!$C:$C,0)))</f>
        <v>0.01</v>
      </c>
      <c r="O157" s="446" t="str">
        <f>IF(ISBLANK(INDEX('Policy Characteristics'!I:I,MATCH($C157,'Policy Characteristics'!$C:$C,0))),"",INDEX('Policy Characteristics'!I:I,MATCH($C157,'Policy Characteristics'!$C:$C,0)))</f>
        <v>% increase in miles/gal</v>
      </c>
      <c r="P157" s="44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446" t="str">
        <f>IF(ISBLANK(INDEX('Policy Characteristics'!K:K,MATCH($C157,'Policy Characteristics'!$C:$C,0))),"",INDEX('Policy Characteristics'!K:K,MATCH($C157,'Policy Characteristics'!$C:$C,0)))</f>
        <v>transportation-sector-main.html#fuel-econ-std</v>
      </c>
      <c r="R157" s="446" t="str">
        <f>IF(ISBLANK(INDEX('Policy Characteristics'!L:L,MATCH($C157,'Policy Characteristics'!$C:$C,0))),"",INDEX('Policy Characteristics'!L:L,MATCH($C157,'Policy Characteristics'!$C:$C,0)))</f>
        <v>fuel-economy-standard.html</v>
      </c>
    </row>
    <row r="158" spans="1:18" x14ac:dyDescent="0.25">
      <c r="A158" s="446" t="str">
        <f>IF(ISBLANK(INDEX('Policy Characteristics'!A:A,MATCH($C158,'Policy Characteristics'!$C:$C,0))),"",INDEX('Policy Characteristics'!A:A,MATCH($C158,'Policy Characteristics'!$C:$C,0)))</f>
        <v>Transportation</v>
      </c>
      <c r="B158" s="467" t="str">
        <f>IF(ISBLANK(INDEX('Policy Characteristics'!B:B,MATCH($C158,'Policy Characteristics'!$C:$C,0))),"",INDEX('Policy Characteristics'!B:B,MATCH($C158,'Policy Characteristics'!$C:$C,0)))</f>
        <v>Fuel Economy Standard</v>
      </c>
      <c r="C158" s="446" t="str">
        <f t="shared" si="7"/>
        <v>Percentage Additional Improvement of Fuel Economy Std</v>
      </c>
      <c r="D158" s="339" t="s">
        <v>45</v>
      </c>
      <c r="E158" s="339" t="s">
        <v>113</v>
      </c>
      <c r="F158" s="339" t="s">
        <v>84</v>
      </c>
      <c r="G158" s="295" t="s">
        <v>144</v>
      </c>
      <c r="H158" s="20">
        <v>372</v>
      </c>
      <c r="I158" s="470" t="s">
        <v>43</v>
      </c>
      <c r="J158" s="469" t="str">
        <f>IF(ISBLANK(INDEX('Policy Characteristics'!D:D,MATCH($C158,'Policy Characteristics'!$C:$C,0))),"",INDEX('Policy Characteristics'!D:D,MATCH($C158,'Policy Characteristics'!$C:$C,0)))</f>
        <v>Vehicle Fuel Economy Standards</v>
      </c>
      <c r="K158" s="446" t="str">
        <f>IF(ISBLANK(INDEX('Policy Characteristics'!E:E,MATCH($C158,'Policy Characteristics'!$C:$C,0))),"",INDEX('Policy Characteristics'!E:E,MATCH($C158,'Policy Characteristics'!$C:$C,0)))</f>
        <v>trans fuel economy standards</v>
      </c>
      <c r="L158" s="242">
        <f>IF(ISBLANK(INDEX('Policy Characteristics'!F:F,MATCH($C158,'Policy Characteristics'!$C:$C,0))),"",INDEX('Policy Characteristics'!F:F,MATCH($C158,'Policy Characteristics'!$C:$C,0)))</f>
        <v>0</v>
      </c>
      <c r="M158" s="242">
        <f>IF(ISBLANK(INDEX('Policy Characteristics'!G:G,MATCH($C158,'Policy Characteristics'!$C:$C,0))),"",INDEX('Policy Characteristics'!G:G,MATCH($C158,'Policy Characteristics'!$C:$C,0)))</f>
        <v>1</v>
      </c>
      <c r="N158" s="242">
        <f>IF(ISBLANK(INDEX('Policy Characteristics'!H:H,MATCH($C158,'Policy Characteristics'!$C:$C,0))),"",INDEX('Policy Characteristics'!H:H,MATCH($C158,'Policy Characteristics'!$C:$C,0)))</f>
        <v>0.01</v>
      </c>
      <c r="O158" s="446" t="str">
        <f>IF(ISBLANK(INDEX('Policy Characteristics'!I:I,MATCH($C158,'Policy Characteristics'!$C:$C,0))),"",INDEX('Policy Characteristics'!I:I,MATCH($C158,'Policy Characteristics'!$C:$C,0)))</f>
        <v>% increase in miles/gal</v>
      </c>
      <c r="P158" s="44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446" t="str">
        <f>IF(ISBLANK(INDEX('Policy Characteristics'!K:K,MATCH($C158,'Policy Characteristics'!$C:$C,0))),"",INDEX('Policy Characteristics'!K:K,MATCH($C158,'Policy Characteristics'!$C:$C,0)))</f>
        <v>transportation-sector-main.html#fuel-econ-std</v>
      </c>
      <c r="R158" s="446" t="str">
        <f>IF(ISBLANK(INDEX('Policy Characteristics'!L:L,MATCH($C158,'Policy Characteristics'!$C:$C,0))),"",INDEX('Policy Characteristics'!L:L,MATCH($C158,'Policy Characteristics'!$C:$C,0)))</f>
        <v>fuel-economy-standard.html</v>
      </c>
    </row>
    <row r="159" spans="1:18" x14ac:dyDescent="0.25">
      <c r="A159" s="446" t="str">
        <f>IF(ISBLANK(INDEX('Policy Characteristics'!A:A,MATCH($C159,'Policy Characteristics'!$C:$C,0))),"",INDEX('Policy Characteristics'!A:A,MATCH($C159,'Policy Characteristics'!$C:$C,0)))</f>
        <v>Transportation</v>
      </c>
      <c r="B159" s="467" t="str">
        <f>IF(ISBLANK(INDEX('Policy Characteristics'!B:B,MATCH($C159,'Policy Characteristics'!$C:$C,0))),"",INDEX('Policy Characteristics'!B:B,MATCH($C159,'Policy Characteristics'!$C:$C,0)))</f>
        <v>Fuel Economy Standard</v>
      </c>
      <c r="C159" s="446" t="str">
        <f t="shared" si="7"/>
        <v>Percentage Additional Improvement of Fuel Economy Std</v>
      </c>
      <c r="D159" s="339" t="s">
        <v>42</v>
      </c>
      <c r="E159" s="339" t="s">
        <v>113</v>
      </c>
      <c r="F159" s="339" t="s">
        <v>85</v>
      </c>
      <c r="G159" s="295" t="s">
        <v>144</v>
      </c>
      <c r="H159" s="20">
        <v>373</v>
      </c>
      <c r="I159" s="470" t="s">
        <v>44</v>
      </c>
      <c r="J159" s="469" t="str">
        <f>IF(ISBLANK(INDEX('Policy Characteristics'!D:D,MATCH($C159,'Policy Characteristics'!$C:$C,0))),"",INDEX('Policy Characteristics'!D:D,MATCH($C159,'Policy Characteristics'!$C:$C,0)))</f>
        <v>Vehicle Fuel Economy Standards</v>
      </c>
      <c r="K159" s="446" t="str">
        <f>IF(ISBLANK(INDEX('Policy Characteristics'!E:E,MATCH($C159,'Policy Characteristics'!$C:$C,0))),"",INDEX('Policy Characteristics'!E:E,MATCH($C159,'Policy Characteristics'!$C:$C,0)))</f>
        <v>trans fuel economy standards</v>
      </c>
      <c r="L159" s="242">
        <f>IF(ISBLANK(INDEX('Policy Characteristics'!F:F,MATCH($C159,'Policy Characteristics'!$C:$C,0))),"",INDEX('Policy Characteristics'!F:F,MATCH($C159,'Policy Characteristics'!$C:$C,0)))</f>
        <v>0</v>
      </c>
      <c r="M159" s="242">
        <f>IF(ISBLANK(INDEX('Policy Characteristics'!G:G,MATCH($C159,'Policy Characteristics'!$C:$C,0))),"",INDEX('Policy Characteristics'!G:G,MATCH($C159,'Policy Characteristics'!$C:$C,0)))</f>
        <v>1</v>
      </c>
      <c r="N159" s="242">
        <f>IF(ISBLANK(INDEX('Policy Characteristics'!H:H,MATCH($C159,'Policy Characteristics'!$C:$C,0))),"",INDEX('Policy Characteristics'!H:H,MATCH($C159,'Policy Characteristics'!$C:$C,0)))</f>
        <v>0.01</v>
      </c>
      <c r="O159" s="446" t="str">
        <f>IF(ISBLANK(INDEX('Policy Characteristics'!I:I,MATCH($C159,'Policy Characteristics'!$C:$C,0))),"",INDEX('Policy Characteristics'!I:I,MATCH($C159,'Policy Characteristics'!$C:$C,0)))</f>
        <v>% increase in miles/gal</v>
      </c>
      <c r="P159" s="44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446" t="str">
        <f>IF(ISBLANK(INDEX('Policy Characteristics'!K:K,MATCH($C159,'Policy Characteristics'!$C:$C,0))),"",INDEX('Policy Characteristics'!K:K,MATCH($C159,'Policy Characteristics'!$C:$C,0)))</f>
        <v>transportation-sector-main.html#fuel-econ-std</v>
      </c>
      <c r="R159" s="446" t="str">
        <f>IF(ISBLANK(INDEX('Policy Characteristics'!L:L,MATCH($C159,'Policy Characteristics'!$C:$C,0))),"",INDEX('Policy Characteristics'!L:L,MATCH($C159,'Policy Characteristics'!$C:$C,0)))</f>
        <v>fuel-economy-standard.html</v>
      </c>
    </row>
    <row r="160" spans="1:18" s="295" customFormat="1" x14ac:dyDescent="0.25">
      <c r="A160" s="446" t="str">
        <f>IF(ISBLANK(INDEX('Policy Characteristics'!A:A,MATCH($C160,'Policy Characteristics'!$C:$C,0))),"",INDEX('Policy Characteristics'!A:A,MATCH($C160,'Policy Characteristics'!$C:$C,0)))</f>
        <v>Transportation</v>
      </c>
      <c r="B160" s="467" t="str">
        <f>IF(ISBLANK(INDEX('Policy Characteristics'!B:B,MATCH($C160,'Policy Characteristics'!$C:$C,0))),"",INDEX('Policy Characteristics'!B:B,MATCH($C160,'Policy Characteristics'!$C:$C,0)))</f>
        <v>Low Carbon Fuel Standard</v>
      </c>
      <c r="C160" s="295" t="s">
        <v>466</v>
      </c>
      <c r="D160" s="339"/>
      <c r="E160" s="339"/>
      <c r="F160" s="339"/>
      <c r="G160" s="339"/>
      <c r="H160" s="297">
        <v>190</v>
      </c>
      <c r="I160" s="468" t="s">
        <v>43</v>
      </c>
      <c r="J160" s="469" t="str">
        <f>IF(ISBLANK(INDEX('Policy Characteristics'!D:D,MATCH($C160,'Policy Characteristics'!$C:$C,0))),"",INDEX('Policy Characteristics'!D:D,MATCH($C160,'Policy Characteristics'!$C:$C,0)))</f>
        <v>Low Carbon Fuel Standard</v>
      </c>
      <c r="K160" s="446" t="str">
        <f>IF(ISBLANK(INDEX('Policy Characteristics'!E:E,MATCH($C160,'Policy Characteristics'!$C:$C,0))),"",INDEX('Policy Characteristics'!E:E,MATCH($C160,'Policy Characteristics'!$C:$C,0)))</f>
        <v>trans LCFS</v>
      </c>
      <c r="L160" s="242">
        <f>IF(ISBLANK(INDEX('Policy Characteristics'!F:F,MATCH($C160,'Policy Characteristics'!$C:$C,0))),"",INDEX('Policy Characteristics'!F:F,MATCH($C160,'Policy Characteristics'!$C:$C,0)))</f>
        <v>0</v>
      </c>
      <c r="M160" s="242">
        <f>IF(ISBLANK(INDEX('Policy Characteristics'!G:G,MATCH($C160,'Policy Characteristics'!$C:$C,0))),"",INDEX('Policy Characteristics'!G:G,MATCH($C160,'Policy Characteristics'!$C:$C,0)))</f>
        <v>1</v>
      </c>
      <c r="N160" s="242">
        <f>IF(ISBLANK(INDEX('Policy Characteristics'!H:H,MATCH($C160,'Policy Characteristics'!$C:$C,0))),"",INDEX('Policy Characteristics'!H:H,MATCH($C160,'Policy Characteristics'!$C:$C,0)))</f>
        <v>0.01</v>
      </c>
      <c r="O160" s="446" t="str">
        <f>IF(ISBLANK(INDEX('Policy Characteristics'!I:I,MATCH($C160,'Policy Characteristics'!$C:$C,0))),"",INDEX('Policy Characteristics'!I:I,MATCH($C160,'Policy Characteristics'!$C:$C,0)))</f>
        <v>% reduction in carbon emissions</v>
      </c>
      <c r="P160" s="44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446" t="str">
        <f>IF(ISBLANK(INDEX('Policy Characteristics'!K:K,MATCH($C160,'Policy Characteristics'!$C:$C,0))),"",INDEX('Policy Characteristics'!K:K,MATCH($C160,'Policy Characteristics'!$C:$C,0)))</f>
        <v>transportation-sector-main.html#lcfs</v>
      </c>
      <c r="R160" s="446" t="str">
        <f>IF(ISBLANK(INDEX('Policy Characteristics'!L:L,MATCH($C160,'Policy Characteristics'!$C:$C,0))),"",INDEX('Policy Characteristics'!L:L,MATCH($C160,'Policy Characteristics'!$C:$C,0)))</f>
        <v>low-carbon-fuel-standard.html</v>
      </c>
    </row>
    <row r="161" spans="1:18" s="295" customFormat="1" x14ac:dyDescent="0.25">
      <c r="A161" s="446" t="str">
        <f>IF(ISBLANK(INDEX('Policy Characteristics'!A:A,MATCH($C161,'Policy Characteristics'!$C:$C,0))),"",INDEX('Policy Characteristics'!A:A,MATCH($C161,'Policy Characteristics'!$C:$C,0)))</f>
        <v>Transportation</v>
      </c>
      <c r="B161" s="467" t="str">
        <f>IF(ISBLANK(INDEX('Policy Characteristics'!B:B,MATCH($C161,'Policy Characteristics'!$C:$C,0))),"",INDEX('Policy Characteristics'!B:B,MATCH($C161,'Policy Characteristics'!$C:$C,0)))</f>
        <v>Non-BAU LCFS-Qualifying Vehicles</v>
      </c>
      <c r="C161" t="s">
        <v>3675</v>
      </c>
      <c r="D161" s="339"/>
      <c r="E161" s="339"/>
      <c r="F161" s="339"/>
      <c r="G161" s="339"/>
      <c r="H161" s="297">
        <v>2284</v>
      </c>
      <c r="I161" s="468" t="s">
        <v>43</v>
      </c>
      <c r="J161" s="469" t="str">
        <f>IF(ISBLANK(INDEX('Policy Characteristics'!D:D,MATCH($C161,'Policy Characteristics'!$C:$C,0))),"",INDEX('Policy Characteristics'!D:D,MATCH($C161,'Policy Characteristics'!$C:$C,0)))</f>
        <v>Low Carbon Fuel Standard</v>
      </c>
      <c r="K161" s="446" t="str">
        <f>IF(ISBLANK(INDEX('Policy Characteristics'!E:E,MATCH($C161,'Policy Characteristics'!$C:$C,0))),"",INDEX('Policy Characteristics'!E:E,MATCH($C161,'Policy Characteristics'!$C:$C,0)))</f>
        <v>trans LCFS vehicles</v>
      </c>
      <c r="L161" s="242">
        <f>IF(ISBLANK(INDEX('Policy Characteristics'!F:F,MATCH($C161,'Policy Characteristics'!$C:$C,0))),"",INDEX('Policy Characteristics'!F:F,MATCH($C161,'Policy Characteristics'!$C:$C,0)))</f>
        <v>0</v>
      </c>
      <c r="M161" s="242">
        <f>IF(ISBLANK(INDEX('Policy Characteristics'!G:G,MATCH($C161,'Policy Characteristics'!$C:$C,0))),"",INDEX('Policy Characteristics'!G:G,MATCH($C161,'Policy Characteristics'!$C:$C,0)))</f>
        <v>1</v>
      </c>
      <c r="N161" s="242">
        <f>IF(ISBLANK(INDEX('Policy Characteristics'!H:H,MATCH($C161,'Policy Characteristics'!$C:$C,0))),"",INDEX('Policy Characteristics'!H:H,MATCH($C161,'Policy Characteristics'!$C:$C,0)))</f>
        <v>1</v>
      </c>
      <c r="O161" s="446" t="str">
        <f>IF(ISBLANK(INDEX('Policy Characteristics'!I:I,MATCH($C161,'Policy Characteristics'!$C:$C,0))),"",INDEX('Policy Characteristics'!I:I,MATCH($C161,'Policy Characteristics'!$C:$C,0)))</f>
        <v>on/off</v>
      </c>
      <c r="P161" s="44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446" t="str">
        <f>IF(ISBLANK(INDEX('Policy Characteristics'!K:K,MATCH($C161,'Policy Characteristics'!$C:$C,0))),"",INDEX('Policy Characteristics'!K:K,MATCH($C161,'Policy Characteristics'!$C:$C,0)))</f>
        <v>transportation-sector-main.html#lcfs</v>
      </c>
      <c r="R161" s="446" t="str">
        <f>IF(ISBLANK(INDEX('Policy Characteristics'!L:L,MATCH($C161,'Policy Characteristics'!$C:$C,0))),"",INDEX('Policy Characteristics'!L:L,MATCH($C161,'Policy Characteristics'!$C:$C,0)))</f>
        <v>low-carbon-fuel-standard.html</v>
      </c>
    </row>
    <row r="162" spans="1:18" x14ac:dyDescent="0.25">
      <c r="A162" s="446" t="str">
        <f>IF(ISBLANK(INDEX('Policy Characteristics'!A:A,MATCH($C162,'Policy Characteristics'!$C:$C,0))),"",INDEX('Policy Characteristics'!A:A,MATCH($C162,'Policy Characteristics'!$C:$C,0)))</f>
        <v>Transportation</v>
      </c>
      <c r="B162" s="467" t="str">
        <f>IF(ISBLANK(INDEX('Policy Characteristics'!B:B,MATCH($C162,'Policy Characteristics'!$C:$C,0))),"",INDEX('Policy Characteristics'!B:B,MATCH($C162,'Policy Characteristics'!$C:$C,0)))</f>
        <v>Mode Shifting</v>
      </c>
      <c r="C162" t="s">
        <v>2989</v>
      </c>
      <c r="D162" s="339" t="s">
        <v>45</v>
      </c>
      <c r="E162" s="339" t="s">
        <v>37</v>
      </c>
      <c r="F162" s="339" t="s">
        <v>84</v>
      </c>
      <c r="G162" s="295" t="s">
        <v>3295</v>
      </c>
      <c r="H162" s="20">
        <v>848</v>
      </c>
      <c r="I162" s="468" t="s">
        <v>43</v>
      </c>
      <c r="J162" s="469" t="str">
        <f>IF(ISBLANK(INDEX('Policy Characteristics'!D:D,MATCH($C162,'Policy Characteristics'!$C:$C,0))),"",INDEX('Policy Characteristics'!D:D,MATCH($C162,'Policy Characteristics'!$C:$C,0)))</f>
        <v>Mode Shifting</v>
      </c>
      <c r="K162" s="446" t="str">
        <f>IF(ISBLANK(INDEX('Policy Characteristics'!E:E,MATCH($C162,'Policy Characteristics'!$C:$C,0))),"",INDEX('Policy Characteristics'!E:E,MATCH($C162,'Policy Characteristics'!$C:$C,0)))</f>
        <v>trans mode shifting</v>
      </c>
      <c r="L162" s="242">
        <f>IF(ISBLANK(INDEX('Policy Characteristics'!F:F,MATCH($C162,'Policy Characteristics'!$C:$C,0))),"",INDEX('Policy Characteristics'!F:F,MATCH($C162,'Policy Characteristics'!$C:$C,0)))</f>
        <v>0</v>
      </c>
      <c r="M162" s="242">
        <f>IF(ISBLANK(INDEX('Policy Characteristics'!G:G,MATCH($C162,'Policy Characteristics'!$C:$C,0))),"",INDEX('Policy Characteristics'!G:G,MATCH($C162,'Policy Characteristics'!$C:$C,0)))</f>
        <v>0.26</v>
      </c>
      <c r="N162" s="242">
        <f>IF(ISBLANK(INDEX('Policy Characteristics'!H:H,MATCH($C162,'Policy Characteristics'!$C:$C,0))),"",INDEX('Policy Characteristics'!H:H,MATCH($C162,'Policy Characteristics'!$C:$C,0)))</f>
        <v>0.01</v>
      </c>
      <c r="O162" s="446" t="str">
        <f>IF(ISBLANK(INDEX('Policy Characteristics'!I:I,MATCH($C162,'Policy Characteristics'!$C:$C,0))),"",INDEX('Policy Characteristics'!I:I,MATCH($C162,'Policy Characteristics'!$C:$C,0)))</f>
        <v>% of trips shifted</v>
      </c>
      <c r="P162" s="44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446" t="str">
        <f>IF(ISBLANK(INDEX('Policy Characteristics'!K:K,MATCH($C162,'Policy Characteristics'!$C:$C,0))),"",INDEX('Policy Characteristics'!K:K,MATCH($C162,'Policy Characteristics'!$C:$C,0)))</f>
        <v>transportation-sector-main.html#tdm</v>
      </c>
      <c r="R162" s="446" t="str">
        <f>IF(ISBLANK(INDEX('Policy Characteristics'!L:L,MATCH($C162,'Policy Characteristics'!$C:$C,0))),"",INDEX('Policy Characteristics'!L:L,MATCH($C162,'Policy Characteristics'!$C:$C,0)))</f>
        <v>transportation-demand-management.html</v>
      </c>
    </row>
    <row r="163" spans="1:18" x14ac:dyDescent="0.25">
      <c r="A163" s="446" t="str">
        <f>IF(ISBLANK(INDEX('Policy Characteristics'!A:A,MATCH($C163,'Policy Characteristics'!$C:$C,0))),"",INDEX('Policy Characteristics'!A:A,MATCH($C163,'Policy Characteristics'!$C:$C,0)))</f>
        <v>Transportation</v>
      </c>
      <c r="B163" s="467" t="str">
        <f>IF(ISBLANK(INDEX('Policy Characteristics'!B:B,MATCH($C163,'Policy Characteristics'!$C:$C,0))),"",INDEX('Policy Characteristics'!B:B,MATCH($C163,'Policy Characteristics'!$C:$C,0)))</f>
        <v>Mode Shifting</v>
      </c>
      <c r="C163" s="446" t="str">
        <f t="shared" ref="C163:C173" si="8">C$162</f>
        <v>Percent of Travel Demand Shifted to Other Modes or Eliminated</v>
      </c>
      <c r="D163" s="339" t="s">
        <v>45</v>
      </c>
      <c r="E163" s="339" t="s">
        <v>38</v>
      </c>
      <c r="F163" s="339" t="s">
        <v>84</v>
      </c>
      <c r="G163" s="295" t="s">
        <v>2343</v>
      </c>
      <c r="H163" s="20">
        <v>849</v>
      </c>
      <c r="I163" s="470" t="s">
        <v>44</v>
      </c>
      <c r="J163" s="469" t="str">
        <f>IF(ISBLANK(INDEX('Policy Characteristics'!D:D,MATCH($C163,'Policy Characteristics'!$C:$C,0))),"",INDEX('Policy Characteristics'!D:D,MATCH($C163,'Policy Characteristics'!$C:$C,0)))</f>
        <v>Mode Shifting</v>
      </c>
      <c r="K163" s="446" t="str">
        <f>IF(ISBLANK(INDEX('Policy Characteristics'!E:E,MATCH($C163,'Policy Characteristics'!$C:$C,0))),"",INDEX('Policy Characteristics'!E:E,MATCH($C163,'Policy Characteristics'!$C:$C,0)))</f>
        <v>trans mode shifting</v>
      </c>
      <c r="L163" s="242">
        <f>IF(ISBLANK(INDEX('Policy Characteristics'!F:F,MATCH($C163,'Policy Characteristics'!$C:$C,0))),"",INDEX('Policy Characteristics'!F:F,MATCH($C163,'Policy Characteristics'!$C:$C,0)))</f>
        <v>0</v>
      </c>
      <c r="M163" s="242">
        <f>IF(ISBLANK(INDEX('Policy Characteristics'!G:G,MATCH($C163,'Policy Characteristics'!$C:$C,0))),"",INDEX('Policy Characteristics'!G:G,MATCH($C163,'Policy Characteristics'!$C:$C,0)))</f>
        <v>0.26</v>
      </c>
      <c r="N163" s="242">
        <f>IF(ISBLANK(INDEX('Policy Characteristics'!H:H,MATCH($C163,'Policy Characteristics'!$C:$C,0))),"",INDEX('Policy Characteristics'!H:H,MATCH($C163,'Policy Characteristics'!$C:$C,0)))</f>
        <v>0.01</v>
      </c>
      <c r="O163" s="446" t="str">
        <f>IF(ISBLANK(INDEX('Policy Characteristics'!I:I,MATCH($C163,'Policy Characteristics'!$C:$C,0))),"",INDEX('Policy Characteristics'!I:I,MATCH($C163,'Policy Characteristics'!$C:$C,0)))</f>
        <v>% of trips shifted</v>
      </c>
      <c r="P163" s="44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446" t="str">
        <f>IF(ISBLANK(INDEX('Policy Characteristics'!K:K,MATCH($C163,'Policy Characteristics'!$C:$C,0))),"",INDEX('Policy Characteristics'!K:K,MATCH($C163,'Policy Characteristics'!$C:$C,0)))</f>
        <v>transportation-sector-main.html#tdm</v>
      </c>
      <c r="R163" s="446" t="str">
        <f>IF(ISBLANK(INDEX('Policy Characteristics'!L:L,MATCH($C163,'Policy Characteristics'!$C:$C,0))),"",INDEX('Policy Characteristics'!L:L,MATCH($C163,'Policy Characteristics'!$C:$C,0)))</f>
        <v>transportation-demand-management.html</v>
      </c>
    </row>
    <row r="164" spans="1:18" x14ac:dyDescent="0.25">
      <c r="A164" s="446" t="str">
        <f>IF(ISBLANK(INDEX('Policy Characteristics'!A:A,MATCH($C164,'Policy Characteristics'!$C:$C,0))),"",INDEX('Policy Characteristics'!A:A,MATCH($C164,'Policy Characteristics'!$C:$C,0)))</f>
        <v>Transportation</v>
      </c>
      <c r="B164" s="467" t="str">
        <f>IF(ISBLANK(INDEX('Policy Characteristics'!B:B,MATCH($C164,'Policy Characteristics'!$C:$C,0))),"",INDEX('Policy Characteristics'!B:B,MATCH($C164,'Policy Characteristics'!$C:$C,0)))</f>
        <v>Mode Shifting</v>
      </c>
      <c r="C164" s="446" t="str">
        <f t="shared" si="8"/>
        <v>Percent of Travel Demand Shifted to Other Modes or Eliminated</v>
      </c>
      <c r="D164" s="339" t="s">
        <v>45</v>
      </c>
      <c r="E164" s="339" t="s">
        <v>39</v>
      </c>
      <c r="F164" s="339" t="s">
        <v>84</v>
      </c>
      <c r="G164" s="295" t="s">
        <v>3292</v>
      </c>
      <c r="H164" s="20">
        <v>850</v>
      </c>
      <c r="I164" s="468" t="s">
        <v>43</v>
      </c>
      <c r="J164" s="469" t="str">
        <f>IF(ISBLANK(INDEX('Policy Characteristics'!D:D,MATCH($C164,'Policy Characteristics'!$C:$C,0))),"",INDEX('Policy Characteristics'!D:D,MATCH($C164,'Policy Characteristics'!$C:$C,0)))</f>
        <v>Mode Shifting</v>
      </c>
      <c r="K164" s="446" t="str">
        <f>IF(ISBLANK(INDEX('Policy Characteristics'!E:E,MATCH($C164,'Policy Characteristics'!$C:$C,0))),"",INDEX('Policy Characteristics'!E:E,MATCH($C164,'Policy Characteristics'!$C:$C,0)))</f>
        <v>trans mode shifting</v>
      </c>
      <c r="L164" s="242">
        <f>IF(ISBLANK(INDEX('Policy Characteristics'!F:F,MATCH($C164,'Policy Characteristics'!$C:$C,0))),"",INDEX('Policy Characteristics'!F:F,MATCH($C164,'Policy Characteristics'!$C:$C,0)))</f>
        <v>0</v>
      </c>
      <c r="M164" s="242">
        <f>IF(ISBLANK(INDEX('Policy Characteristics'!G:G,MATCH($C164,'Policy Characteristics'!$C:$C,0))),"",INDEX('Policy Characteristics'!G:G,MATCH($C164,'Policy Characteristics'!$C:$C,0)))</f>
        <v>0.26</v>
      </c>
      <c r="N164" s="242">
        <f>IF(ISBLANK(INDEX('Policy Characteristics'!H:H,MATCH($C164,'Policy Characteristics'!$C:$C,0))),"",INDEX('Policy Characteristics'!H:H,MATCH($C164,'Policy Characteristics'!$C:$C,0)))</f>
        <v>0.01</v>
      </c>
      <c r="O164" s="446" t="str">
        <f>IF(ISBLANK(INDEX('Policy Characteristics'!I:I,MATCH($C164,'Policy Characteristics'!$C:$C,0))),"",INDEX('Policy Characteristics'!I:I,MATCH($C164,'Policy Characteristics'!$C:$C,0)))</f>
        <v>% of trips shifted</v>
      </c>
      <c r="P164" s="44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446" t="str">
        <f>IF(ISBLANK(INDEX('Policy Characteristics'!K:K,MATCH($C164,'Policy Characteristics'!$C:$C,0))),"",INDEX('Policy Characteristics'!K:K,MATCH($C164,'Policy Characteristics'!$C:$C,0)))</f>
        <v>transportation-sector-main.html#tdm</v>
      </c>
      <c r="R164" s="446" t="str">
        <f>IF(ISBLANK(INDEX('Policy Characteristics'!L:L,MATCH($C164,'Policy Characteristics'!$C:$C,0))),"",INDEX('Policy Characteristics'!L:L,MATCH($C164,'Policy Characteristics'!$C:$C,0)))</f>
        <v>transportation-demand-management.html</v>
      </c>
    </row>
    <row r="165" spans="1:18" x14ac:dyDescent="0.25">
      <c r="A165" s="446" t="str">
        <f>IF(ISBLANK(INDEX('Policy Characteristics'!A:A,MATCH($C165,'Policy Characteristics'!$C:$C,0))),"",INDEX('Policy Characteristics'!A:A,MATCH($C165,'Policy Characteristics'!$C:$C,0)))</f>
        <v>Transportation</v>
      </c>
      <c r="B165" s="467" t="str">
        <f>IF(ISBLANK(INDEX('Policy Characteristics'!B:B,MATCH($C165,'Policy Characteristics'!$C:$C,0))),"",INDEX('Policy Characteristics'!B:B,MATCH($C165,'Policy Characteristics'!$C:$C,0)))</f>
        <v>Mode Shifting</v>
      </c>
      <c r="C165" s="446" t="str">
        <f t="shared" si="8"/>
        <v>Percent of Travel Demand Shifted to Other Modes or Eliminated</v>
      </c>
      <c r="D165" s="339" t="s">
        <v>45</v>
      </c>
      <c r="E165" s="339" t="s">
        <v>40</v>
      </c>
      <c r="F165" s="339" t="s">
        <v>84</v>
      </c>
      <c r="G165" s="339" t="s">
        <v>86</v>
      </c>
      <c r="H165" s="20">
        <v>851</v>
      </c>
      <c r="I165" s="470" t="s">
        <v>44</v>
      </c>
      <c r="J165" s="469" t="str">
        <f>IF(ISBLANK(INDEX('Policy Characteristics'!D:D,MATCH($C165,'Policy Characteristics'!$C:$C,0))),"",INDEX('Policy Characteristics'!D:D,MATCH($C165,'Policy Characteristics'!$C:$C,0)))</f>
        <v>Mode Shifting</v>
      </c>
      <c r="K165" s="446" t="str">
        <f>IF(ISBLANK(INDEX('Policy Characteristics'!E:E,MATCH($C165,'Policy Characteristics'!$C:$C,0))),"",INDEX('Policy Characteristics'!E:E,MATCH($C165,'Policy Characteristics'!$C:$C,0)))</f>
        <v>trans mode shifting</v>
      </c>
      <c r="L165" s="242">
        <f>IF(ISBLANK(INDEX('Policy Characteristics'!F:F,MATCH($C165,'Policy Characteristics'!$C:$C,0))),"",INDEX('Policy Characteristics'!F:F,MATCH($C165,'Policy Characteristics'!$C:$C,0)))</f>
        <v>0</v>
      </c>
      <c r="M165" s="242">
        <f>IF(ISBLANK(INDEX('Policy Characteristics'!G:G,MATCH($C165,'Policy Characteristics'!$C:$C,0))),"",INDEX('Policy Characteristics'!G:G,MATCH($C165,'Policy Characteristics'!$C:$C,0)))</f>
        <v>0.26</v>
      </c>
      <c r="N165" s="242">
        <f>IF(ISBLANK(INDEX('Policy Characteristics'!H:H,MATCH($C165,'Policy Characteristics'!$C:$C,0))),"",INDEX('Policy Characteristics'!H:H,MATCH($C165,'Policy Characteristics'!$C:$C,0)))</f>
        <v>0.01</v>
      </c>
      <c r="O165" s="446" t="str">
        <f>IF(ISBLANK(INDEX('Policy Characteristics'!I:I,MATCH($C165,'Policy Characteristics'!$C:$C,0))),"",INDEX('Policy Characteristics'!I:I,MATCH($C165,'Policy Characteristics'!$C:$C,0)))</f>
        <v>% of trips shifted</v>
      </c>
      <c r="P165" s="44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446" t="str">
        <f>IF(ISBLANK(INDEX('Policy Characteristics'!K:K,MATCH($C165,'Policy Characteristics'!$C:$C,0))),"",INDEX('Policy Characteristics'!K:K,MATCH($C165,'Policy Characteristics'!$C:$C,0)))</f>
        <v>transportation-sector-main.html#tdm</v>
      </c>
      <c r="R165" s="446" t="str">
        <f>IF(ISBLANK(INDEX('Policy Characteristics'!L:L,MATCH($C165,'Policy Characteristics'!$C:$C,0))),"",INDEX('Policy Characteristics'!L:L,MATCH($C165,'Policy Characteristics'!$C:$C,0)))</f>
        <v>transportation-demand-management.html</v>
      </c>
    </row>
    <row r="166" spans="1:18" x14ac:dyDescent="0.25">
      <c r="A166" s="446" t="str">
        <f>IF(ISBLANK(INDEX('Policy Characteristics'!A:A,MATCH($C166,'Policy Characteristics'!$C:$C,0))),"",INDEX('Policy Characteristics'!A:A,MATCH($C166,'Policy Characteristics'!$C:$C,0)))</f>
        <v>Transportation</v>
      </c>
      <c r="B166" s="467" t="str">
        <f>IF(ISBLANK(INDEX('Policy Characteristics'!B:B,MATCH($C166,'Policy Characteristics'!$C:$C,0))),"",INDEX('Policy Characteristics'!B:B,MATCH($C166,'Policy Characteristics'!$C:$C,0)))</f>
        <v>Mode Shifting</v>
      </c>
      <c r="C166" s="446" t="str">
        <f t="shared" si="8"/>
        <v>Percent of Travel Demand Shifted to Other Modes or Eliminated</v>
      </c>
      <c r="D166" s="339" t="s">
        <v>45</v>
      </c>
      <c r="E166" s="339" t="s">
        <v>41</v>
      </c>
      <c r="F166" s="339" t="s">
        <v>84</v>
      </c>
      <c r="G166" s="295" t="s">
        <v>3293</v>
      </c>
      <c r="H166" s="20">
        <v>852</v>
      </c>
      <c r="I166" s="470" t="s">
        <v>44</v>
      </c>
      <c r="J166" s="469" t="str">
        <f>IF(ISBLANK(INDEX('Policy Characteristics'!D:D,MATCH($C166,'Policy Characteristics'!$C:$C,0))),"",INDEX('Policy Characteristics'!D:D,MATCH($C166,'Policy Characteristics'!$C:$C,0)))</f>
        <v>Mode Shifting</v>
      </c>
      <c r="K166" s="446" t="str">
        <f>IF(ISBLANK(INDEX('Policy Characteristics'!E:E,MATCH($C166,'Policy Characteristics'!$C:$C,0))),"",INDEX('Policy Characteristics'!E:E,MATCH($C166,'Policy Characteristics'!$C:$C,0)))</f>
        <v>trans mode shifting</v>
      </c>
      <c r="L166" s="242">
        <f>IF(ISBLANK(INDEX('Policy Characteristics'!F:F,MATCH($C166,'Policy Characteristics'!$C:$C,0))),"",INDEX('Policy Characteristics'!F:F,MATCH($C166,'Policy Characteristics'!$C:$C,0)))</f>
        <v>0</v>
      </c>
      <c r="M166" s="242">
        <f>IF(ISBLANK(INDEX('Policy Characteristics'!G:G,MATCH($C166,'Policy Characteristics'!$C:$C,0))),"",INDEX('Policy Characteristics'!G:G,MATCH($C166,'Policy Characteristics'!$C:$C,0)))</f>
        <v>0.26</v>
      </c>
      <c r="N166" s="242">
        <f>IF(ISBLANK(INDEX('Policy Characteristics'!H:H,MATCH($C166,'Policy Characteristics'!$C:$C,0))),"",INDEX('Policy Characteristics'!H:H,MATCH($C166,'Policy Characteristics'!$C:$C,0)))</f>
        <v>0.01</v>
      </c>
      <c r="O166" s="446" t="str">
        <f>IF(ISBLANK(INDEX('Policy Characteristics'!I:I,MATCH($C166,'Policy Characteristics'!$C:$C,0))),"",INDEX('Policy Characteristics'!I:I,MATCH($C166,'Policy Characteristics'!$C:$C,0)))</f>
        <v>% of trips shifted</v>
      </c>
      <c r="P166" s="44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446" t="str">
        <f>IF(ISBLANK(INDEX('Policy Characteristics'!K:K,MATCH($C166,'Policy Characteristics'!$C:$C,0))),"",INDEX('Policy Characteristics'!K:K,MATCH($C166,'Policy Characteristics'!$C:$C,0)))</f>
        <v>transportation-sector-main.html#tdm</v>
      </c>
      <c r="R166" s="446" t="str">
        <f>IF(ISBLANK(INDEX('Policy Characteristics'!L:L,MATCH($C166,'Policy Characteristics'!$C:$C,0))),"",INDEX('Policy Characteristics'!L:L,MATCH($C166,'Policy Characteristics'!$C:$C,0)))</f>
        <v>transportation-demand-management.html</v>
      </c>
    </row>
    <row r="167" spans="1:18" x14ac:dyDescent="0.25">
      <c r="A167" s="446" t="str">
        <f>IF(ISBLANK(INDEX('Policy Characteristics'!A:A,MATCH($C167,'Policy Characteristics'!$C:$C,0))),"",INDEX('Policy Characteristics'!A:A,MATCH($C167,'Policy Characteristics'!$C:$C,0)))</f>
        <v>Transportation</v>
      </c>
      <c r="B167" s="467" t="str">
        <f>IF(ISBLANK(INDEX('Policy Characteristics'!B:B,MATCH($C167,'Policy Characteristics'!$C:$C,0))),"",INDEX('Policy Characteristics'!B:B,MATCH($C167,'Policy Characteristics'!$C:$C,0)))</f>
        <v>Mode Shifting</v>
      </c>
      <c r="C167" s="446" t="str">
        <f t="shared" si="8"/>
        <v>Percent of Travel Demand Shifted to Other Modes or Eliminated</v>
      </c>
      <c r="D167" s="339" t="s">
        <v>45</v>
      </c>
      <c r="E167" s="339" t="s">
        <v>113</v>
      </c>
      <c r="F167" s="339" t="s">
        <v>84</v>
      </c>
      <c r="G167" s="339" t="s">
        <v>144</v>
      </c>
      <c r="H167" s="20">
        <v>853</v>
      </c>
      <c r="I167" s="470" t="s">
        <v>44</v>
      </c>
      <c r="J167" s="469" t="str">
        <f>IF(ISBLANK(INDEX('Policy Characteristics'!D:D,MATCH($C167,'Policy Characteristics'!$C:$C,0))),"",INDEX('Policy Characteristics'!D:D,MATCH($C167,'Policy Characteristics'!$C:$C,0)))</f>
        <v>Mode Shifting</v>
      </c>
      <c r="K167" s="446" t="str">
        <f>IF(ISBLANK(INDEX('Policy Characteristics'!E:E,MATCH($C167,'Policy Characteristics'!$C:$C,0))),"",INDEX('Policy Characteristics'!E:E,MATCH($C167,'Policy Characteristics'!$C:$C,0)))</f>
        <v>trans mode shifting</v>
      </c>
      <c r="L167" s="242">
        <f>IF(ISBLANK(INDEX('Policy Characteristics'!F:F,MATCH($C167,'Policy Characteristics'!$C:$C,0))),"",INDEX('Policy Characteristics'!F:F,MATCH($C167,'Policy Characteristics'!$C:$C,0)))</f>
        <v>0</v>
      </c>
      <c r="M167" s="242">
        <f>IF(ISBLANK(INDEX('Policy Characteristics'!G:G,MATCH($C167,'Policy Characteristics'!$C:$C,0))),"",INDEX('Policy Characteristics'!G:G,MATCH($C167,'Policy Characteristics'!$C:$C,0)))</f>
        <v>0.26</v>
      </c>
      <c r="N167" s="242">
        <f>IF(ISBLANK(INDEX('Policy Characteristics'!H:H,MATCH($C167,'Policy Characteristics'!$C:$C,0))),"",INDEX('Policy Characteristics'!H:H,MATCH($C167,'Policy Characteristics'!$C:$C,0)))</f>
        <v>0.01</v>
      </c>
      <c r="O167" s="446" t="str">
        <f>IF(ISBLANK(INDEX('Policy Characteristics'!I:I,MATCH($C167,'Policy Characteristics'!$C:$C,0))),"",INDEX('Policy Characteristics'!I:I,MATCH($C167,'Policy Characteristics'!$C:$C,0)))</f>
        <v>% of trips shifted</v>
      </c>
      <c r="P167" s="44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446" t="str">
        <f>IF(ISBLANK(INDEX('Policy Characteristics'!K:K,MATCH($C167,'Policy Characteristics'!$C:$C,0))),"",INDEX('Policy Characteristics'!K:K,MATCH($C167,'Policy Characteristics'!$C:$C,0)))</f>
        <v>transportation-sector-main.html#tdm</v>
      </c>
      <c r="R167" s="446" t="str">
        <f>IF(ISBLANK(INDEX('Policy Characteristics'!L:L,MATCH($C167,'Policy Characteristics'!$C:$C,0))),"",INDEX('Policy Characteristics'!L:L,MATCH($C167,'Policy Characteristics'!$C:$C,0)))</f>
        <v>transportation-demand-management.html</v>
      </c>
    </row>
    <row r="168" spans="1:18" x14ac:dyDescent="0.25">
      <c r="A168" s="446" t="str">
        <f>IF(ISBLANK(INDEX('Policy Characteristics'!A:A,MATCH($C168,'Policy Characteristics'!$C:$C,0))),"",INDEX('Policy Characteristics'!A:A,MATCH($C168,'Policy Characteristics'!$C:$C,0)))</f>
        <v>Transportation</v>
      </c>
      <c r="B168" s="467" t="str">
        <f>IF(ISBLANK(INDEX('Policy Characteristics'!B:B,MATCH($C168,'Policy Characteristics'!$C:$C,0))),"",INDEX('Policy Characteristics'!B:B,MATCH($C168,'Policy Characteristics'!$C:$C,0)))</f>
        <v>Mode Shifting</v>
      </c>
      <c r="C168" s="446" t="str">
        <f t="shared" si="8"/>
        <v>Percent of Travel Demand Shifted to Other Modes or Eliminated</v>
      </c>
      <c r="D168" s="339" t="s">
        <v>42</v>
      </c>
      <c r="E168" s="339" t="s">
        <v>37</v>
      </c>
      <c r="F168" s="339" t="s">
        <v>85</v>
      </c>
      <c r="G168" s="295" t="s">
        <v>3457</v>
      </c>
      <c r="H168" s="20">
        <v>854</v>
      </c>
      <c r="I168" s="470" t="s">
        <v>44</v>
      </c>
      <c r="J168" s="469" t="str">
        <f>IF(ISBLANK(INDEX('Policy Characteristics'!D:D,MATCH($C168,'Policy Characteristics'!$C:$C,0))),"",INDEX('Policy Characteristics'!D:D,MATCH($C168,'Policy Characteristics'!$C:$C,0)))</f>
        <v>Mode Shifting</v>
      </c>
      <c r="K168" s="446" t="str">
        <f>IF(ISBLANK(INDEX('Policy Characteristics'!E:E,MATCH($C168,'Policy Characteristics'!$C:$C,0))),"",INDEX('Policy Characteristics'!E:E,MATCH($C168,'Policy Characteristics'!$C:$C,0)))</f>
        <v>trans mode shifting</v>
      </c>
      <c r="L168" s="242">
        <f>IF(ISBLANK(INDEX('Policy Characteristics'!F:F,MATCH($C168,'Policy Characteristics'!$C:$C,0))),"",INDEX('Policy Characteristics'!F:F,MATCH($C168,'Policy Characteristics'!$C:$C,0)))</f>
        <v>0</v>
      </c>
      <c r="M168" s="242">
        <f>IF(ISBLANK(INDEX('Policy Characteristics'!G:G,MATCH($C168,'Policy Characteristics'!$C:$C,0))),"",INDEX('Policy Characteristics'!G:G,MATCH($C168,'Policy Characteristics'!$C:$C,0)))</f>
        <v>0.26</v>
      </c>
      <c r="N168" s="242">
        <f>IF(ISBLANK(INDEX('Policy Characteristics'!H:H,MATCH($C168,'Policy Characteristics'!$C:$C,0))),"",INDEX('Policy Characteristics'!H:H,MATCH($C168,'Policy Characteristics'!$C:$C,0)))</f>
        <v>0.01</v>
      </c>
      <c r="O168" s="446" t="str">
        <f>IF(ISBLANK(INDEX('Policy Characteristics'!I:I,MATCH($C168,'Policy Characteristics'!$C:$C,0))),"",INDEX('Policy Characteristics'!I:I,MATCH($C168,'Policy Characteristics'!$C:$C,0)))</f>
        <v>% of trips shifted</v>
      </c>
      <c r="P168" s="44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446" t="str">
        <f>IF(ISBLANK(INDEX('Policy Characteristics'!K:K,MATCH($C168,'Policy Characteristics'!$C:$C,0))),"",INDEX('Policy Characteristics'!K:K,MATCH($C168,'Policy Characteristics'!$C:$C,0)))</f>
        <v>transportation-sector-main.html#tdm</v>
      </c>
      <c r="R168" s="446" t="str">
        <f>IF(ISBLANK(INDEX('Policy Characteristics'!L:L,MATCH($C168,'Policy Characteristics'!$C:$C,0))),"",INDEX('Policy Characteristics'!L:L,MATCH($C168,'Policy Characteristics'!$C:$C,0)))</f>
        <v>transportation-demand-management.html</v>
      </c>
    </row>
    <row r="169" spans="1:18" x14ac:dyDescent="0.25">
      <c r="A169" s="446" t="str">
        <f>IF(ISBLANK(INDEX('Policy Characteristics'!A:A,MATCH($C169,'Policy Characteristics'!$C:$C,0))),"",INDEX('Policy Characteristics'!A:A,MATCH($C169,'Policy Characteristics'!$C:$C,0)))</f>
        <v>Transportation</v>
      </c>
      <c r="B169" s="467" t="str">
        <f>IF(ISBLANK(INDEX('Policy Characteristics'!B:B,MATCH($C169,'Policy Characteristics'!$C:$C,0))),"",INDEX('Policy Characteristics'!B:B,MATCH($C169,'Policy Characteristics'!$C:$C,0)))</f>
        <v>Mode Shifting</v>
      </c>
      <c r="C169" s="446" t="str">
        <f t="shared" si="8"/>
        <v>Percent of Travel Demand Shifted to Other Modes or Eliminated</v>
      </c>
      <c r="D169" s="339" t="s">
        <v>42</v>
      </c>
      <c r="E169" s="339" t="s">
        <v>38</v>
      </c>
      <c r="F169" s="339" t="s">
        <v>85</v>
      </c>
      <c r="G169" s="295" t="s">
        <v>3454</v>
      </c>
      <c r="H169" s="20">
        <v>855</v>
      </c>
      <c r="I169" s="468" t="s">
        <v>43</v>
      </c>
      <c r="J169" s="469" t="str">
        <f>IF(ISBLANK(INDEX('Policy Characteristics'!D:D,MATCH($C169,'Policy Characteristics'!$C:$C,0))),"",INDEX('Policy Characteristics'!D:D,MATCH($C169,'Policy Characteristics'!$C:$C,0)))</f>
        <v>Mode Shifting</v>
      </c>
      <c r="K169" s="446" t="str">
        <f>IF(ISBLANK(INDEX('Policy Characteristics'!E:E,MATCH($C169,'Policy Characteristics'!$C:$C,0))),"",INDEX('Policy Characteristics'!E:E,MATCH($C169,'Policy Characteristics'!$C:$C,0)))</f>
        <v>trans mode shifting</v>
      </c>
      <c r="L169" s="242">
        <f>IF(ISBLANK(INDEX('Policy Characteristics'!F:F,MATCH($C169,'Policy Characteristics'!$C:$C,0))),"",INDEX('Policy Characteristics'!F:F,MATCH($C169,'Policy Characteristics'!$C:$C,0)))</f>
        <v>0</v>
      </c>
      <c r="M169" s="242">
        <f>IF(ISBLANK(INDEX('Policy Characteristics'!G:G,MATCH($C169,'Policy Characteristics'!$C:$C,0))),"",INDEX('Policy Characteristics'!G:G,MATCH($C169,'Policy Characteristics'!$C:$C,0)))</f>
        <v>0.26</v>
      </c>
      <c r="N169" s="242">
        <f>IF(ISBLANK(INDEX('Policy Characteristics'!H:H,MATCH($C169,'Policy Characteristics'!$C:$C,0))),"",INDEX('Policy Characteristics'!H:H,MATCH($C169,'Policy Characteristics'!$C:$C,0)))</f>
        <v>0.01</v>
      </c>
      <c r="O169" s="446" t="str">
        <f>IF(ISBLANK(INDEX('Policy Characteristics'!I:I,MATCH($C169,'Policy Characteristics'!$C:$C,0))),"",INDEX('Policy Characteristics'!I:I,MATCH($C169,'Policy Characteristics'!$C:$C,0)))</f>
        <v>% of trips shifted</v>
      </c>
      <c r="P169" s="44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446" t="str">
        <f>IF(ISBLANK(INDEX('Policy Characteristics'!K:K,MATCH($C169,'Policy Characteristics'!$C:$C,0))),"",INDEX('Policy Characteristics'!K:K,MATCH($C169,'Policy Characteristics'!$C:$C,0)))</f>
        <v>transportation-sector-main.html#tdm</v>
      </c>
      <c r="R169" s="446" t="str">
        <f>IF(ISBLANK(INDEX('Policy Characteristics'!L:L,MATCH($C169,'Policy Characteristics'!$C:$C,0))),"",INDEX('Policy Characteristics'!L:L,MATCH($C169,'Policy Characteristics'!$C:$C,0)))</f>
        <v>transportation-demand-management.html</v>
      </c>
    </row>
    <row r="170" spans="1:18" x14ac:dyDescent="0.25">
      <c r="A170" s="446" t="str">
        <f>IF(ISBLANK(INDEX('Policy Characteristics'!A:A,MATCH($C170,'Policy Characteristics'!$C:$C,0))),"",INDEX('Policy Characteristics'!A:A,MATCH($C170,'Policy Characteristics'!$C:$C,0)))</f>
        <v>Transportation</v>
      </c>
      <c r="B170" s="467" t="str">
        <f>IF(ISBLANK(INDEX('Policy Characteristics'!B:B,MATCH($C170,'Policy Characteristics'!$C:$C,0))),"",INDEX('Policy Characteristics'!B:B,MATCH($C170,'Policy Characteristics'!$C:$C,0)))</f>
        <v>Mode Shifting</v>
      </c>
      <c r="C170" s="446" t="str">
        <f t="shared" si="8"/>
        <v>Percent of Travel Demand Shifted to Other Modes or Eliminated</v>
      </c>
      <c r="D170" s="339" t="s">
        <v>42</v>
      </c>
      <c r="E170" s="339" t="s">
        <v>39</v>
      </c>
      <c r="F170" s="339" t="s">
        <v>85</v>
      </c>
      <c r="G170" s="295" t="s">
        <v>3292</v>
      </c>
      <c r="H170" s="20">
        <v>856</v>
      </c>
      <c r="I170" s="470" t="s">
        <v>44</v>
      </c>
      <c r="J170" s="469" t="str">
        <f>IF(ISBLANK(INDEX('Policy Characteristics'!D:D,MATCH($C170,'Policy Characteristics'!$C:$C,0))),"",INDEX('Policy Characteristics'!D:D,MATCH($C170,'Policy Characteristics'!$C:$C,0)))</f>
        <v>Mode Shifting</v>
      </c>
      <c r="K170" s="446" t="str">
        <f>IF(ISBLANK(INDEX('Policy Characteristics'!E:E,MATCH($C170,'Policy Characteristics'!$C:$C,0))),"",INDEX('Policy Characteristics'!E:E,MATCH($C170,'Policy Characteristics'!$C:$C,0)))</f>
        <v>trans mode shifting</v>
      </c>
      <c r="L170" s="242">
        <f>IF(ISBLANK(INDEX('Policy Characteristics'!F:F,MATCH($C170,'Policy Characteristics'!$C:$C,0))),"",INDEX('Policy Characteristics'!F:F,MATCH($C170,'Policy Characteristics'!$C:$C,0)))</f>
        <v>0</v>
      </c>
      <c r="M170" s="242">
        <f>IF(ISBLANK(INDEX('Policy Characteristics'!G:G,MATCH($C170,'Policy Characteristics'!$C:$C,0))),"",INDEX('Policy Characteristics'!G:G,MATCH($C170,'Policy Characteristics'!$C:$C,0)))</f>
        <v>0.26</v>
      </c>
      <c r="N170" s="242">
        <f>IF(ISBLANK(INDEX('Policy Characteristics'!H:H,MATCH($C170,'Policy Characteristics'!$C:$C,0))),"",INDEX('Policy Characteristics'!H:H,MATCH($C170,'Policy Characteristics'!$C:$C,0)))</f>
        <v>0.01</v>
      </c>
      <c r="O170" s="446" t="str">
        <f>IF(ISBLANK(INDEX('Policy Characteristics'!I:I,MATCH($C170,'Policy Characteristics'!$C:$C,0))),"",INDEX('Policy Characteristics'!I:I,MATCH($C170,'Policy Characteristics'!$C:$C,0)))</f>
        <v>% of trips shifted</v>
      </c>
      <c r="P170" s="44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446" t="str">
        <f>IF(ISBLANK(INDEX('Policy Characteristics'!K:K,MATCH($C170,'Policy Characteristics'!$C:$C,0))),"",INDEX('Policy Characteristics'!K:K,MATCH($C170,'Policy Characteristics'!$C:$C,0)))</f>
        <v>transportation-sector-main.html#tdm</v>
      </c>
      <c r="R170" s="446" t="str">
        <f>IF(ISBLANK(INDEX('Policy Characteristics'!L:L,MATCH($C170,'Policy Characteristics'!$C:$C,0))),"",INDEX('Policy Characteristics'!L:L,MATCH($C170,'Policy Characteristics'!$C:$C,0)))</f>
        <v>transportation-demand-management.html</v>
      </c>
    </row>
    <row r="171" spans="1:18" x14ac:dyDescent="0.25">
      <c r="A171" s="446" t="str">
        <f>IF(ISBLANK(INDEX('Policy Characteristics'!A:A,MATCH($C171,'Policy Characteristics'!$C:$C,0))),"",INDEX('Policy Characteristics'!A:A,MATCH($C171,'Policy Characteristics'!$C:$C,0)))</f>
        <v>Transportation</v>
      </c>
      <c r="B171" s="467" t="str">
        <f>IF(ISBLANK(INDEX('Policy Characteristics'!B:B,MATCH($C171,'Policy Characteristics'!$C:$C,0))),"",INDEX('Policy Characteristics'!B:B,MATCH($C171,'Policy Characteristics'!$C:$C,0)))</f>
        <v>Mode Shifting</v>
      </c>
      <c r="C171" s="446" t="str">
        <f t="shared" si="8"/>
        <v>Percent of Travel Demand Shifted to Other Modes or Eliminated</v>
      </c>
      <c r="D171" s="339" t="s">
        <v>42</v>
      </c>
      <c r="E171" s="339" t="s">
        <v>40</v>
      </c>
      <c r="F171" s="339" t="s">
        <v>85</v>
      </c>
      <c r="G171" s="339" t="s">
        <v>86</v>
      </c>
      <c r="H171" s="20">
        <v>857</v>
      </c>
      <c r="I171" s="470" t="s">
        <v>44</v>
      </c>
      <c r="J171" s="469" t="str">
        <f>IF(ISBLANK(INDEX('Policy Characteristics'!D:D,MATCH($C171,'Policy Characteristics'!$C:$C,0))),"",INDEX('Policy Characteristics'!D:D,MATCH($C171,'Policy Characteristics'!$C:$C,0)))</f>
        <v>Mode Shifting</v>
      </c>
      <c r="K171" s="446" t="str">
        <f>IF(ISBLANK(INDEX('Policy Characteristics'!E:E,MATCH($C171,'Policy Characteristics'!$C:$C,0))),"",INDEX('Policy Characteristics'!E:E,MATCH($C171,'Policy Characteristics'!$C:$C,0)))</f>
        <v>trans mode shifting</v>
      </c>
      <c r="L171" s="242">
        <f>IF(ISBLANK(INDEX('Policy Characteristics'!F:F,MATCH($C171,'Policy Characteristics'!$C:$C,0))),"",INDEX('Policy Characteristics'!F:F,MATCH($C171,'Policy Characteristics'!$C:$C,0)))</f>
        <v>0</v>
      </c>
      <c r="M171" s="242">
        <f>IF(ISBLANK(INDEX('Policy Characteristics'!G:G,MATCH($C171,'Policy Characteristics'!$C:$C,0))),"",INDEX('Policy Characteristics'!G:G,MATCH($C171,'Policy Characteristics'!$C:$C,0)))</f>
        <v>0.26</v>
      </c>
      <c r="N171" s="242">
        <f>IF(ISBLANK(INDEX('Policy Characteristics'!H:H,MATCH($C171,'Policy Characteristics'!$C:$C,0))),"",INDEX('Policy Characteristics'!H:H,MATCH($C171,'Policy Characteristics'!$C:$C,0)))</f>
        <v>0.01</v>
      </c>
      <c r="O171" s="446" t="str">
        <f>IF(ISBLANK(INDEX('Policy Characteristics'!I:I,MATCH($C171,'Policy Characteristics'!$C:$C,0))),"",INDEX('Policy Characteristics'!I:I,MATCH($C171,'Policy Characteristics'!$C:$C,0)))</f>
        <v>% of trips shifted</v>
      </c>
      <c r="P171" s="44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446" t="str">
        <f>IF(ISBLANK(INDEX('Policy Characteristics'!K:K,MATCH($C171,'Policy Characteristics'!$C:$C,0))),"",INDEX('Policy Characteristics'!K:K,MATCH($C171,'Policy Characteristics'!$C:$C,0)))</f>
        <v>transportation-sector-main.html#tdm</v>
      </c>
      <c r="R171" s="446" t="str">
        <f>IF(ISBLANK(INDEX('Policy Characteristics'!L:L,MATCH($C171,'Policy Characteristics'!$C:$C,0))),"",INDEX('Policy Characteristics'!L:L,MATCH($C171,'Policy Characteristics'!$C:$C,0)))</f>
        <v>transportation-demand-management.html</v>
      </c>
    </row>
    <row r="172" spans="1:18" x14ac:dyDescent="0.25">
      <c r="A172" s="446" t="str">
        <f>IF(ISBLANK(INDEX('Policy Characteristics'!A:A,MATCH($C172,'Policy Characteristics'!$C:$C,0))),"",INDEX('Policy Characteristics'!A:A,MATCH($C172,'Policy Characteristics'!$C:$C,0)))</f>
        <v>Transportation</v>
      </c>
      <c r="B172" s="467" t="str">
        <f>IF(ISBLANK(INDEX('Policy Characteristics'!B:B,MATCH($C172,'Policy Characteristics'!$C:$C,0))),"",INDEX('Policy Characteristics'!B:B,MATCH($C172,'Policy Characteristics'!$C:$C,0)))</f>
        <v>Mode Shifting</v>
      </c>
      <c r="C172" s="446" t="str">
        <f t="shared" si="8"/>
        <v>Percent of Travel Demand Shifted to Other Modes or Eliminated</v>
      </c>
      <c r="D172" s="339" t="s">
        <v>42</v>
      </c>
      <c r="E172" s="339" t="s">
        <v>41</v>
      </c>
      <c r="F172" s="339" t="s">
        <v>85</v>
      </c>
      <c r="G172" s="295" t="s">
        <v>3294</v>
      </c>
      <c r="H172" s="20">
        <v>858</v>
      </c>
      <c r="I172" s="470" t="s">
        <v>44</v>
      </c>
      <c r="J172" s="469" t="str">
        <f>IF(ISBLANK(INDEX('Policy Characteristics'!D:D,MATCH($C172,'Policy Characteristics'!$C:$C,0))),"",INDEX('Policy Characteristics'!D:D,MATCH($C172,'Policy Characteristics'!$C:$C,0)))</f>
        <v>Mode Shifting</v>
      </c>
      <c r="K172" s="446" t="str">
        <f>IF(ISBLANK(INDEX('Policy Characteristics'!E:E,MATCH($C172,'Policy Characteristics'!$C:$C,0))),"",INDEX('Policy Characteristics'!E:E,MATCH($C172,'Policy Characteristics'!$C:$C,0)))</f>
        <v>trans mode shifting</v>
      </c>
      <c r="L172" s="242">
        <f>IF(ISBLANK(INDEX('Policy Characteristics'!F:F,MATCH($C172,'Policy Characteristics'!$C:$C,0))),"",INDEX('Policy Characteristics'!F:F,MATCH($C172,'Policy Characteristics'!$C:$C,0)))</f>
        <v>0</v>
      </c>
      <c r="M172" s="242">
        <f>IF(ISBLANK(INDEX('Policy Characteristics'!G:G,MATCH($C172,'Policy Characteristics'!$C:$C,0))),"",INDEX('Policy Characteristics'!G:G,MATCH($C172,'Policy Characteristics'!$C:$C,0)))</f>
        <v>0.26</v>
      </c>
      <c r="N172" s="242">
        <f>IF(ISBLANK(INDEX('Policy Characteristics'!H:H,MATCH($C172,'Policy Characteristics'!$C:$C,0))),"",INDEX('Policy Characteristics'!H:H,MATCH($C172,'Policy Characteristics'!$C:$C,0)))</f>
        <v>0.01</v>
      </c>
      <c r="O172" s="446" t="str">
        <f>IF(ISBLANK(INDEX('Policy Characteristics'!I:I,MATCH($C172,'Policy Characteristics'!$C:$C,0))),"",INDEX('Policy Characteristics'!I:I,MATCH($C172,'Policy Characteristics'!$C:$C,0)))</f>
        <v>% of trips shifted</v>
      </c>
      <c r="P172" s="44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446" t="str">
        <f>IF(ISBLANK(INDEX('Policy Characteristics'!K:K,MATCH($C172,'Policy Characteristics'!$C:$C,0))),"",INDEX('Policy Characteristics'!K:K,MATCH($C172,'Policy Characteristics'!$C:$C,0)))</f>
        <v>transportation-sector-main.html#tdm</v>
      </c>
      <c r="R172" s="446" t="str">
        <f>IF(ISBLANK(INDEX('Policy Characteristics'!L:L,MATCH($C172,'Policy Characteristics'!$C:$C,0))),"",INDEX('Policy Characteristics'!L:L,MATCH($C172,'Policy Characteristics'!$C:$C,0)))</f>
        <v>transportation-demand-management.html</v>
      </c>
    </row>
    <row r="173" spans="1:18" x14ac:dyDescent="0.25">
      <c r="A173" s="446" t="str">
        <f>IF(ISBLANK(INDEX('Policy Characteristics'!A:A,MATCH($C173,'Policy Characteristics'!$C:$C,0))),"",INDEX('Policy Characteristics'!A:A,MATCH($C173,'Policy Characteristics'!$C:$C,0)))</f>
        <v>Transportation</v>
      </c>
      <c r="B173" s="467" t="str">
        <f>IF(ISBLANK(INDEX('Policy Characteristics'!B:B,MATCH($C173,'Policy Characteristics'!$C:$C,0))),"",INDEX('Policy Characteristics'!B:B,MATCH($C173,'Policy Characteristics'!$C:$C,0)))</f>
        <v>Mode Shifting</v>
      </c>
      <c r="C173" s="446" t="str">
        <f t="shared" si="8"/>
        <v>Percent of Travel Demand Shifted to Other Modes or Eliminated</v>
      </c>
      <c r="D173" s="339" t="s">
        <v>42</v>
      </c>
      <c r="E173" s="339" t="s">
        <v>113</v>
      </c>
      <c r="F173" s="339" t="s">
        <v>85</v>
      </c>
      <c r="G173" s="339" t="s">
        <v>144</v>
      </c>
      <c r="H173" s="20">
        <v>859</v>
      </c>
      <c r="I173" s="470" t="s">
        <v>44</v>
      </c>
      <c r="J173" s="469" t="str">
        <f>IF(ISBLANK(INDEX('Policy Characteristics'!D:D,MATCH($C173,'Policy Characteristics'!$C:$C,0))),"",INDEX('Policy Characteristics'!D:D,MATCH($C173,'Policy Characteristics'!$C:$C,0)))</f>
        <v>Mode Shifting</v>
      </c>
      <c r="K173" s="446" t="str">
        <f>IF(ISBLANK(INDEX('Policy Characteristics'!E:E,MATCH($C173,'Policy Characteristics'!$C:$C,0))),"",INDEX('Policy Characteristics'!E:E,MATCH($C173,'Policy Characteristics'!$C:$C,0)))</f>
        <v>trans mode shifting</v>
      </c>
      <c r="L173" s="242">
        <f>IF(ISBLANK(INDEX('Policy Characteristics'!F:F,MATCH($C173,'Policy Characteristics'!$C:$C,0))),"",INDEX('Policy Characteristics'!F:F,MATCH($C173,'Policy Characteristics'!$C:$C,0)))</f>
        <v>0</v>
      </c>
      <c r="M173" s="242">
        <f>IF(ISBLANK(INDEX('Policy Characteristics'!G:G,MATCH($C173,'Policy Characteristics'!$C:$C,0))),"",INDEX('Policy Characteristics'!G:G,MATCH($C173,'Policy Characteristics'!$C:$C,0)))</f>
        <v>0.26</v>
      </c>
      <c r="N173" s="242">
        <f>IF(ISBLANK(INDEX('Policy Characteristics'!H:H,MATCH($C173,'Policy Characteristics'!$C:$C,0))),"",INDEX('Policy Characteristics'!H:H,MATCH($C173,'Policy Characteristics'!$C:$C,0)))</f>
        <v>0.01</v>
      </c>
      <c r="O173" s="446" t="str">
        <f>IF(ISBLANK(INDEX('Policy Characteristics'!I:I,MATCH($C173,'Policy Characteristics'!$C:$C,0))),"",INDEX('Policy Characteristics'!I:I,MATCH($C173,'Policy Characteristics'!$C:$C,0)))</f>
        <v>% of trips shifted</v>
      </c>
      <c r="P173" s="44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446" t="str">
        <f>IF(ISBLANK(INDEX('Policy Characteristics'!K:K,MATCH($C173,'Policy Characteristics'!$C:$C,0))),"",INDEX('Policy Characteristics'!K:K,MATCH($C173,'Policy Characteristics'!$C:$C,0)))</f>
        <v>transportation-sector-main.html#tdm</v>
      </c>
      <c r="R173" s="446" t="str">
        <f>IF(ISBLANK(INDEX('Policy Characteristics'!L:L,MATCH($C173,'Policy Characteristics'!$C:$C,0))),"",INDEX('Policy Characteristics'!L:L,MATCH($C173,'Policy Characteristics'!$C:$C,0)))</f>
        <v>transportation-demand-management.html</v>
      </c>
    </row>
    <row r="174" spans="1:18" x14ac:dyDescent="0.25">
      <c r="A174" s="446" t="str">
        <f>IF(ISBLANK(INDEX('Policy Characteristics'!A:A,MATCH($C174,'Policy Characteristics'!$C:$C,0))),"",INDEX('Policy Characteristics'!A:A,MATCH($C174,'Policy Characteristics'!$C:$C,0)))</f>
        <v>Transportation</v>
      </c>
      <c r="B174" s="467" t="str">
        <f>IF(ISBLANK(INDEX('Policy Characteristics'!B:B,MATCH($C174,'Policy Characteristics'!$C:$C,0))),"",INDEX('Policy Characteristics'!B:B,MATCH($C174,'Policy Characteristics'!$C:$C,0)))</f>
        <v>Zero-Emission Vehicle Sales Standard</v>
      </c>
      <c r="C174" s="295" t="s">
        <v>3431</v>
      </c>
      <c r="D174" s="339" t="s">
        <v>45</v>
      </c>
      <c r="E174" s="339" t="s">
        <v>37</v>
      </c>
      <c r="F174" s="339" t="s">
        <v>84</v>
      </c>
      <c r="G174" s="295" t="s">
        <v>3295</v>
      </c>
      <c r="H174" s="297">
        <v>186</v>
      </c>
      <c r="I174" s="468" t="s">
        <v>43</v>
      </c>
      <c r="J174" s="469" t="str">
        <f>IF(ISBLANK(INDEX('Policy Characteristics'!D:D,MATCH($C174,'Policy Characteristics'!$C:$C,0))),"",INDEX('Policy Characteristics'!D:D,MATCH($C174,'Policy Characteristics'!$C:$C,0)))</f>
        <v>ZEV Sales Standard</v>
      </c>
      <c r="K174" s="446" t="str">
        <f>IF(ISBLANK(INDEX('Policy Characteristics'!E:E,MATCH($C174,'Policy Characteristics'!$C:$C,0))),"",INDEX('Policy Characteristics'!E:E,MATCH($C174,'Policy Characteristics'!$C:$C,0)))</f>
        <v>trans ZEV minimum</v>
      </c>
      <c r="L174" s="242">
        <f>IF(ISBLANK(INDEX('Policy Characteristics'!F:F,MATCH($C174,'Policy Characteristics'!$C:$C,0))),"",INDEX('Policy Characteristics'!F:F,MATCH($C174,'Policy Characteristics'!$C:$C,0)))</f>
        <v>0</v>
      </c>
      <c r="M174" s="242">
        <f>IF(ISBLANK(INDEX('Policy Characteristics'!G:G,MATCH($C174,'Policy Characteristics'!$C:$C,0))),"",INDEX('Policy Characteristics'!G:G,MATCH($C174,'Policy Characteristics'!$C:$C,0)))</f>
        <v>1</v>
      </c>
      <c r="N174" s="242">
        <f>IF(ISBLANK(INDEX('Policy Characteristics'!H:H,MATCH($C174,'Policy Characteristics'!$C:$C,0))),"",INDEX('Policy Characteristics'!H:H,MATCH($C174,'Policy Characteristics'!$C:$C,0)))</f>
        <v>0.01</v>
      </c>
      <c r="O174" s="446" t="str">
        <f>IF(ISBLANK(INDEX('Policy Characteristics'!I:I,MATCH($C174,'Policy Characteristics'!$C:$C,0))),"",INDEX('Policy Characteristics'!I:I,MATCH($C174,'Policy Characteristics'!$C:$C,0)))</f>
        <v>% of new vehicles sold</v>
      </c>
      <c r="P174" s="44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446" t="str">
        <f>IF(ISBLANK(INDEX('Policy Characteristics'!K:K,MATCH($C174,'Policy Characteristics'!$C:$C,0))),"",INDEX('Policy Characteristics'!K:K,MATCH($C174,'Policy Characteristics'!$C:$C,0)))</f>
        <v>transportation-sector-main.html#ev-mandate</v>
      </c>
      <c r="R174" s="446" t="str">
        <f>IF(ISBLANK(INDEX('Policy Characteristics'!L:L,MATCH($C174,'Policy Characteristics'!$C:$C,0))),"",INDEX('Policy Characteristics'!L:L,MATCH($C174,'Policy Characteristics'!$C:$C,0)))</f>
        <v>ev-mandate.html</v>
      </c>
    </row>
    <row r="175" spans="1:18" x14ac:dyDescent="0.25">
      <c r="A175" s="446" t="str">
        <f>IF(ISBLANK(INDEX('Policy Characteristics'!A:A,MATCH($C175,'Policy Characteristics'!$C:$C,0))),"",INDEX('Policy Characteristics'!A:A,MATCH($C175,'Policy Characteristics'!$C:$C,0)))</f>
        <v>Transportation</v>
      </c>
      <c r="B175" s="467" t="str">
        <f>IF(ISBLANK(INDEX('Policy Characteristics'!B:B,MATCH($C175,'Policy Characteristics'!$C:$C,0))),"",INDEX('Policy Characteristics'!B:B,MATCH($C175,'Policy Characteristics'!$C:$C,0)))</f>
        <v>Zero-Emission Vehicle Sales Standard</v>
      </c>
      <c r="C175" s="446" t="str">
        <f>C$174</f>
        <v>Minimum Required ZEV Sales Percentage</v>
      </c>
      <c r="D175" s="295" t="s">
        <v>42</v>
      </c>
      <c r="E175" s="295" t="s">
        <v>37</v>
      </c>
      <c r="F175" s="295" t="s">
        <v>85</v>
      </c>
      <c r="G175" s="295" t="s">
        <v>3457</v>
      </c>
      <c r="H175" s="297">
        <v>203</v>
      </c>
      <c r="I175" s="470" t="s">
        <v>43</v>
      </c>
      <c r="J175" s="469" t="str">
        <f>IF(ISBLANK(INDEX('Policy Characteristics'!D:D,MATCH($C175,'Policy Characteristics'!$C:$C,0))),"",INDEX('Policy Characteristics'!D:D,MATCH($C175,'Policy Characteristics'!$C:$C,0)))</f>
        <v>ZEV Sales Standard</v>
      </c>
      <c r="K175" s="446" t="str">
        <f>IF(ISBLANK(INDEX('Policy Characteristics'!E:E,MATCH($C175,'Policy Characteristics'!$C:$C,0))),"",INDEX('Policy Characteristics'!E:E,MATCH($C175,'Policy Characteristics'!$C:$C,0)))</f>
        <v>trans ZEV minimum</v>
      </c>
      <c r="L175" s="242">
        <f>IF(ISBLANK(INDEX('Policy Characteristics'!F:F,MATCH($C175,'Policy Characteristics'!$C:$C,0))),"",INDEX('Policy Characteristics'!F:F,MATCH($C175,'Policy Characteristics'!$C:$C,0)))</f>
        <v>0</v>
      </c>
      <c r="M175" s="242">
        <f>IF(ISBLANK(INDEX('Policy Characteristics'!G:G,MATCH($C175,'Policy Characteristics'!$C:$C,0))),"",INDEX('Policy Characteristics'!G:G,MATCH($C175,'Policy Characteristics'!$C:$C,0)))</f>
        <v>1</v>
      </c>
      <c r="N175" s="242">
        <f>IF(ISBLANK(INDEX('Policy Characteristics'!H:H,MATCH($C175,'Policy Characteristics'!$C:$C,0))),"",INDEX('Policy Characteristics'!H:H,MATCH($C175,'Policy Characteristics'!$C:$C,0)))</f>
        <v>0.01</v>
      </c>
      <c r="O175" s="446" t="str">
        <f>IF(ISBLANK(INDEX('Policy Characteristics'!I:I,MATCH($C175,'Policy Characteristics'!$C:$C,0))),"",INDEX('Policy Characteristics'!I:I,MATCH($C175,'Policy Characteristics'!$C:$C,0)))</f>
        <v>% of new vehicles sold</v>
      </c>
      <c r="P175" s="44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446" t="str">
        <f>IF(ISBLANK(INDEX('Policy Characteristics'!K:K,MATCH($C175,'Policy Characteristics'!$C:$C,0))),"",INDEX('Policy Characteristics'!K:K,MATCH($C175,'Policy Characteristics'!$C:$C,0)))</f>
        <v>transportation-sector-main.html#ev-mandate</v>
      </c>
      <c r="R175" s="446" t="str">
        <f>IF(ISBLANK(INDEX('Policy Characteristics'!L:L,MATCH($C175,'Policy Characteristics'!$C:$C,0))),"",INDEX('Policy Characteristics'!L:L,MATCH($C175,'Policy Characteristics'!$C:$C,0)))</f>
        <v>ev-mandate.html</v>
      </c>
    </row>
    <row r="176" spans="1:18" x14ac:dyDescent="0.25">
      <c r="A176" s="446" t="str">
        <f>IF(ISBLANK(INDEX('Policy Characteristics'!A:A,MATCH($C176,'Policy Characteristics'!$C:$C,0))),"",INDEX('Policy Characteristics'!A:A,MATCH($C176,'Policy Characteristics'!$C:$C,0)))</f>
        <v>Transportation</v>
      </c>
      <c r="B176" s="467" t="str">
        <f>IF(ISBLANK(INDEX('Policy Characteristics'!B:B,MATCH($C176,'Policy Characteristics'!$C:$C,0))),"",INDEX('Policy Characteristics'!B:B,MATCH($C176,'Policy Characteristics'!$C:$C,0)))</f>
        <v>Zero-Emission Vehicle Sales Standard</v>
      </c>
      <c r="C176" s="446" t="str">
        <f t="shared" ref="C176:C185" si="9">C$174</f>
        <v>Minimum Required ZEV Sales Percentage</v>
      </c>
      <c r="D176" s="295" t="s">
        <v>45</v>
      </c>
      <c r="E176" s="295" t="s">
        <v>38</v>
      </c>
      <c r="F176" s="295" t="s">
        <v>84</v>
      </c>
      <c r="G176" s="295" t="s">
        <v>2343</v>
      </c>
      <c r="H176" s="297">
        <v>187</v>
      </c>
      <c r="I176" s="468" t="s">
        <v>43</v>
      </c>
      <c r="J176" s="469" t="str">
        <f>IF(ISBLANK(INDEX('Policy Characteristics'!D:D,MATCH($C176,'Policy Characteristics'!$C:$C,0))),"",INDEX('Policy Characteristics'!D:D,MATCH($C176,'Policy Characteristics'!$C:$C,0)))</f>
        <v>ZEV Sales Standard</v>
      </c>
      <c r="K176" s="446" t="str">
        <f>IF(ISBLANK(INDEX('Policy Characteristics'!E:E,MATCH($C176,'Policy Characteristics'!$C:$C,0))),"",INDEX('Policy Characteristics'!E:E,MATCH($C176,'Policy Characteristics'!$C:$C,0)))</f>
        <v>trans ZEV minimum</v>
      </c>
      <c r="L176" s="242">
        <f>IF(ISBLANK(INDEX('Policy Characteristics'!F:F,MATCH($C176,'Policy Characteristics'!$C:$C,0))),"",INDEX('Policy Characteristics'!F:F,MATCH($C176,'Policy Characteristics'!$C:$C,0)))</f>
        <v>0</v>
      </c>
      <c r="M176" s="242">
        <f>IF(ISBLANK(INDEX('Policy Characteristics'!G:G,MATCH($C176,'Policy Characteristics'!$C:$C,0))),"",INDEX('Policy Characteristics'!G:G,MATCH($C176,'Policy Characteristics'!$C:$C,0)))</f>
        <v>1</v>
      </c>
      <c r="N176" s="242">
        <f>IF(ISBLANK(INDEX('Policy Characteristics'!H:H,MATCH($C176,'Policy Characteristics'!$C:$C,0))),"",INDEX('Policy Characteristics'!H:H,MATCH($C176,'Policy Characteristics'!$C:$C,0)))</f>
        <v>0.01</v>
      </c>
      <c r="O176" s="446" t="str">
        <f>IF(ISBLANK(INDEX('Policy Characteristics'!I:I,MATCH($C176,'Policy Characteristics'!$C:$C,0))),"",INDEX('Policy Characteristics'!I:I,MATCH($C176,'Policy Characteristics'!$C:$C,0)))</f>
        <v>% of new vehicles sold</v>
      </c>
      <c r="P176" s="44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446" t="str">
        <f>IF(ISBLANK(INDEX('Policy Characteristics'!K:K,MATCH($C176,'Policy Characteristics'!$C:$C,0))),"",INDEX('Policy Characteristics'!K:K,MATCH($C176,'Policy Characteristics'!$C:$C,0)))</f>
        <v>transportation-sector-main.html#ev-mandate</v>
      </c>
      <c r="R176" s="446" t="str">
        <f>IF(ISBLANK(INDEX('Policy Characteristics'!L:L,MATCH($C176,'Policy Characteristics'!$C:$C,0))),"",INDEX('Policy Characteristics'!L:L,MATCH($C176,'Policy Characteristics'!$C:$C,0)))</f>
        <v>ev-mandate.html</v>
      </c>
    </row>
    <row r="177" spans="1:18" x14ac:dyDescent="0.25">
      <c r="A177" s="446" t="str">
        <f>IF(ISBLANK(INDEX('Policy Characteristics'!A:A,MATCH($C177,'Policy Characteristics'!$C:$C,0))),"",INDEX('Policy Characteristics'!A:A,MATCH($C177,'Policy Characteristics'!$C:$C,0)))</f>
        <v>Transportation</v>
      </c>
      <c r="B177" s="467" t="str">
        <f>IF(ISBLANK(INDEX('Policy Characteristics'!B:B,MATCH($C177,'Policy Characteristics'!$C:$C,0))),"",INDEX('Policy Characteristics'!B:B,MATCH($C177,'Policy Characteristics'!$C:$C,0)))</f>
        <v>Zero-Emission Vehicle Sales Standard</v>
      </c>
      <c r="C177" s="446" t="str">
        <f t="shared" si="9"/>
        <v>Minimum Required ZEV Sales Percentage</v>
      </c>
      <c r="D177" s="295" t="s">
        <v>42</v>
      </c>
      <c r="E177" s="295" t="s">
        <v>38</v>
      </c>
      <c r="F177" s="295" t="s">
        <v>85</v>
      </c>
      <c r="G177" s="295" t="s">
        <v>3454</v>
      </c>
      <c r="H177" s="297">
        <v>191</v>
      </c>
      <c r="I177" s="468" t="s">
        <v>43</v>
      </c>
      <c r="J177" s="469" t="str">
        <f>IF(ISBLANK(INDEX('Policy Characteristics'!D:D,MATCH($C177,'Policy Characteristics'!$C:$C,0))),"",INDEX('Policy Characteristics'!D:D,MATCH($C177,'Policy Characteristics'!$C:$C,0)))</f>
        <v>ZEV Sales Standard</v>
      </c>
      <c r="K177" s="446" t="str">
        <f>IF(ISBLANK(INDEX('Policy Characteristics'!E:E,MATCH($C177,'Policy Characteristics'!$C:$C,0))),"",INDEX('Policy Characteristics'!E:E,MATCH($C177,'Policy Characteristics'!$C:$C,0)))</f>
        <v>trans ZEV minimum</v>
      </c>
      <c r="L177" s="242">
        <f>IF(ISBLANK(INDEX('Policy Characteristics'!F:F,MATCH($C177,'Policy Characteristics'!$C:$C,0))),"",INDEX('Policy Characteristics'!F:F,MATCH($C177,'Policy Characteristics'!$C:$C,0)))</f>
        <v>0</v>
      </c>
      <c r="M177" s="242">
        <f>IF(ISBLANK(INDEX('Policy Characteristics'!G:G,MATCH($C177,'Policy Characteristics'!$C:$C,0))),"",INDEX('Policy Characteristics'!G:G,MATCH($C177,'Policy Characteristics'!$C:$C,0)))</f>
        <v>1</v>
      </c>
      <c r="N177" s="242">
        <f>IF(ISBLANK(INDEX('Policy Characteristics'!H:H,MATCH($C177,'Policy Characteristics'!$C:$C,0))),"",INDEX('Policy Characteristics'!H:H,MATCH($C177,'Policy Characteristics'!$C:$C,0)))</f>
        <v>0.01</v>
      </c>
      <c r="O177" s="446" t="str">
        <f>IF(ISBLANK(INDEX('Policy Characteristics'!I:I,MATCH($C177,'Policy Characteristics'!$C:$C,0))),"",INDEX('Policy Characteristics'!I:I,MATCH($C177,'Policy Characteristics'!$C:$C,0)))</f>
        <v>% of new vehicles sold</v>
      </c>
      <c r="P177" s="44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446" t="str">
        <f>IF(ISBLANK(INDEX('Policy Characteristics'!K:K,MATCH($C177,'Policy Characteristics'!$C:$C,0))),"",INDEX('Policy Characteristics'!K:K,MATCH($C177,'Policy Characteristics'!$C:$C,0)))</f>
        <v>transportation-sector-main.html#ev-mandate</v>
      </c>
      <c r="R177" s="446" t="str">
        <f>IF(ISBLANK(INDEX('Policy Characteristics'!L:L,MATCH($C177,'Policy Characteristics'!$C:$C,0))),"",INDEX('Policy Characteristics'!L:L,MATCH($C177,'Policy Characteristics'!$C:$C,0)))</f>
        <v>ev-mandate.html</v>
      </c>
    </row>
    <row r="178" spans="1:18" x14ac:dyDescent="0.25">
      <c r="A178" s="446" t="str">
        <f>IF(ISBLANK(INDEX('Policy Characteristics'!A:A,MATCH($C178,'Policy Characteristics'!$C:$C,0))),"",INDEX('Policy Characteristics'!A:A,MATCH($C178,'Policy Characteristics'!$C:$C,0)))</f>
        <v>Transportation</v>
      </c>
      <c r="B178" s="467" t="str">
        <f>IF(ISBLANK(INDEX('Policy Characteristics'!B:B,MATCH($C178,'Policy Characteristics'!$C:$C,0))),"",INDEX('Policy Characteristics'!B:B,MATCH($C178,'Policy Characteristics'!$C:$C,0)))</f>
        <v>Zero-Emission Vehicle Sales Standard</v>
      </c>
      <c r="C178" s="446" t="str">
        <f t="shared" si="9"/>
        <v>Minimum Required ZEV Sales Percentage</v>
      </c>
      <c r="D178" s="295" t="s">
        <v>45</v>
      </c>
      <c r="E178" s="295" t="s">
        <v>39</v>
      </c>
      <c r="F178" s="295" t="s">
        <v>84</v>
      </c>
      <c r="G178" s="295" t="s">
        <v>3292</v>
      </c>
      <c r="H178" s="297">
        <v>496</v>
      </c>
      <c r="I178" s="468" t="s">
        <v>44</v>
      </c>
      <c r="J178" s="469" t="str">
        <f>IF(ISBLANK(INDEX('Policy Characteristics'!D:D,MATCH($C178,'Policy Characteristics'!$C:$C,0))),"",INDEX('Policy Characteristics'!D:D,MATCH($C178,'Policy Characteristics'!$C:$C,0)))</f>
        <v>ZEV Sales Standard</v>
      </c>
      <c r="K178" s="446" t="str">
        <f>IF(ISBLANK(INDEX('Policy Characteristics'!E:E,MATCH($C178,'Policy Characteristics'!$C:$C,0))),"",INDEX('Policy Characteristics'!E:E,MATCH($C178,'Policy Characteristics'!$C:$C,0)))</f>
        <v>trans ZEV minimum</v>
      </c>
      <c r="L178" s="242">
        <f>IF(ISBLANK(INDEX('Policy Characteristics'!F:F,MATCH($C178,'Policy Characteristics'!$C:$C,0))),"",INDEX('Policy Characteristics'!F:F,MATCH($C178,'Policy Characteristics'!$C:$C,0)))</f>
        <v>0</v>
      </c>
      <c r="M178" s="242">
        <f>IF(ISBLANK(INDEX('Policy Characteristics'!G:G,MATCH($C178,'Policy Characteristics'!$C:$C,0))),"",INDEX('Policy Characteristics'!G:G,MATCH($C178,'Policy Characteristics'!$C:$C,0)))</f>
        <v>1</v>
      </c>
      <c r="N178" s="242">
        <f>IF(ISBLANK(INDEX('Policy Characteristics'!H:H,MATCH($C178,'Policy Characteristics'!$C:$C,0))),"",INDEX('Policy Characteristics'!H:H,MATCH($C178,'Policy Characteristics'!$C:$C,0)))</f>
        <v>0.01</v>
      </c>
      <c r="O178" s="446" t="str">
        <f>IF(ISBLANK(INDEX('Policy Characteristics'!I:I,MATCH($C178,'Policy Characteristics'!$C:$C,0))),"",INDEX('Policy Characteristics'!I:I,MATCH($C178,'Policy Characteristics'!$C:$C,0)))</f>
        <v>% of new vehicles sold</v>
      </c>
      <c r="P178" s="44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446" t="str">
        <f>IF(ISBLANK(INDEX('Policy Characteristics'!K:K,MATCH($C178,'Policy Characteristics'!$C:$C,0))),"",INDEX('Policy Characteristics'!K:K,MATCH($C178,'Policy Characteristics'!$C:$C,0)))</f>
        <v>transportation-sector-main.html#ev-mandate</v>
      </c>
      <c r="R178" s="446" t="str">
        <f>IF(ISBLANK(INDEX('Policy Characteristics'!L:L,MATCH($C178,'Policy Characteristics'!$C:$C,0))),"",INDEX('Policy Characteristics'!L:L,MATCH($C178,'Policy Characteristics'!$C:$C,0)))</f>
        <v>ev-mandate.html</v>
      </c>
    </row>
    <row r="179" spans="1:18" x14ac:dyDescent="0.25">
      <c r="A179" s="446" t="str">
        <f>IF(ISBLANK(INDEX('Policy Characteristics'!A:A,MATCH($C179,'Policy Characteristics'!$C:$C,0))),"",INDEX('Policy Characteristics'!A:A,MATCH($C179,'Policy Characteristics'!$C:$C,0)))</f>
        <v>Transportation</v>
      </c>
      <c r="B179" s="467" t="str">
        <f>IF(ISBLANK(INDEX('Policy Characteristics'!B:B,MATCH($C179,'Policy Characteristics'!$C:$C,0))),"",INDEX('Policy Characteristics'!B:B,MATCH($C179,'Policy Characteristics'!$C:$C,0)))</f>
        <v>Zero-Emission Vehicle Sales Standard</v>
      </c>
      <c r="C179" s="446" t="str">
        <f t="shared" si="9"/>
        <v>Minimum Required ZEV Sales Percentage</v>
      </c>
      <c r="D179" s="295" t="s">
        <v>42</v>
      </c>
      <c r="E179" s="295" t="s">
        <v>39</v>
      </c>
      <c r="F179" s="295" t="s">
        <v>85</v>
      </c>
      <c r="G179" s="295" t="s">
        <v>3292</v>
      </c>
      <c r="H179" s="297">
        <v>497</v>
      </c>
      <c r="I179" s="468" t="s">
        <v>44</v>
      </c>
      <c r="J179" s="469" t="str">
        <f>IF(ISBLANK(INDEX('Policy Characteristics'!D:D,MATCH($C179,'Policy Characteristics'!$C:$C,0))),"",INDEX('Policy Characteristics'!D:D,MATCH($C179,'Policy Characteristics'!$C:$C,0)))</f>
        <v>ZEV Sales Standard</v>
      </c>
      <c r="K179" s="446" t="str">
        <f>IF(ISBLANK(INDEX('Policy Characteristics'!E:E,MATCH($C179,'Policy Characteristics'!$C:$C,0))),"",INDEX('Policy Characteristics'!E:E,MATCH($C179,'Policy Characteristics'!$C:$C,0)))</f>
        <v>trans ZEV minimum</v>
      </c>
      <c r="L179" s="242">
        <f>IF(ISBLANK(INDEX('Policy Characteristics'!F:F,MATCH($C179,'Policy Characteristics'!$C:$C,0))),"",INDEX('Policy Characteristics'!F:F,MATCH($C179,'Policy Characteristics'!$C:$C,0)))</f>
        <v>0</v>
      </c>
      <c r="M179" s="242">
        <f>IF(ISBLANK(INDEX('Policy Characteristics'!G:G,MATCH($C179,'Policy Characteristics'!$C:$C,0))),"",INDEX('Policy Characteristics'!G:G,MATCH($C179,'Policy Characteristics'!$C:$C,0)))</f>
        <v>1</v>
      </c>
      <c r="N179" s="242">
        <f>IF(ISBLANK(INDEX('Policy Characteristics'!H:H,MATCH($C179,'Policy Characteristics'!$C:$C,0))),"",INDEX('Policy Characteristics'!H:H,MATCH($C179,'Policy Characteristics'!$C:$C,0)))</f>
        <v>0.01</v>
      </c>
      <c r="O179" s="446" t="str">
        <f>IF(ISBLANK(INDEX('Policy Characteristics'!I:I,MATCH($C179,'Policy Characteristics'!$C:$C,0))),"",INDEX('Policy Characteristics'!I:I,MATCH($C179,'Policy Characteristics'!$C:$C,0)))</f>
        <v>% of new vehicles sold</v>
      </c>
      <c r="P179" s="44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446" t="str">
        <f>IF(ISBLANK(INDEX('Policy Characteristics'!K:K,MATCH($C179,'Policy Characteristics'!$C:$C,0))),"",INDEX('Policy Characteristics'!K:K,MATCH($C179,'Policy Characteristics'!$C:$C,0)))</f>
        <v>transportation-sector-main.html#ev-mandate</v>
      </c>
      <c r="R179" s="446" t="str">
        <f>IF(ISBLANK(INDEX('Policy Characteristics'!L:L,MATCH($C179,'Policy Characteristics'!$C:$C,0))),"",INDEX('Policy Characteristics'!L:L,MATCH($C179,'Policy Characteristics'!$C:$C,0)))</f>
        <v>ev-mandate.html</v>
      </c>
    </row>
    <row r="180" spans="1:18" x14ac:dyDescent="0.25">
      <c r="A180" s="446" t="str">
        <f>IF(ISBLANK(INDEX('Policy Characteristics'!A:A,MATCH($C180,'Policy Characteristics'!$C:$C,0))),"",INDEX('Policy Characteristics'!A:A,MATCH($C180,'Policy Characteristics'!$C:$C,0)))</f>
        <v>Transportation</v>
      </c>
      <c r="B180" s="467" t="str">
        <f>IF(ISBLANK(INDEX('Policy Characteristics'!B:B,MATCH($C180,'Policy Characteristics'!$C:$C,0))),"",INDEX('Policy Characteristics'!B:B,MATCH($C180,'Policy Characteristics'!$C:$C,0)))</f>
        <v>Zero-Emission Vehicle Sales Standard</v>
      </c>
      <c r="C180" s="446" t="str">
        <f t="shared" si="9"/>
        <v>Minimum Required ZEV Sales Percentage</v>
      </c>
      <c r="D180" s="295" t="s">
        <v>45</v>
      </c>
      <c r="E180" s="295" t="s">
        <v>40</v>
      </c>
      <c r="F180" s="295" t="s">
        <v>84</v>
      </c>
      <c r="G180" s="295" t="s">
        <v>86</v>
      </c>
      <c r="H180" s="297">
        <v>498</v>
      </c>
      <c r="I180" s="468" t="s">
        <v>44</v>
      </c>
      <c r="J180" s="469" t="str">
        <f>IF(ISBLANK(INDEX('Policy Characteristics'!D:D,MATCH($C180,'Policy Characteristics'!$C:$C,0))),"",INDEX('Policy Characteristics'!D:D,MATCH($C180,'Policy Characteristics'!$C:$C,0)))</f>
        <v>ZEV Sales Standard</v>
      </c>
      <c r="K180" s="446" t="str">
        <f>IF(ISBLANK(INDEX('Policy Characteristics'!E:E,MATCH($C180,'Policy Characteristics'!$C:$C,0))),"",INDEX('Policy Characteristics'!E:E,MATCH($C180,'Policy Characteristics'!$C:$C,0)))</f>
        <v>trans ZEV minimum</v>
      </c>
      <c r="L180" s="242">
        <f>IF(ISBLANK(INDEX('Policy Characteristics'!F:F,MATCH($C180,'Policy Characteristics'!$C:$C,0))),"",INDEX('Policy Characteristics'!F:F,MATCH($C180,'Policy Characteristics'!$C:$C,0)))</f>
        <v>0</v>
      </c>
      <c r="M180" s="242">
        <f>IF(ISBLANK(INDEX('Policy Characteristics'!G:G,MATCH($C180,'Policy Characteristics'!$C:$C,0))),"",INDEX('Policy Characteristics'!G:G,MATCH($C180,'Policy Characteristics'!$C:$C,0)))</f>
        <v>1</v>
      </c>
      <c r="N180" s="242">
        <f>IF(ISBLANK(INDEX('Policy Characteristics'!H:H,MATCH($C180,'Policy Characteristics'!$C:$C,0))),"",INDEX('Policy Characteristics'!H:H,MATCH($C180,'Policy Characteristics'!$C:$C,0)))</f>
        <v>0.01</v>
      </c>
      <c r="O180" s="446" t="str">
        <f>IF(ISBLANK(INDEX('Policy Characteristics'!I:I,MATCH($C180,'Policy Characteristics'!$C:$C,0))),"",INDEX('Policy Characteristics'!I:I,MATCH($C180,'Policy Characteristics'!$C:$C,0)))</f>
        <v>% of new vehicles sold</v>
      </c>
      <c r="P180" s="44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446" t="str">
        <f>IF(ISBLANK(INDEX('Policy Characteristics'!K:K,MATCH($C180,'Policy Characteristics'!$C:$C,0))),"",INDEX('Policy Characteristics'!K:K,MATCH($C180,'Policy Characteristics'!$C:$C,0)))</f>
        <v>transportation-sector-main.html#ev-mandate</v>
      </c>
      <c r="R180" s="446" t="str">
        <f>IF(ISBLANK(INDEX('Policy Characteristics'!L:L,MATCH($C180,'Policy Characteristics'!$C:$C,0))),"",INDEX('Policy Characteristics'!L:L,MATCH($C180,'Policy Characteristics'!$C:$C,0)))</f>
        <v>ev-mandate.html</v>
      </c>
    </row>
    <row r="181" spans="1:18" x14ac:dyDescent="0.25">
      <c r="A181" s="446" t="str">
        <f>IF(ISBLANK(INDEX('Policy Characteristics'!A:A,MATCH($C181,'Policy Characteristics'!$C:$C,0))),"",INDEX('Policy Characteristics'!A:A,MATCH($C181,'Policy Characteristics'!$C:$C,0)))</f>
        <v>Transportation</v>
      </c>
      <c r="B181" s="467" t="str">
        <f>IF(ISBLANK(INDEX('Policy Characteristics'!B:B,MATCH($C181,'Policy Characteristics'!$C:$C,0))),"",INDEX('Policy Characteristics'!B:B,MATCH($C181,'Policy Characteristics'!$C:$C,0)))</f>
        <v>Zero-Emission Vehicle Sales Standard</v>
      </c>
      <c r="C181" s="446" t="str">
        <f t="shared" si="9"/>
        <v>Minimum Required ZEV Sales Percentage</v>
      </c>
      <c r="D181" s="295" t="s">
        <v>42</v>
      </c>
      <c r="E181" s="295" t="s">
        <v>40</v>
      </c>
      <c r="F181" s="295" t="s">
        <v>85</v>
      </c>
      <c r="G181" s="295" t="s">
        <v>86</v>
      </c>
      <c r="H181" s="297">
        <v>499</v>
      </c>
      <c r="I181" s="468" t="s">
        <v>44</v>
      </c>
      <c r="J181" s="469" t="str">
        <f>IF(ISBLANK(INDEX('Policy Characteristics'!D:D,MATCH($C181,'Policy Characteristics'!$C:$C,0))),"",INDEX('Policy Characteristics'!D:D,MATCH($C181,'Policy Characteristics'!$C:$C,0)))</f>
        <v>ZEV Sales Standard</v>
      </c>
      <c r="K181" s="446" t="str">
        <f>IF(ISBLANK(INDEX('Policy Characteristics'!E:E,MATCH($C181,'Policy Characteristics'!$C:$C,0))),"",INDEX('Policy Characteristics'!E:E,MATCH($C181,'Policy Characteristics'!$C:$C,0)))</f>
        <v>trans ZEV minimum</v>
      </c>
      <c r="L181" s="242">
        <f>IF(ISBLANK(INDEX('Policy Characteristics'!F:F,MATCH($C181,'Policy Characteristics'!$C:$C,0))),"",INDEX('Policy Characteristics'!F:F,MATCH($C181,'Policy Characteristics'!$C:$C,0)))</f>
        <v>0</v>
      </c>
      <c r="M181" s="242">
        <f>IF(ISBLANK(INDEX('Policy Characteristics'!G:G,MATCH($C181,'Policy Characteristics'!$C:$C,0))),"",INDEX('Policy Characteristics'!G:G,MATCH($C181,'Policy Characteristics'!$C:$C,0)))</f>
        <v>1</v>
      </c>
      <c r="N181" s="242">
        <f>IF(ISBLANK(INDEX('Policy Characteristics'!H:H,MATCH($C181,'Policy Characteristics'!$C:$C,0))),"",INDEX('Policy Characteristics'!H:H,MATCH($C181,'Policy Characteristics'!$C:$C,0)))</f>
        <v>0.01</v>
      </c>
      <c r="O181" s="446" t="str">
        <f>IF(ISBLANK(INDEX('Policy Characteristics'!I:I,MATCH($C181,'Policy Characteristics'!$C:$C,0))),"",INDEX('Policy Characteristics'!I:I,MATCH($C181,'Policy Characteristics'!$C:$C,0)))</f>
        <v>% of new vehicles sold</v>
      </c>
      <c r="P181" s="44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446" t="str">
        <f>IF(ISBLANK(INDEX('Policy Characteristics'!K:K,MATCH($C181,'Policy Characteristics'!$C:$C,0))),"",INDEX('Policy Characteristics'!K:K,MATCH($C181,'Policy Characteristics'!$C:$C,0)))</f>
        <v>transportation-sector-main.html#ev-mandate</v>
      </c>
      <c r="R181" s="446" t="str">
        <f>IF(ISBLANK(INDEX('Policy Characteristics'!L:L,MATCH($C181,'Policy Characteristics'!$C:$C,0))),"",INDEX('Policy Characteristics'!L:L,MATCH($C181,'Policy Characteristics'!$C:$C,0)))</f>
        <v>ev-mandate.html</v>
      </c>
    </row>
    <row r="182" spans="1:18" x14ac:dyDescent="0.25">
      <c r="A182" s="446" t="str">
        <f>IF(ISBLANK(INDEX('Policy Characteristics'!A:A,MATCH($C182,'Policy Characteristics'!$C:$C,0))),"",INDEX('Policy Characteristics'!A:A,MATCH($C182,'Policy Characteristics'!$C:$C,0)))</f>
        <v>Transportation</v>
      </c>
      <c r="B182" s="467" t="str">
        <f>IF(ISBLANK(INDEX('Policy Characteristics'!B:B,MATCH($C182,'Policy Characteristics'!$C:$C,0))),"",INDEX('Policy Characteristics'!B:B,MATCH($C182,'Policy Characteristics'!$C:$C,0)))</f>
        <v>Zero-Emission Vehicle Sales Standard</v>
      </c>
      <c r="C182" s="446" t="str">
        <f t="shared" si="9"/>
        <v>Minimum Required ZEV Sales Percentage</v>
      </c>
      <c r="D182" s="295" t="s">
        <v>45</v>
      </c>
      <c r="E182" s="295" t="s">
        <v>41</v>
      </c>
      <c r="F182" s="295" t="s">
        <v>84</v>
      </c>
      <c r="G182" s="295" t="s">
        <v>3293</v>
      </c>
      <c r="H182" s="297">
        <v>500</v>
      </c>
      <c r="I182" s="468" t="s">
        <v>44</v>
      </c>
      <c r="J182" s="469" t="str">
        <f>IF(ISBLANK(INDEX('Policy Characteristics'!D:D,MATCH($C182,'Policy Characteristics'!$C:$C,0))),"",INDEX('Policy Characteristics'!D:D,MATCH($C182,'Policy Characteristics'!$C:$C,0)))</f>
        <v>ZEV Sales Standard</v>
      </c>
      <c r="K182" s="446" t="str">
        <f>IF(ISBLANK(INDEX('Policy Characteristics'!E:E,MATCH($C182,'Policy Characteristics'!$C:$C,0))),"",INDEX('Policy Characteristics'!E:E,MATCH($C182,'Policy Characteristics'!$C:$C,0)))</f>
        <v>trans ZEV minimum</v>
      </c>
      <c r="L182" s="242">
        <f>IF(ISBLANK(INDEX('Policy Characteristics'!F:F,MATCH($C182,'Policy Characteristics'!$C:$C,0))),"",INDEX('Policy Characteristics'!F:F,MATCH($C182,'Policy Characteristics'!$C:$C,0)))</f>
        <v>0</v>
      </c>
      <c r="M182" s="242">
        <f>IF(ISBLANK(INDEX('Policy Characteristics'!G:G,MATCH($C182,'Policy Characteristics'!$C:$C,0))),"",INDEX('Policy Characteristics'!G:G,MATCH($C182,'Policy Characteristics'!$C:$C,0)))</f>
        <v>1</v>
      </c>
      <c r="N182" s="242">
        <f>IF(ISBLANK(INDEX('Policy Characteristics'!H:H,MATCH($C182,'Policy Characteristics'!$C:$C,0))),"",INDEX('Policy Characteristics'!H:H,MATCH($C182,'Policy Characteristics'!$C:$C,0)))</f>
        <v>0.01</v>
      </c>
      <c r="O182" s="446" t="str">
        <f>IF(ISBLANK(INDEX('Policy Characteristics'!I:I,MATCH($C182,'Policy Characteristics'!$C:$C,0))),"",INDEX('Policy Characteristics'!I:I,MATCH($C182,'Policy Characteristics'!$C:$C,0)))</f>
        <v>% of new vehicles sold</v>
      </c>
      <c r="P182" s="44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446" t="str">
        <f>IF(ISBLANK(INDEX('Policy Characteristics'!K:K,MATCH($C182,'Policy Characteristics'!$C:$C,0))),"",INDEX('Policy Characteristics'!K:K,MATCH($C182,'Policy Characteristics'!$C:$C,0)))</f>
        <v>transportation-sector-main.html#ev-mandate</v>
      </c>
      <c r="R182" s="446" t="str">
        <f>IF(ISBLANK(INDEX('Policy Characteristics'!L:L,MATCH($C182,'Policy Characteristics'!$C:$C,0))),"",INDEX('Policy Characteristics'!L:L,MATCH($C182,'Policy Characteristics'!$C:$C,0)))</f>
        <v>ev-mandate.html</v>
      </c>
    </row>
    <row r="183" spans="1:18" x14ac:dyDescent="0.25">
      <c r="A183" s="446" t="str">
        <f>IF(ISBLANK(INDEX('Policy Characteristics'!A:A,MATCH($C183,'Policy Characteristics'!$C:$C,0))),"",INDEX('Policy Characteristics'!A:A,MATCH($C183,'Policy Characteristics'!$C:$C,0)))</f>
        <v>Transportation</v>
      </c>
      <c r="B183" s="467" t="str">
        <f>IF(ISBLANK(INDEX('Policy Characteristics'!B:B,MATCH($C183,'Policy Characteristics'!$C:$C,0))),"",INDEX('Policy Characteristics'!B:B,MATCH($C183,'Policy Characteristics'!$C:$C,0)))</f>
        <v>Zero-Emission Vehicle Sales Standard</v>
      </c>
      <c r="C183" s="446" t="str">
        <f t="shared" si="9"/>
        <v>Minimum Required ZEV Sales Percentage</v>
      </c>
      <c r="D183" s="295" t="s">
        <v>42</v>
      </c>
      <c r="E183" s="295" t="s">
        <v>41</v>
      </c>
      <c r="F183" s="295" t="s">
        <v>85</v>
      </c>
      <c r="G183" s="295" t="s">
        <v>3294</v>
      </c>
      <c r="H183" s="297">
        <v>501</v>
      </c>
      <c r="I183" s="468" t="s">
        <v>44</v>
      </c>
      <c r="J183" s="469" t="str">
        <f>IF(ISBLANK(INDEX('Policy Characteristics'!D:D,MATCH($C183,'Policy Characteristics'!$C:$C,0))),"",INDEX('Policy Characteristics'!D:D,MATCH($C183,'Policy Characteristics'!$C:$C,0)))</f>
        <v>ZEV Sales Standard</v>
      </c>
      <c r="K183" s="446" t="str">
        <f>IF(ISBLANK(INDEX('Policy Characteristics'!E:E,MATCH($C183,'Policy Characteristics'!$C:$C,0))),"",INDEX('Policy Characteristics'!E:E,MATCH($C183,'Policy Characteristics'!$C:$C,0)))</f>
        <v>trans ZEV minimum</v>
      </c>
      <c r="L183" s="242">
        <f>IF(ISBLANK(INDEX('Policy Characteristics'!F:F,MATCH($C183,'Policy Characteristics'!$C:$C,0))),"",INDEX('Policy Characteristics'!F:F,MATCH($C183,'Policy Characteristics'!$C:$C,0)))</f>
        <v>0</v>
      </c>
      <c r="M183" s="242">
        <f>IF(ISBLANK(INDEX('Policy Characteristics'!G:G,MATCH($C183,'Policy Characteristics'!$C:$C,0))),"",INDEX('Policy Characteristics'!G:G,MATCH($C183,'Policy Characteristics'!$C:$C,0)))</f>
        <v>1</v>
      </c>
      <c r="N183" s="242">
        <f>IF(ISBLANK(INDEX('Policy Characteristics'!H:H,MATCH($C183,'Policy Characteristics'!$C:$C,0))),"",INDEX('Policy Characteristics'!H:H,MATCH($C183,'Policy Characteristics'!$C:$C,0)))</f>
        <v>0.01</v>
      </c>
      <c r="O183" s="446" t="str">
        <f>IF(ISBLANK(INDEX('Policy Characteristics'!I:I,MATCH($C183,'Policy Characteristics'!$C:$C,0))),"",INDEX('Policy Characteristics'!I:I,MATCH($C183,'Policy Characteristics'!$C:$C,0)))</f>
        <v>% of new vehicles sold</v>
      </c>
      <c r="P183" s="44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446" t="str">
        <f>IF(ISBLANK(INDEX('Policy Characteristics'!K:K,MATCH($C183,'Policy Characteristics'!$C:$C,0))),"",INDEX('Policy Characteristics'!K:K,MATCH($C183,'Policy Characteristics'!$C:$C,0)))</f>
        <v>transportation-sector-main.html#ev-mandate</v>
      </c>
      <c r="R183" s="446" t="str">
        <f>IF(ISBLANK(INDEX('Policy Characteristics'!L:L,MATCH($C183,'Policy Characteristics'!$C:$C,0))),"",INDEX('Policy Characteristics'!L:L,MATCH($C183,'Policy Characteristics'!$C:$C,0)))</f>
        <v>ev-mandate.html</v>
      </c>
    </row>
    <row r="184" spans="1:18" x14ac:dyDescent="0.25">
      <c r="A184" s="446" t="str">
        <f>IF(ISBLANK(INDEX('Policy Characteristics'!A:A,MATCH($C184,'Policy Characteristics'!$C:$C,0))),"",INDEX('Policy Characteristics'!A:A,MATCH($C184,'Policy Characteristics'!$C:$C,0)))</f>
        <v>Transportation</v>
      </c>
      <c r="B184" s="467" t="str">
        <f>IF(ISBLANK(INDEX('Policy Characteristics'!B:B,MATCH($C184,'Policy Characteristics'!$C:$C,0))),"",INDEX('Policy Characteristics'!B:B,MATCH($C184,'Policy Characteristics'!$C:$C,0)))</f>
        <v>Zero-Emission Vehicle Sales Standard</v>
      </c>
      <c r="C184" s="446" t="str">
        <f t="shared" si="9"/>
        <v>Minimum Required ZEV Sales Percentage</v>
      </c>
      <c r="D184" s="295" t="s">
        <v>45</v>
      </c>
      <c r="E184" s="295" t="s">
        <v>113</v>
      </c>
      <c r="F184" s="295" t="s">
        <v>84</v>
      </c>
      <c r="G184" s="295" t="s">
        <v>144</v>
      </c>
      <c r="H184" s="297">
        <v>188</v>
      </c>
      <c r="I184" s="468" t="s">
        <v>43</v>
      </c>
      <c r="J184" s="469" t="str">
        <f>IF(ISBLANK(INDEX('Policy Characteristics'!D:D,MATCH($C184,'Policy Characteristics'!$C:$C,0))),"",INDEX('Policy Characteristics'!D:D,MATCH($C184,'Policy Characteristics'!$C:$C,0)))</f>
        <v>ZEV Sales Standard</v>
      </c>
      <c r="K184" s="446" t="str">
        <f>IF(ISBLANK(INDEX('Policy Characteristics'!E:E,MATCH($C184,'Policy Characteristics'!$C:$C,0))),"",INDEX('Policy Characteristics'!E:E,MATCH($C184,'Policy Characteristics'!$C:$C,0)))</f>
        <v>trans ZEV minimum</v>
      </c>
      <c r="L184" s="242">
        <f>IF(ISBLANK(INDEX('Policy Characteristics'!F:F,MATCH($C184,'Policy Characteristics'!$C:$C,0))),"",INDEX('Policy Characteristics'!F:F,MATCH($C184,'Policy Characteristics'!$C:$C,0)))</f>
        <v>0</v>
      </c>
      <c r="M184" s="242">
        <f>IF(ISBLANK(INDEX('Policy Characteristics'!G:G,MATCH($C184,'Policy Characteristics'!$C:$C,0))),"",INDEX('Policy Characteristics'!G:G,MATCH($C184,'Policy Characteristics'!$C:$C,0)))</f>
        <v>1</v>
      </c>
      <c r="N184" s="242">
        <f>IF(ISBLANK(INDEX('Policy Characteristics'!H:H,MATCH($C184,'Policy Characteristics'!$C:$C,0))),"",INDEX('Policy Characteristics'!H:H,MATCH($C184,'Policy Characteristics'!$C:$C,0)))</f>
        <v>0.01</v>
      </c>
      <c r="O184" s="446" t="str">
        <f>IF(ISBLANK(INDEX('Policy Characteristics'!I:I,MATCH($C184,'Policy Characteristics'!$C:$C,0))),"",INDEX('Policy Characteristics'!I:I,MATCH($C184,'Policy Characteristics'!$C:$C,0)))</f>
        <v>% of new vehicles sold</v>
      </c>
      <c r="P184" s="44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446" t="str">
        <f>IF(ISBLANK(INDEX('Policy Characteristics'!K:K,MATCH($C184,'Policy Characteristics'!$C:$C,0))),"",INDEX('Policy Characteristics'!K:K,MATCH($C184,'Policy Characteristics'!$C:$C,0)))</f>
        <v>transportation-sector-main.html#ev-mandate</v>
      </c>
      <c r="R184" s="446" t="str">
        <f>IF(ISBLANK(INDEX('Policy Characteristics'!L:L,MATCH($C184,'Policy Characteristics'!$C:$C,0))),"",INDEX('Policy Characteristics'!L:L,MATCH($C184,'Policy Characteristics'!$C:$C,0)))</f>
        <v>ev-mandate.html</v>
      </c>
    </row>
    <row r="185" spans="1:18" x14ac:dyDescent="0.25">
      <c r="A185" s="446" t="str">
        <f>IF(ISBLANK(INDEX('Policy Characteristics'!A:A,MATCH($C185,'Policy Characteristics'!$C:$C,0))),"",INDEX('Policy Characteristics'!A:A,MATCH($C185,'Policy Characteristics'!$C:$C,0)))</f>
        <v>Transportation</v>
      </c>
      <c r="B185" s="467" t="str">
        <f>IF(ISBLANK(INDEX('Policy Characteristics'!B:B,MATCH($C185,'Policy Characteristics'!$C:$C,0))),"",INDEX('Policy Characteristics'!B:B,MATCH($C185,'Policy Characteristics'!$C:$C,0)))</f>
        <v>Zero-Emission Vehicle Sales Standard</v>
      </c>
      <c r="C185" s="446" t="str">
        <f t="shared" si="9"/>
        <v>Minimum Required ZEV Sales Percentage</v>
      </c>
      <c r="D185" s="295" t="s">
        <v>42</v>
      </c>
      <c r="E185" s="295" t="s">
        <v>113</v>
      </c>
      <c r="F185" s="295" t="s">
        <v>85</v>
      </c>
      <c r="G185" s="295" t="s">
        <v>144</v>
      </c>
      <c r="H185" s="297">
        <v>591</v>
      </c>
      <c r="I185" s="470" t="s">
        <v>44</v>
      </c>
      <c r="J185" s="469" t="str">
        <f>IF(ISBLANK(INDEX('Policy Characteristics'!D:D,MATCH($C185,'Policy Characteristics'!$C:$C,0))),"",INDEX('Policy Characteristics'!D:D,MATCH($C185,'Policy Characteristics'!$C:$C,0)))</f>
        <v>ZEV Sales Standard</v>
      </c>
      <c r="K185" s="446" t="str">
        <f>IF(ISBLANK(INDEX('Policy Characteristics'!E:E,MATCH($C185,'Policy Characteristics'!$C:$C,0))),"",INDEX('Policy Characteristics'!E:E,MATCH($C185,'Policy Characteristics'!$C:$C,0)))</f>
        <v>trans ZEV minimum</v>
      </c>
      <c r="L185" s="242">
        <f>IF(ISBLANK(INDEX('Policy Characteristics'!F:F,MATCH($C185,'Policy Characteristics'!$C:$C,0))),"",INDEX('Policy Characteristics'!F:F,MATCH($C185,'Policy Characteristics'!$C:$C,0)))</f>
        <v>0</v>
      </c>
      <c r="M185" s="242">
        <f>IF(ISBLANK(INDEX('Policy Characteristics'!G:G,MATCH($C185,'Policy Characteristics'!$C:$C,0))),"",INDEX('Policy Characteristics'!G:G,MATCH($C185,'Policy Characteristics'!$C:$C,0)))</f>
        <v>1</v>
      </c>
      <c r="N185" s="242">
        <f>IF(ISBLANK(INDEX('Policy Characteristics'!H:H,MATCH($C185,'Policy Characteristics'!$C:$C,0))),"",INDEX('Policy Characteristics'!H:H,MATCH($C185,'Policy Characteristics'!$C:$C,0)))</f>
        <v>0.01</v>
      </c>
      <c r="O185" s="446" t="str">
        <f>IF(ISBLANK(INDEX('Policy Characteristics'!I:I,MATCH($C185,'Policy Characteristics'!$C:$C,0))),"",INDEX('Policy Characteristics'!I:I,MATCH($C185,'Policy Characteristics'!$C:$C,0)))</f>
        <v>% of new vehicles sold</v>
      </c>
      <c r="P185" s="44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446" t="str">
        <f>IF(ISBLANK(INDEX('Policy Characteristics'!K:K,MATCH($C185,'Policy Characteristics'!$C:$C,0))),"",INDEX('Policy Characteristics'!K:K,MATCH($C185,'Policy Characteristics'!$C:$C,0)))</f>
        <v>transportation-sector-main.html#ev-mandate</v>
      </c>
      <c r="R185" s="446" t="str">
        <f>IF(ISBLANK(INDEX('Policy Characteristics'!L:L,MATCH($C185,'Policy Characteristics'!$C:$C,0))),"",INDEX('Policy Characteristics'!L:L,MATCH($C185,'Policy Characteristics'!$C:$C,0)))</f>
        <v>ev-mandate.html</v>
      </c>
    </row>
    <row r="186" spans="1:18" x14ac:dyDescent="0.25">
      <c r="A186" s="446" t="str">
        <f>IF(ISBLANK(INDEX('Policy Characteristics'!A:A,MATCH($C186,'Policy Characteristics'!$C:$C,0))),"",INDEX('Policy Characteristics'!A:A,MATCH($C186,'Policy Characteristics'!$C:$C,0)))</f>
        <v>Transportation</v>
      </c>
      <c r="B186" s="467" t="str">
        <f>IF(ISBLANK(INDEX('Policy Characteristics'!B:B,MATCH($C186,'Policy Characteristics'!$C:$C,0))),"",INDEX('Policy Characteristics'!B:B,MATCH($C186,'Policy Characteristics'!$C:$C,0)))</f>
        <v>Non-BAU ZEV-Qualifying Vehicles</v>
      </c>
      <c r="C186" t="s">
        <v>3437</v>
      </c>
      <c r="D186" s="339"/>
      <c r="E186" s="339"/>
      <c r="F186" s="339"/>
      <c r="G186" s="339"/>
      <c r="H186" s="20">
        <v>1655</v>
      </c>
      <c r="I186" s="468" t="s">
        <v>43</v>
      </c>
      <c r="J186" s="469" t="str">
        <f>IF(ISBLANK(INDEX('Policy Characteristics'!D:D,MATCH($C186,'Policy Characteristics'!$C:$C,0))),"",INDEX('Policy Characteristics'!D:D,MATCH($C186,'Policy Characteristics'!$C:$C,0)))</f>
        <v>ZEV Sales Standard</v>
      </c>
      <c r="K186" s="446" t="str">
        <f>IF(ISBLANK(INDEX('Policy Characteristics'!E:E,MATCH($C186,'Policy Characteristics'!$C:$C,0))),"",INDEX('Policy Characteristics'!E:E,MATCH($C186,'Policy Characteristics'!$C:$C,0)))</f>
        <v>trans non BAU ZEV vehicle definitions</v>
      </c>
      <c r="L186" s="242">
        <f>IF(ISBLANK(INDEX('Policy Characteristics'!F:F,MATCH($C186,'Policy Characteristics'!$C:$C,0))),"",INDEX('Policy Characteristics'!F:F,MATCH($C186,'Policy Characteristics'!$C:$C,0)))</f>
        <v>0</v>
      </c>
      <c r="M186" s="242">
        <f>IF(ISBLANK(INDEX('Policy Characteristics'!G:G,MATCH($C186,'Policy Characteristics'!$C:$C,0))),"",INDEX('Policy Characteristics'!G:G,MATCH($C186,'Policy Characteristics'!$C:$C,0)))</f>
        <v>1</v>
      </c>
      <c r="N186" s="242">
        <f>IF(ISBLANK(INDEX('Policy Characteristics'!H:H,MATCH($C186,'Policy Characteristics'!$C:$C,0))),"",INDEX('Policy Characteristics'!H:H,MATCH($C186,'Policy Characteristics'!$C:$C,0)))</f>
        <v>1</v>
      </c>
      <c r="O186" s="446" t="str">
        <f>IF(ISBLANK(INDEX('Policy Characteristics'!I:I,MATCH($C186,'Policy Characteristics'!$C:$C,0))),"",INDEX('Policy Characteristics'!I:I,MATCH($C186,'Policy Characteristics'!$C:$C,0)))</f>
        <v>on/off</v>
      </c>
      <c r="P186" s="44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446" t="str">
        <f>IF(ISBLANK(INDEX('Policy Characteristics'!K:K,MATCH($C186,'Policy Characteristics'!$C:$C,0))),"",INDEX('Policy Characteristics'!K:K,MATCH($C186,'Policy Characteristics'!$C:$C,0)))</f>
        <v/>
      </c>
      <c r="R186" s="446" t="str">
        <f>IF(ISBLANK(INDEX('Policy Characteristics'!L:L,MATCH($C186,'Policy Characteristics'!$C:$C,0))),"",INDEX('Policy Characteristics'!L:L,MATCH($C186,'Policy Characteristics'!$C:$C,0)))</f>
        <v/>
      </c>
    </row>
    <row r="187" spans="1:18" s="295" customFormat="1" x14ac:dyDescent="0.25">
      <c r="A187" s="446" t="str">
        <f>IF(ISBLANK(INDEX('Policy Characteristics'!A:A,MATCH($C187,'Policy Characteristics'!$C:$C,0))),"",INDEX('Policy Characteristics'!A:A,MATCH($C187,'Policy Characteristics'!$C:$C,0)))</f>
        <v>Transportation</v>
      </c>
      <c r="B187" s="467" t="str">
        <f>IF(ISBLANK(INDEX('Policy Characteristics'!B:B,MATCH($C187,'Policy Characteristics'!$C:$C,0))),"",INDEX('Policy Characteristics'!B:B,MATCH($C187,'Policy Characteristics'!$C:$C,0)))</f>
        <v>Subsidy for Vehicle Battery Production</v>
      </c>
      <c r="C187" t="s">
        <v>3628</v>
      </c>
      <c r="H187" s="20">
        <v>2257</v>
      </c>
      <c r="I187" s="468" t="s">
        <v>43</v>
      </c>
      <c r="J187" s="469" t="str">
        <f>IF(ISBLANK(INDEX('Policy Characteristics'!D:D,MATCH($C187,'Policy Characteristics'!$C:$C,0))),"",INDEX('Policy Characteristics'!D:D,MATCH($C187,'Policy Characteristics'!$C:$C,0)))</f>
        <v>Vehicle Battery Production Subsidy</v>
      </c>
      <c r="K187" s="446" t="str">
        <f>IF(ISBLANK(INDEX('Policy Characteristics'!E:E,MATCH($C187,'Policy Characteristics'!$C:$C,0))),"",INDEX('Policy Characteristics'!E:E,MATCH($C187,'Policy Characteristics'!$C:$C,0)))</f>
        <v>trans battery subsidy</v>
      </c>
      <c r="L187" s="331">
        <f>IF(ISBLANK(INDEX('Policy Characteristics'!F:F,MATCH($C187,'Policy Characteristics'!$C:$C,0))),"",INDEX('Policy Characteristics'!F:F,MATCH($C187,'Policy Characteristics'!$C:$C,0)))</f>
        <v>0</v>
      </c>
      <c r="M187" s="331">
        <f>IF(ISBLANK(INDEX('Policy Characteristics'!G:G,MATCH($C187,'Policy Characteristics'!$C:$C,0))),"",INDEX('Policy Characteristics'!G:G,MATCH($C187,'Policy Characteristics'!$C:$C,0)))</f>
        <v>50</v>
      </c>
      <c r="N187" s="331">
        <f>IF(ISBLANK(INDEX('Policy Characteristics'!H:H,MATCH($C187,'Policy Characteristics'!$C:$C,0))),"",INDEX('Policy Characteristics'!H:H,MATCH($C187,'Policy Characteristics'!$C:$C,0)))</f>
        <v>1</v>
      </c>
      <c r="O187" s="446" t="str">
        <f>IF(ISBLANK(INDEX('Policy Characteristics'!I:I,MATCH($C187,'Policy Characteristics'!$C:$C,0))),"",INDEX('Policy Characteristics'!I:I,MATCH($C187,'Policy Characteristics'!$C:$C,0)))</f>
        <v>$/kWh</v>
      </c>
      <c r="P187" s="44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 **Guidance for setting values:** The Inflation Reduction Act includes a $35/kWh tax credit for battery cells and a $10/kWh tax credit for assembly for onroad vehicles, which are included in the BAU case.</v>
      </c>
      <c r="Q187" s="446" t="str">
        <f>IF(ISBLANK(INDEX('Policy Characteristics'!K:K,MATCH($C187,'Policy Characteristics'!$C:$C,0))),"",INDEX('Policy Characteristics'!K:K,MATCH($C187,'Policy Characteristics'!$C:$C,0)))</f>
        <v/>
      </c>
      <c r="R187" s="446" t="str">
        <f>IF(ISBLANK(INDEX('Policy Characteristics'!L:L,MATCH($C187,'Policy Characteristics'!$C:$C,0))),"",INDEX('Policy Characteristics'!L:L,MATCH($C187,'Policy Characteristics'!$C:$C,0)))</f>
        <v/>
      </c>
    </row>
    <row r="188" spans="1:18" x14ac:dyDescent="0.25">
      <c r="A188" s="446" t="str">
        <f>IF(ISBLANK(INDEX('Policy Characteristics'!A:A,MATCH($C188,'Policy Characteristics'!$C:$C,0))),"",INDEX('Policy Characteristics'!A:A,MATCH($C188,'Policy Characteristics'!$C:$C,0)))</f>
        <v>Buildings and Appliances</v>
      </c>
      <c r="B188" s="467" t="str">
        <f>IF(ISBLANK(INDEX('Policy Characteristics'!B:B,MATCH($C188,'Policy Characteristics'!$C:$C,0))),"",INDEX('Policy Characteristics'!B:B,MATCH($C188,'Policy Characteristics'!$C:$C,0)))</f>
        <v>Building Component Electrification</v>
      </c>
      <c r="C188" t="s">
        <v>2486</v>
      </c>
      <c r="D188" s="339" t="s">
        <v>115</v>
      </c>
      <c r="E188" s="339" t="s">
        <v>277</v>
      </c>
      <c r="F188" s="339" t="s">
        <v>121</v>
      </c>
      <c r="G188" s="339" t="s">
        <v>281</v>
      </c>
      <c r="H188" s="20">
        <v>435</v>
      </c>
      <c r="I188" s="468" t="s">
        <v>43</v>
      </c>
      <c r="J188" s="469" t="str">
        <f>IF(ISBLANK(INDEX('Policy Characteristics'!D:D,MATCH($C188,'Policy Characteristics'!$C:$C,0))),"",INDEX('Policy Characteristics'!D:D,MATCH($C188,'Policy Characteristics'!$C:$C,0)))</f>
        <v>Building Component Electrification</v>
      </c>
      <c r="K188" s="446" t="str">
        <f>IF(ISBLANK(INDEX('Policy Characteristics'!E:E,MATCH($C188,'Policy Characteristics'!$C:$C,0))),"",INDEX('Policy Characteristics'!E:E,MATCH($C188,'Policy Characteristics'!$C:$C,0)))</f>
        <v>bldgs new component fuel shifting</v>
      </c>
      <c r="L188" s="242">
        <f>IF(ISBLANK(INDEX('Policy Characteristics'!F:F,MATCH($C188,'Policy Characteristics'!$C:$C,0))),"",INDEX('Policy Characteristics'!F:F,MATCH($C188,'Policy Characteristics'!$C:$C,0)))</f>
        <v>0</v>
      </c>
      <c r="M188" s="242">
        <f>IF(ISBLANK(INDEX('Policy Characteristics'!G:G,MATCH($C188,'Policy Characteristics'!$C:$C,0))),"",INDEX('Policy Characteristics'!G:G,MATCH($C188,'Policy Characteristics'!$C:$C,0)))</f>
        <v>1</v>
      </c>
      <c r="N188" s="242">
        <f>IF(ISBLANK(INDEX('Policy Characteristics'!H:H,MATCH($C188,'Policy Characteristics'!$C:$C,0))),"",INDEX('Policy Characteristics'!H:H,MATCH($C188,'Policy Characteristics'!$C:$C,0)))</f>
        <v>0.01</v>
      </c>
      <c r="O188" s="446" t="str">
        <f>IF(ISBLANK(INDEX('Policy Characteristics'!I:I,MATCH($C188,'Policy Characteristics'!$C:$C,0))),"",INDEX('Policy Characteristics'!I:I,MATCH($C188,'Policy Characteristics'!$C:$C,0)))</f>
        <v>% of newly sold non-electric building components</v>
      </c>
      <c r="P188" s="446" t="str">
        <f>IF(ISBLANK(INDEX('Policy Characteristics'!J:J,MATCH($C188,'Policy Characteristics'!$C:$C,0))),"",INDEX('Policy Characteristics'!J:J,MATCH($C188,'Policy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88" s="446" t="str">
        <f>IF(ISBLANK(INDEX('Policy Characteristics'!K:K,MATCH($C188,'Policy Characteristics'!$C:$C,0))),"",INDEX('Policy Characteristics'!K:K,MATCH($C188,'Policy Characteristics'!$C:$C,0)))</f>
        <v>buildings-sector-main.html#component-elec</v>
      </c>
      <c r="R188" s="446" t="str">
        <f>IF(ISBLANK(INDEX('Policy Characteristics'!L:L,MATCH($C188,'Policy Characteristics'!$C:$C,0))),"",INDEX('Policy Characteristics'!L:L,MATCH($C188,'Policy Characteristics'!$C:$C,0)))</f>
        <v>building-component-electrification.html</v>
      </c>
    </row>
    <row r="189" spans="1:18" x14ac:dyDescent="0.25">
      <c r="A189" s="446" t="str">
        <f>IF(ISBLANK(INDEX('Policy Characteristics'!A:A,MATCH($C189,'Policy Characteristics'!$C:$C,0))),"",INDEX('Policy Characteristics'!A:A,MATCH($C189,'Policy Characteristics'!$C:$C,0)))</f>
        <v>Buildings and Appliances</v>
      </c>
      <c r="B189" s="467" t="str">
        <f>IF(ISBLANK(INDEX('Policy Characteristics'!B:B,MATCH($C189,'Policy Characteristics'!$C:$C,0))),"",INDEX('Policy Characteristics'!B:B,MATCH($C189,'Policy Characteristics'!$C:$C,0)))</f>
        <v>Building Component Electrification</v>
      </c>
      <c r="C189" s="446" t="str">
        <f t="shared" ref="C189:C201" si="10">C$188</f>
        <v>Fraction of New Bldg Components Shifted to Other Fuels</v>
      </c>
      <c r="D189" s="339" t="s">
        <v>116</v>
      </c>
      <c r="E189" s="339" t="s">
        <v>277</v>
      </c>
      <c r="F189" s="339" t="s">
        <v>122</v>
      </c>
      <c r="G189" s="339" t="s">
        <v>281</v>
      </c>
      <c r="H189" s="20">
        <v>436</v>
      </c>
      <c r="I189" s="468" t="s">
        <v>44</v>
      </c>
      <c r="J189" s="469" t="str">
        <f>IF(ISBLANK(INDEX('Policy Characteristics'!D:D,MATCH($C189,'Policy Characteristics'!$C:$C,0))),"",INDEX('Policy Characteristics'!D:D,MATCH($C189,'Policy Characteristics'!$C:$C,0)))</f>
        <v>Building Component Electrification</v>
      </c>
      <c r="K189" s="446" t="str">
        <f>IF(ISBLANK(INDEX('Policy Characteristics'!E:E,MATCH($C189,'Policy Characteristics'!$C:$C,0))),"",INDEX('Policy Characteristics'!E:E,MATCH($C189,'Policy Characteristics'!$C:$C,0)))</f>
        <v>bldgs new component fuel shifting</v>
      </c>
      <c r="L189" s="242">
        <f>IF(ISBLANK(INDEX('Policy Characteristics'!F:F,MATCH($C189,'Policy Characteristics'!$C:$C,0))),"",INDEX('Policy Characteristics'!F:F,MATCH($C189,'Policy Characteristics'!$C:$C,0)))</f>
        <v>0</v>
      </c>
      <c r="M189" s="242">
        <f>IF(ISBLANK(INDEX('Policy Characteristics'!G:G,MATCH($C189,'Policy Characteristics'!$C:$C,0))),"",INDEX('Policy Characteristics'!G:G,MATCH($C189,'Policy Characteristics'!$C:$C,0)))</f>
        <v>1</v>
      </c>
      <c r="N189" s="242">
        <f>IF(ISBLANK(INDEX('Policy Characteristics'!H:H,MATCH($C189,'Policy Characteristics'!$C:$C,0))),"",INDEX('Policy Characteristics'!H:H,MATCH($C189,'Policy Characteristics'!$C:$C,0)))</f>
        <v>0.01</v>
      </c>
      <c r="O189" s="446" t="str">
        <f>IF(ISBLANK(INDEX('Policy Characteristics'!I:I,MATCH($C189,'Policy Characteristics'!$C:$C,0))),"",INDEX('Policy Characteristics'!I:I,MATCH($C189,'Policy Characteristics'!$C:$C,0)))</f>
        <v>% of newly sold non-electric building components</v>
      </c>
      <c r="P189" s="446" t="str">
        <f>IF(ISBLANK(INDEX('Policy Characteristics'!J:J,MATCH($C189,'Policy Characteristics'!$C:$C,0))),"",INDEX('Policy Characteristics'!J:J,MATCH($C189,'Policy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89" s="446" t="str">
        <f>IF(ISBLANK(INDEX('Policy Characteristics'!K:K,MATCH($C189,'Policy Characteristics'!$C:$C,0))),"",INDEX('Policy Characteristics'!K:K,MATCH($C189,'Policy Characteristics'!$C:$C,0)))</f>
        <v>buildings-sector-main.html#component-elec</v>
      </c>
      <c r="R189" s="446" t="str">
        <f>IF(ISBLANK(INDEX('Policy Characteristics'!L:L,MATCH($C189,'Policy Characteristics'!$C:$C,0))),"",INDEX('Policy Characteristics'!L:L,MATCH($C189,'Policy Characteristics'!$C:$C,0)))</f>
        <v>building-component-electrification.html</v>
      </c>
    </row>
    <row r="190" spans="1:18" x14ac:dyDescent="0.25">
      <c r="A190" s="446" t="str">
        <f>IF(ISBLANK(INDEX('Policy Characteristics'!A:A,MATCH($C190,'Policy Characteristics'!$C:$C,0))),"",INDEX('Policy Characteristics'!A:A,MATCH($C190,'Policy Characteristics'!$C:$C,0)))</f>
        <v>Buildings and Appliances</v>
      </c>
      <c r="B190" s="467" t="str">
        <f>IF(ISBLANK(INDEX('Policy Characteristics'!B:B,MATCH($C190,'Policy Characteristics'!$C:$C,0))),"",INDEX('Policy Characteristics'!B:B,MATCH($C190,'Policy Characteristics'!$C:$C,0)))</f>
        <v>Building Component Electrification</v>
      </c>
      <c r="C190" s="446" t="str">
        <f t="shared" si="10"/>
        <v>Fraction of New Bldg Components Shifted to Other Fuels</v>
      </c>
      <c r="D190" s="339" t="s">
        <v>118</v>
      </c>
      <c r="E190" s="339" t="s">
        <v>277</v>
      </c>
      <c r="F190" s="339" t="s">
        <v>124</v>
      </c>
      <c r="G190" s="339" t="s">
        <v>281</v>
      </c>
      <c r="H190" s="20">
        <v>437</v>
      </c>
      <c r="I190" s="468" t="s">
        <v>44</v>
      </c>
      <c r="J190" s="469" t="str">
        <f>IF(ISBLANK(INDEX('Policy Characteristics'!D:D,MATCH($C190,'Policy Characteristics'!$C:$C,0))),"",INDEX('Policy Characteristics'!D:D,MATCH($C190,'Policy Characteristics'!$C:$C,0)))</f>
        <v>Building Component Electrification</v>
      </c>
      <c r="K190" s="446" t="str">
        <f>IF(ISBLANK(INDEX('Policy Characteristics'!E:E,MATCH($C190,'Policy Characteristics'!$C:$C,0))),"",INDEX('Policy Characteristics'!E:E,MATCH($C190,'Policy Characteristics'!$C:$C,0)))</f>
        <v>bldgs new component fuel shifting</v>
      </c>
      <c r="L190" s="242">
        <f>IF(ISBLANK(INDEX('Policy Characteristics'!F:F,MATCH($C190,'Policy Characteristics'!$C:$C,0))),"",INDEX('Policy Characteristics'!F:F,MATCH($C190,'Policy Characteristics'!$C:$C,0)))</f>
        <v>0</v>
      </c>
      <c r="M190" s="242">
        <f>IF(ISBLANK(INDEX('Policy Characteristics'!G:G,MATCH($C190,'Policy Characteristics'!$C:$C,0))),"",INDEX('Policy Characteristics'!G:G,MATCH($C190,'Policy Characteristics'!$C:$C,0)))</f>
        <v>1</v>
      </c>
      <c r="N190" s="242">
        <f>IF(ISBLANK(INDEX('Policy Characteristics'!H:H,MATCH($C190,'Policy Characteristics'!$C:$C,0))),"",INDEX('Policy Characteristics'!H:H,MATCH($C190,'Policy Characteristics'!$C:$C,0)))</f>
        <v>0.01</v>
      </c>
      <c r="O190" s="446" t="str">
        <f>IF(ISBLANK(INDEX('Policy Characteristics'!I:I,MATCH($C190,'Policy Characteristics'!$C:$C,0))),"",INDEX('Policy Characteristics'!I:I,MATCH($C190,'Policy Characteristics'!$C:$C,0)))</f>
        <v>% of newly sold non-electric building components</v>
      </c>
      <c r="P190" s="446" t="str">
        <f>IF(ISBLANK(INDEX('Policy Characteristics'!J:J,MATCH($C190,'Policy Characteristics'!$C:$C,0))),"",INDEX('Policy Characteristics'!J:J,MATCH($C190,'Policy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0" s="446" t="str">
        <f>IF(ISBLANK(INDEX('Policy Characteristics'!K:K,MATCH($C190,'Policy Characteristics'!$C:$C,0))),"",INDEX('Policy Characteristics'!K:K,MATCH($C190,'Policy Characteristics'!$C:$C,0)))</f>
        <v>buildings-sector-main.html#component-elec</v>
      </c>
      <c r="R190" s="446" t="str">
        <f>IF(ISBLANK(INDEX('Policy Characteristics'!L:L,MATCH($C190,'Policy Characteristics'!$C:$C,0))),"",INDEX('Policy Characteristics'!L:L,MATCH($C190,'Policy Characteristics'!$C:$C,0)))</f>
        <v>building-component-electrification.html</v>
      </c>
    </row>
    <row r="191" spans="1:18" x14ac:dyDescent="0.25">
      <c r="A191" s="446" t="str">
        <f>IF(ISBLANK(INDEX('Policy Characteristics'!A:A,MATCH($C191,'Policy Characteristics'!$C:$C,0))),"",INDEX('Policy Characteristics'!A:A,MATCH($C191,'Policy Characteristics'!$C:$C,0)))</f>
        <v>Buildings and Appliances</v>
      </c>
      <c r="B191" s="467" t="str">
        <f>IF(ISBLANK(INDEX('Policy Characteristics'!B:B,MATCH($C191,'Policy Characteristics'!$C:$C,0))),"",INDEX('Policy Characteristics'!B:B,MATCH($C191,'Policy Characteristics'!$C:$C,0)))</f>
        <v>Building Component Electrification</v>
      </c>
      <c r="C191" s="446" t="str">
        <f t="shared" si="10"/>
        <v>Fraction of New Bldg Components Shifted to Other Fuels</v>
      </c>
      <c r="D191" s="339" t="s">
        <v>119</v>
      </c>
      <c r="E191" s="339" t="s">
        <v>277</v>
      </c>
      <c r="F191" s="339" t="s">
        <v>125</v>
      </c>
      <c r="G191" s="339" t="s">
        <v>281</v>
      </c>
      <c r="H191" s="20">
        <v>438</v>
      </c>
      <c r="I191" s="468" t="s">
        <v>43</v>
      </c>
      <c r="J191" s="469" t="str">
        <f>IF(ISBLANK(INDEX('Policy Characteristics'!D:D,MATCH($C191,'Policy Characteristics'!$C:$C,0))),"",INDEX('Policy Characteristics'!D:D,MATCH($C191,'Policy Characteristics'!$C:$C,0)))</f>
        <v>Building Component Electrification</v>
      </c>
      <c r="K191" s="446" t="str">
        <f>IF(ISBLANK(INDEX('Policy Characteristics'!E:E,MATCH($C191,'Policy Characteristics'!$C:$C,0))),"",INDEX('Policy Characteristics'!E:E,MATCH($C191,'Policy Characteristics'!$C:$C,0)))</f>
        <v>bldgs new component fuel shifting</v>
      </c>
      <c r="L191" s="242">
        <f>IF(ISBLANK(INDEX('Policy Characteristics'!F:F,MATCH($C191,'Policy Characteristics'!$C:$C,0))),"",INDEX('Policy Characteristics'!F:F,MATCH($C191,'Policy Characteristics'!$C:$C,0)))</f>
        <v>0</v>
      </c>
      <c r="M191" s="242">
        <f>IF(ISBLANK(INDEX('Policy Characteristics'!G:G,MATCH($C191,'Policy Characteristics'!$C:$C,0))),"",INDEX('Policy Characteristics'!G:G,MATCH($C191,'Policy Characteristics'!$C:$C,0)))</f>
        <v>1</v>
      </c>
      <c r="N191" s="242">
        <f>IF(ISBLANK(INDEX('Policy Characteristics'!H:H,MATCH($C191,'Policy Characteristics'!$C:$C,0))),"",INDEX('Policy Characteristics'!H:H,MATCH($C191,'Policy Characteristics'!$C:$C,0)))</f>
        <v>0.01</v>
      </c>
      <c r="O191" s="446" t="str">
        <f>IF(ISBLANK(INDEX('Policy Characteristics'!I:I,MATCH($C191,'Policy Characteristics'!$C:$C,0))),"",INDEX('Policy Characteristics'!I:I,MATCH($C191,'Policy Characteristics'!$C:$C,0)))</f>
        <v>% of newly sold non-electric building components</v>
      </c>
      <c r="P191" s="446" t="str">
        <f>IF(ISBLANK(INDEX('Policy Characteristics'!J:J,MATCH($C191,'Policy Characteristics'!$C:$C,0))),"",INDEX('Policy Characteristics'!J:J,MATCH($C191,'Policy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1" s="446" t="str">
        <f>IF(ISBLANK(INDEX('Policy Characteristics'!K:K,MATCH($C191,'Policy Characteristics'!$C:$C,0))),"",INDEX('Policy Characteristics'!K:K,MATCH($C191,'Policy Characteristics'!$C:$C,0)))</f>
        <v>buildings-sector-main.html#component-elec</v>
      </c>
      <c r="R191" s="446" t="str">
        <f>IF(ISBLANK(INDEX('Policy Characteristics'!L:L,MATCH($C191,'Policy Characteristics'!$C:$C,0))),"",INDEX('Policy Characteristics'!L:L,MATCH($C191,'Policy Characteristics'!$C:$C,0)))</f>
        <v>building-component-electrification.html</v>
      </c>
    </row>
    <row r="192" spans="1:18" x14ac:dyDescent="0.25">
      <c r="A192" s="446" t="str">
        <f>IF(ISBLANK(INDEX('Policy Characteristics'!A:A,MATCH($C192,'Policy Characteristics'!$C:$C,0))),"",INDEX('Policy Characteristics'!A:A,MATCH($C192,'Policy Characteristics'!$C:$C,0)))</f>
        <v>Buildings and Appliances</v>
      </c>
      <c r="B192" s="467" t="str">
        <f>IF(ISBLANK(INDEX('Policy Characteristics'!B:B,MATCH($C192,'Policy Characteristics'!$C:$C,0))),"",INDEX('Policy Characteristics'!B:B,MATCH($C192,'Policy Characteristics'!$C:$C,0)))</f>
        <v>Building Component Electrification</v>
      </c>
      <c r="C192" s="446" t="str">
        <f t="shared" si="10"/>
        <v>Fraction of New Bldg Components Shifted to Other Fuels</v>
      </c>
      <c r="D192" s="339" t="s">
        <v>120</v>
      </c>
      <c r="E192" s="339" t="s">
        <v>277</v>
      </c>
      <c r="F192" s="339" t="s">
        <v>126</v>
      </c>
      <c r="G192" s="339" t="s">
        <v>281</v>
      </c>
      <c r="H192" s="20">
        <v>439</v>
      </c>
      <c r="I192" s="468" t="s">
        <v>43</v>
      </c>
      <c r="J192" s="469" t="str">
        <f>IF(ISBLANK(INDEX('Policy Characteristics'!D:D,MATCH($C192,'Policy Characteristics'!$C:$C,0))),"",INDEX('Policy Characteristics'!D:D,MATCH($C192,'Policy Characteristics'!$C:$C,0)))</f>
        <v>Building Component Electrification</v>
      </c>
      <c r="K192" s="446" t="str">
        <f>IF(ISBLANK(INDEX('Policy Characteristics'!E:E,MATCH($C192,'Policy Characteristics'!$C:$C,0))),"",INDEX('Policy Characteristics'!E:E,MATCH($C192,'Policy Characteristics'!$C:$C,0)))</f>
        <v>bldgs new component fuel shifting</v>
      </c>
      <c r="L192" s="242">
        <f>IF(ISBLANK(INDEX('Policy Characteristics'!F:F,MATCH($C192,'Policy Characteristics'!$C:$C,0))),"",INDEX('Policy Characteristics'!F:F,MATCH($C192,'Policy Characteristics'!$C:$C,0)))</f>
        <v>0</v>
      </c>
      <c r="M192" s="242">
        <f>IF(ISBLANK(INDEX('Policy Characteristics'!G:G,MATCH($C192,'Policy Characteristics'!$C:$C,0))),"",INDEX('Policy Characteristics'!G:G,MATCH($C192,'Policy Characteristics'!$C:$C,0)))</f>
        <v>1</v>
      </c>
      <c r="N192" s="242">
        <f>IF(ISBLANK(INDEX('Policy Characteristics'!H:H,MATCH($C192,'Policy Characteristics'!$C:$C,0))),"",INDEX('Policy Characteristics'!H:H,MATCH($C192,'Policy Characteristics'!$C:$C,0)))</f>
        <v>0.01</v>
      </c>
      <c r="O192" s="446" t="str">
        <f>IF(ISBLANK(INDEX('Policy Characteristics'!I:I,MATCH($C192,'Policy Characteristics'!$C:$C,0))),"",INDEX('Policy Characteristics'!I:I,MATCH($C192,'Policy Characteristics'!$C:$C,0)))</f>
        <v>% of newly sold non-electric building components</v>
      </c>
      <c r="P192" s="446" t="str">
        <f>IF(ISBLANK(INDEX('Policy Characteristics'!J:J,MATCH($C192,'Policy Characteristics'!$C:$C,0))),"",INDEX('Policy Characteristics'!J:J,MATCH($C192,'Policy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2" s="446" t="str">
        <f>IF(ISBLANK(INDEX('Policy Characteristics'!K:K,MATCH($C192,'Policy Characteristics'!$C:$C,0))),"",INDEX('Policy Characteristics'!K:K,MATCH($C192,'Policy Characteristics'!$C:$C,0)))</f>
        <v>buildings-sector-main.html#component-elec</v>
      </c>
      <c r="R192" s="446" t="str">
        <f>IF(ISBLANK(INDEX('Policy Characteristics'!L:L,MATCH($C192,'Policy Characteristics'!$C:$C,0))),"",INDEX('Policy Characteristics'!L:L,MATCH($C192,'Policy Characteristics'!$C:$C,0)))</f>
        <v>building-component-electrification.html</v>
      </c>
    </row>
    <row r="193" spans="1:18" x14ac:dyDescent="0.25">
      <c r="A193" s="446" t="str">
        <f>IF(ISBLANK(INDEX('Policy Characteristics'!A:A,MATCH($C193,'Policy Characteristics'!$C:$C,0))),"",INDEX('Policy Characteristics'!A:A,MATCH($C193,'Policy Characteristics'!$C:$C,0)))</f>
        <v>Buildings and Appliances</v>
      </c>
      <c r="B193" s="467" t="str">
        <f>IF(ISBLANK(INDEX('Policy Characteristics'!B:B,MATCH($C193,'Policy Characteristics'!$C:$C,0))),"",INDEX('Policy Characteristics'!B:B,MATCH($C193,'Policy Characteristics'!$C:$C,0)))</f>
        <v>Building Component Electrification</v>
      </c>
      <c r="C193" s="446" t="str">
        <f t="shared" si="10"/>
        <v>Fraction of New Bldg Components Shifted to Other Fuels</v>
      </c>
      <c r="D193" s="339" t="s">
        <v>115</v>
      </c>
      <c r="E193" s="339" t="s">
        <v>278</v>
      </c>
      <c r="F193" s="339" t="s">
        <v>121</v>
      </c>
      <c r="G193" s="339" t="s">
        <v>280</v>
      </c>
      <c r="H193" s="20">
        <v>440</v>
      </c>
      <c r="I193" s="468" t="s">
        <v>43</v>
      </c>
      <c r="J193" s="469" t="str">
        <f>IF(ISBLANK(INDEX('Policy Characteristics'!D:D,MATCH($C193,'Policy Characteristics'!$C:$C,0))),"",INDEX('Policy Characteristics'!D:D,MATCH($C193,'Policy Characteristics'!$C:$C,0)))</f>
        <v>Building Component Electrification</v>
      </c>
      <c r="K193" s="446" t="str">
        <f>IF(ISBLANK(INDEX('Policy Characteristics'!E:E,MATCH($C193,'Policy Characteristics'!$C:$C,0))),"",INDEX('Policy Characteristics'!E:E,MATCH($C193,'Policy Characteristics'!$C:$C,0)))</f>
        <v>bldgs new component fuel shifting</v>
      </c>
      <c r="L193" s="242">
        <f>IF(ISBLANK(INDEX('Policy Characteristics'!F:F,MATCH($C193,'Policy Characteristics'!$C:$C,0))),"",INDEX('Policy Characteristics'!F:F,MATCH($C193,'Policy Characteristics'!$C:$C,0)))</f>
        <v>0</v>
      </c>
      <c r="M193" s="242">
        <f>IF(ISBLANK(INDEX('Policy Characteristics'!G:G,MATCH($C193,'Policy Characteristics'!$C:$C,0))),"",INDEX('Policy Characteristics'!G:G,MATCH($C193,'Policy Characteristics'!$C:$C,0)))</f>
        <v>1</v>
      </c>
      <c r="N193" s="242">
        <f>IF(ISBLANK(INDEX('Policy Characteristics'!H:H,MATCH($C193,'Policy Characteristics'!$C:$C,0))),"",INDEX('Policy Characteristics'!H:H,MATCH($C193,'Policy Characteristics'!$C:$C,0)))</f>
        <v>0.01</v>
      </c>
      <c r="O193" s="446" t="str">
        <f>IF(ISBLANK(INDEX('Policy Characteristics'!I:I,MATCH($C193,'Policy Characteristics'!$C:$C,0))),"",INDEX('Policy Characteristics'!I:I,MATCH($C193,'Policy Characteristics'!$C:$C,0)))</f>
        <v>% of newly sold non-electric building components</v>
      </c>
      <c r="P193" s="446" t="str">
        <f>IF(ISBLANK(INDEX('Policy Characteristics'!J:J,MATCH($C193,'Policy Characteristics'!$C:$C,0))),"",INDEX('Policy Characteristics'!J:J,MATCH($C193,'Policy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3" s="446" t="str">
        <f>IF(ISBLANK(INDEX('Policy Characteristics'!K:K,MATCH($C193,'Policy Characteristics'!$C:$C,0))),"",INDEX('Policy Characteristics'!K:K,MATCH($C193,'Policy Characteristics'!$C:$C,0)))</f>
        <v>buildings-sector-main.html#component-elec</v>
      </c>
      <c r="R193" s="446" t="str">
        <f>IF(ISBLANK(INDEX('Policy Characteristics'!L:L,MATCH($C193,'Policy Characteristics'!$C:$C,0))),"",INDEX('Policy Characteristics'!L:L,MATCH($C193,'Policy Characteristics'!$C:$C,0)))</f>
        <v>building-component-electrification.html</v>
      </c>
    </row>
    <row r="194" spans="1:18" x14ac:dyDescent="0.25">
      <c r="A194" s="446" t="str">
        <f>IF(ISBLANK(INDEX('Policy Characteristics'!A:A,MATCH($C194,'Policy Characteristics'!$C:$C,0))),"",INDEX('Policy Characteristics'!A:A,MATCH($C194,'Policy Characteristics'!$C:$C,0)))</f>
        <v>Buildings and Appliances</v>
      </c>
      <c r="B194" s="467" t="str">
        <f>IF(ISBLANK(INDEX('Policy Characteristics'!B:B,MATCH($C194,'Policy Characteristics'!$C:$C,0))),"",INDEX('Policy Characteristics'!B:B,MATCH($C194,'Policy Characteristics'!$C:$C,0)))</f>
        <v>Building Component Electrification</v>
      </c>
      <c r="C194" s="446" t="str">
        <f t="shared" si="10"/>
        <v>Fraction of New Bldg Components Shifted to Other Fuels</v>
      </c>
      <c r="D194" s="339" t="s">
        <v>116</v>
      </c>
      <c r="E194" s="339" t="s">
        <v>278</v>
      </c>
      <c r="F194" s="339" t="s">
        <v>122</v>
      </c>
      <c r="G194" s="339" t="s">
        <v>280</v>
      </c>
      <c r="H194" s="20">
        <v>441</v>
      </c>
      <c r="I194" s="468" t="s">
        <v>44</v>
      </c>
      <c r="J194" s="469" t="str">
        <f>IF(ISBLANK(INDEX('Policy Characteristics'!D:D,MATCH($C194,'Policy Characteristics'!$C:$C,0))),"",INDEX('Policy Characteristics'!D:D,MATCH($C194,'Policy Characteristics'!$C:$C,0)))</f>
        <v>Building Component Electrification</v>
      </c>
      <c r="K194" s="446" t="str">
        <f>IF(ISBLANK(INDEX('Policy Characteristics'!E:E,MATCH($C194,'Policy Characteristics'!$C:$C,0))),"",INDEX('Policy Characteristics'!E:E,MATCH($C194,'Policy Characteristics'!$C:$C,0)))</f>
        <v>bldgs new component fuel shifting</v>
      </c>
      <c r="L194" s="242">
        <f>IF(ISBLANK(INDEX('Policy Characteristics'!F:F,MATCH($C194,'Policy Characteristics'!$C:$C,0))),"",INDEX('Policy Characteristics'!F:F,MATCH($C194,'Policy Characteristics'!$C:$C,0)))</f>
        <v>0</v>
      </c>
      <c r="M194" s="242">
        <f>IF(ISBLANK(INDEX('Policy Characteristics'!G:G,MATCH($C194,'Policy Characteristics'!$C:$C,0))),"",INDEX('Policy Characteristics'!G:G,MATCH($C194,'Policy Characteristics'!$C:$C,0)))</f>
        <v>1</v>
      </c>
      <c r="N194" s="242">
        <f>IF(ISBLANK(INDEX('Policy Characteristics'!H:H,MATCH($C194,'Policy Characteristics'!$C:$C,0))),"",INDEX('Policy Characteristics'!H:H,MATCH($C194,'Policy Characteristics'!$C:$C,0)))</f>
        <v>0.01</v>
      </c>
      <c r="O194" s="446" t="str">
        <f>IF(ISBLANK(INDEX('Policy Characteristics'!I:I,MATCH($C194,'Policy Characteristics'!$C:$C,0))),"",INDEX('Policy Characteristics'!I:I,MATCH($C194,'Policy Characteristics'!$C:$C,0)))</f>
        <v>% of newly sold non-electric building components</v>
      </c>
      <c r="P194" s="446" t="str">
        <f>IF(ISBLANK(INDEX('Policy Characteristics'!J:J,MATCH($C194,'Policy Characteristics'!$C:$C,0))),"",INDEX('Policy Characteristics'!J:J,MATCH($C194,'Policy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4" s="446" t="str">
        <f>IF(ISBLANK(INDEX('Policy Characteristics'!K:K,MATCH($C194,'Policy Characteristics'!$C:$C,0))),"",INDEX('Policy Characteristics'!K:K,MATCH($C194,'Policy Characteristics'!$C:$C,0)))</f>
        <v>buildings-sector-main.html#component-elec</v>
      </c>
      <c r="R194" s="446" t="str">
        <f>IF(ISBLANK(INDEX('Policy Characteristics'!L:L,MATCH($C194,'Policy Characteristics'!$C:$C,0))),"",INDEX('Policy Characteristics'!L:L,MATCH($C194,'Policy Characteristics'!$C:$C,0)))</f>
        <v>building-component-electrification.html</v>
      </c>
    </row>
    <row r="195" spans="1:18" x14ac:dyDescent="0.25">
      <c r="A195" s="446" t="str">
        <f>IF(ISBLANK(INDEX('Policy Characteristics'!A:A,MATCH($C195,'Policy Characteristics'!$C:$C,0))),"",INDEX('Policy Characteristics'!A:A,MATCH($C195,'Policy Characteristics'!$C:$C,0)))</f>
        <v>Buildings and Appliances</v>
      </c>
      <c r="B195" s="467" t="str">
        <f>IF(ISBLANK(INDEX('Policy Characteristics'!B:B,MATCH($C195,'Policy Characteristics'!$C:$C,0))),"",INDEX('Policy Characteristics'!B:B,MATCH($C195,'Policy Characteristics'!$C:$C,0)))</f>
        <v>Building Component Electrification</v>
      </c>
      <c r="C195" s="446" t="str">
        <f t="shared" si="10"/>
        <v>Fraction of New Bldg Components Shifted to Other Fuels</v>
      </c>
      <c r="D195" s="339" t="s">
        <v>118</v>
      </c>
      <c r="E195" s="339" t="s">
        <v>278</v>
      </c>
      <c r="F195" s="339" t="s">
        <v>124</v>
      </c>
      <c r="G195" s="339" t="s">
        <v>280</v>
      </c>
      <c r="H195" s="20">
        <v>442</v>
      </c>
      <c r="I195" s="468" t="s">
        <v>44</v>
      </c>
      <c r="J195" s="469" t="str">
        <f>IF(ISBLANK(INDEX('Policy Characteristics'!D:D,MATCH($C195,'Policy Characteristics'!$C:$C,0))),"",INDEX('Policy Characteristics'!D:D,MATCH($C195,'Policy Characteristics'!$C:$C,0)))</f>
        <v>Building Component Electrification</v>
      </c>
      <c r="K195" s="446" t="str">
        <f>IF(ISBLANK(INDEX('Policy Characteristics'!E:E,MATCH($C195,'Policy Characteristics'!$C:$C,0))),"",INDEX('Policy Characteristics'!E:E,MATCH($C195,'Policy Characteristics'!$C:$C,0)))</f>
        <v>bldgs new component fuel shifting</v>
      </c>
      <c r="L195" s="242">
        <f>IF(ISBLANK(INDEX('Policy Characteristics'!F:F,MATCH($C195,'Policy Characteristics'!$C:$C,0))),"",INDEX('Policy Characteristics'!F:F,MATCH($C195,'Policy Characteristics'!$C:$C,0)))</f>
        <v>0</v>
      </c>
      <c r="M195" s="242">
        <f>IF(ISBLANK(INDEX('Policy Characteristics'!G:G,MATCH($C195,'Policy Characteristics'!$C:$C,0))),"",INDEX('Policy Characteristics'!G:G,MATCH($C195,'Policy Characteristics'!$C:$C,0)))</f>
        <v>1</v>
      </c>
      <c r="N195" s="242">
        <f>IF(ISBLANK(INDEX('Policy Characteristics'!H:H,MATCH($C195,'Policy Characteristics'!$C:$C,0))),"",INDEX('Policy Characteristics'!H:H,MATCH($C195,'Policy Characteristics'!$C:$C,0)))</f>
        <v>0.01</v>
      </c>
      <c r="O195" s="446" t="str">
        <f>IF(ISBLANK(INDEX('Policy Characteristics'!I:I,MATCH($C195,'Policy Characteristics'!$C:$C,0))),"",INDEX('Policy Characteristics'!I:I,MATCH($C195,'Policy Characteristics'!$C:$C,0)))</f>
        <v>% of newly sold non-electric building components</v>
      </c>
      <c r="P195" s="446" t="str">
        <f>IF(ISBLANK(INDEX('Policy Characteristics'!J:J,MATCH($C195,'Policy Characteristics'!$C:$C,0))),"",INDEX('Policy Characteristics'!J:J,MATCH($C195,'Policy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5" s="446" t="str">
        <f>IF(ISBLANK(INDEX('Policy Characteristics'!K:K,MATCH($C195,'Policy Characteristics'!$C:$C,0))),"",INDEX('Policy Characteristics'!K:K,MATCH($C195,'Policy Characteristics'!$C:$C,0)))</f>
        <v>buildings-sector-main.html#component-elec</v>
      </c>
      <c r="R195" s="446" t="str">
        <f>IF(ISBLANK(INDEX('Policy Characteristics'!L:L,MATCH($C195,'Policy Characteristics'!$C:$C,0))),"",INDEX('Policy Characteristics'!L:L,MATCH($C195,'Policy Characteristics'!$C:$C,0)))</f>
        <v>building-component-electrification.html</v>
      </c>
    </row>
    <row r="196" spans="1:18" x14ac:dyDescent="0.25">
      <c r="A196" s="446" t="str">
        <f>IF(ISBLANK(INDEX('Policy Characteristics'!A:A,MATCH($C196,'Policy Characteristics'!$C:$C,0))),"",INDEX('Policy Characteristics'!A:A,MATCH($C196,'Policy Characteristics'!$C:$C,0)))</f>
        <v>Buildings and Appliances</v>
      </c>
      <c r="B196" s="467" t="str">
        <f>IF(ISBLANK(INDEX('Policy Characteristics'!B:B,MATCH($C196,'Policy Characteristics'!$C:$C,0))),"",INDEX('Policy Characteristics'!B:B,MATCH($C196,'Policy Characteristics'!$C:$C,0)))</f>
        <v>Building Component Electrification</v>
      </c>
      <c r="C196" s="446" t="str">
        <f t="shared" si="10"/>
        <v>Fraction of New Bldg Components Shifted to Other Fuels</v>
      </c>
      <c r="D196" s="339" t="s">
        <v>119</v>
      </c>
      <c r="E196" s="339" t="s">
        <v>278</v>
      </c>
      <c r="F196" s="339" t="s">
        <v>125</v>
      </c>
      <c r="G196" s="339" t="s">
        <v>280</v>
      </c>
      <c r="H196" s="20">
        <v>443</v>
      </c>
      <c r="I196" s="468" t="s">
        <v>43</v>
      </c>
      <c r="J196" s="469" t="str">
        <f>IF(ISBLANK(INDEX('Policy Characteristics'!D:D,MATCH($C196,'Policy Characteristics'!$C:$C,0))),"",INDEX('Policy Characteristics'!D:D,MATCH($C196,'Policy Characteristics'!$C:$C,0)))</f>
        <v>Building Component Electrification</v>
      </c>
      <c r="K196" s="446" t="str">
        <f>IF(ISBLANK(INDEX('Policy Characteristics'!E:E,MATCH($C196,'Policy Characteristics'!$C:$C,0))),"",INDEX('Policy Characteristics'!E:E,MATCH($C196,'Policy Characteristics'!$C:$C,0)))</f>
        <v>bldgs new component fuel shifting</v>
      </c>
      <c r="L196" s="242">
        <f>IF(ISBLANK(INDEX('Policy Characteristics'!F:F,MATCH($C196,'Policy Characteristics'!$C:$C,0))),"",INDEX('Policy Characteristics'!F:F,MATCH($C196,'Policy Characteristics'!$C:$C,0)))</f>
        <v>0</v>
      </c>
      <c r="M196" s="242">
        <f>IF(ISBLANK(INDEX('Policy Characteristics'!G:G,MATCH($C196,'Policy Characteristics'!$C:$C,0))),"",INDEX('Policy Characteristics'!G:G,MATCH($C196,'Policy Characteristics'!$C:$C,0)))</f>
        <v>1</v>
      </c>
      <c r="N196" s="242">
        <f>IF(ISBLANK(INDEX('Policy Characteristics'!H:H,MATCH($C196,'Policy Characteristics'!$C:$C,0))),"",INDEX('Policy Characteristics'!H:H,MATCH($C196,'Policy Characteristics'!$C:$C,0)))</f>
        <v>0.01</v>
      </c>
      <c r="O196" s="446" t="str">
        <f>IF(ISBLANK(INDEX('Policy Characteristics'!I:I,MATCH($C196,'Policy Characteristics'!$C:$C,0))),"",INDEX('Policy Characteristics'!I:I,MATCH($C196,'Policy Characteristics'!$C:$C,0)))</f>
        <v>% of newly sold non-electric building components</v>
      </c>
      <c r="P196" s="446" t="str">
        <f>IF(ISBLANK(INDEX('Policy Characteristics'!J:J,MATCH($C196,'Policy Characteristics'!$C:$C,0))),"",INDEX('Policy Characteristics'!J:J,MATCH($C196,'Policy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6" s="446" t="str">
        <f>IF(ISBLANK(INDEX('Policy Characteristics'!K:K,MATCH($C196,'Policy Characteristics'!$C:$C,0))),"",INDEX('Policy Characteristics'!K:K,MATCH($C196,'Policy Characteristics'!$C:$C,0)))</f>
        <v>buildings-sector-main.html#component-elec</v>
      </c>
      <c r="R196" s="446" t="str">
        <f>IF(ISBLANK(INDEX('Policy Characteristics'!L:L,MATCH($C196,'Policy Characteristics'!$C:$C,0))),"",INDEX('Policy Characteristics'!L:L,MATCH($C196,'Policy Characteristics'!$C:$C,0)))</f>
        <v>building-component-electrification.html</v>
      </c>
    </row>
    <row r="197" spans="1:18" x14ac:dyDescent="0.25">
      <c r="A197" s="446" t="str">
        <f>IF(ISBLANK(INDEX('Policy Characteristics'!A:A,MATCH($C197,'Policy Characteristics'!$C:$C,0))),"",INDEX('Policy Characteristics'!A:A,MATCH($C197,'Policy Characteristics'!$C:$C,0)))</f>
        <v>Buildings and Appliances</v>
      </c>
      <c r="B197" s="467" t="str">
        <f>IF(ISBLANK(INDEX('Policy Characteristics'!B:B,MATCH($C197,'Policy Characteristics'!$C:$C,0))),"",INDEX('Policy Characteristics'!B:B,MATCH($C197,'Policy Characteristics'!$C:$C,0)))</f>
        <v>Building Component Electrification</v>
      </c>
      <c r="C197" s="446" t="str">
        <f t="shared" si="10"/>
        <v>Fraction of New Bldg Components Shifted to Other Fuels</v>
      </c>
      <c r="D197" s="339" t="s">
        <v>120</v>
      </c>
      <c r="E197" s="339" t="s">
        <v>278</v>
      </c>
      <c r="F197" s="339" t="s">
        <v>126</v>
      </c>
      <c r="G197" s="339" t="s">
        <v>280</v>
      </c>
      <c r="H197" s="20">
        <v>444</v>
      </c>
      <c r="I197" s="468" t="s">
        <v>43</v>
      </c>
      <c r="J197" s="469" t="str">
        <f>IF(ISBLANK(INDEX('Policy Characteristics'!D:D,MATCH($C197,'Policy Characteristics'!$C:$C,0))),"",INDEX('Policy Characteristics'!D:D,MATCH($C197,'Policy Characteristics'!$C:$C,0)))</f>
        <v>Building Component Electrification</v>
      </c>
      <c r="K197" s="446" t="str">
        <f>IF(ISBLANK(INDEX('Policy Characteristics'!E:E,MATCH($C197,'Policy Characteristics'!$C:$C,0))),"",INDEX('Policy Characteristics'!E:E,MATCH($C197,'Policy Characteristics'!$C:$C,0)))</f>
        <v>bldgs new component fuel shifting</v>
      </c>
      <c r="L197" s="242">
        <f>IF(ISBLANK(INDEX('Policy Characteristics'!F:F,MATCH($C197,'Policy Characteristics'!$C:$C,0))),"",INDEX('Policy Characteristics'!F:F,MATCH($C197,'Policy Characteristics'!$C:$C,0)))</f>
        <v>0</v>
      </c>
      <c r="M197" s="242">
        <f>IF(ISBLANK(INDEX('Policy Characteristics'!G:G,MATCH($C197,'Policy Characteristics'!$C:$C,0))),"",INDEX('Policy Characteristics'!G:G,MATCH($C197,'Policy Characteristics'!$C:$C,0)))</f>
        <v>1</v>
      </c>
      <c r="N197" s="242">
        <f>IF(ISBLANK(INDEX('Policy Characteristics'!H:H,MATCH($C197,'Policy Characteristics'!$C:$C,0))),"",INDEX('Policy Characteristics'!H:H,MATCH($C197,'Policy Characteristics'!$C:$C,0)))</f>
        <v>0.01</v>
      </c>
      <c r="O197" s="446" t="str">
        <f>IF(ISBLANK(INDEX('Policy Characteristics'!I:I,MATCH($C197,'Policy Characteristics'!$C:$C,0))),"",INDEX('Policy Characteristics'!I:I,MATCH($C197,'Policy Characteristics'!$C:$C,0)))</f>
        <v>% of newly sold non-electric building components</v>
      </c>
      <c r="P197" s="446" t="str">
        <f>IF(ISBLANK(INDEX('Policy Characteristics'!J:J,MATCH($C197,'Policy Characteristics'!$C:$C,0))),"",INDEX('Policy Characteristics'!J:J,MATCH($C197,'Policy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7" s="446" t="str">
        <f>IF(ISBLANK(INDEX('Policy Characteristics'!K:K,MATCH($C197,'Policy Characteristics'!$C:$C,0))),"",INDEX('Policy Characteristics'!K:K,MATCH($C197,'Policy Characteristics'!$C:$C,0)))</f>
        <v>buildings-sector-main.html#component-elec</v>
      </c>
      <c r="R197" s="446" t="str">
        <f>IF(ISBLANK(INDEX('Policy Characteristics'!L:L,MATCH($C197,'Policy Characteristics'!$C:$C,0))),"",INDEX('Policy Characteristics'!L:L,MATCH($C197,'Policy Characteristics'!$C:$C,0)))</f>
        <v>building-component-electrification.html</v>
      </c>
    </row>
    <row r="198" spans="1:18" x14ac:dyDescent="0.25">
      <c r="A198" s="446" t="str">
        <f>IF(ISBLANK(INDEX('Policy Characteristics'!A:A,MATCH($C198,'Policy Characteristics'!$C:$C,0))),"",INDEX('Policy Characteristics'!A:A,MATCH($C198,'Policy Characteristics'!$C:$C,0)))</f>
        <v>Buildings and Appliances</v>
      </c>
      <c r="B198" s="467" t="str">
        <f>IF(ISBLANK(INDEX('Policy Characteristics'!B:B,MATCH($C198,'Policy Characteristics'!$C:$C,0))),"",INDEX('Policy Characteristics'!B:B,MATCH($C198,'Policy Characteristics'!$C:$C,0)))</f>
        <v>Building Component Electrification</v>
      </c>
      <c r="C198" s="446" t="str">
        <f t="shared" si="10"/>
        <v>Fraction of New Bldg Components Shifted to Other Fuels</v>
      </c>
      <c r="D198" s="339" t="s">
        <v>115</v>
      </c>
      <c r="E198" s="339" t="s">
        <v>279</v>
      </c>
      <c r="F198" s="339" t="s">
        <v>121</v>
      </c>
      <c r="G198" s="339" t="s">
        <v>165</v>
      </c>
      <c r="H198" s="20">
        <v>445</v>
      </c>
      <c r="I198" s="468" t="s">
        <v>43</v>
      </c>
      <c r="J198" s="469" t="str">
        <f>IF(ISBLANK(INDEX('Policy Characteristics'!D:D,MATCH($C198,'Policy Characteristics'!$C:$C,0))),"",INDEX('Policy Characteristics'!D:D,MATCH($C198,'Policy Characteristics'!$C:$C,0)))</f>
        <v>Building Component Electrification</v>
      </c>
      <c r="K198" s="446" t="str">
        <f>IF(ISBLANK(INDEX('Policy Characteristics'!E:E,MATCH($C198,'Policy Characteristics'!$C:$C,0))),"",INDEX('Policy Characteristics'!E:E,MATCH($C198,'Policy Characteristics'!$C:$C,0)))</f>
        <v>bldgs new component fuel shifting</v>
      </c>
      <c r="L198" s="242">
        <f>IF(ISBLANK(INDEX('Policy Characteristics'!F:F,MATCH($C198,'Policy Characteristics'!$C:$C,0))),"",INDEX('Policy Characteristics'!F:F,MATCH($C198,'Policy Characteristics'!$C:$C,0)))</f>
        <v>0</v>
      </c>
      <c r="M198" s="242">
        <f>IF(ISBLANK(INDEX('Policy Characteristics'!G:G,MATCH($C198,'Policy Characteristics'!$C:$C,0))),"",INDEX('Policy Characteristics'!G:G,MATCH($C198,'Policy Characteristics'!$C:$C,0)))</f>
        <v>1</v>
      </c>
      <c r="N198" s="242">
        <f>IF(ISBLANK(INDEX('Policy Characteristics'!H:H,MATCH($C198,'Policy Characteristics'!$C:$C,0))),"",INDEX('Policy Characteristics'!H:H,MATCH($C198,'Policy Characteristics'!$C:$C,0)))</f>
        <v>0.01</v>
      </c>
      <c r="O198" s="446" t="str">
        <f>IF(ISBLANK(INDEX('Policy Characteristics'!I:I,MATCH($C198,'Policy Characteristics'!$C:$C,0))),"",INDEX('Policy Characteristics'!I:I,MATCH($C198,'Policy Characteristics'!$C:$C,0)))</f>
        <v>% of newly sold non-electric building components</v>
      </c>
      <c r="P198" s="446" t="str">
        <f>IF(ISBLANK(INDEX('Policy Characteristics'!J:J,MATCH($C198,'Policy Characteristics'!$C:$C,0))),"",INDEX('Policy Characteristics'!J:J,MATCH($C198,'Policy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8" s="446" t="str">
        <f>IF(ISBLANK(INDEX('Policy Characteristics'!K:K,MATCH($C198,'Policy Characteristics'!$C:$C,0))),"",INDEX('Policy Characteristics'!K:K,MATCH($C198,'Policy Characteristics'!$C:$C,0)))</f>
        <v>buildings-sector-main.html#component-elec</v>
      </c>
      <c r="R198" s="446" t="str">
        <f>IF(ISBLANK(INDEX('Policy Characteristics'!L:L,MATCH($C198,'Policy Characteristics'!$C:$C,0))),"",INDEX('Policy Characteristics'!L:L,MATCH($C198,'Policy Characteristics'!$C:$C,0)))</f>
        <v>building-component-electrification.html</v>
      </c>
    </row>
    <row r="199" spans="1:18" x14ac:dyDescent="0.25">
      <c r="A199" s="446" t="str">
        <f>IF(ISBLANK(INDEX('Policy Characteristics'!A:A,MATCH($C199,'Policy Characteristics'!$C:$C,0))),"",INDEX('Policy Characteristics'!A:A,MATCH($C199,'Policy Characteristics'!$C:$C,0)))</f>
        <v>Buildings and Appliances</v>
      </c>
      <c r="B199" s="467" t="str">
        <f>IF(ISBLANK(INDEX('Policy Characteristics'!B:B,MATCH($C199,'Policy Characteristics'!$C:$C,0))),"",INDEX('Policy Characteristics'!B:B,MATCH($C199,'Policy Characteristics'!$C:$C,0)))</f>
        <v>Building Component Electrification</v>
      </c>
      <c r="C199" s="446" t="str">
        <f t="shared" si="10"/>
        <v>Fraction of New Bldg Components Shifted to Other Fuels</v>
      </c>
      <c r="D199" s="339" t="s">
        <v>116</v>
      </c>
      <c r="E199" s="339" t="s">
        <v>279</v>
      </c>
      <c r="F199" s="339" t="s">
        <v>122</v>
      </c>
      <c r="G199" s="339" t="s">
        <v>165</v>
      </c>
      <c r="H199" s="20">
        <v>446</v>
      </c>
      <c r="I199" s="468" t="s">
        <v>44</v>
      </c>
      <c r="J199" s="469" t="str">
        <f>IF(ISBLANK(INDEX('Policy Characteristics'!D:D,MATCH($C199,'Policy Characteristics'!$C:$C,0))),"",INDEX('Policy Characteristics'!D:D,MATCH($C199,'Policy Characteristics'!$C:$C,0)))</f>
        <v>Building Component Electrification</v>
      </c>
      <c r="K199" s="446" t="str">
        <f>IF(ISBLANK(INDEX('Policy Characteristics'!E:E,MATCH($C199,'Policy Characteristics'!$C:$C,0))),"",INDEX('Policy Characteristics'!E:E,MATCH($C199,'Policy Characteristics'!$C:$C,0)))</f>
        <v>bldgs new component fuel shifting</v>
      </c>
      <c r="L199" s="242">
        <f>IF(ISBLANK(INDEX('Policy Characteristics'!F:F,MATCH($C199,'Policy Characteristics'!$C:$C,0))),"",INDEX('Policy Characteristics'!F:F,MATCH($C199,'Policy Characteristics'!$C:$C,0)))</f>
        <v>0</v>
      </c>
      <c r="M199" s="242">
        <f>IF(ISBLANK(INDEX('Policy Characteristics'!G:G,MATCH($C199,'Policy Characteristics'!$C:$C,0))),"",INDEX('Policy Characteristics'!G:G,MATCH($C199,'Policy Characteristics'!$C:$C,0)))</f>
        <v>1</v>
      </c>
      <c r="N199" s="242">
        <f>IF(ISBLANK(INDEX('Policy Characteristics'!H:H,MATCH($C199,'Policy Characteristics'!$C:$C,0))),"",INDEX('Policy Characteristics'!H:H,MATCH($C199,'Policy Characteristics'!$C:$C,0)))</f>
        <v>0.01</v>
      </c>
      <c r="O199" s="446" t="str">
        <f>IF(ISBLANK(INDEX('Policy Characteristics'!I:I,MATCH($C199,'Policy Characteristics'!$C:$C,0))),"",INDEX('Policy Characteristics'!I:I,MATCH($C199,'Policy Characteristics'!$C:$C,0)))</f>
        <v>% of newly sold non-electric building components</v>
      </c>
      <c r="P199" s="446" t="str">
        <f>IF(ISBLANK(INDEX('Policy Characteristics'!J:J,MATCH($C199,'Policy Characteristics'!$C:$C,0))),"",INDEX('Policy Characteristics'!J:J,MATCH($C199,'Policy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9" s="446" t="str">
        <f>IF(ISBLANK(INDEX('Policy Characteristics'!K:K,MATCH($C199,'Policy Characteristics'!$C:$C,0))),"",INDEX('Policy Characteristics'!K:K,MATCH($C199,'Policy Characteristics'!$C:$C,0)))</f>
        <v>buildings-sector-main.html#component-elec</v>
      </c>
      <c r="R199" s="446" t="str">
        <f>IF(ISBLANK(INDEX('Policy Characteristics'!L:L,MATCH($C199,'Policy Characteristics'!$C:$C,0))),"",INDEX('Policy Characteristics'!L:L,MATCH($C199,'Policy Characteristics'!$C:$C,0)))</f>
        <v>building-component-electrification.html</v>
      </c>
    </row>
    <row r="200" spans="1:18" x14ac:dyDescent="0.25">
      <c r="A200" s="446" t="str">
        <f>IF(ISBLANK(INDEX('Policy Characteristics'!A:A,MATCH($C200,'Policy Characteristics'!$C:$C,0))),"",INDEX('Policy Characteristics'!A:A,MATCH($C200,'Policy Characteristics'!$C:$C,0)))</f>
        <v>Buildings and Appliances</v>
      </c>
      <c r="B200" s="467" t="str">
        <f>IF(ISBLANK(INDEX('Policy Characteristics'!B:B,MATCH($C200,'Policy Characteristics'!$C:$C,0))),"",INDEX('Policy Characteristics'!B:B,MATCH($C200,'Policy Characteristics'!$C:$C,0)))</f>
        <v>Building Component Electrification</v>
      </c>
      <c r="C200" s="446" t="str">
        <f t="shared" si="10"/>
        <v>Fraction of New Bldg Components Shifted to Other Fuels</v>
      </c>
      <c r="D200" s="339" t="s">
        <v>118</v>
      </c>
      <c r="E200" s="339" t="s">
        <v>279</v>
      </c>
      <c r="F200" s="339" t="s">
        <v>124</v>
      </c>
      <c r="G200" s="339" t="s">
        <v>165</v>
      </c>
      <c r="H200" s="20">
        <v>447</v>
      </c>
      <c r="I200" s="468" t="s">
        <v>44</v>
      </c>
      <c r="J200" s="469" t="str">
        <f>IF(ISBLANK(INDEX('Policy Characteristics'!D:D,MATCH($C200,'Policy Characteristics'!$C:$C,0))),"",INDEX('Policy Characteristics'!D:D,MATCH($C200,'Policy Characteristics'!$C:$C,0)))</f>
        <v>Building Component Electrification</v>
      </c>
      <c r="K200" s="446" t="str">
        <f>IF(ISBLANK(INDEX('Policy Characteristics'!E:E,MATCH($C200,'Policy Characteristics'!$C:$C,0))),"",INDEX('Policy Characteristics'!E:E,MATCH($C200,'Policy Characteristics'!$C:$C,0)))</f>
        <v>bldgs new component fuel shifting</v>
      </c>
      <c r="L200" s="242">
        <f>IF(ISBLANK(INDEX('Policy Characteristics'!F:F,MATCH($C200,'Policy Characteristics'!$C:$C,0))),"",INDEX('Policy Characteristics'!F:F,MATCH($C200,'Policy Characteristics'!$C:$C,0)))</f>
        <v>0</v>
      </c>
      <c r="M200" s="242">
        <f>IF(ISBLANK(INDEX('Policy Characteristics'!G:G,MATCH($C200,'Policy Characteristics'!$C:$C,0))),"",INDEX('Policy Characteristics'!G:G,MATCH($C200,'Policy Characteristics'!$C:$C,0)))</f>
        <v>1</v>
      </c>
      <c r="N200" s="242">
        <f>IF(ISBLANK(INDEX('Policy Characteristics'!H:H,MATCH($C200,'Policy Characteristics'!$C:$C,0))),"",INDEX('Policy Characteristics'!H:H,MATCH($C200,'Policy Characteristics'!$C:$C,0)))</f>
        <v>0.01</v>
      </c>
      <c r="O200" s="446" t="str">
        <f>IF(ISBLANK(INDEX('Policy Characteristics'!I:I,MATCH($C200,'Policy Characteristics'!$C:$C,0))),"",INDEX('Policy Characteristics'!I:I,MATCH($C200,'Policy Characteristics'!$C:$C,0)))</f>
        <v>% of newly sold non-electric building components</v>
      </c>
      <c r="P200" s="44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0" s="446" t="str">
        <f>IF(ISBLANK(INDEX('Policy Characteristics'!K:K,MATCH($C200,'Policy Characteristics'!$C:$C,0))),"",INDEX('Policy Characteristics'!K:K,MATCH($C200,'Policy Characteristics'!$C:$C,0)))</f>
        <v>buildings-sector-main.html#component-elec</v>
      </c>
      <c r="R200" s="446" t="str">
        <f>IF(ISBLANK(INDEX('Policy Characteristics'!L:L,MATCH($C200,'Policy Characteristics'!$C:$C,0))),"",INDEX('Policy Characteristics'!L:L,MATCH($C200,'Policy Characteristics'!$C:$C,0)))</f>
        <v>building-component-electrification.html</v>
      </c>
    </row>
    <row r="201" spans="1:18" x14ac:dyDescent="0.25">
      <c r="A201" s="446" t="str">
        <f>IF(ISBLANK(INDEX('Policy Characteristics'!A:A,MATCH($C201,'Policy Characteristics'!$C:$C,0))),"",INDEX('Policy Characteristics'!A:A,MATCH($C201,'Policy Characteristics'!$C:$C,0)))</f>
        <v>Buildings and Appliances</v>
      </c>
      <c r="B201" s="467" t="str">
        <f>IF(ISBLANK(INDEX('Policy Characteristics'!B:B,MATCH($C201,'Policy Characteristics'!$C:$C,0))),"",INDEX('Policy Characteristics'!B:B,MATCH($C201,'Policy Characteristics'!$C:$C,0)))</f>
        <v>Building Component Electrification</v>
      </c>
      <c r="C201" s="446" t="str">
        <f t="shared" si="10"/>
        <v>Fraction of New Bldg Components Shifted to Other Fuels</v>
      </c>
      <c r="D201" s="339" t="s">
        <v>119</v>
      </c>
      <c r="E201" s="339" t="s">
        <v>279</v>
      </c>
      <c r="F201" s="339" t="s">
        <v>125</v>
      </c>
      <c r="G201" s="339" t="s">
        <v>165</v>
      </c>
      <c r="H201" s="20">
        <v>448</v>
      </c>
      <c r="I201" s="468" t="s">
        <v>43</v>
      </c>
      <c r="J201" s="469" t="str">
        <f>IF(ISBLANK(INDEX('Policy Characteristics'!D:D,MATCH($C201,'Policy Characteristics'!$C:$C,0))),"",INDEX('Policy Characteristics'!D:D,MATCH($C201,'Policy Characteristics'!$C:$C,0)))</f>
        <v>Building Component Electrification</v>
      </c>
      <c r="K201" s="446" t="str">
        <f>IF(ISBLANK(INDEX('Policy Characteristics'!E:E,MATCH($C201,'Policy Characteristics'!$C:$C,0))),"",INDEX('Policy Characteristics'!E:E,MATCH($C201,'Policy Characteristics'!$C:$C,0)))</f>
        <v>bldgs new component fuel shifting</v>
      </c>
      <c r="L201" s="242">
        <f>IF(ISBLANK(INDEX('Policy Characteristics'!F:F,MATCH($C201,'Policy Characteristics'!$C:$C,0))),"",INDEX('Policy Characteristics'!F:F,MATCH($C201,'Policy Characteristics'!$C:$C,0)))</f>
        <v>0</v>
      </c>
      <c r="M201" s="242">
        <f>IF(ISBLANK(INDEX('Policy Characteristics'!G:G,MATCH($C201,'Policy Characteristics'!$C:$C,0))),"",INDEX('Policy Characteristics'!G:G,MATCH($C201,'Policy Characteristics'!$C:$C,0)))</f>
        <v>1</v>
      </c>
      <c r="N201" s="242">
        <f>IF(ISBLANK(INDEX('Policy Characteristics'!H:H,MATCH($C201,'Policy Characteristics'!$C:$C,0))),"",INDEX('Policy Characteristics'!H:H,MATCH($C201,'Policy Characteristics'!$C:$C,0)))</f>
        <v>0.01</v>
      </c>
      <c r="O201" s="446" t="str">
        <f>IF(ISBLANK(INDEX('Policy Characteristics'!I:I,MATCH($C201,'Policy Characteristics'!$C:$C,0))),"",INDEX('Policy Characteristics'!I:I,MATCH($C201,'Policy Characteristics'!$C:$C,0)))</f>
        <v>% of newly sold non-electric building components</v>
      </c>
      <c r="P201" s="44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1" s="446" t="str">
        <f>IF(ISBLANK(INDEX('Policy Characteristics'!K:K,MATCH($C201,'Policy Characteristics'!$C:$C,0))),"",INDEX('Policy Characteristics'!K:K,MATCH($C201,'Policy Characteristics'!$C:$C,0)))</f>
        <v>buildings-sector-main.html#component-elec</v>
      </c>
      <c r="R201" s="446" t="str">
        <f>IF(ISBLANK(INDEX('Policy Characteristics'!L:L,MATCH($C201,'Policy Characteristics'!$C:$C,0))),"",INDEX('Policy Characteristics'!L:L,MATCH($C201,'Policy Characteristics'!$C:$C,0)))</f>
        <v>building-component-electrification.html</v>
      </c>
    </row>
    <row r="202" spans="1:18" x14ac:dyDescent="0.25">
      <c r="A202" s="446" t="str">
        <f>IF(ISBLANK(INDEX('Policy Characteristics'!A:A,MATCH($C202,'Policy Characteristics'!$C:$C,0))),"",INDEX('Policy Characteristics'!A:A,MATCH($C202,'Policy Characteristics'!$C:$C,0)))</f>
        <v>Buildings and Appliances</v>
      </c>
      <c r="B202" s="467" t="str">
        <f>IF(ISBLANK(INDEX('Policy Characteristics'!B:B,MATCH($C202,'Policy Characteristics'!$C:$C,0))),"",INDEX('Policy Characteristics'!B:B,MATCH($C202,'Policy Characteristics'!$C:$C,0)))</f>
        <v>Building Component Electrification</v>
      </c>
      <c r="C202" s="446" t="str">
        <f t="shared" ref="C202" si="11">C$188</f>
        <v>Fraction of New Bldg Components Shifted to Other Fuels</v>
      </c>
      <c r="D202" s="339" t="s">
        <v>120</v>
      </c>
      <c r="E202" s="339" t="s">
        <v>279</v>
      </c>
      <c r="F202" s="339" t="s">
        <v>126</v>
      </c>
      <c r="G202" s="339" t="s">
        <v>165</v>
      </c>
      <c r="H202" s="20">
        <v>449</v>
      </c>
      <c r="I202" s="468" t="s">
        <v>43</v>
      </c>
      <c r="J202" s="469" t="str">
        <f>IF(ISBLANK(INDEX('Policy Characteristics'!D:D,MATCH($C202,'Policy Characteristics'!$C:$C,0))),"",INDEX('Policy Characteristics'!D:D,MATCH($C202,'Policy Characteristics'!$C:$C,0)))</f>
        <v>Building Component Electrification</v>
      </c>
      <c r="K202" s="446" t="str">
        <f>IF(ISBLANK(INDEX('Policy Characteristics'!E:E,MATCH($C202,'Policy Characteristics'!$C:$C,0))),"",INDEX('Policy Characteristics'!E:E,MATCH($C202,'Policy Characteristics'!$C:$C,0)))</f>
        <v>bldgs new component fuel shifting</v>
      </c>
      <c r="L202" s="242">
        <f>IF(ISBLANK(INDEX('Policy Characteristics'!F:F,MATCH($C202,'Policy Characteristics'!$C:$C,0))),"",INDEX('Policy Characteristics'!F:F,MATCH($C202,'Policy Characteristics'!$C:$C,0)))</f>
        <v>0</v>
      </c>
      <c r="M202" s="242">
        <f>IF(ISBLANK(INDEX('Policy Characteristics'!G:G,MATCH($C202,'Policy Characteristics'!$C:$C,0))),"",INDEX('Policy Characteristics'!G:G,MATCH($C202,'Policy Characteristics'!$C:$C,0)))</f>
        <v>1</v>
      </c>
      <c r="N202" s="242">
        <f>IF(ISBLANK(INDEX('Policy Characteristics'!H:H,MATCH($C202,'Policy Characteristics'!$C:$C,0))),"",INDEX('Policy Characteristics'!H:H,MATCH($C202,'Policy Characteristics'!$C:$C,0)))</f>
        <v>0.01</v>
      </c>
      <c r="O202" s="446" t="str">
        <f>IF(ISBLANK(INDEX('Policy Characteristics'!I:I,MATCH($C202,'Policy Characteristics'!$C:$C,0))),"",INDEX('Policy Characteristics'!I:I,MATCH($C202,'Policy Characteristics'!$C:$C,0)))</f>
        <v>% of newly sold non-electric building components</v>
      </c>
      <c r="P202" s="44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2" s="446" t="str">
        <f>IF(ISBLANK(INDEX('Policy Characteristics'!K:K,MATCH($C202,'Policy Characteristics'!$C:$C,0))),"",INDEX('Policy Characteristics'!K:K,MATCH($C202,'Policy Characteristics'!$C:$C,0)))</f>
        <v>buildings-sector-main.html#component-elec</v>
      </c>
      <c r="R202" s="446" t="str">
        <f>IF(ISBLANK(INDEX('Policy Characteristics'!L:L,MATCH($C202,'Policy Characteristics'!$C:$C,0))),"",INDEX('Policy Characteristics'!L:L,MATCH($C202,'Policy Characteristics'!$C:$C,0)))</f>
        <v>building-component-electrification.html</v>
      </c>
    </row>
    <row r="203" spans="1:18" s="446" customFormat="1" x14ac:dyDescent="0.25">
      <c r="A203" s="446" t="str">
        <f>IF(ISBLANK(INDEX('Policy Characteristics'!A:A,MATCH($C203,'Policy Characteristics'!$C:$C,0))),"",INDEX('Policy Characteristics'!A:A,MATCH($C203,'Policy Characteristics'!$C:$C,0)))</f>
        <v>Buildings and Appliances</v>
      </c>
      <c r="B203" s="467" t="str">
        <f>IF(ISBLANK(INDEX('Policy Characteristics'!B:B,MATCH($C203,'Policy Characteristics'!$C:$C,0))),"",INDEX('Policy Characteristics'!B:B,MATCH($C203,'Policy Characteristics'!$C:$C,0)))</f>
        <v>Building Energy Efficiency Standards</v>
      </c>
      <c r="C203" t="s">
        <v>300</v>
      </c>
      <c r="D203" s="339" t="s">
        <v>115</v>
      </c>
      <c r="E203" s="339" t="s">
        <v>277</v>
      </c>
      <c r="F203" s="339" t="s">
        <v>121</v>
      </c>
      <c r="G203" s="339" t="s">
        <v>281</v>
      </c>
      <c r="H203" s="20">
        <v>13</v>
      </c>
      <c r="I203" s="468" t="s">
        <v>43</v>
      </c>
      <c r="J203" s="469" t="str">
        <f>IF(ISBLANK(INDEX('Policy Characteristics'!D:D,MATCH($C203,'Policy Characteristics'!$C:$C,0))),"",INDEX('Policy Characteristics'!D:D,MATCH($C203,'Policy Characteristics'!$C:$C,0)))</f>
        <v>Building Energy Efficiency Standards</v>
      </c>
      <c r="K203" s="446" t="str">
        <f>IF(ISBLANK(INDEX('Policy Characteristics'!E:E,MATCH($C203,'Policy Characteristics'!$C:$C,0))),"",INDEX('Policy Characteristics'!E:E,MATCH($C203,'Policy Characteristics'!$C:$C,0)))</f>
        <v>bldgs efficiency standards</v>
      </c>
      <c r="L203" s="242">
        <f>IF(ISBLANK(INDEX('Policy Characteristics'!F:F,MATCH($C203,'Policy Characteristics'!$C:$C,0))),"",INDEX('Policy Characteristics'!F:F,MATCH($C203,'Policy Characteristics'!$C:$C,0)))</f>
        <v>0</v>
      </c>
      <c r="M203" s="242">
        <f>IF(ISBLANK(INDEX('Policy Characteristics'!G:G,MATCH($C203,'Policy Characteristics'!$C:$C,0))),"",INDEX('Policy Characteristics'!G:G,MATCH($C203,'Policy Characteristics'!$C:$C,0)))</f>
        <v>0.75</v>
      </c>
      <c r="N203" s="242">
        <f>IF(ISBLANK(INDEX('Policy Characteristics'!H:H,MATCH($C203,'Policy Characteristics'!$C:$C,0))),"",INDEX('Policy Characteristics'!H:H,MATCH($C203,'Policy Characteristics'!$C:$C,0)))</f>
        <v>0.01</v>
      </c>
      <c r="O203" s="446" t="str">
        <f>IF(ISBLANK(INDEX('Policy Characteristics'!I:I,MATCH($C203,'Policy Characteristics'!$C:$C,0))),"",INDEX('Policy Characteristics'!I:I,MATCH($C203,'Policy Characteristics'!$C:$C,0)))</f>
        <v>% reduction in energy use</v>
      </c>
      <c r="P203" s="446" t="str">
        <f>IF(ISBLANK(INDEX('Policy Characteristics'!J:J,MATCH($C203,'Policy Characteristics'!$C:$C,0))),"",INDEX('Policy Characteristics'!J:J,MATCH($C203,'Policy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3" s="446" t="str">
        <f>IF(ISBLANK(INDEX('Policy Characteristics'!K:K,MATCH($C203,'Policy Characteristics'!$C:$C,0))),"",INDEX('Policy Characteristics'!K:K,MATCH($C203,'Policy Characteristics'!$C:$C,0)))</f>
        <v>buildings-sector-main.html#eff-stds</v>
      </c>
      <c r="R203" s="446" t="str">
        <f>IF(ISBLANK(INDEX('Policy Characteristics'!L:L,MATCH($C203,'Policy Characteristics'!$C:$C,0))),"",INDEX('Policy Characteristics'!L:L,MATCH($C203,'Policy Characteristics'!$C:$C,0)))</f>
        <v>building-energy-efficiency-standards.html</v>
      </c>
    </row>
    <row r="204" spans="1:18" s="446" customFormat="1" x14ac:dyDescent="0.25">
      <c r="A204" s="446" t="str">
        <f>IF(ISBLANK(INDEX('Policy Characteristics'!A:A,MATCH($C204,'Policy Characteristics'!$C:$C,0))),"",INDEX('Policy Characteristics'!A:A,MATCH($C204,'Policy Characteristics'!$C:$C,0)))</f>
        <v>Buildings and Appliances</v>
      </c>
      <c r="B204" s="467" t="str">
        <f>IF(ISBLANK(INDEX('Policy Characteristics'!B:B,MATCH($C204,'Policy Characteristics'!$C:$C,0))),"",INDEX('Policy Characteristics'!B:B,MATCH($C204,'Policy Characteristics'!$C:$C,0)))</f>
        <v>Building Energy Efficiency Standards</v>
      </c>
      <c r="C204" s="446" t="str">
        <f t="shared" ref="C204:C219" si="12">C$203</f>
        <v>Reduction in E Use Allowed by Component Eff Std</v>
      </c>
      <c r="D204" s="339" t="s">
        <v>116</v>
      </c>
      <c r="E204" s="339" t="s">
        <v>277</v>
      </c>
      <c r="F204" s="339" t="s">
        <v>122</v>
      </c>
      <c r="G204" s="339" t="s">
        <v>281</v>
      </c>
      <c r="H204" s="20">
        <v>14</v>
      </c>
      <c r="I204" s="468" t="s">
        <v>43</v>
      </c>
      <c r="J204" s="469" t="str">
        <f>IF(ISBLANK(INDEX('Policy Characteristics'!D:D,MATCH($C204,'Policy Characteristics'!$C:$C,0))),"",INDEX('Policy Characteristics'!D:D,MATCH($C204,'Policy Characteristics'!$C:$C,0)))</f>
        <v>Building Energy Efficiency Standards</v>
      </c>
      <c r="K204" s="446" t="str">
        <f>IF(ISBLANK(INDEX('Policy Characteristics'!E:E,MATCH($C204,'Policy Characteristics'!$C:$C,0))),"",INDEX('Policy Characteristics'!E:E,MATCH($C204,'Policy Characteristics'!$C:$C,0)))</f>
        <v>bldgs efficiency standards</v>
      </c>
      <c r="L204" s="242">
        <f>IF(ISBLANK(INDEX('Policy Characteristics'!F:F,MATCH($C204,'Policy Characteristics'!$C:$C,0))),"",INDEX('Policy Characteristics'!F:F,MATCH($C204,'Policy Characteristics'!$C:$C,0)))</f>
        <v>0</v>
      </c>
      <c r="M204" s="242">
        <f>IF(ISBLANK(INDEX('Policy Characteristics'!G:G,MATCH($C204,'Policy Characteristics'!$C:$C,0))),"",INDEX('Policy Characteristics'!G:G,MATCH($C204,'Policy Characteristics'!$C:$C,0)))</f>
        <v>0.75</v>
      </c>
      <c r="N204" s="242">
        <f>IF(ISBLANK(INDEX('Policy Characteristics'!H:H,MATCH($C204,'Policy Characteristics'!$C:$C,0))),"",INDEX('Policy Characteristics'!H:H,MATCH($C204,'Policy Characteristics'!$C:$C,0)))</f>
        <v>0.01</v>
      </c>
      <c r="O204" s="446" t="str">
        <f>IF(ISBLANK(INDEX('Policy Characteristics'!I:I,MATCH($C204,'Policy Characteristics'!$C:$C,0))),"",INDEX('Policy Characteristics'!I:I,MATCH($C204,'Policy Characteristics'!$C:$C,0)))</f>
        <v>% reduction in energy use</v>
      </c>
      <c r="P204" s="446" t="str">
        <f>IF(ISBLANK(INDEX('Policy Characteristics'!J:J,MATCH($C204,'Policy Characteristics'!$C:$C,0))),"",INDEX('Policy Characteristics'!J:J,MATCH($C204,'Policy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4" s="446" t="str">
        <f>IF(ISBLANK(INDEX('Policy Characteristics'!K:K,MATCH($C204,'Policy Characteristics'!$C:$C,0))),"",INDEX('Policy Characteristics'!K:K,MATCH($C204,'Policy Characteristics'!$C:$C,0)))</f>
        <v>buildings-sector-main.html#eff-stds</v>
      </c>
      <c r="R204" s="446" t="str">
        <f>IF(ISBLANK(INDEX('Policy Characteristics'!L:L,MATCH($C204,'Policy Characteristics'!$C:$C,0))),"",INDEX('Policy Characteristics'!L:L,MATCH($C204,'Policy Characteristics'!$C:$C,0)))</f>
        <v>building-energy-efficiency-standards.html</v>
      </c>
    </row>
    <row r="205" spans="1:18" s="446" customFormat="1" x14ac:dyDescent="0.25">
      <c r="A205" s="446" t="str">
        <f>IF(ISBLANK(INDEX('Policy Characteristics'!A:A,MATCH($C205,'Policy Characteristics'!$C:$C,0))),"",INDEX('Policy Characteristics'!A:A,MATCH($C205,'Policy Characteristics'!$C:$C,0)))</f>
        <v>Buildings and Appliances</v>
      </c>
      <c r="B205" s="467" t="str">
        <f>IF(ISBLANK(INDEX('Policy Characteristics'!B:B,MATCH($C205,'Policy Characteristics'!$C:$C,0))),"",INDEX('Policy Characteristics'!B:B,MATCH($C205,'Policy Characteristics'!$C:$C,0)))</f>
        <v>Building Energy Efficiency Standards</v>
      </c>
      <c r="C205" s="446" t="str">
        <f t="shared" si="12"/>
        <v>Reduction in E Use Allowed by Component Eff Std</v>
      </c>
      <c r="D205" s="339" t="s">
        <v>117</v>
      </c>
      <c r="E205" s="339" t="s">
        <v>277</v>
      </c>
      <c r="F205" s="339" t="s">
        <v>123</v>
      </c>
      <c r="G205" s="339" t="s">
        <v>281</v>
      </c>
      <c r="H205" s="20">
        <v>15</v>
      </c>
      <c r="I205" s="468" t="s">
        <v>43</v>
      </c>
      <c r="J205" s="469" t="str">
        <f>IF(ISBLANK(INDEX('Policy Characteristics'!D:D,MATCH($C205,'Policy Characteristics'!$C:$C,0))),"",INDEX('Policy Characteristics'!D:D,MATCH($C205,'Policy Characteristics'!$C:$C,0)))</f>
        <v>Building Energy Efficiency Standards</v>
      </c>
      <c r="K205" s="446" t="str">
        <f>IF(ISBLANK(INDEX('Policy Characteristics'!E:E,MATCH($C205,'Policy Characteristics'!$C:$C,0))),"",INDEX('Policy Characteristics'!E:E,MATCH($C205,'Policy Characteristics'!$C:$C,0)))</f>
        <v>bldgs efficiency standards</v>
      </c>
      <c r="L205" s="242">
        <f>IF(ISBLANK(INDEX('Policy Characteristics'!F:F,MATCH($C205,'Policy Characteristics'!$C:$C,0))),"",INDEX('Policy Characteristics'!F:F,MATCH($C205,'Policy Characteristics'!$C:$C,0)))</f>
        <v>0</v>
      </c>
      <c r="M205" s="242">
        <f>IF(ISBLANK(INDEX('Policy Characteristics'!G:G,MATCH($C205,'Policy Characteristics'!$C:$C,0))),"",INDEX('Policy Characteristics'!G:G,MATCH($C205,'Policy Characteristics'!$C:$C,0)))</f>
        <v>0.75</v>
      </c>
      <c r="N205" s="242">
        <f>IF(ISBLANK(INDEX('Policy Characteristics'!H:H,MATCH($C205,'Policy Characteristics'!$C:$C,0))),"",INDEX('Policy Characteristics'!H:H,MATCH($C205,'Policy Characteristics'!$C:$C,0)))</f>
        <v>0.01</v>
      </c>
      <c r="O205" s="446" t="str">
        <f>IF(ISBLANK(INDEX('Policy Characteristics'!I:I,MATCH($C205,'Policy Characteristics'!$C:$C,0))),"",INDEX('Policy Characteristics'!I:I,MATCH($C205,'Policy Characteristics'!$C:$C,0)))</f>
        <v>% reduction in energy use</v>
      </c>
      <c r="P205" s="446" t="str">
        <f>IF(ISBLANK(INDEX('Policy Characteristics'!J:J,MATCH($C205,'Policy Characteristics'!$C:$C,0))),"",INDEX('Policy Characteristics'!J:J,MATCH($C205,'Policy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5" s="446" t="str">
        <f>IF(ISBLANK(INDEX('Policy Characteristics'!K:K,MATCH($C205,'Policy Characteristics'!$C:$C,0))),"",INDEX('Policy Characteristics'!K:K,MATCH($C205,'Policy Characteristics'!$C:$C,0)))</f>
        <v>buildings-sector-main.html#eff-stds</v>
      </c>
      <c r="R205" s="446" t="str">
        <f>IF(ISBLANK(INDEX('Policy Characteristics'!L:L,MATCH($C205,'Policy Characteristics'!$C:$C,0))),"",INDEX('Policy Characteristics'!L:L,MATCH($C205,'Policy Characteristics'!$C:$C,0)))</f>
        <v>building-energy-efficiency-standards.html</v>
      </c>
    </row>
    <row r="206" spans="1:18" s="446" customFormat="1" x14ac:dyDescent="0.25">
      <c r="A206" s="446" t="str">
        <f>IF(ISBLANK(INDEX('Policy Characteristics'!A:A,MATCH($C206,'Policy Characteristics'!$C:$C,0))),"",INDEX('Policy Characteristics'!A:A,MATCH($C206,'Policy Characteristics'!$C:$C,0)))</f>
        <v>Buildings and Appliances</v>
      </c>
      <c r="B206" s="467" t="str">
        <f>IF(ISBLANK(INDEX('Policy Characteristics'!B:B,MATCH($C206,'Policy Characteristics'!$C:$C,0))),"",INDEX('Policy Characteristics'!B:B,MATCH($C206,'Policy Characteristics'!$C:$C,0)))</f>
        <v>Building Energy Efficiency Standards</v>
      </c>
      <c r="C206" s="446" t="str">
        <f t="shared" si="12"/>
        <v>Reduction in E Use Allowed by Component Eff Std</v>
      </c>
      <c r="D206" s="339" t="s">
        <v>118</v>
      </c>
      <c r="E206" s="339" t="s">
        <v>277</v>
      </c>
      <c r="F206" s="339" t="s">
        <v>124</v>
      </c>
      <c r="G206" s="339" t="s">
        <v>281</v>
      </c>
      <c r="H206" s="20">
        <v>16</v>
      </c>
      <c r="I206" s="468" t="s">
        <v>43</v>
      </c>
      <c r="J206" s="469" t="str">
        <f>IF(ISBLANK(INDEX('Policy Characteristics'!D:D,MATCH($C206,'Policy Characteristics'!$C:$C,0))),"",INDEX('Policy Characteristics'!D:D,MATCH($C206,'Policy Characteristics'!$C:$C,0)))</f>
        <v>Building Energy Efficiency Standards</v>
      </c>
      <c r="K206" s="446" t="str">
        <f>IF(ISBLANK(INDEX('Policy Characteristics'!E:E,MATCH($C206,'Policy Characteristics'!$C:$C,0))),"",INDEX('Policy Characteristics'!E:E,MATCH($C206,'Policy Characteristics'!$C:$C,0)))</f>
        <v>bldgs efficiency standards</v>
      </c>
      <c r="L206" s="242">
        <f>IF(ISBLANK(INDEX('Policy Characteristics'!F:F,MATCH($C206,'Policy Characteristics'!$C:$C,0))),"",INDEX('Policy Characteristics'!F:F,MATCH($C206,'Policy Characteristics'!$C:$C,0)))</f>
        <v>0</v>
      </c>
      <c r="M206" s="242">
        <f>IF(ISBLANK(INDEX('Policy Characteristics'!G:G,MATCH($C206,'Policy Characteristics'!$C:$C,0))),"",INDEX('Policy Characteristics'!G:G,MATCH($C206,'Policy Characteristics'!$C:$C,0)))</f>
        <v>0.75</v>
      </c>
      <c r="N206" s="242">
        <f>IF(ISBLANK(INDEX('Policy Characteristics'!H:H,MATCH($C206,'Policy Characteristics'!$C:$C,0))),"",INDEX('Policy Characteristics'!H:H,MATCH($C206,'Policy Characteristics'!$C:$C,0)))</f>
        <v>0.01</v>
      </c>
      <c r="O206" s="446" t="str">
        <f>IF(ISBLANK(INDEX('Policy Characteristics'!I:I,MATCH($C206,'Policy Characteristics'!$C:$C,0))),"",INDEX('Policy Characteristics'!I:I,MATCH($C206,'Policy Characteristics'!$C:$C,0)))</f>
        <v>% reduction in energy use</v>
      </c>
      <c r="P206" s="446" t="str">
        <f>IF(ISBLANK(INDEX('Policy Characteristics'!J:J,MATCH($C206,'Policy Characteristics'!$C:$C,0))),"",INDEX('Policy Characteristics'!J:J,MATCH($C206,'Policy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6" s="446" t="str">
        <f>IF(ISBLANK(INDEX('Policy Characteristics'!K:K,MATCH($C206,'Policy Characteristics'!$C:$C,0))),"",INDEX('Policy Characteristics'!K:K,MATCH($C206,'Policy Characteristics'!$C:$C,0)))</f>
        <v>buildings-sector-main.html#eff-stds</v>
      </c>
      <c r="R206" s="446" t="str">
        <f>IF(ISBLANK(INDEX('Policy Characteristics'!L:L,MATCH($C206,'Policy Characteristics'!$C:$C,0))),"",INDEX('Policy Characteristics'!L:L,MATCH($C206,'Policy Characteristics'!$C:$C,0)))</f>
        <v>building-energy-efficiency-standards.html</v>
      </c>
    </row>
    <row r="207" spans="1:18" s="446" customFormat="1" x14ac:dyDescent="0.25">
      <c r="A207" s="446" t="str">
        <f>IF(ISBLANK(INDEX('Policy Characteristics'!A:A,MATCH($C207,'Policy Characteristics'!$C:$C,0))),"",INDEX('Policy Characteristics'!A:A,MATCH($C207,'Policy Characteristics'!$C:$C,0)))</f>
        <v>Buildings and Appliances</v>
      </c>
      <c r="B207" s="467" t="str">
        <f>IF(ISBLANK(INDEX('Policy Characteristics'!B:B,MATCH($C207,'Policy Characteristics'!$C:$C,0))),"",INDEX('Policy Characteristics'!B:B,MATCH($C207,'Policy Characteristics'!$C:$C,0)))</f>
        <v>Building Energy Efficiency Standards</v>
      </c>
      <c r="C207" s="446" t="str">
        <f t="shared" si="12"/>
        <v>Reduction in E Use Allowed by Component Eff Std</v>
      </c>
      <c r="D207" s="339" t="s">
        <v>119</v>
      </c>
      <c r="E207" s="339" t="s">
        <v>277</v>
      </c>
      <c r="F207" s="339" t="s">
        <v>125</v>
      </c>
      <c r="G207" s="339" t="s">
        <v>281</v>
      </c>
      <c r="H207" s="20">
        <v>17</v>
      </c>
      <c r="I207" s="468" t="s">
        <v>43</v>
      </c>
      <c r="J207" s="469" t="str">
        <f>IF(ISBLANK(INDEX('Policy Characteristics'!D:D,MATCH($C207,'Policy Characteristics'!$C:$C,0))),"",INDEX('Policy Characteristics'!D:D,MATCH($C207,'Policy Characteristics'!$C:$C,0)))</f>
        <v>Building Energy Efficiency Standards</v>
      </c>
      <c r="K207" s="446" t="str">
        <f>IF(ISBLANK(INDEX('Policy Characteristics'!E:E,MATCH($C207,'Policy Characteristics'!$C:$C,0))),"",INDEX('Policy Characteristics'!E:E,MATCH($C207,'Policy Characteristics'!$C:$C,0)))</f>
        <v>bldgs efficiency standards</v>
      </c>
      <c r="L207" s="242">
        <f>IF(ISBLANK(INDEX('Policy Characteristics'!F:F,MATCH($C207,'Policy Characteristics'!$C:$C,0))),"",INDEX('Policy Characteristics'!F:F,MATCH($C207,'Policy Characteristics'!$C:$C,0)))</f>
        <v>0</v>
      </c>
      <c r="M207" s="242">
        <f>IF(ISBLANK(INDEX('Policy Characteristics'!G:G,MATCH($C207,'Policy Characteristics'!$C:$C,0))),"",INDEX('Policy Characteristics'!G:G,MATCH($C207,'Policy Characteristics'!$C:$C,0)))</f>
        <v>0.75</v>
      </c>
      <c r="N207" s="242">
        <f>IF(ISBLANK(INDEX('Policy Characteristics'!H:H,MATCH($C207,'Policy Characteristics'!$C:$C,0))),"",INDEX('Policy Characteristics'!H:H,MATCH($C207,'Policy Characteristics'!$C:$C,0)))</f>
        <v>0.01</v>
      </c>
      <c r="O207" s="446" t="str">
        <f>IF(ISBLANK(INDEX('Policy Characteristics'!I:I,MATCH($C207,'Policy Characteristics'!$C:$C,0))),"",INDEX('Policy Characteristics'!I:I,MATCH($C207,'Policy Characteristics'!$C:$C,0)))</f>
        <v>% reduction in energy use</v>
      </c>
      <c r="P207" s="446" t="str">
        <f>IF(ISBLANK(INDEX('Policy Characteristics'!J:J,MATCH($C207,'Policy Characteristics'!$C:$C,0))),"",INDEX('Policy Characteristics'!J:J,MATCH($C207,'Policy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7" s="446" t="str">
        <f>IF(ISBLANK(INDEX('Policy Characteristics'!K:K,MATCH($C207,'Policy Characteristics'!$C:$C,0))),"",INDEX('Policy Characteristics'!K:K,MATCH($C207,'Policy Characteristics'!$C:$C,0)))</f>
        <v>buildings-sector-main.html#eff-stds</v>
      </c>
      <c r="R207" s="446" t="str">
        <f>IF(ISBLANK(INDEX('Policy Characteristics'!L:L,MATCH($C207,'Policy Characteristics'!$C:$C,0))),"",INDEX('Policy Characteristics'!L:L,MATCH($C207,'Policy Characteristics'!$C:$C,0)))</f>
        <v>building-energy-efficiency-standards.html</v>
      </c>
    </row>
    <row r="208" spans="1:18" s="446" customFormat="1" x14ac:dyDescent="0.25">
      <c r="A208" s="446" t="str">
        <f>IF(ISBLANK(INDEX('Policy Characteristics'!A:A,MATCH($C208,'Policy Characteristics'!$C:$C,0))),"",INDEX('Policy Characteristics'!A:A,MATCH($C208,'Policy Characteristics'!$C:$C,0)))</f>
        <v>Buildings and Appliances</v>
      </c>
      <c r="B208" s="467" t="str">
        <f>IF(ISBLANK(INDEX('Policy Characteristics'!B:B,MATCH($C208,'Policy Characteristics'!$C:$C,0))),"",INDEX('Policy Characteristics'!B:B,MATCH($C208,'Policy Characteristics'!$C:$C,0)))</f>
        <v>Building Energy Efficiency Standards</v>
      </c>
      <c r="C208" s="446" t="str">
        <f t="shared" si="12"/>
        <v>Reduction in E Use Allowed by Component Eff Std</v>
      </c>
      <c r="D208" s="339" t="s">
        <v>120</v>
      </c>
      <c r="E208" s="339" t="s">
        <v>277</v>
      </c>
      <c r="F208" s="339" t="s">
        <v>126</v>
      </c>
      <c r="G208" s="339" t="s">
        <v>281</v>
      </c>
      <c r="H208" s="20">
        <v>18</v>
      </c>
      <c r="I208" s="468" t="s">
        <v>43</v>
      </c>
      <c r="J208" s="469" t="str">
        <f>IF(ISBLANK(INDEX('Policy Characteristics'!D:D,MATCH($C208,'Policy Characteristics'!$C:$C,0))),"",INDEX('Policy Characteristics'!D:D,MATCH($C208,'Policy Characteristics'!$C:$C,0)))</f>
        <v>Building Energy Efficiency Standards</v>
      </c>
      <c r="K208" s="446" t="str">
        <f>IF(ISBLANK(INDEX('Policy Characteristics'!E:E,MATCH($C208,'Policy Characteristics'!$C:$C,0))),"",INDEX('Policy Characteristics'!E:E,MATCH($C208,'Policy Characteristics'!$C:$C,0)))</f>
        <v>bldgs efficiency standards</v>
      </c>
      <c r="L208" s="242">
        <f>IF(ISBLANK(INDEX('Policy Characteristics'!F:F,MATCH($C208,'Policy Characteristics'!$C:$C,0))),"",INDEX('Policy Characteristics'!F:F,MATCH($C208,'Policy Characteristics'!$C:$C,0)))</f>
        <v>0</v>
      </c>
      <c r="M208" s="242">
        <f>IF(ISBLANK(INDEX('Policy Characteristics'!G:G,MATCH($C208,'Policy Characteristics'!$C:$C,0))),"",INDEX('Policy Characteristics'!G:G,MATCH($C208,'Policy Characteristics'!$C:$C,0)))</f>
        <v>0.75</v>
      </c>
      <c r="N208" s="242">
        <f>IF(ISBLANK(INDEX('Policy Characteristics'!H:H,MATCH($C208,'Policy Characteristics'!$C:$C,0))),"",INDEX('Policy Characteristics'!H:H,MATCH($C208,'Policy Characteristics'!$C:$C,0)))</f>
        <v>0.01</v>
      </c>
      <c r="O208" s="446" t="str">
        <f>IF(ISBLANK(INDEX('Policy Characteristics'!I:I,MATCH($C208,'Policy Characteristics'!$C:$C,0))),"",INDEX('Policy Characteristics'!I:I,MATCH($C208,'Policy Characteristics'!$C:$C,0)))</f>
        <v>% reduction in energy use</v>
      </c>
      <c r="P208" s="446" t="str">
        <f>IF(ISBLANK(INDEX('Policy Characteristics'!J:J,MATCH($C208,'Policy Characteristics'!$C:$C,0))),"",INDEX('Policy Characteristics'!J:J,MATCH($C208,'Policy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8" s="446" t="str">
        <f>IF(ISBLANK(INDEX('Policy Characteristics'!K:K,MATCH($C208,'Policy Characteristics'!$C:$C,0))),"",INDEX('Policy Characteristics'!K:K,MATCH($C208,'Policy Characteristics'!$C:$C,0)))</f>
        <v>buildings-sector-main.html#eff-stds</v>
      </c>
      <c r="R208" s="446" t="str">
        <f>IF(ISBLANK(INDEX('Policy Characteristics'!L:L,MATCH($C208,'Policy Characteristics'!$C:$C,0))),"",INDEX('Policy Characteristics'!L:L,MATCH($C208,'Policy Characteristics'!$C:$C,0)))</f>
        <v>building-energy-efficiency-standards.html</v>
      </c>
    </row>
    <row r="209" spans="1:18" s="446" customFormat="1" x14ac:dyDescent="0.25">
      <c r="A209" s="446" t="str">
        <f>IF(ISBLANK(INDEX('Policy Characteristics'!A:A,MATCH($C209,'Policy Characteristics'!$C:$C,0))),"",INDEX('Policy Characteristics'!A:A,MATCH($C209,'Policy Characteristics'!$C:$C,0)))</f>
        <v>Buildings and Appliances</v>
      </c>
      <c r="B209" s="467" t="str">
        <f>IF(ISBLANK(INDEX('Policy Characteristics'!B:B,MATCH($C209,'Policy Characteristics'!$C:$C,0))),"",INDEX('Policy Characteristics'!B:B,MATCH($C209,'Policy Characteristics'!$C:$C,0)))</f>
        <v>Building Energy Efficiency Standards</v>
      </c>
      <c r="C209" s="446" t="str">
        <f t="shared" si="12"/>
        <v>Reduction in E Use Allowed by Component Eff Std</v>
      </c>
      <c r="D209" s="339" t="s">
        <v>115</v>
      </c>
      <c r="E209" s="339" t="s">
        <v>278</v>
      </c>
      <c r="F209" s="339" t="s">
        <v>121</v>
      </c>
      <c r="G209" s="339" t="s">
        <v>280</v>
      </c>
      <c r="H209" s="20">
        <v>150</v>
      </c>
      <c r="I209" s="468" t="s">
        <v>43</v>
      </c>
      <c r="J209" s="469" t="str">
        <f>IF(ISBLANK(INDEX('Policy Characteristics'!D:D,MATCH($C209,'Policy Characteristics'!$C:$C,0))),"",INDEX('Policy Characteristics'!D:D,MATCH($C209,'Policy Characteristics'!$C:$C,0)))</f>
        <v>Building Energy Efficiency Standards</v>
      </c>
      <c r="K209" s="446" t="str">
        <f>IF(ISBLANK(INDEX('Policy Characteristics'!E:E,MATCH($C209,'Policy Characteristics'!$C:$C,0))),"",INDEX('Policy Characteristics'!E:E,MATCH($C209,'Policy Characteristics'!$C:$C,0)))</f>
        <v>bldgs efficiency standards</v>
      </c>
      <c r="L209" s="242">
        <f>IF(ISBLANK(INDEX('Policy Characteristics'!F:F,MATCH($C209,'Policy Characteristics'!$C:$C,0))),"",INDEX('Policy Characteristics'!F:F,MATCH($C209,'Policy Characteristics'!$C:$C,0)))</f>
        <v>0</v>
      </c>
      <c r="M209" s="242">
        <f>IF(ISBLANK(INDEX('Policy Characteristics'!G:G,MATCH($C209,'Policy Characteristics'!$C:$C,0))),"",INDEX('Policy Characteristics'!G:G,MATCH($C209,'Policy Characteristics'!$C:$C,0)))</f>
        <v>0.75</v>
      </c>
      <c r="N209" s="242">
        <f>IF(ISBLANK(INDEX('Policy Characteristics'!H:H,MATCH($C209,'Policy Characteristics'!$C:$C,0))),"",INDEX('Policy Characteristics'!H:H,MATCH($C209,'Policy Characteristics'!$C:$C,0)))</f>
        <v>0.01</v>
      </c>
      <c r="O209" s="446" t="str">
        <f>IF(ISBLANK(INDEX('Policy Characteristics'!I:I,MATCH($C209,'Policy Characteristics'!$C:$C,0))),"",INDEX('Policy Characteristics'!I:I,MATCH($C209,'Policy Characteristics'!$C:$C,0)))</f>
        <v>% reduction in energy use</v>
      </c>
      <c r="P209" s="446" t="str">
        <f>IF(ISBLANK(INDEX('Policy Characteristics'!J:J,MATCH($C209,'Policy Characteristics'!$C:$C,0))),"",INDEX('Policy Characteristics'!J:J,MATCH($C209,'Policy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9" s="446" t="str">
        <f>IF(ISBLANK(INDEX('Policy Characteristics'!K:K,MATCH($C209,'Policy Characteristics'!$C:$C,0))),"",INDEX('Policy Characteristics'!K:K,MATCH($C209,'Policy Characteristics'!$C:$C,0)))</f>
        <v>buildings-sector-main.html#eff-stds</v>
      </c>
      <c r="R209" s="446" t="str">
        <f>IF(ISBLANK(INDEX('Policy Characteristics'!L:L,MATCH($C209,'Policy Characteristics'!$C:$C,0))),"",INDEX('Policy Characteristics'!L:L,MATCH($C209,'Policy Characteristics'!$C:$C,0)))</f>
        <v>building-energy-efficiency-standards.html</v>
      </c>
    </row>
    <row r="210" spans="1:18" s="446" customFormat="1" x14ac:dyDescent="0.25">
      <c r="A210" s="446" t="str">
        <f>IF(ISBLANK(INDEX('Policy Characteristics'!A:A,MATCH($C210,'Policy Characteristics'!$C:$C,0))),"",INDEX('Policy Characteristics'!A:A,MATCH($C210,'Policy Characteristics'!$C:$C,0)))</f>
        <v>Buildings and Appliances</v>
      </c>
      <c r="B210" s="467" t="str">
        <f>IF(ISBLANK(INDEX('Policy Characteristics'!B:B,MATCH($C210,'Policy Characteristics'!$C:$C,0))),"",INDEX('Policy Characteristics'!B:B,MATCH($C210,'Policy Characteristics'!$C:$C,0)))</f>
        <v>Building Energy Efficiency Standards</v>
      </c>
      <c r="C210" s="446" t="str">
        <f t="shared" si="12"/>
        <v>Reduction in E Use Allowed by Component Eff Std</v>
      </c>
      <c r="D210" s="339" t="s">
        <v>116</v>
      </c>
      <c r="E210" s="339" t="s">
        <v>278</v>
      </c>
      <c r="F210" s="339" t="s">
        <v>122</v>
      </c>
      <c r="G210" s="339" t="s">
        <v>280</v>
      </c>
      <c r="H210" s="20">
        <v>151</v>
      </c>
      <c r="I210" s="468" t="s">
        <v>43</v>
      </c>
      <c r="J210" s="469" t="str">
        <f>IF(ISBLANK(INDEX('Policy Characteristics'!D:D,MATCH($C210,'Policy Characteristics'!$C:$C,0))),"",INDEX('Policy Characteristics'!D:D,MATCH($C210,'Policy Characteristics'!$C:$C,0)))</f>
        <v>Building Energy Efficiency Standards</v>
      </c>
      <c r="K210" s="446" t="str">
        <f>IF(ISBLANK(INDEX('Policy Characteristics'!E:E,MATCH($C210,'Policy Characteristics'!$C:$C,0))),"",INDEX('Policy Characteristics'!E:E,MATCH($C210,'Policy Characteristics'!$C:$C,0)))</f>
        <v>bldgs efficiency standards</v>
      </c>
      <c r="L210" s="242">
        <f>IF(ISBLANK(INDEX('Policy Characteristics'!F:F,MATCH($C210,'Policy Characteristics'!$C:$C,0))),"",INDEX('Policy Characteristics'!F:F,MATCH($C210,'Policy Characteristics'!$C:$C,0)))</f>
        <v>0</v>
      </c>
      <c r="M210" s="242">
        <f>IF(ISBLANK(INDEX('Policy Characteristics'!G:G,MATCH($C210,'Policy Characteristics'!$C:$C,0))),"",INDEX('Policy Characteristics'!G:G,MATCH($C210,'Policy Characteristics'!$C:$C,0)))</f>
        <v>0.75</v>
      </c>
      <c r="N210" s="242">
        <f>IF(ISBLANK(INDEX('Policy Characteristics'!H:H,MATCH($C210,'Policy Characteristics'!$C:$C,0))),"",INDEX('Policy Characteristics'!H:H,MATCH($C210,'Policy Characteristics'!$C:$C,0)))</f>
        <v>0.01</v>
      </c>
      <c r="O210" s="446" t="str">
        <f>IF(ISBLANK(INDEX('Policy Characteristics'!I:I,MATCH($C210,'Policy Characteristics'!$C:$C,0))),"",INDEX('Policy Characteristics'!I:I,MATCH($C210,'Policy Characteristics'!$C:$C,0)))</f>
        <v>% reduction in energy use</v>
      </c>
      <c r="P210" s="446" t="str">
        <f>IF(ISBLANK(INDEX('Policy Characteristics'!J:J,MATCH($C210,'Policy Characteristics'!$C:$C,0))),"",INDEX('Policy Characteristics'!J:J,MATCH($C210,'Policy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0" s="446" t="str">
        <f>IF(ISBLANK(INDEX('Policy Characteristics'!K:K,MATCH($C210,'Policy Characteristics'!$C:$C,0))),"",INDEX('Policy Characteristics'!K:K,MATCH($C210,'Policy Characteristics'!$C:$C,0)))</f>
        <v>buildings-sector-main.html#eff-stds</v>
      </c>
      <c r="R210" s="446" t="str">
        <f>IF(ISBLANK(INDEX('Policy Characteristics'!L:L,MATCH($C210,'Policy Characteristics'!$C:$C,0))),"",INDEX('Policy Characteristics'!L:L,MATCH($C210,'Policy Characteristics'!$C:$C,0)))</f>
        <v>building-energy-efficiency-standards.html</v>
      </c>
    </row>
    <row r="211" spans="1:18" s="446" customFormat="1" x14ac:dyDescent="0.25">
      <c r="A211" s="446" t="str">
        <f>IF(ISBLANK(INDEX('Policy Characteristics'!A:A,MATCH($C211,'Policy Characteristics'!$C:$C,0))),"",INDEX('Policy Characteristics'!A:A,MATCH($C211,'Policy Characteristics'!$C:$C,0)))</f>
        <v>Buildings and Appliances</v>
      </c>
      <c r="B211" s="467" t="str">
        <f>IF(ISBLANK(INDEX('Policy Characteristics'!B:B,MATCH($C211,'Policy Characteristics'!$C:$C,0))),"",INDEX('Policy Characteristics'!B:B,MATCH($C211,'Policy Characteristics'!$C:$C,0)))</f>
        <v>Building Energy Efficiency Standards</v>
      </c>
      <c r="C211" s="446" t="str">
        <f t="shared" si="12"/>
        <v>Reduction in E Use Allowed by Component Eff Std</v>
      </c>
      <c r="D211" s="339" t="s">
        <v>117</v>
      </c>
      <c r="E211" s="339" t="s">
        <v>278</v>
      </c>
      <c r="F211" s="339" t="s">
        <v>123</v>
      </c>
      <c r="G211" s="339" t="s">
        <v>280</v>
      </c>
      <c r="H211" s="20">
        <v>152</v>
      </c>
      <c r="I211" s="468" t="s">
        <v>43</v>
      </c>
      <c r="J211" s="469" t="str">
        <f>IF(ISBLANK(INDEX('Policy Characteristics'!D:D,MATCH($C211,'Policy Characteristics'!$C:$C,0))),"",INDEX('Policy Characteristics'!D:D,MATCH($C211,'Policy Characteristics'!$C:$C,0)))</f>
        <v>Building Energy Efficiency Standards</v>
      </c>
      <c r="K211" s="446" t="str">
        <f>IF(ISBLANK(INDEX('Policy Characteristics'!E:E,MATCH($C211,'Policy Characteristics'!$C:$C,0))),"",INDEX('Policy Characteristics'!E:E,MATCH($C211,'Policy Characteristics'!$C:$C,0)))</f>
        <v>bldgs efficiency standards</v>
      </c>
      <c r="L211" s="242">
        <f>IF(ISBLANK(INDEX('Policy Characteristics'!F:F,MATCH($C211,'Policy Characteristics'!$C:$C,0))),"",INDEX('Policy Characteristics'!F:F,MATCH($C211,'Policy Characteristics'!$C:$C,0)))</f>
        <v>0</v>
      </c>
      <c r="M211" s="242">
        <f>IF(ISBLANK(INDEX('Policy Characteristics'!G:G,MATCH($C211,'Policy Characteristics'!$C:$C,0))),"",INDEX('Policy Characteristics'!G:G,MATCH($C211,'Policy Characteristics'!$C:$C,0)))</f>
        <v>0.75</v>
      </c>
      <c r="N211" s="242">
        <f>IF(ISBLANK(INDEX('Policy Characteristics'!H:H,MATCH($C211,'Policy Characteristics'!$C:$C,0))),"",INDEX('Policy Characteristics'!H:H,MATCH($C211,'Policy Characteristics'!$C:$C,0)))</f>
        <v>0.01</v>
      </c>
      <c r="O211" s="446" t="str">
        <f>IF(ISBLANK(INDEX('Policy Characteristics'!I:I,MATCH($C211,'Policy Characteristics'!$C:$C,0))),"",INDEX('Policy Characteristics'!I:I,MATCH($C211,'Policy Characteristics'!$C:$C,0)))</f>
        <v>% reduction in energy use</v>
      </c>
      <c r="P211" s="446" t="str">
        <f>IF(ISBLANK(INDEX('Policy Characteristics'!J:J,MATCH($C211,'Policy Characteristics'!$C:$C,0))),"",INDEX('Policy Characteristics'!J:J,MATCH($C211,'Policy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1" s="446" t="str">
        <f>IF(ISBLANK(INDEX('Policy Characteristics'!K:K,MATCH($C211,'Policy Characteristics'!$C:$C,0))),"",INDEX('Policy Characteristics'!K:K,MATCH($C211,'Policy Characteristics'!$C:$C,0)))</f>
        <v>buildings-sector-main.html#eff-stds</v>
      </c>
      <c r="R211" s="446" t="str">
        <f>IF(ISBLANK(INDEX('Policy Characteristics'!L:L,MATCH($C211,'Policy Characteristics'!$C:$C,0))),"",INDEX('Policy Characteristics'!L:L,MATCH($C211,'Policy Characteristics'!$C:$C,0)))</f>
        <v>building-energy-efficiency-standards.html</v>
      </c>
    </row>
    <row r="212" spans="1:18" s="446" customFormat="1" x14ac:dyDescent="0.25">
      <c r="A212" s="446" t="str">
        <f>IF(ISBLANK(INDEX('Policy Characteristics'!A:A,MATCH($C212,'Policy Characteristics'!$C:$C,0))),"",INDEX('Policy Characteristics'!A:A,MATCH($C212,'Policy Characteristics'!$C:$C,0)))</f>
        <v>Buildings and Appliances</v>
      </c>
      <c r="B212" s="467" t="str">
        <f>IF(ISBLANK(INDEX('Policy Characteristics'!B:B,MATCH($C212,'Policy Characteristics'!$C:$C,0))),"",INDEX('Policy Characteristics'!B:B,MATCH($C212,'Policy Characteristics'!$C:$C,0)))</f>
        <v>Building Energy Efficiency Standards</v>
      </c>
      <c r="C212" s="446" t="str">
        <f t="shared" si="12"/>
        <v>Reduction in E Use Allowed by Component Eff Std</v>
      </c>
      <c r="D212" s="339" t="s">
        <v>118</v>
      </c>
      <c r="E212" s="339" t="s">
        <v>278</v>
      </c>
      <c r="F212" s="339" t="s">
        <v>124</v>
      </c>
      <c r="G212" s="339" t="s">
        <v>280</v>
      </c>
      <c r="H212" s="20">
        <v>153</v>
      </c>
      <c r="I212" s="468" t="s">
        <v>43</v>
      </c>
      <c r="J212" s="469" t="str">
        <f>IF(ISBLANK(INDEX('Policy Characteristics'!D:D,MATCH($C212,'Policy Characteristics'!$C:$C,0))),"",INDEX('Policy Characteristics'!D:D,MATCH($C212,'Policy Characteristics'!$C:$C,0)))</f>
        <v>Building Energy Efficiency Standards</v>
      </c>
      <c r="K212" s="446" t="str">
        <f>IF(ISBLANK(INDEX('Policy Characteristics'!E:E,MATCH($C212,'Policy Characteristics'!$C:$C,0))),"",INDEX('Policy Characteristics'!E:E,MATCH($C212,'Policy Characteristics'!$C:$C,0)))</f>
        <v>bldgs efficiency standards</v>
      </c>
      <c r="L212" s="242">
        <f>IF(ISBLANK(INDEX('Policy Characteristics'!F:F,MATCH($C212,'Policy Characteristics'!$C:$C,0))),"",INDEX('Policy Characteristics'!F:F,MATCH($C212,'Policy Characteristics'!$C:$C,0)))</f>
        <v>0</v>
      </c>
      <c r="M212" s="242">
        <f>IF(ISBLANK(INDEX('Policy Characteristics'!G:G,MATCH($C212,'Policy Characteristics'!$C:$C,0))),"",INDEX('Policy Characteristics'!G:G,MATCH($C212,'Policy Characteristics'!$C:$C,0)))</f>
        <v>0.75</v>
      </c>
      <c r="N212" s="242">
        <f>IF(ISBLANK(INDEX('Policy Characteristics'!H:H,MATCH($C212,'Policy Characteristics'!$C:$C,0))),"",INDEX('Policy Characteristics'!H:H,MATCH($C212,'Policy Characteristics'!$C:$C,0)))</f>
        <v>0.01</v>
      </c>
      <c r="O212" s="446" t="str">
        <f>IF(ISBLANK(INDEX('Policy Characteristics'!I:I,MATCH($C212,'Policy Characteristics'!$C:$C,0))),"",INDEX('Policy Characteristics'!I:I,MATCH($C212,'Policy Characteristics'!$C:$C,0)))</f>
        <v>% reduction in energy use</v>
      </c>
      <c r="P212" s="446" t="str">
        <f>IF(ISBLANK(INDEX('Policy Characteristics'!J:J,MATCH($C212,'Policy Characteristics'!$C:$C,0))),"",INDEX('Policy Characteristics'!J:J,MATCH($C212,'Policy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2" s="446" t="str">
        <f>IF(ISBLANK(INDEX('Policy Characteristics'!K:K,MATCH($C212,'Policy Characteristics'!$C:$C,0))),"",INDEX('Policy Characteristics'!K:K,MATCH($C212,'Policy Characteristics'!$C:$C,0)))</f>
        <v>buildings-sector-main.html#eff-stds</v>
      </c>
      <c r="R212" s="446" t="str">
        <f>IF(ISBLANK(INDEX('Policy Characteristics'!L:L,MATCH($C212,'Policy Characteristics'!$C:$C,0))),"",INDEX('Policy Characteristics'!L:L,MATCH($C212,'Policy Characteristics'!$C:$C,0)))</f>
        <v>building-energy-efficiency-standards.html</v>
      </c>
    </row>
    <row r="213" spans="1:18" s="446" customFormat="1" x14ac:dyDescent="0.25">
      <c r="A213" s="446" t="str">
        <f>IF(ISBLANK(INDEX('Policy Characteristics'!A:A,MATCH($C213,'Policy Characteristics'!$C:$C,0))),"",INDEX('Policy Characteristics'!A:A,MATCH($C213,'Policy Characteristics'!$C:$C,0)))</f>
        <v>Buildings and Appliances</v>
      </c>
      <c r="B213" s="467" t="str">
        <f>IF(ISBLANK(INDEX('Policy Characteristics'!B:B,MATCH($C213,'Policy Characteristics'!$C:$C,0))),"",INDEX('Policy Characteristics'!B:B,MATCH($C213,'Policy Characteristics'!$C:$C,0)))</f>
        <v>Building Energy Efficiency Standards</v>
      </c>
      <c r="C213" s="446" t="str">
        <f t="shared" si="12"/>
        <v>Reduction in E Use Allowed by Component Eff Std</v>
      </c>
      <c r="D213" s="339" t="s">
        <v>119</v>
      </c>
      <c r="E213" s="339" t="s">
        <v>278</v>
      </c>
      <c r="F213" s="339" t="s">
        <v>125</v>
      </c>
      <c r="G213" s="339" t="s">
        <v>280</v>
      </c>
      <c r="H213" s="20">
        <v>154</v>
      </c>
      <c r="I213" s="468" t="s">
        <v>43</v>
      </c>
      <c r="J213" s="469" t="str">
        <f>IF(ISBLANK(INDEX('Policy Characteristics'!D:D,MATCH($C213,'Policy Characteristics'!$C:$C,0))),"",INDEX('Policy Characteristics'!D:D,MATCH($C213,'Policy Characteristics'!$C:$C,0)))</f>
        <v>Building Energy Efficiency Standards</v>
      </c>
      <c r="K213" s="446" t="str">
        <f>IF(ISBLANK(INDEX('Policy Characteristics'!E:E,MATCH($C213,'Policy Characteristics'!$C:$C,0))),"",INDEX('Policy Characteristics'!E:E,MATCH($C213,'Policy Characteristics'!$C:$C,0)))</f>
        <v>bldgs efficiency standards</v>
      </c>
      <c r="L213" s="242">
        <f>IF(ISBLANK(INDEX('Policy Characteristics'!F:F,MATCH($C213,'Policy Characteristics'!$C:$C,0))),"",INDEX('Policy Characteristics'!F:F,MATCH($C213,'Policy Characteristics'!$C:$C,0)))</f>
        <v>0</v>
      </c>
      <c r="M213" s="242">
        <f>IF(ISBLANK(INDEX('Policy Characteristics'!G:G,MATCH($C213,'Policy Characteristics'!$C:$C,0))),"",INDEX('Policy Characteristics'!G:G,MATCH($C213,'Policy Characteristics'!$C:$C,0)))</f>
        <v>0.75</v>
      </c>
      <c r="N213" s="242">
        <f>IF(ISBLANK(INDEX('Policy Characteristics'!H:H,MATCH($C213,'Policy Characteristics'!$C:$C,0))),"",INDEX('Policy Characteristics'!H:H,MATCH($C213,'Policy Characteristics'!$C:$C,0)))</f>
        <v>0.01</v>
      </c>
      <c r="O213" s="446" t="str">
        <f>IF(ISBLANK(INDEX('Policy Characteristics'!I:I,MATCH($C213,'Policy Characteristics'!$C:$C,0))),"",INDEX('Policy Characteristics'!I:I,MATCH($C213,'Policy Characteristics'!$C:$C,0)))</f>
        <v>% reduction in energy use</v>
      </c>
      <c r="P213" s="446" t="str">
        <f>IF(ISBLANK(INDEX('Policy Characteristics'!J:J,MATCH($C213,'Policy Characteristics'!$C:$C,0))),"",INDEX('Policy Characteristics'!J:J,MATCH($C213,'Policy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3" s="446" t="str">
        <f>IF(ISBLANK(INDEX('Policy Characteristics'!K:K,MATCH($C213,'Policy Characteristics'!$C:$C,0))),"",INDEX('Policy Characteristics'!K:K,MATCH($C213,'Policy Characteristics'!$C:$C,0)))</f>
        <v>buildings-sector-main.html#eff-stds</v>
      </c>
      <c r="R213" s="446" t="str">
        <f>IF(ISBLANK(INDEX('Policy Characteristics'!L:L,MATCH($C213,'Policy Characteristics'!$C:$C,0))),"",INDEX('Policy Characteristics'!L:L,MATCH($C213,'Policy Characteristics'!$C:$C,0)))</f>
        <v>building-energy-efficiency-standards.html</v>
      </c>
    </row>
    <row r="214" spans="1:18" s="446" customFormat="1" x14ac:dyDescent="0.25">
      <c r="A214" s="446" t="str">
        <f>IF(ISBLANK(INDEX('Policy Characteristics'!A:A,MATCH($C214,'Policy Characteristics'!$C:$C,0))),"",INDEX('Policy Characteristics'!A:A,MATCH($C214,'Policy Characteristics'!$C:$C,0)))</f>
        <v>Buildings and Appliances</v>
      </c>
      <c r="B214" s="467" t="str">
        <f>IF(ISBLANK(INDEX('Policy Characteristics'!B:B,MATCH($C214,'Policy Characteristics'!$C:$C,0))),"",INDEX('Policy Characteristics'!B:B,MATCH($C214,'Policy Characteristics'!$C:$C,0)))</f>
        <v>Building Energy Efficiency Standards</v>
      </c>
      <c r="C214" s="446" t="str">
        <f t="shared" si="12"/>
        <v>Reduction in E Use Allowed by Component Eff Std</v>
      </c>
      <c r="D214" s="339" t="s">
        <v>120</v>
      </c>
      <c r="E214" s="339" t="s">
        <v>278</v>
      </c>
      <c r="F214" s="339" t="s">
        <v>126</v>
      </c>
      <c r="G214" s="339" t="s">
        <v>280</v>
      </c>
      <c r="H214" s="20">
        <v>155</v>
      </c>
      <c r="I214" s="468" t="s">
        <v>43</v>
      </c>
      <c r="J214" s="469" t="str">
        <f>IF(ISBLANK(INDEX('Policy Characteristics'!D:D,MATCH($C214,'Policy Characteristics'!$C:$C,0))),"",INDEX('Policy Characteristics'!D:D,MATCH($C214,'Policy Characteristics'!$C:$C,0)))</f>
        <v>Building Energy Efficiency Standards</v>
      </c>
      <c r="K214" s="446" t="str">
        <f>IF(ISBLANK(INDEX('Policy Characteristics'!E:E,MATCH($C214,'Policy Characteristics'!$C:$C,0))),"",INDEX('Policy Characteristics'!E:E,MATCH($C214,'Policy Characteristics'!$C:$C,0)))</f>
        <v>bldgs efficiency standards</v>
      </c>
      <c r="L214" s="242">
        <f>IF(ISBLANK(INDEX('Policy Characteristics'!F:F,MATCH($C214,'Policy Characteristics'!$C:$C,0))),"",INDEX('Policy Characteristics'!F:F,MATCH($C214,'Policy Characteristics'!$C:$C,0)))</f>
        <v>0</v>
      </c>
      <c r="M214" s="242">
        <f>IF(ISBLANK(INDEX('Policy Characteristics'!G:G,MATCH($C214,'Policy Characteristics'!$C:$C,0))),"",INDEX('Policy Characteristics'!G:G,MATCH($C214,'Policy Characteristics'!$C:$C,0)))</f>
        <v>0.75</v>
      </c>
      <c r="N214" s="242">
        <f>IF(ISBLANK(INDEX('Policy Characteristics'!H:H,MATCH($C214,'Policy Characteristics'!$C:$C,0))),"",INDEX('Policy Characteristics'!H:H,MATCH($C214,'Policy Characteristics'!$C:$C,0)))</f>
        <v>0.01</v>
      </c>
      <c r="O214" s="446" t="str">
        <f>IF(ISBLANK(INDEX('Policy Characteristics'!I:I,MATCH($C214,'Policy Characteristics'!$C:$C,0))),"",INDEX('Policy Characteristics'!I:I,MATCH($C214,'Policy Characteristics'!$C:$C,0)))</f>
        <v>% reduction in energy use</v>
      </c>
      <c r="P214" s="446" t="str">
        <f>IF(ISBLANK(INDEX('Policy Characteristics'!J:J,MATCH($C214,'Policy Characteristics'!$C:$C,0))),"",INDEX('Policy Characteristics'!J:J,MATCH($C214,'Policy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4" s="446" t="str">
        <f>IF(ISBLANK(INDEX('Policy Characteristics'!K:K,MATCH($C214,'Policy Characteristics'!$C:$C,0))),"",INDEX('Policy Characteristics'!K:K,MATCH($C214,'Policy Characteristics'!$C:$C,0)))</f>
        <v>buildings-sector-main.html#eff-stds</v>
      </c>
      <c r="R214" s="446" t="str">
        <f>IF(ISBLANK(INDEX('Policy Characteristics'!L:L,MATCH($C214,'Policy Characteristics'!$C:$C,0))),"",INDEX('Policy Characteristics'!L:L,MATCH($C214,'Policy Characteristics'!$C:$C,0)))</f>
        <v>building-energy-efficiency-standards.html</v>
      </c>
    </row>
    <row r="215" spans="1:18" s="446" customFormat="1" x14ac:dyDescent="0.25">
      <c r="A215" s="446" t="str">
        <f>IF(ISBLANK(INDEX('Policy Characteristics'!A:A,MATCH($C215,'Policy Characteristics'!$C:$C,0))),"",INDEX('Policy Characteristics'!A:A,MATCH($C215,'Policy Characteristics'!$C:$C,0)))</f>
        <v>Buildings and Appliances</v>
      </c>
      <c r="B215" s="467" t="str">
        <f>IF(ISBLANK(INDEX('Policy Characteristics'!B:B,MATCH($C215,'Policy Characteristics'!$C:$C,0))),"",INDEX('Policy Characteristics'!B:B,MATCH($C215,'Policy Characteristics'!$C:$C,0)))</f>
        <v>Building Energy Efficiency Standards</v>
      </c>
      <c r="C215" s="446" t="str">
        <f t="shared" si="12"/>
        <v>Reduction in E Use Allowed by Component Eff Std</v>
      </c>
      <c r="D215" s="339" t="s">
        <v>115</v>
      </c>
      <c r="E215" s="339" t="s">
        <v>279</v>
      </c>
      <c r="F215" s="339" t="s">
        <v>121</v>
      </c>
      <c r="G215" s="339" t="s">
        <v>165</v>
      </c>
      <c r="H215" s="20">
        <v>156</v>
      </c>
      <c r="I215" s="468" t="s">
        <v>43</v>
      </c>
      <c r="J215" s="469" t="str">
        <f>IF(ISBLANK(INDEX('Policy Characteristics'!D:D,MATCH($C215,'Policy Characteristics'!$C:$C,0))),"",INDEX('Policy Characteristics'!D:D,MATCH($C215,'Policy Characteristics'!$C:$C,0)))</f>
        <v>Building Energy Efficiency Standards</v>
      </c>
      <c r="K215" s="446" t="str">
        <f>IF(ISBLANK(INDEX('Policy Characteristics'!E:E,MATCH($C215,'Policy Characteristics'!$C:$C,0))),"",INDEX('Policy Characteristics'!E:E,MATCH($C215,'Policy Characteristics'!$C:$C,0)))</f>
        <v>bldgs efficiency standards</v>
      </c>
      <c r="L215" s="242">
        <f>IF(ISBLANK(INDEX('Policy Characteristics'!F:F,MATCH($C215,'Policy Characteristics'!$C:$C,0))),"",INDEX('Policy Characteristics'!F:F,MATCH($C215,'Policy Characteristics'!$C:$C,0)))</f>
        <v>0</v>
      </c>
      <c r="M215" s="242">
        <f>IF(ISBLANK(INDEX('Policy Characteristics'!G:G,MATCH($C215,'Policy Characteristics'!$C:$C,0))),"",INDEX('Policy Characteristics'!G:G,MATCH($C215,'Policy Characteristics'!$C:$C,0)))</f>
        <v>0.75</v>
      </c>
      <c r="N215" s="242">
        <f>IF(ISBLANK(INDEX('Policy Characteristics'!H:H,MATCH($C215,'Policy Characteristics'!$C:$C,0))),"",INDEX('Policy Characteristics'!H:H,MATCH($C215,'Policy Characteristics'!$C:$C,0)))</f>
        <v>0.01</v>
      </c>
      <c r="O215" s="446" t="str">
        <f>IF(ISBLANK(INDEX('Policy Characteristics'!I:I,MATCH($C215,'Policy Characteristics'!$C:$C,0))),"",INDEX('Policy Characteristics'!I:I,MATCH($C215,'Policy Characteristics'!$C:$C,0)))</f>
        <v>% reduction in energy use</v>
      </c>
      <c r="P215" s="44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446" t="str">
        <f>IF(ISBLANK(INDEX('Policy Characteristics'!K:K,MATCH($C215,'Policy Characteristics'!$C:$C,0))),"",INDEX('Policy Characteristics'!K:K,MATCH($C215,'Policy Characteristics'!$C:$C,0)))</f>
        <v>buildings-sector-main.html#eff-stds</v>
      </c>
      <c r="R215" s="446" t="str">
        <f>IF(ISBLANK(INDEX('Policy Characteristics'!L:L,MATCH($C215,'Policy Characteristics'!$C:$C,0))),"",INDEX('Policy Characteristics'!L:L,MATCH($C215,'Policy Characteristics'!$C:$C,0)))</f>
        <v>building-energy-efficiency-standards.html</v>
      </c>
    </row>
    <row r="216" spans="1:18" s="446" customFormat="1" x14ac:dyDescent="0.25">
      <c r="A216" s="446" t="str">
        <f>IF(ISBLANK(INDEX('Policy Characteristics'!A:A,MATCH($C216,'Policy Characteristics'!$C:$C,0))),"",INDEX('Policy Characteristics'!A:A,MATCH($C216,'Policy Characteristics'!$C:$C,0)))</f>
        <v>Buildings and Appliances</v>
      </c>
      <c r="B216" s="467" t="str">
        <f>IF(ISBLANK(INDEX('Policy Characteristics'!B:B,MATCH($C216,'Policy Characteristics'!$C:$C,0))),"",INDEX('Policy Characteristics'!B:B,MATCH($C216,'Policy Characteristics'!$C:$C,0)))</f>
        <v>Building Energy Efficiency Standards</v>
      </c>
      <c r="C216" s="446" t="str">
        <f t="shared" si="12"/>
        <v>Reduction in E Use Allowed by Component Eff Std</v>
      </c>
      <c r="D216" s="339" t="s">
        <v>116</v>
      </c>
      <c r="E216" s="339" t="s">
        <v>279</v>
      </c>
      <c r="F216" s="339" t="s">
        <v>122</v>
      </c>
      <c r="G216" s="339" t="s">
        <v>165</v>
      </c>
      <c r="H216" s="20">
        <v>157</v>
      </c>
      <c r="I216" s="468" t="s">
        <v>43</v>
      </c>
      <c r="J216" s="469" t="str">
        <f>IF(ISBLANK(INDEX('Policy Characteristics'!D:D,MATCH($C216,'Policy Characteristics'!$C:$C,0))),"",INDEX('Policy Characteristics'!D:D,MATCH($C216,'Policy Characteristics'!$C:$C,0)))</f>
        <v>Building Energy Efficiency Standards</v>
      </c>
      <c r="K216" s="446" t="str">
        <f>IF(ISBLANK(INDEX('Policy Characteristics'!E:E,MATCH($C216,'Policy Characteristics'!$C:$C,0))),"",INDEX('Policy Characteristics'!E:E,MATCH($C216,'Policy Characteristics'!$C:$C,0)))</f>
        <v>bldgs efficiency standards</v>
      </c>
      <c r="L216" s="242">
        <f>IF(ISBLANK(INDEX('Policy Characteristics'!F:F,MATCH($C216,'Policy Characteristics'!$C:$C,0))),"",INDEX('Policy Characteristics'!F:F,MATCH($C216,'Policy Characteristics'!$C:$C,0)))</f>
        <v>0</v>
      </c>
      <c r="M216" s="242">
        <f>IF(ISBLANK(INDEX('Policy Characteristics'!G:G,MATCH($C216,'Policy Characteristics'!$C:$C,0))),"",INDEX('Policy Characteristics'!G:G,MATCH($C216,'Policy Characteristics'!$C:$C,0)))</f>
        <v>0.75</v>
      </c>
      <c r="N216" s="242">
        <f>IF(ISBLANK(INDEX('Policy Characteristics'!H:H,MATCH($C216,'Policy Characteristics'!$C:$C,0))),"",INDEX('Policy Characteristics'!H:H,MATCH($C216,'Policy Characteristics'!$C:$C,0)))</f>
        <v>0.01</v>
      </c>
      <c r="O216" s="446" t="str">
        <f>IF(ISBLANK(INDEX('Policy Characteristics'!I:I,MATCH($C216,'Policy Characteristics'!$C:$C,0))),"",INDEX('Policy Characteristics'!I:I,MATCH($C216,'Policy Characteristics'!$C:$C,0)))</f>
        <v>% reduction in energy use</v>
      </c>
      <c r="P216" s="44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446" t="str">
        <f>IF(ISBLANK(INDEX('Policy Characteristics'!K:K,MATCH($C216,'Policy Characteristics'!$C:$C,0))),"",INDEX('Policy Characteristics'!K:K,MATCH($C216,'Policy Characteristics'!$C:$C,0)))</f>
        <v>buildings-sector-main.html#eff-stds</v>
      </c>
      <c r="R216" s="446" t="str">
        <f>IF(ISBLANK(INDEX('Policy Characteristics'!L:L,MATCH($C216,'Policy Characteristics'!$C:$C,0))),"",INDEX('Policy Characteristics'!L:L,MATCH($C216,'Policy Characteristics'!$C:$C,0)))</f>
        <v>building-energy-efficiency-standards.html</v>
      </c>
    </row>
    <row r="217" spans="1:18" s="446" customFormat="1" x14ac:dyDescent="0.25">
      <c r="A217" s="446" t="str">
        <f>IF(ISBLANK(INDEX('Policy Characteristics'!A:A,MATCH($C217,'Policy Characteristics'!$C:$C,0))),"",INDEX('Policy Characteristics'!A:A,MATCH($C217,'Policy Characteristics'!$C:$C,0)))</f>
        <v>Buildings and Appliances</v>
      </c>
      <c r="B217" s="467" t="str">
        <f>IF(ISBLANK(INDEX('Policy Characteristics'!B:B,MATCH($C217,'Policy Characteristics'!$C:$C,0))),"",INDEX('Policy Characteristics'!B:B,MATCH($C217,'Policy Characteristics'!$C:$C,0)))</f>
        <v>Building Energy Efficiency Standards</v>
      </c>
      <c r="C217" s="446" t="str">
        <f t="shared" si="12"/>
        <v>Reduction in E Use Allowed by Component Eff Std</v>
      </c>
      <c r="D217" s="339" t="s">
        <v>117</v>
      </c>
      <c r="E217" s="339" t="s">
        <v>279</v>
      </c>
      <c r="F217" s="339" t="s">
        <v>123</v>
      </c>
      <c r="G217" s="339" t="s">
        <v>165</v>
      </c>
      <c r="H217" s="20">
        <v>158</v>
      </c>
      <c r="I217" s="468" t="s">
        <v>43</v>
      </c>
      <c r="J217" s="469" t="str">
        <f>IF(ISBLANK(INDEX('Policy Characteristics'!D:D,MATCH($C217,'Policy Characteristics'!$C:$C,0))),"",INDEX('Policy Characteristics'!D:D,MATCH($C217,'Policy Characteristics'!$C:$C,0)))</f>
        <v>Building Energy Efficiency Standards</v>
      </c>
      <c r="K217" s="446" t="str">
        <f>IF(ISBLANK(INDEX('Policy Characteristics'!E:E,MATCH($C217,'Policy Characteristics'!$C:$C,0))),"",INDEX('Policy Characteristics'!E:E,MATCH($C217,'Policy Characteristics'!$C:$C,0)))</f>
        <v>bldgs efficiency standards</v>
      </c>
      <c r="L217" s="242">
        <f>IF(ISBLANK(INDEX('Policy Characteristics'!F:F,MATCH($C217,'Policy Characteristics'!$C:$C,0))),"",INDEX('Policy Characteristics'!F:F,MATCH($C217,'Policy Characteristics'!$C:$C,0)))</f>
        <v>0</v>
      </c>
      <c r="M217" s="242">
        <f>IF(ISBLANK(INDEX('Policy Characteristics'!G:G,MATCH($C217,'Policy Characteristics'!$C:$C,0))),"",INDEX('Policy Characteristics'!G:G,MATCH($C217,'Policy Characteristics'!$C:$C,0)))</f>
        <v>0.75</v>
      </c>
      <c r="N217" s="242">
        <f>IF(ISBLANK(INDEX('Policy Characteristics'!H:H,MATCH($C217,'Policy Characteristics'!$C:$C,0))),"",INDEX('Policy Characteristics'!H:H,MATCH($C217,'Policy Characteristics'!$C:$C,0)))</f>
        <v>0.01</v>
      </c>
      <c r="O217" s="446" t="str">
        <f>IF(ISBLANK(INDEX('Policy Characteristics'!I:I,MATCH($C217,'Policy Characteristics'!$C:$C,0))),"",INDEX('Policy Characteristics'!I:I,MATCH($C217,'Policy Characteristics'!$C:$C,0)))</f>
        <v>% reduction in energy use</v>
      </c>
      <c r="P217" s="44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446" t="str">
        <f>IF(ISBLANK(INDEX('Policy Characteristics'!K:K,MATCH($C217,'Policy Characteristics'!$C:$C,0))),"",INDEX('Policy Characteristics'!K:K,MATCH($C217,'Policy Characteristics'!$C:$C,0)))</f>
        <v>buildings-sector-main.html#eff-stds</v>
      </c>
      <c r="R217" s="446" t="str">
        <f>IF(ISBLANK(INDEX('Policy Characteristics'!L:L,MATCH($C217,'Policy Characteristics'!$C:$C,0))),"",INDEX('Policy Characteristics'!L:L,MATCH($C217,'Policy Characteristics'!$C:$C,0)))</f>
        <v>building-energy-efficiency-standards.html</v>
      </c>
    </row>
    <row r="218" spans="1:18" s="446" customFormat="1" x14ac:dyDescent="0.25">
      <c r="A218" s="446" t="str">
        <f>IF(ISBLANK(INDEX('Policy Characteristics'!A:A,MATCH($C218,'Policy Characteristics'!$C:$C,0))),"",INDEX('Policy Characteristics'!A:A,MATCH($C218,'Policy Characteristics'!$C:$C,0)))</f>
        <v>Buildings and Appliances</v>
      </c>
      <c r="B218" s="467" t="str">
        <f>IF(ISBLANK(INDEX('Policy Characteristics'!B:B,MATCH($C218,'Policy Characteristics'!$C:$C,0))),"",INDEX('Policy Characteristics'!B:B,MATCH($C218,'Policy Characteristics'!$C:$C,0)))</f>
        <v>Building Energy Efficiency Standards</v>
      </c>
      <c r="C218" s="446" t="str">
        <f t="shared" si="12"/>
        <v>Reduction in E Use Allowed by Component Eff Std</v>
      </c>
      <c r="D218" s="339" t="s">
        <v>118</v>
      </c>
      <c r="E218" s="339" t="s">
        <v>279</v>
      </c>
      <c r="F218" s="339" t="s">
        <v>124</v>
      </c>
      <c r="G218" s="339" t="s">
        <v>165</v>
      </c>
      <c r="H218" s="20">
        <v>159</v>
      </c>
      <c r="I218" s="468" t="s">
        <v>43</v>
      </c>
      <c r="J218" s="469" t="str">
        <f>IF(ISBLANK(INDEX('Policy Characteristics'!D:D,MATCH($C218,'Policy Characteristics'!$C:$C,0))),"",INDEX('Policy Characteristics'!D:D,MATCH($C218,'Policy Characteristics'!$C:$C,0)))</f>
        <v>Building Energy Efficiency Standards</v>
      </c>
      <c r="K218" s="446" t="str">
        <f>IF(ISBLANK(INDEX('Policy Characteristics'!E:E,MATCH($C218,'Policy Characteristics'!$C:$C,0))),"",INDEX('Policy Characteristics'!E:E,MATCH($C218,'Policy Characteristics'!$C:$C,0)))</f>
        <v>bldgs efficiency standards</v>
      </c>
      <c r="L218" s="242">
        <f>IF(ISBLANK(INDEX('Policy Characteristics'!F:F,MATCH($C218,'Policy Characteristics'!$C:$C,0))),"",INDEX('Policy Characteristics'!F:F,MATCH($C218,'Policy Characteristics'!$C:$C,0)))</f>
        <v>0</v>
      </c>
      <c r="M218" s="242">
        <f>IF(ISBLANK(INDEX('Policy Characteristics'!G:G,MATCH($C218,'Policy Characteristics'!$C:$C,0))),"",INDEX('Policy Characteristics'!G:G,MATCH($C218,'Policy Characteristics'!$C:$C,0)))</f>
        <v>0.75</v>
      </c>
      <c r="N218" s="242">
        <f>IF(ISBLANK(INDEX('Policy Characteristics'!H:H,MATCH($C218,'Policy Characteristics'!$C:$C,0))),"",INDEX('Policy Characteristics'!H:H,MATCH($C218,'Policy Characteristics'!$C:$C,0)))</f>
        <v>0.01</v>
      </c>
      <c r="O218" s="446" t="str">
        <f>IF(ISBLANK(INDEX('Policy Characteristics'!I:I,MATCH($C218,'Policy Characteristics'!$C:$C,0))),"",INDEX('Policy Characteristics'!I:I,MATCH($C218,'Policy Characteristics'!$C:$C,0)))</f>
        <v>% reduction in energy use</v>
      </c>
      <c r="P218" s="44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446" t="str">
        <f>IF(ISBLANK(INDEX('Policy Characteristics'!K:K,MATCH($C218,'Policy Characteristics'!$C:$C,0))),"",INDEX('Policy Characteristics'!K:K,MATCH($C218,'Policy Characteristics'!$C:$C,0)))</f>
        <v>buildings-sector-main.html#eff-stds</v>
      </c>
      <c r="R218" s="446" t="str">
        <f>IF(ISBLANK(INDEX('Policy Characteristics'!L:L,MATCH($C218,'Policy Characteristics'!$C:$C,0))),"",INDEX('Policy Characteristics'!L:L,MATCH($C218,'Policy Characteristics'!$C:$C,0)))</f>
        <v>building-energy-efficiency-standards.html</v>
      </c>
    </row>
    <row r="219" spans="1:18" s="446" customFormat="1" x14ac:dyDescent="0.25">
      <c r="A219" s="446" t="str">
        <f>IF(ISBLANK(INDEX('Policy Characteristics'!A:A,MATCH($C219,'Policy Characteristics'!$C:$C,0))),"",INDEX('Policy Characteristics'!A:A,MATCH($C219,'Policy Characteristics'!$C:$C,0)))</f>
        <v>Buildings and Appliances</v>
      </c>
      <c r="B219" s="467" t="str">
        <f>IF(ISBLANK(INDEX('Policy Characteristics'!B:B,MATCH($C219,'Policy Characteristics'!$C:$C,0))),"",INDEX('Policy Characteristics'!B:B,MATCH($C219,'Policy Characteristics'!$C:$C,0)))</f>
        <v>Building Energy Efficiency Standards</v>
      </c>
      <c r="C219" s="446" t="str">
        <f t="shared" si="12"/>
        <v>Reduction in E Use Allowed by Component Eff Std</v>
      </c>
      <c r="D219" s="339" t="s">
        <v>119</v>
      </c>
      <c r="E219" s="339" t="s">
        <v>279</v>
      </c>
      <c r="F219" s="339" t="s">
        <v>125</v>
      </c>
      <c r="G219" s="339" t="s">
        <v>165</v>
      </c>
      <c r="H219" s="20">
        <v>160</v>
      </c>
      <c r="I219" s="468" t="s">
        <v>43</v>
      </c>
      <c r="J219" s="469" t="str">
        <f>IF(ISBLANK(INDEX('Policy Characteristics'!D:D,MATCH($C219,'Policy Characteristics'!$C:$C,0))),"",INDEX('Policy Characteristics'!D:D,MATCH($C219,'Policy Characteristics'!$C:$C,0)))</f>
        <v>Building Energy Efficiency Standards</v>
      </c>
      <c r="K219" s="446" t="str">
        <f>IF(ISBLANK(INDEX('Policy Characteristics'!E:E,MATCH($C219,'Policy Characteristics'!$C:$C,0))),"",INDEX('Policy Characteristics'!E:E,MATCH($C219,'Policy Characteristics'!$C:$C,0)))</f>
        <v>bldgs efficiency standards</v>
      </c>
      <c r="L219" s="242">
        <f>IF(ISBLANK(INDEX('Policy Characteristics'!F:F,MATCH($C219,'Policy Characteristics'!$C:$C,0))),"",INDEX('Policy Characteristics'!F:F,MATCH($C219,'Policy Characteristics'!$C:$C,0)))</f>
        <v>0</v>
      </c>
      <c r="M219" s="242">
        <f>IF(ISBLANK(INDEX('Policy Characteristics'!G:G,MATCH($C219,'Policy Characteristics'!$C:$C,0))),"",INDEX('Policy Characteristics'!G:G,MATCH($C219,'Policy Characteristics'!$C:$C,0)))</f>
        <v>0.75</v>
      </c>
      <c r="N219" s="242">
        <f>IF(ISBLANK(INDEX('Policy Characteristics'!H:H,MATCH($C219,'Policy Characteristics'!$C:$C,0))),"",INDEX('Policy Characteristics'!H:H,MATCH($C219,'Policy Characteristics'!$C:$C,0)))</f>
        <v>0.01</v>
      </c>
      <c r="O219" s="446" t="str">
        <f>IF(ISBLANK(INDEX('Policy Characteristics'!I:I,MATCH($C219,'Policy Characteristics'!$C:$C,0))),"",INDEX('Policy Characteristics'!I:I,MATCH($C219,'Policy Characteristics'!$C:$C,0)))</f>
        <v>% reduction in energy use</v>
      </c>
      <c r="P219" s="44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446" t="str">
        <f>IF(ISBLANK(INDEX('Policy Characteristics'!K:K,MATCH($C219,'Policy Characteristics'!$C:$C,0))),"",INDEX('Policy Characteristics'!K:K,MATCH($C219,'Policy Characteristics'!$C:$C,0)))</f>
        <v>buildings-sector-main.html#eff-stds</v>
      </c>
      <c r="R219" s="446" t="str">
        <f>IF(ISBLANK(INDEX('Policy Characteristics'!L:L,MATCH($C219,'Policy Characteristics'!$C:$C,0))),"",INDEX('Policy Characteristics'!L:L,MATCH($C219,'Policy Characteristics'!$C:$C,0)))</f>
        <v>building-energy-efficiency-standards.html</v>
      </c>
    </row>
    <row r="220" spans="1:18" s="446" customFormat="1" x14ac:dyDescent="0.25">
      <c r="A220" s="446" t="str">
        <f>IF(ISBLANK(INDEX('Policy Characteristics'!A:A,MATCH($C220,'Policy Characteristics'!$C:$C,0))),"",INDEX('Policy Characteristics'!A:A,MATCH($C220,'Policy Characteristics'!$C:$C,0)))</f>
        <v>Buildings and Appliances</v>
      </c>
      <c r="B220" s="467" t="str">
        <f>IF(ISBLANK(INDEX('Policy Characteristics'!B:B,MATCH($C220,'Policy Characteristics'!$C:$C,0))),"",INDEX('Policy Characteristics'!B:B,MATCH($C220,'Policy Characteristics'!$C:$C,0)))</f>
        <v>Building Energy Efficiency Standards</v>
      </c>
      <c r="C220" s="446" t="str">
        <f t="shared" ref="C220" si="13">C$203</f>
        <v>Reduction in E Use Allowed by Component Eff Std</v>
      </c>
      <c r="D220" s="339" t="s">
        <v>120</v>
      </c>
      <c r="E220" s="339" t="s">
        <v>279</v>
      </c>
      <c r="F220" s="339" t="s">
        <v>126</v>
      </c>
      <c r="G220" s="339" t="s">
        <v>165</v>
      </c>
      <c r="H220" s="20">
        <v>161</v>
      </c>
      <c r="I220" s="468" t="s">
        <v>43</v>
      </c>
      <c r="J220" s="469" t="str">
        <f>IF(ISBLANK(INDEX('Policy Characteristics'!D:D,MATCH($C220,'Policy Characteristics'!$C:$C,0))),"",INDEX('Policy Characteristics'!D:D,MATCH($C220,'Policy Characteristics'!$C:$C,0)))</f>
        <v>Building Energy Efficiency Standards</v>
      </c>
      <c r="K220" s="446" t="str">
        <f>IF(ISBLANK(INDEX('Policy Characteristics'!E:E,MATCH($C220,'Policy Characteristics'!$C:$C,0))),"",INDEX('Policy Characteristics'!E:E,MATCH($C220,'Policy Characteristics'!$C:$C,0)))</f>
        <v>bldgs efficiency standards</v>
      </c>
      <c r="L220" s="242">
        <f>IF(ISBLANK(INDEX('Policy Characteristics'!F:F,MATCH($C220,'Policy Characteristics'!$C:$C,0))),"",INDEX('Policy Characteristics'!F:F,MATCH($C220,'Policy Characteristics'!$C:$C,0)))</f>
        <v>0</v>
      </c>
      <c r="M220" s="242">
        <f>IF(ISBLANK(INDEX('Policy Characteristics'!G:G,MATCH($C220,'Policy Characteristics'!$C:$C,0))),"",INDEX('Policy Characteristics'!G:G,MATCH($C220,'Policy Characteristics'!$C:$C,0)))</f>
        <v>0.75</v>
      </c>
      <c r="N220" s="242">
        <f>IF(ISBLANK(INDEX('Policy Characteristics'!H:H,MATCH($C220,'Policy Characteristics'!$C:$C,0))),"",INDEX('Policy Characteristics'!H:H,MATCH($C220,'Policy Characteristics'!$C:$C,0)))</f>
        <v>0.01</v>
      </c>
      <c r="O220" s="446" t="str">
        <f>IF(ISBLANK(INDEX('Policy Characteristics'!I:I,MATCH($C220,'Policy Characteristics'!$C:$C,0))),"",INDEX('Policy Characteristics'!I:I,MATCH($C220,'Policy Characteristics'!$C:$C,0)))</f>
        <v>% reduction in energy use</v>
      </c>
      <c r="P220" s="44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446" t="str">
        <f>IF(ISBLANK(INDEX('Policy Characteristics'!K:K,MATCH($C220,'Policy Characteristics'!$C:$C,0))),"",INDEX('Policy Characteristics'!K:K,MATCH($C220,'Policy Characteristics'!$C:$C,0)))</f>
        <v>buildings-sector-main.html#eff-stds</v>
      </c>
      <c r="R220" s="446" t="str">
        <f>IF(ISBLANK(INDEX('Policy Characteristics'!L:L,MATCH($C220,'Policy Characteristics'!$C:$C,0))),"",INDEX('Policy Characteristics'!L:L,MATCH($C220,'Policy Characteristics'!$C:$C,0)))</f>
        <v>building-energy-efficiency-standards.html</v>
      </c>
    </row>
    <row r="221" spans="1:18" s="446" customFormat="1" x14ac:dyDescent="0.25">
      <c r="A221" s="446" t="str">
        <f>IF(ISBLANK(INDEX('Policy Characteristics'!A:A,MATCH($C221,'Policy Characteristics'!$C:$C,0))),"",INDEX('Policy Characteristics'!A:A,MATCH($C221,'Policy Characteristics'!$C:$C,0)))</f>
        <v>Buildings and Appliances</v>
      </c>
      <c r="B221" s="467" t="str">
        <f>IF(ISBLANK(INDEX('Policy Characteristics'!B:B,MATCH($C221,'Policy Characteristics'!$C:$C,0))),"",INDEX('Policy Characteristics'!B:B,MATCH($C221,'Policy Characteristics'!$C:$C,0)))</f>
        <v>Contractor Training</v>
      </c>
      <c r="C221" t="s">
        <v>7</v>
      </c>
      <c r="D221" s="339"/>
      <c r="E221" s="339"/>
      <c r="F221" s="339"/>
      <c r="G221" s="339"/>
      <c r="H221" s="20">
        <v>19</v>
      </c>
      <c r="I221" s="468" t="s">
        <v>43</v>
      </c>
      <c r="J221" s="469" t="str">
        <f>IF(ISBLANK(INDEX('Policy Characteristics'!D:D,MATCH($C221,'Policy Characteristics'!$C:$C,0))),"",INDEX('Policy Characteristics'!D:D,MATCH($C221,'Policy Characteristics'!$C:$C,0)))</f>
        <v>Contractor Training</v>
      </c>
      <c r="K221" s="446" t="str">
        <f>IF(ISBLANK(INDEX('Policy Characteristics'!E:E,MATCH($C221,'Policy Characteristics'!$C:$C,0))),"",INDEX('Policy Characteristics'!E:E,MATCH($C221,'Policy Characteristics'!$C:$C,0)))</f>
        <v>bldgs contractor training</v>
      </c>
      <c r="L221" s="446">
        <f>IF(ISBLANK(INDEX('Policy Characteristics'!F:F,MATCH($C221,'Policy Characteristics'!$C:$C,0))),"",INDEX('Policy Characteristics'!F:F,MATCH($C221,'Policy Characteristics'!$C:$C,0)))</f>
        <v>0</v>
      </c>
      <c r="M221" s="446">
        <f>IF(ISBLANK(INDEX('Policy Characteristics'!G:G,MATCH($C221,'Policy Characteristics'!$C:$C,0))),"",INDEX('Policy Characteristics'!G:G,MATCH($C221,'Policy Characteristics'!$C:$C,0)))</f>
        <v>1</v>
      </c>
      <c r="N221" s="446">
        <f>IF(ISBLANK(INDEX('Policy Characteristics'!H:H,MATCH($C221,'Policy Characteristics'!$C:$C,0))),"",INDEX('Policy Characteristics'!H:H,MATCH($C221,'Policy Characteristics'!$C:$C,0)))</f>
        <v>1</v>
      </c>
      <c r="O221" s="446" t="str">
        <f>IF(ISBLANK(INDEX('Policy Characteristics'!I:I,MATCH($C221,'Policy Characteristics'!$C:$C,0))),"",INDEX('Policy Characteristics'!I:I,MATCH($C221,'Policy Characteristics'!$C:$C,0)))</f>
        <v>on/off</v>
      </c>
      <c r="P221" s="446" t="str">
        <f>IF(ISBLANK(INDEX('Policy Characteristics'!J:J,MATCH($C221,'Policy Characteristics'!$C:$C,0))),"",INDEX('Policy Characteristics'!J:J,MATCH($C221,'Policy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21" s="446" t="str">
        <f>IF(ISBLANK(INDEX('Policy Characteristics'!K:K,MATCH($C221,'Policy Characteristics'!$C:$C,0))),"",INDEX('Policy Characteristics'!K:K,MATCH($C221,'Policy Characteristics'!$C:$C,0)))</f>
        <v>buildings-sector-main.html#contractor-ed</v>
      </c>
      <c r="R221" s="446" t="str">
        <f>IF(ISBLANK(INDEX('Policy Characteristics'!L:L,MATCH($C221,'Policy Characteristics'!$C:$C,0))),"",INDEX('Policy Characteristics'!L:L,MATCH($C221,'Policy Characteristics'!$C:$C,0)))</f>
        <v>contractor-training.html</v>
      </c>
    </row>
    <row r="222" spans="1:18" s="446" customFormat="1" x14ac:dyDescent="0.25">
      <c r="A222" s="446" t="str">
        <f>IF(ISBLANK(INDEX('Policy Characteristics'!A:A,MATCH($C222,'Policy Characteristics'!$C:$C,0))),"",INDEX('Policy Characteristics'!A:A,MATCH($C222,'Policy Characteristics'!$C:$C,0)))</f>
        <v>Buildings and Appliances</v>
      </c>
      <c r="B222" s="467" t="str">
        <f>IF(ISBLANK(INDEX('Policy Characteristics'!B:B,MATCH($C222,'Policy Characteristics'!$C:$C,0))),"",INDEX('Policy Characteristics'!B:B,MATCH($C222,'Policy Characteristics'!$C:$C,0)))</f>
        <v>Distributed Solar Carve-Out</v>
      </c>
      <c r="C222" t="s">
        <v>301</v>
      </c>
      <c r="D222" s="339"/>
      <c r="E222" s="339"/>
      <c r="F222" s="339"/>
      <c r="G222" s="339"/>
      <c r="H222" s="20">
        <v>146</v>
      </c>
      <c r="I222" s="468" t="s">
        <v>43</v>
      </c>
      <c r="J222" s="469" t="str">
        <f>IF(ISBLANK(INDEX('Policy Characteristics'!D:D,MATCH($C222,'Policy Characteristics'!$C:$C,0))),"",INDEX('Policy Characteristics'!D:D,MATCH($C222,'Policy Characteristics'!$C:$C,0)))</f>
        <v>Distributed Solar Promotion</v>
      </c>
      <c r="K222" s="446" t="str">
        <f>IF(ISBLANK(INDEX('Policy Characteristics'!E:E,MATCH($C222,'Policy Characteristics'!$C:$C,0))),"",INDEX('Policy Characteristics'!E:E,MATCH($C222,'Policy Characteristics'!$C:$C,0)))</f>
        <v>bldgs min fraction distributed solar</v>
      </c>
      <c r="L222" s="242">
        <f>IF(ISBLANK(INDEX('Policy Characteristics'!F:F,MATCH($C222,'Policy Characteristics'!$C:$C,0))),"",INDEX('Policy Characteristics'!F:F,MATCH($C222,'Policy Characteristics'!$C:$C,0)))</f>
        <v>0</v>
      </c>
      <c r="M222" s="242">
        <f>IF(ISBLANK(INDEX('Policy Characteristics'!G:G,MATCH($C222,'Policy Characteristics'!$C:$C,0))),"",INDEX('Policy Characteristics'!G:G,MATCH($C222,'Policy Characteristics'!$C:$C,0)))</f>
        <v>0.24</v>
      </c>
      <c r="N222" s="242">
        <f>IF(ISBLANK(INDEX('Policy Characteristics'!H:H,MATCH($C222,'Policy Characteristics'!$C:$C,0))),"",INDEX('Policy Characteristics'!H:H,MATCH($C222,'Policy Characteristics'!$C:$C,0)))</f>
        <v>5.0000000000000001E-3</v>
      </c>
      <c r="O222" s="446" t="str">
        <f>IF(ISBLANK(INDEX('Policy Characteristics'!I:I,MATCH($C222,'Policy Characteristics'!$C:$C,0))),"",INDEX('Policy Characteristics'!I:I,MATCH($C222,'Policy Characteristics'!$C:$C,0)))</f>
        <v>minimum % elec from solar</v>
      </c>
      <c r="P222" s="446" t="str">
        <f>IF(ISBLANK(INDEX('Policy Characteristics'!J:J,MATCH($C222,'Policy Characteristics'!$C:$C,0))),"",INDEX('Policy Characteristics'!J:J,MATCH($C222,'Policy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22" s="446" t="str">
        <f>IF(ISBLANK(INDEX('Policy Characteristics'!K:K,MATCH($C222,'Policy Characteristics'!$C:$C,0))),"",INDEX('Policy Characteristics'!K:K,MATCH($C222,'Policy Characteristics'!$C:$C,0)))</f>
        <v>buildings-sector-main.html#solar-carve-out</v>
      </c>
      <c r="R222" s="446" t="str">
        <f>IF(ISBLANK(INDEX('Policy Characteristics'!L:L,MATCH($C222,'Policy Characteristics'!$C:$C,0))),"",INDEX('Policy Characteristics'!L:L,MATCH($C222,'Policy Characteristics'!$C:$C,0)))</f>
        <v>solar-carve-out.html</v>
      </c>
    </row>
    <row r="223" spans="1:18" s="446" customFormat="1" x14ac:dyDescent="0.25">
      <c r="A223" s="446" t="str">
        <f>IF(ISBLANK(INDEX('Policy Characteristics'!A:A,MATCH($C223,'Policy Characteristics'!$C:$C,0))),"",INDEX('Policy Characteristics'!A:A,MATCH($C223,'Policy Characteristics'!$C:$C,0)))</f>
        <v>Buildings and Appliances</v>
      </c>
      <c r="B223" s="467" t="str">
        <f>IF(ISBLANK(INDEX('Policy Characteristics'!B:B,MATCH($C223,'Policy Characteristics'!$C:$C,0))),"",INDEX('Policy Characteristics'!B:B,MATCH($C223,'Policy Characteristics'!$C:$C,0)))</f>
        <v>Distributed Solar Subsidy</v>
      </c>
      <c r="C223" t="s">
        <v>3458</v>
      </c>
      <c r="D223" s="339" t="s">
        <v>277</v>
      </c>
      <c r="E223" s="339"/>
      <c r="F223" s="339" t="s">
        <v>281</v>
      </c>
      <c r="G223" s="339"/>
      <c r="H223" s="20">
        <v>147</v>
      </c>
      <c r="I223" s="468" t="s">
        <v>43</v>
      </c>
      <c r="J223" s="469" t="str">
        <f>IF(ISBLANK(INDEX('Policy Characteristics'!D:D,MATCH($C223,'Policy Characteristics'!$C:$C,0))),"",INDEX('Policy Characteristics'!D:D,MATCH($C223,'Policy Characteristics'!$C:$C,0)))</f>
        <v>Distributed Solar Promotion</v>
      </c>
      <c r="K223" s="446" t="str">
        <f>IF(ISBLANK(INDEX('Policy Characteristics'!E:E,MATCH($C223,'Policy Characteristics'!$C:$C,0))),"",INDEX('Policy Characteristics'!E:E,MATCH($C223,'Policy Characteristics'!$C:$C,0)))</f>
        <v>bldgs distributed solar subsidy</v>
      </c>
      <c r="L223" s="242">
        <f>IF(ISBLANK(INDEX('Policy Characteristics'!F:F,MATCH($C223,'Policy Characteristics'!$C:$C,0))),"",INDEX('Policy Characteristics'!F:F,MATCH($C223,'Policy Characteristics'!$C:$C,0)))</f>
        <v>0</v>
      </c>
      <c r="M223" s="242">
        <f>IF(ISBLANK(INDEX('Policy Characteristics'!G:G,MATCH($C223,'Policy Characteristics'!$C:$C,0))),"",INDEX('Policy Characteristics'!G:G,MATCH($C223,'Policy Characteristics'!$C:$C,0)))</f>
        <v>0.5</v>
      </c>
      <c r="N223" s="242">
        <f>IF(ISBLANK(INDEX('Policy Characteristics'!H:H,MATCH($C223,'Policy Characteristics'!$C:$C,0))),"",INDEX('Policy Characteristics'!H:H,MATCH($C223,'Policy Characteristics'!$C:$C,0)))</f>
        <v>0.01</v>
      </c>
      <c r="O223" s="446" t="str">
        <f>IF(ISBLANK(INDEX('Policy Characteristics'!I:I,MATCH($C223,'Policy Characteristics'!$C:$C,0))),"",INDEX('Policy Characteristics'!I:I,MATCH($C223,'Policy Characteristics'!$C:$C,0)))</f>
        <v>% of PV system cost</v>
      </c>
      <c r="P223" s="446" t="str">
        <f>IF(ISBLANK(INDEX('Policy Characteristics'!J:J,MATCH($C223,'Policy Characteristics'!$C:$C,0))),"",INDEX('Policy Characteristics'!J:J,MATCH($C223,'Policy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23" s="446" t="str">
        <f>IF(ISBLANK(INDEX('Policy Characteristics'!K:K,MATCH($C223,'Policy Characteristics'!$C:$C,0))),"",INDEX('Policy Characteristics'!K:K,MATCH($C223,'Policy Characteristics'!$C:$C,0)))</f>
        <v>buildings-sector-main.html#distributed-solar-subsidy</v>
      </c>
      <c r="R223" s="446" t="str">
        <f>IF(ISBLANK(INDEX('Policy Characteristics'!L:L,MATCH($C223,'Policy Characteristics'!$C:$C,0))),"",INDEX('Policy Characteristics'!L:L,MATCH($C223,'Policy Characteristics'!$C:$C,0)))</f>
        <v>distributed-solar-subsidy.html</v>
      </c>
    </row>
    <row r="224" spans="1:18" s="446" customFormat="1" x14ac:dyDescent="0.25">
      <c r="A224" s="446" t="str">
        <f>IF(ISBLANK(INDEX('Policy Characteristics'!A:A,MATCH($C224,'Policy Characteristics'!$C:$C,0))),"",INDEX('Policy Characteristics'!A:A,MATCH($C224,'Policy Characteristics'!$C:$C,0)))</f>
        <v>Buildings and Appliances</v>
      </c>
      <c r="B224" s="467" t="str">
        <f>IF(ISBLANK(INDEX('Policy Characteristics'!B:B,MATCH($C224,'Policy Characteristics'!$C:$C,0))),"",INDEX('Policy Characteristics'!B:B,MATCH($C224,'Policy Characteristics'!$C:$C,0)))</f>
        <v>Distributed Solar Subsidy</v>
      </c>
      <c r="C224" s="446" t="str">
        <f>$C$223</f>
        <v>Additional Perc Subsidy for Distributed Solar PV Capacity</v>
      </c>
      <c r="D224" s="339" t="s">
        <v>278</v>
      </c>
      <c r="E224" s="339"/>
      <c r="F224" s="339" t="s">
        <v>280</v>
      </c>
      <c r="G224" s="339"/>
      <c r="H224" s="20">
        <v>1728</v>
      </c>
      <c r="I224" s="468" t="s">
        <v>43</v>
      </c>
      <c r="J224" s="469" t="str">
        <f>IF(ISBLANK(INDEX('Policy Characteristics'!D:D,MATCH($C224,'Policy Characteristics'!$C:$C,0))),"",INDEX('Policy Characteristics'!D:D,MATCH($C224,'Policy Characteristics'!$C:$C,0)))</f>
        <v>Distributed Solar Promotion</v>
      </c>
      <c r="K224" s="446" t="str">
        <f>IF(ISBLANK(INDEX('Policy Characteristics'!E:E,MATCH($C224,'Policy Characteristics'!$C:$C,0))),"",INDEX('Policy Characteristics'!E:E,MATCH($C224,'Policy Characteristics'!$C:$C,0)))</f>
        <v>bldgs distributed solar subsidy</v>
      </c>
      <c r="L224" s="242">
        <f>IF(ISBLANK(INDEX('Policy Characteristics'!F:F,MATCH($C224,'Policy Characteristics'!$C:$C,0))),"",INDEX('Policy Characteristics'!F:F,MATCH($C224,'Policy Characteristics'!$C:$C,0)))</f>
        <v>0</v>
      </c>
      <c r="M224" s="242">
        <f>IF(ISBLANK(INDEX('Policy Characteristics'!G:G,MATCH($C224,'Policy Characteristics'!$C:$C,0))),"",INDEX('Policy Characteristics'!G:G,MATCH($C224,'Policy Characteristics'!$C:$C,0)))</f>
        <v>0.5</v>
      </c>
      <c r="N224" s="242">
        <f>IF(ISBLANK(INDEX('Policy Characteristics'!H:H,MATCH($C224,'Policy Characteristics'!$C:$C,0))),"",INDEX('Policy Characteristics'!H:H,MATCH($C224,'Policy Characteristics'!$C:$C,0)))</f>
        <v>0.01</v>
      </c>
      <c r="O224" s="446" t="str">
        <f>IF(ISBLANK(INDEX('Policy Characteristics'!I:I,MATCH($C224,'Policy Characteristics'!$C:$C,0))),"",INDEX('Policy Characteristics'!I:I,MATCH($C224,'Policy Characteristics'!$C:$C,0)))</f>
        <v>% of PV system cost</v>
      </c>
      <c r="P224" s="446" t="str">
        <f>IF(ISBLANK(INDEX('Policy Characteristics'!J:J,MATCH($C224,'Policy Characteristics'!$C:$C,0))),"",INDEX('Policy Characteristics'!J:J,MATCH($C224,'Policy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24" s="446" t="str">
        <f>IF(ISBLANK(INDEX('Policy Characteristics'!K:K,MATCH($C224,'Policy Characteristics'!$C:$C,0))),"",INDEX('Policy Characteristics'!K:K,MATCH($C224,'Policy Characteristics'!$C:$C,0)))</f>
        <v>buildings-sector-main.html#distributed-solar-subsidy</v>
      </c>
      <c r="R224" s="446" t="str">
        <f>IF(ISBLANK(INDEX('Policy Characteristics'!L:L,MATCH($C224,'Policy Characteristics'!$C:$C,0))),"",INDEX('Policy Characteristics'!L:L,MATCH($C224,'Policy Characteristics'!$C:$C,0)))</f>
        <v>distributed-solar-subsidy.html</v>
      </c>
    </row>
    <row r="225" spans="1:18" s="446" customFormat="1" x14ac:dyDescent="0.25">
      <c r="A225" s="446" t="str">
        <f>IF(ISBLANK(INDEX('Policy Characteristics'!A:A,MATCH($C225,'Policy Characteristics'!$C:$C,0))),"",INDEX('Policy Characteristics'!A:A,MATCH($C225,'Policy Characteristics'!$C:$C,0)))</f>
        <v>Buildings and Appliances</v>
      </c>
      <c r="B225" s="467" t="str">
        <f>IF(ISBLANK(INDEX('Policy Characteristics'!B:B,MATCH($C225,'Policy Characteristics'!$C:$C,0))),"",INDEX('Policy Characteristics'!B:B,MATCH($C225,'Policy Characteristics'!$C:$C,0)))</f>
        <v>Distributed Solar Subsidy</v>
      </c>
      <c r="C225" s="446" t="str">
        <f>$C$223</f>
        <v>Additional Perc Subsidy for Distributed Solar PV Capacity</v>
      </c>
      <c r="D225" s="339" t="s">
        <v>279</v>
      </c>
      <c r="E225" s="339"/>
      <c r="F225" s="339" t="s">
        <v>165</v>
      </c>
      <c r="G225" s="339"/>
      <c r="H225" s="20">
        <v>1729</v>
      </c>
      <c r="I225" s="468" t="s">
        <v>43</v>
      </c>
      <c r="J225" s="469" t="str">
        <f>IF(ISBLANK(INDEX('Policy Characteristics'!D:D,MATCH($C225,'Policy Characteristics'!$C:$C,0))),"",INDEX('Policy Characteristics'!D:D,MATCH($C225,'Policy Characteristics'!$C:$C,0)))</f>
        <v>Distributed Solar Promotion</v>
      </c>
      <c r="K225" s="446" t="str">
        <f>IF(ISBLANK(INDEX('Policy Characteristics'!E:E,MATCH($C225,'Policy Characteristics'!$C:$C,0))),"",INDEX('Policy Characteristics'!E:E,MATCH($C225,'Policy Characteristics'!$C:$C,0)))</f>
        <v>bldgs distributed solar subsidy</v>
      </c>
      <c r="L225" s="242">
        <f>IF(ISBLANK(INDEX('Policy Characteristics'!F:F,MATCH($C225,'Policy Characteristics'!$C:$C,0))),"",INDEX('Policy Characteristics'!F:F,MATCH($C225,'Policy Characteristics'!$C:$C,0)))</f>
        <v>0</v>
      </c>
      <c r="M225" s="242">
        <f>IF(ISBLANK(INDEX('Policy Characteristics'!G:G,MATCH($C225,'Policy Characteristics'!$C:$C,0))),"",INDEX('Policy Characteristics'!G:G,MATCH($C225,'Policy Characteristics'!$C:$C,0)))</f>
        <v>0.5</v>
      </c>
      <c r="N225" s="242">
        <f>IF(ISBLANK(INDEX('Policy Characteristics'!H:H,MATCH($C225,'Policy Characteristics'!$C:$C,0))),"",INDEX('Policy Characteristics'!H:H,MATCH($C225,'Policy Characteristics'!$C:$C,0)))</f>
        <v>0.01</v>
      </c>
      <c r="O225" s="446" t="str">
        <f>IF(ISBLANK(INDEX('Policy Characteristics'!I:I,MATCH($C225,'Policy Characteristics'!$C:$C,0))),"",INDEX('Policy Characteristics'!I:I,MATCH($C225,'Policy Characteristics'!$C:$C,0)))</f>
        <v>% of PV system cost</v>
      </c>
      <c r="P225" s="446" t="str">
        <f>IF(ISBLANK(INDEX('Policy Characteristics'!J:J,MATCH($C225,'Policy Characteristics'!$C:$C,0))),"",INDEX('Policy Characteristics'!J:J,MATCH($C225,'Policy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25" s="446" t="str">
        <f>IF(ISBLANK(INDEX('Policy Characteristics'!K:K,MATCH($C225,'Policy Characteristics'!$C:$C,0))),"",INDEX('Policy Characteristics'!K:K,MATCH($C225,'Policy Characteristics'!$C:$C,0)))</f>
        <v>buildings-sector-main.html#distributed-solar-subsidy</v>
      </c>
      <c r="R225" s="446" t="str">
        <f>IF(ISBLANK(INDEX('Policy Characteristics'!L:L,MATCH($C225,'Policy Characteristics'!$C:$C,0))),"",INDEX('Policy Characteristics'!L:L,MATCH($C225,'Policy Characteristics'!$C:$C,0)))</f>
        <v>distributed-solar-subsidy.html</v>
      </c>
    </row>
    <row r="226" spans="1:18" s="446" customFormat="1" x14ac:dyDescent="0.25">
      <c r="A226" s="446" t="str">
        <f>IF(ISBLANK(INDEX('Policy Characteristics'!A:A,MATCH($C226,'Policy Characteristics'!$C:$C,0))),"",INDEX('Policy Characteristics'!A:A,MATCH($C226,'Policy Characteristics'!$C:$C,0)))</f>
        <v>Buildings and Appliances</v>
      </c>
      <c r="B226" s="467" t="str">
        <f>IF(ISBLANK(INDEX('Policy Characteristics'!B:B,MATCH($C226,'Policy Characteristics'!$C:$C,0))),"",INDEX('Policy Characteristics'!B:B,MATCH($C226,'Policy Characteristics'!$C:$C,0)))</f>
        <v>Improved Labeling</v>
      </c>
      <c r="C226" t="s">
        <v>127</v>
      </c>
      <c r="D226" s="339"/>
      <c r="E226" s="339"/>
      <c r="F226" s="339"/>
      <c r="G226" s="339"/>
      <c r="H226" s="20">
        <v>20</v>
      </c>
      <c r="I226" s="468" t="s">
        <v>43</v>
      </c>
      <c r="J226" s="469" t="str">
        <f>IF(ISBLANK(INDEX('Policy Characteristics'!D:D,MATCH($C226,'Policy Characteristics'!$C:$C,0))),"",INDEX('Policy Characteristics'!D:D,MATCH($C226,'Policy Characteristics'!$C:$C,0)))</f>
        <v>Improved Labeling</v>
      </c>
      <c r="K226" s="446" t="str">
        <f>IF(ISBLANK(INDEX('Policy Characteristics'!E:E,MATCH($C226,'Policy Characteristics'!$C:$C,0))),"",INDEX('Policy Characteristics'!E:E,MATCH($C226,'Policy Characteristics'!$C:$C,0)))</f>
        <v>bldgs device labeling</v>
      </c>
      <c r="L226" s="446">
        <f>IF(ISBLANK(INDEX('Policy Characteristics'!F:F,MATCH($C226,'Policy Characteristics'!$C:$C,0))),"",INDEX('Policy Characteristics'!F:F,MATCH($C226,'Policy Characteristics'!$C:$C,0)))</f>
        <v>0</v>
      </c>
      <c r="M226" s="446">
        <f>IF(ISBLANK(INDEX('Policy Characteristics'!G:G,MATCH($C226,'Policy Characteristics'!$C:$C,0))),"",INDEX('Policy Characteristics'!G:G,MATCH($C226,'Policy Characteristics'!$C:$C,0)))</f>
        <v>1</v>
      </c>
      <c r="N226" s="446">
        <f>IF(ISBLANK(INDEX('Policy Characteristics'!H:H,MATCH($C226,'Policy Characteristics'!$C:$C,0))),"",INDEX('Policy Characteristics'!H:H,MATCH($C226,'Policy Characteristics'!$C:$C,0)))</f>
        <v>1</v>
      </c>
      <c r="O226" s="446" t="str">
        <f>IF(ISBLANK(INDEX('Policy Characteristics'!I:I,MATCH($C226,'Policy Characteristics'!$C:$C,0))),"",INDEX('Policy Characteristics'!I:I,MATCH($C226,'Policy Characteristics'!$C:$C,0)))</f>
        <v>on/off</v>
      </c>
      <c r="P226" s="446" t="str">
        <f>IF(ISBLANK(INDEX('Policy Characteristics'!J:J,MATCH($C226,'Policy Characteristics'!$C:$C,0))),"",INDEX('Policy Characteristics'!J:J,MATCH($C226,'Policy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26" s="446" t="str">
        <f>IF(ISBLANK(INDEX('Policy Characteristics'!K:K,MATCH($C226,'Policy Characteristics'!$C:$C,0))),"",INDEX('Policy Characteristics'!K:K,MATCH($C226,'Policy Characteristics'!$C:$C,0)))</f>
        <v>buildings-sector-main.html#device-labeling</v>
      </c>
      <c r="R226" s="446" t="str">
        <f>IF(ISBLANK(INDEX('Policy Characteristics'!L:L,MATCH($C226,'Policy Characteristics'!$C:$C,0))),"",INDEX('Policy Characteristics'!L:L,MATCH($C226,'Policy Characteristics'!$C:$C,0)))</f>
        <v>improved-labeling.html</v>
      </c>
    </row>
    <row r="227" spans="1:18" s="446" customFormat="1" x14ac:dyDescent="0.25">
      <c r="A227" s="446" t="str">
        <f>IF(ISBLANK(INDEX('Policy Characteristics'!A:A,MATCH($C227,'Policy Characteristics'!$C:$C,0))),"",INDEX('Policy Characteristics'!A:A,MATCH($C227,'Policy Characteristics'!$C:$C,0)))</f>
        <v>Buildings and Appliances</v>
      </c>
      <c r="B227" s="467" t="str">
        <f>IF(ISBLANK(INDEX('Policy Characteristics'!B:B,MATCH($C227,'Policy Characteristics'!$C:$C,0))),"",INDEX('Policy Characteristics'!B:B,MATCH($C227,'Policy Characteristics'!$C:$C,0)))</f>
        <v>Retrofit Existing Buildings</v>
      </c>
      <c r="C227" t="s">
        <v>2459</v>
      </c>
      <c r="D227" s="339" t="s">
        <v>277</v>
      </c>
      <c r="E227" s="339"/>
      <c r="F227" s="339" t="s">
        <v>281</v>
      </c>
      <c r="G227" s="339"/>
      <c r="H227" s="20">
        <v>378</v>
      </c>
      <c r="I227" s="468" t="s">
        <v>43</v>
      </c>
      <c r="J227" s="469" t="str">
        <f>IF(ISBLANK(INDEX('Policy Characteristics'!D:D,MATCH($C227,'Policy Characteristics'!$C:$C,0))),"",INDEX('Policy Characteristics'!D:D,MATCH($C227,'Policy Characteristics'!$C:$C,0)))</f>
        <v>Increased Retrofitting</v>
      </c>
      <c r="K227" s="446" t="str">
        <f>IF(ISBLANK(INDEX('Policy Characteristics'!E:E,MATCH($C227,'Policy Characteristics'!$C:$C,0))),"",INDEX('Policy Characteristics'!E:E,MATCH($C227,'Policy Characteristics'!$C:$C,0)))</f>
        <v>bldgs retrofitting</v>
      </c>
      <c r="L227" s="242">
        <f>IF(ISBLANK(INDEX('Policy Characteristics'!F:F,MATCH($C227,'Policy Characteristics'!$C:$C,0))),"",INDEX('Policy Characteristics'!F:F,MATCH($C227,'Policy Characteristics'!$C:$C,0)))</f>
        <v>0</v>
      </c>
      <c r="M227" s="242">
        <f>IF(ISBLANK(INDEX('Policy Characteristics'!G:G,MATCH($C227,'Policy Characteristics'!$C:$C,0))),"",INDEX('Policy Characteristics'!G:G,MATCH($C227,'Policy Characteristics'!$C:$C,0)))</f>
        <v>0.5</v>
      </c>
      <c r="N227" s="242">
        <f>IF(ISBLANK(INDEX('Policy Characteristics'!H:H,MATCH($C227,'Policy Characteristics'!$C:$C,0))),"",INDEX('Policy Characteristics'!H:H,MATCH($C227,'Policy Characteristics'!$C:$C,0)))</f>
        <v>0.01</v>
      </c>
      <c r="O227" s="446" t="str">
        <f>IF(ISBLANK(INDEX('Policy Characteristics'!I:I,MATCH($C227,'Policy Characteristics'!$C:$C,0))),"",INDEX('Policy Characteristics'!I:I,MATCH($C227,'Policy Characteristics'!$C:$C,0)))</f>
        <v>% of existing buildings</v>
      </c>
      <c r="P227" s="446" t="str">
        <f>IF(ISBLANK(INDEX('Policy Characteristics'!J:J,MATCH($C227,'Policy Characteristics'!$C:$C,0))),"",INDEX('Policy Characteristics'!J:J,MATCH($C227,'Policy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27" s="446" t="str">
        <f>IF(ISBLANK(INDEX('Policy Characteristics'!K:K,MATCH($C227,'Policy Characteristics'!$C:$C,0))),"",INDEX('Policy Characteristics'!K:K,MATCH($C227,'Policy Characteristics'!$C:$C,0)))</f>
        <v>buildings-sector-main.html#retrofitting</v>
      </c>
      <c r="R227" s="446" t="str">
        <f>IF(ISBLANK(INDEX('Policy Characteristics'!L:L,MATCH($C227,'Policy Characteristics'!$C:$C,0))),"",INDEX('Policy Characteristics'!L:L,MATCH($C227,'Policy Characteristics'!$C:$C,0)))</f>
        <v>increased-retrofitting.html</v>
      </c>
    </row>
    <row r="228" spans="1:18" s="446" customFormat="1" x14ac:dyDescent="0.25">
      <c r="A228" s="446" t="str">
        <f>IF(ISBLANK(INDEX('Policy Characteristics'!A:A,MATCH($C228,'Policy Characteristics'!$C:$C,0))),"",INDEX('Policy Characteristics'!A:A,MATCH($C228,'Policy Characteristics'!$C:$C,0)))</f>
        <v>Buildings and Appliances</v>
      </c>
      <c r="B228" s="467" t="str">
        <f>IF(ISBLANK(INDEX('Policy Characteristics'!B:B,MATCH($C228,'Policy Characteristics'!$C:$C,0))),"",INDEX('Policy Characteristics'!B:B,MATCH($C228,'Policy Characteristics'!$C:$C,0)))</f>
        <v>Retrofit Existing Buildings</v>
      </c>
      <c r="C228" s="446" t="str">
        <f t="shared" ref="C228:C229" si="14">C$227</f>
        <v>Share of Preexisting Buildings Subject to Retrofitting</v>
      </c>
      <c r="D228" s="339" t="s">
        <v>278</v>
      </c>
      <c r="E228" s="339"/>
      <c r="F228" s="339" t="s">
        <v>280</v>
      </c>
      <c r="G228" s="339"/>
      <c r="H228" s="20">
        <v>379</v>
      </c>
      <c r="I228" s="468" t="s">
        <v>43</v>
      </c>
      <c r="J228" s="469" t="str">
        <f>IF(ISBLANK(INDEX('Policy Characteristics'!D:D,MATCH($C228,'Policy Characteristics'!$C:$C,0))),"",INDEX('Policy Characteristics'!D:D,MATCH($C228,'Policy Characteristics'!$C:$C,0)))</f>
        <v>Increased Retrofitting</v>
      </c>
      <c r="K228" s="446" t="str">
        <f>IF(ISBLANK(INDEX('Policy Characteristics'!E:E,MATCH($C228,'Policy Characteristics'!$C:$C,0))),"",INDEX('Policy Characteristics'!E:E,MATCH($C228,'Policy Characteristics'!$C:$C,0)))</f>
        <v>bldgs retrofitting</v>
      </c>
      <c r="L228" s="242">
        <f>IF(ISBLANK(INDEX('Policy Characteristics'!F:F,MATCH($C228,'Policy Characteristics'!$C:$C,0))),"",INDEX('Policy Characteristics'!F:F,MATCH($C228,'Policy Characteristics'!$C:$C,0)))</f>
        <v>0</v>
      </c>
      <c r="M228" s="242">
        <f>IF(ISBLANK(INDEX('Policy Characteristics'!G:G,MATCH($C228,'Policy Characteristics'!$C:$C,0))),"",INDEX('Policy Characteristics'!G:G,MATCH($C228,'Policy Characteristics'!$C:$C,0)))</f>
        <v>0.5</v>
      </c>
      <c r="N228" s="242">
        <f>IF(ISBLANK(INDEX('Policy Characteristics'!H:H,MATCH($C228,'Policy Characteristics'!$C:$C,0))),"",INDEX('Policy Characteristics'!H:H,MATCH($C228,'Policy Characteristics'!$C:$C,0)))</f>
        <v>0.01</v>
      </c>
      <c r="O228" s="446" t="str">
        <f>IF(ISBLANK(INDEX('Policy Characteristics'!I:I,MATCH($C228,'Policy Characteristics'!$C:$C,0))),"",INDEX('Policy Characteristics'!I:I,MATCH($C228,'Policy Characteristics'!$C:$C,0)))</f>
        <v>% of existing buildings</v>
      </c>
      <c r="P228" s="446" t="str">
        <f>IF(ISBLANK(INDEX('Policy Characteristics'!J:J,MATCH($C228,'Policy Characteristics'!$C:$C,0))),"",INDEX('Policy Characteristics'!J:J,MATCH($C228,'Policy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28" s="446" t="str">
        <f>IF(ISBLANK(INDEX('Policy Characteristics'!K:K,MATCH($C228,'Policy Characteristics'!$C:$C,0))),"",INDEX('Policy Characteristics'!K:K,MATCH($C228,'Policy Characteristics'!$C:$C,0)))</f>
        <v>buildings-sector-main.html#retrofitting</v>
      </c>
      <c r="R228" s="446" t="str">
        <f>IF(ISBLANK(INDEX('Policy Characteristics'!L:L,MATCH($C228,'Policy Characteristics'!$C:$C,0))),"",INDEX('Policy Characteristics'!L:L,MATCH($C228,'Policy Characteristics'!$C:$C,0)))</f>
        <v>increased-retrofitting.html</v>
      </c>
    </row>
    <row r="229" spans="1:18" s="446" customFormat="1" x14ac:dyDescent="0.25">
      <c r="A229" s="446" t="str">
        <f>IF(ISBLANK(INDEX('Policy Characteristics'!A:A,MATCH($C229,'Policy Characteristics'!$C:$C,0))),"",INDEX('Policy Characteristics'!A:A,MATCH($C229,'Policy Characteristics'!$C:$C,0)))</f>
        <v>Buildings and Appliances</v>
      </c>
      <c r="B229" s="467" t="str">
        <f>IF(ISBLANK(INDEX('Policy Characteristics'!B:B,MATCH($C229,'Policy Characteristics'!$C:$C,0))),"",INDEX('Policy Characteristics'!B:B,MATCH($C229,'Policy Characteristics'!$C:$C,0)))</f>
        <v>Retrofit Existing Buildings</v>
      </c>
      <c r="C229" s="446" t="str">
        <f t="shared" si="14"/>
        <v>Share of Preexisting Buildings Subject to Retrofitting</v>
      </c>
      <c r="D229" s="339" t="s">
        <v>279</v>
      </c>
      <c r="E229" s="339"/>
      <c r="F229" s="339" t="s">
        <v>165</v>
      </c>
      <c r="G229" s="339"/>
      <c r="H229" s="20">
        <v>380</v>
      </c>
      <c r="I229" s="468" t="s">
        <v>43</v>
      </c>
      <c r="J229" s="469" t="str">
        <f>IF(ISBLANK(INDEX('Policy Characteristics'!D:D,MATCH($C229,'Policy Characteristics'!$C:$C,0))),"",INDEX('Policy Characteristics'!D:D,MATCH($C229,'Policy Characteristics'!$C:$C,0)))</f>
        <v>Increased Retrofitting</v>
      </c>
      <c r="K229" s="446" t="str">
        <f>IF(ISBLANK(INDEX('Policy Characteristics'!E:E,MATCH($C229,'Policy Characteristics'!$C:$C,0))),"",INDEX('Policy Characteristics'!E:E,MATCH($C229,'Policy Characteristics'!$C:$C,0)))</f>
        <v>bldgs retrofitting</v>
      </c>
      <c r="L229" s="242">
        <f>IF(ISBLANK(INDEX('Policy Characteristics'!F:F,MATCH($C229,'Policy Characteristics'!$C:$C,0))),"",INDEX('Policy Characteristics'!F:F,MATCH($C229,'Policy Characteristics'!$C:$C,0)))</f>
        <v>0</v>
      </c>
      <c r="M229" s="242">
        <f>IF(ISBLANK(INDEX('Policy Characteristics'!G:G,MATCH($C229,'Policy Characteristics'!$C:$C,0))),"",INDEX('Policy Characteristics'!G:G,MATCH($C229,'Policy Characteristics'!$C:$C,0)))</f>
        <v>0.5</v>
      </c>
      <c r="N229" s="242">
        <f>IF(ISBLANK(INDEX('Policy Characteristics'!H:H,MATCH($C229,'Policy Characteristics'!$C:$C,0))),"",INDEX('Policy Characteristics'!H:H,MATCH($C229,'Policy Characteristics'!$C:$C,0)))</f>
        <v>0.01</v>
      </c>
      <c r="O229" s="446" t="str">
        <f>IF(ISBLANK(INDEX('Policy Characteristics'!I:I,MATCH($C229,'Policy Characteristics'!$C:$C,0))),"",INDEX('Policy Characteristics'!I:I,MATCH($C229,'Policy Characteristics'!$C:$C,0)))</f>
        <v>% of existing buildings</v>
      </c>
      <c r="P229" s="446" t="str">
        <f>IF(ISBLANK(INDEX('Policy Characteristics'!J:J,MATCH($C229,'Policy Characteristics'!$C:$C,0))),"",INDEX('Policy Characteristics'!J:J,MATCH($C229,'Policy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29" s="446" t="str">
        <f>IF(ISBLANK(INDEX('Policy Characteristics'!K:K,MATCH($C229,'Policy Characteristics'!$C:$C,0))),"",INDEX('Policy Characteristics'!K:K,MATCH($C229,'Policy Characteristics'!$C:$C,0)))</f>
        <v>buildings-sector-main.html#retrofitting</v>
      </c>
      <c r="R229" s="446" t="str">
        <f>IF(ISBLANK(INDEX('Policy Characteristics'!L:L,MATCH($C229,'Policy Characteristics'!$C:$C,0))),"",INDEX('Policy Characteristics'!L:L,MATCH($C229,'Policy Characteristics'!$C:$C,0)))</f>
        <v>increased-retrofitting.html</v>
      </c>
    </row>
    <row r="230" spans="1:18" s="446" customFormat="1" x14ac:dyDescent="0.25">
      <c r="A230" s="446" t="str">
        <f>IF(ISBLANK(INDEX('Policy Characteristics'!A:A,MATCH($C230,'Policy Characteristics'!$C:$C,0))),"",INDEX('Policy Characteristics'!A:A,MATCH($C230,'Policy Characteristics'!$C:$C,0)))</f>
        <v>Buildings and Appliances</v>
      </c>
      <c r="B230" s="467" t="str">
        <f>IF(ISBLANK(INDEX('Policy Characteristics'!B:B,MATCH($C230,'Policy Characteristics'!$C:$C,0))),"",INDEX('Policy Characteristics'!B:B,MATCH($C230,'Policy Characteristics'!$C:$C,0)))</f>
        <v>Rebate for Efficient Products</v>
      </c>
      <c r="C230" t="s">
        <v>6</v>
      </c>
      <c r="D230" s="339" t="s">
        <v>115</v>
      </c>
      <c r="E230" s="339"/>
      <c r="F230" s="339" t="s">
        <v>121</v>
      </c>
      <c r="G230" s="339"/>
      <c r="H230" s="20">
        <v>27</v>
      </c>
      <c r="I230" s="468" t="s">
        <v>43</v>
      </c>
      <c r="J230" s="469" t="str">
        <f>IF(ISBLANK(INDEX('Policy Characteristics'!D:D,MATCH($C230,'Policy Characteristics'!$C:$C,0))),"",INDEX('Policy Characteristics'!D:D,MATCH($C230,'Policy Characteristics'!$C:$C,0)))</f>
        <v>Rebate for Efficient Products</v>
      </c>
      <c r="K230" s="446" t="str">
        <f>IF(ISBLANK(INDEX('Policy Characteristics'!E:E,MATCH($C230,'Policy Characteristics'!$C:$C,0))),"",INDEX('Policy Characteristics'!E:E,MATCH($C230,'Policy Characteristics'!$C:$C,0)))</f>
        <v>bldgs rebate</v>
      </c>
      <c r="L230" s="446">
        <f>IF(ISBLANK(INDEX('Policy Characteristics'!F:F,MATCH($C230,'Policy Characteristics'!$C:$C,0))),"",INDEX('Policy Characteristics'!F:F,MATCH($C230,'Policy Characteristics'!$C:$C,0)))</f>
        <v>0</v>
      </c>
      <c r="M230" s="446">
        <f>IF(ISBLANK(INDEX('Policy Characteristics'!G:G,MATCH($C230,'Policy Characteristics'!$C:$C,0))),"",INDEX('Policy Characteristics'!G:G,MATCH($C230,'Policy Characteristics'!$C:$C,0)))</f>
        <v>1</v>
      </c>
      <c r="N230" s="446">
        <f>IF(ISBLANK(INDEX('Policy Characteristics'!H:H,MATCH($C230,'Policy Characteristics'!$C:$C,0))),"",INDEX('Policy Characteristics'!H:H,MATCH($C230,'Policy Characteristics'!$C:$C,0)))</f>
        <v>1</v>
      </c>
      <c r="O230" s="446" t="str">
        <f>IF(ISBLANK(INDEX('Policy Characteristics'!I:I,MATCH($C230,'Policy Characteristics'!$C:$C,0))),"",INDEX('Policy Characteristics'!I:I,MATCH($C230,'Policy Characteristics'!$C:$C,0)))</f>
        <v>on/off</v>
      </c>
      <c r="P230" s="446" t="str">
        <f>IF(ISBLANK(INDEX('Policy Characteristics'!J:J,MATCH($C230,'Policy Characteristics'!$C:$C,0))),"",INDEX('Policy Characteristics'!J:J,MATCH($C230,'Policy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0" s="446" t="str">
        <f>IF(ISBLANK(INDEX('Policy Characteristics'!K:K,MATCH($C230,'Policy Characteristics'!$C:$C,0))),"",INDEX('Policy Characteristics'!K:K,MATCH($C230,'Policy Characteristics'!$C:$C,0)))</f>
        <v>buildings-sector-main.html#rebate</v>
      </c>
      <c r="R230" s="446" t="str">
        <f>IF(ISBLANK(INDEX('Policy Characteristics'!L:L,MATCH($C230,'Policy Characteristics'!$C:$C,0))),"",INDEX('Policy Characteristics'!L:L,MATCH($C230,'Policy Characteristics'!$C:$C,0)))</f>
        <v>rebate-for-efficient-products.html</v>
      </c>
    </row>
    <row r="231" spans="1:18" s="446" customFormat="1" x14ac:dyDescent="0.25">
      <c r="A231" s="446" t="str">
        <f>IF(ISBLANK(INDEX('Policy Characteristics'!A:A,MATCH($C231,'Policy Characteristics'!$C:$C,0))),"",INDEX('Policy Characteristics'!A:A,MATCH($C231,'Policy Characteristics'!$C:$C,0)))</f>
        <v>Buildings and Appliances</v>
      </c>
      <c r="B231" s="467" t="str">
        <f>IF(ISBLANK(INDEX('Policy Characteristics'!B:B,MATCH($C231,'Policy Characteristics'!$C:$C,0))),"",INDEX('Policy Characteristics'!B:B,MATCH($C231,'Policy Characteristics'!$C:$C,0)))</f>
        <v>Rebate for Efficient Products</v>
      </c>
      <c r="C231" s="446" t="str">
        <f t="shared" ref="C231:C235" si="15">C$230</f>
        <v>Boolean Rebate Program for Efficient Components</v>
      </c>
      <c r="D231" s="339" t="s">
        <v>116</v>
      </c>
      <c r="E231" s="339"/>
      <c r="F231" s="339" t="s">
        <v>122</v>
      </c>
      <c r="G231" s="339"/>
      <c r="H231" s="20">
        <v>28</v>
      </c>
      <c r="I231" s="468" t="s">
        <v>43</v>
      </c>
      <c r="J231" s="469" t="str">
        <f>IF(ISBLANK(INDEX('Policy Characteristics'!D:D,MATCH($C231,'Policy Characteristics'!$C:$C,0))),"",INDEX('Policy Characteristics'!D:D,MATCH($C231,'Policy Characteristics'!$C:$C,0)))</f>
        <v>Rebate for Efficient Products</v>
      </c>
      <c r="K231" s="446" t="str">
        <f>IF(ISBLANK(INDEX('Policy Characteristics'!E:E,MATCH($C231,'Policy Characteristics'!$C:$C,0))),"",INDEX('Policy Characteristics'!E:E,MATCH($C231,'Policy Characteristics'!$C:$C,0)))</f>
        <v>bldgs rebate</v>
      </c>
      <c r="L231" s="446">
        <f>IF(ISBLANK(INDEX('Policy Characteristics'!F:F,MATCH($C231,'Policy Characteristics'!$C:$C,0))),"",INDEX('Policy Characteristics'!F:F,MATCH($C231,'Policy Characteristics'!$C:$C,0)))</f>
        <v>0</v>
      </c>
      <c r="M231" s="446">
        <f>IF(ISBLANK(INDEX('Policy Characteristics'!G:G,MATCH($C231,'Policy Characteristics'!$C:$C,0))),"",INDEX('Policy Characteristics'!G:G,MATCH($C231,'Policy Characteristics'!$C:$C,0)))</f>
        <v>1</v>
      </c>
      <c r="N231" s="446">
        <f>IF(ISBLANK(INDEX('Policy Characteristics'!H:H,MATCH($C231,'Policy Characteristics'!$C:$C,0))),"",INDEX('Policy Characteristics'!H:H,MATCH($C231,'Policy Characteristics'!$C:$C,0)))</f>
        <v>1</v>
      </c>
      <c r="O231" s="446" t="str">
        <f>IF(ISBLANK(INDEX('Policy Characteristics'!I:I,MATCH($C231,'Policy Characteristics'!$C:$C,0))),"",INDEX('Policy Characteristics'!I:I,MATCH($C231,'Policy Characteristics'!$C:$C,0)))</f>
        <v>on/off</v>
      </c>
      <c r="P231" s="446" t="str">
        <f>IF(ISBLANK(INDEX('Policy Characteristics'!J:J,MATCH($C231,'Policy Characteristics'!$C:$C,0))),"",INDEX('Policy Characteristics'!J:J,MATCH($C231,'Policy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1" s="446" t="str">
        <f>IF(ISBLANK(INDEX('Policy Characteristics'!K:K,MATCH($C231,'Policy Characteristics'!$C:$C,0))),"",INDEX('Policy Characteristics'!K:K,MATCH($C231,'Policy Characteristics'!$C:$C,0)))</f>
        <v>buildings-sector-main.html#rebate</v>
      </c>
      <c r="R231" s="446" t="str">
        <f>IF(ISBLANK(INDEX('Policy Characteristics'!L:L,MATCH($C231,'Policy Characteristics'!$C:$C,0))),"",INDEX('Policy Characteristics'!L:L,MATCH($C231,'Policy Characteristics'!$C:$C,0)))</f>
        <v>rebate-for-efficient-products.html</v>
      </c>
    </row>
    <row r="232" spans="1:18" s="446" customFormat="1" x14ac:dyDescent="0.25">
      <c r="A232" s="446" t="str">
        <f>IF(ISBLANK(INDEX('Policy Characteristics'!A:A,MATCH($C232,'Policy Characteristics'!$C:$C,0))),"",INDEX('Policy Characteristics'!A:A,MATCH($C232,'Policy Characteristics'!$C:$C,0)))</f>
        <v>Buildings and Appliances</v>
      </c>
      <c r="B232" s="467" t="str">
        <f>IF(ISBLANK(INDEX('Policy Characteristics'!B:B,MATCH($C232,'Policy Characteristics'!$C:$C,0))),"",INDEX('Policy Characteristics'!B:B,MATCH($C232,'Policy Characteristics'!$C:$C,0)))</f>
        <v>Rebate for Efficient Products</v>
      </c>
      <c r="C232" s="446" t="str">
        <f t="shared" si="15"/>
        <v>Boolean Rebate Program for Efficient Components</v>
      </c>
      <c r="D232" s="339" t="s">
        <v>117</v>
      </c>
      <c r="E232" s="339"/>
      <c r="F232" s="339" t="s">
        <v>123</v>
      </c>
      <c r="G232" s="339"/>
      <c r="H232" s="20">
        <v>605</v>
      </c>
      <c r="I232" s="468" t="s">
        <v>44</v>
      </c>
      <c r="J232" s="469" t="str">
        <f>IF(ISBLANK(INDEX('Policy Characteristics'!D:D,MATCH($C232,'Policy Characteristics'!$C:$C,0))),"",INDEX('Policy Characteristics'!D:D,MATCH($C232,'Policy Characteristics'!$C:$C,0)))</f>
        <v>Rebate for Efficient Products</v>
      </c>
      <c r="K232" s="446" t="str">
        <f>IF(ISBLANK(INDEX('Policy Characteristics'!E:E,MATCH($C232,'Policy Characteristics'!$C:$C,0))),"",INDEX('Policy Characteristics'!E:E,MATCH($C232,'Policy Characteristics'!$C:$C,0)))</f>
        <v>bldgs rebate</v>
      </c>
      <c r="L232" s="446">
        <f>IF(ISBLANK(INDEX('Policy Characteristics'!F:F,MATCH($C232,'Policy Characteristics'!$C:$C,0))),"",INDEX('Policy Characteristics'!F:F,MATCH($C232,'Policy Characteristics'!$C:$C,0)))</f>
        <v>0</v>
      </c>
      <c r="M232" s="446">
        <f>IF(ISBLANK(INDEX('Policy Characteristics'!G:G,MATCH($C232,'Policy Characteristics'!$C:$C,0))),"",INDEX('Policy Characteristics'!G:G,MATCH($C232,'Policy Characteristics'!$C:$C,0)))</f>
        <v>1</v>
      </c>
      <c r="N232" s="446">
        <f>IF(ISBLANK(INDEX('Policy Characteristics'!H:H,MATCH($C232,'Policy Characteristics'!$C:$C,0))),"",INDEX('Policy Characteristics'!H:H,MATCH($C232,'Policy Characteristics'!$C:$C,0)))</f>
        <v>1</v>
      </c>
      <c r="O232" s="446" t="str">
        <f>IF(ISBLANK(INDEX('Policy Characteristics'!I:I,MATCH($C232,'Policy Characteristics'!$C:$C,0))),"",INDEX('Policy Characteristics'!I:I,MATCH($C232,'Policy Characteristics'!$C:$C,0)))</f>
        <v>on/off</v>
      </c>
      <c r="P232" s="446" t="str">
        <f>IF(ISBLANK(INDEX('Policy Characteristics'!J:J,MATCH($C232,'Policy Characteristics'!$C:$C,0))),"",INDEX('Policy Characteristics'!J:J,MATCH($C232,'Policy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2" s="446" t="str">
        <f>IF(ISBLANK(INDEX('Policy Characteristics'!K:K,MATCH($C232,'Policy Characteristics'!$C:$C,0))),"",INDEX('Policy Characteristics'!K:K,MATCH($C232,'Policy Characteristics'!$C:$C,0)))</f>
        <v>buildings-sector-main.html#rebate</v>
      </c>
      <c r="R232" s="446" t="str">
        <f>IF(ISBLANK(INDEX('Policy Characteristics'!L:L,MATCH($C232,'Policy Characteristics'!$C:$C,0))),"",INDEX('Policy Characteristics'!L:L,MATCH($C232,'Policy Characteristics'!$C:$C,0)))</f>
        <v>rebate-for-efficient-products.html</v>
      </c>
    </row>
    <row r="233" spans="1:18" s="446" customFormat="1" x14ac:dyDescent="0.25">
      <c r="A233" s="446" t="str">
        <f>IF(ISBLANK(INDEX('Policy Characteristics'!A:A,MATCH($C233,'Policy Characteristics'!$C:$C,0))),"",INDEX('Policy Characteristics'!A:A,MATCH($C233,'Policy Characteristics'!$C:$C,0)))</f>
        <v>Buildings and Appliances</v>
      </c>
      <c r="B233" s="467" t="str">
        <f>IF(ISBLANK(INDEX('Policy Characteristics'!B:B,MATCH($C233,'Policy Characteristics'!$C:$C,0))),"",INDEX('Policy Characteristics'!B:B,MATCH($C233,'Policy Characteristics'!$C:$C,0)))</f>
        <v>Rebate for Efficient Products</v>
      </c>
      <c r="C233" s="446" t="str">
        <f t="shared" si="15"/>
        <v>Boolean Rebate Program for Efficient Components</v>
      </c>
      <c r="D233" s="339" t="s">
        <v>118</v>
      </c>
      <c r="E233" s="339"/>
      <c r="F233" s="339" t="s">
        <v>124</v>
      </c>
      <c r="G233" s="339"/>
      <c r="H233" s="20">
        <v>606</v>
      </c>
      <c r="I233" s="468" t="s">
        <v>44</v>
      </c>
      <c r="J233" s="469" t="str">
        <f>IF(ISBLANK(INDEX('Policy Characteristics'!D:D,MATCH($C233,'Policy Characteristics'!$C:$C,0))),"",INDEX('Policy Characteristics'!D:D,MATCH($C233,'Policy Characteristics'!$C:$C,0)))</f>
        <v>Rebate for Efficient Products</v>
      </c>
      <c r="K233" s="446" t="str">
        <f>IF(ISBLANK(INDEX('Policy Characteristics'!E:E,MATCH($C233,'Policy Characteristics'!$C:$C,0))),"",INDEX('Policy Characteristics'!E:E,MATCH($C233,'Policy Characteristics'!$C:$C,0)))</f>
        <v>bldgs rebate</v>
      </c>
      <c r="L233" s="446">
        <f>IF(ISBLANK(INDEX('Policy Characteristics'!F:F,MATCH($C233,'Policy Characteristics'!$C:$C,0))),"",INDEX('Policy Characteristics'!F:F,MATCH($C233,'Policy Characteristics'!$C:$C,0)))</f>
        <v>0</v>
      </c>
      <c r="M233" s="446">
        <f>IF(ISBLANK(INDEX('Policy Characteristics'!G:G,MATCH($C233,'Policy Characteristics'!$C:$C,0))),"",INDEX('Policy Characteristics'!G:G,MATCH($C233,'Policy Characteristics'!$C:$C,0)))</f>
        <v>1</v>
      </c>
      <c r="N233" s="446">
        <f>IF(ISBLANK(INDEX('Policy Characteristics'!H:H,MATCH($C233,'Policy Characteristics'!$C:$C,0))),"",INDEX('Policy Characteristics'!H:H,MATCH($C233,'Policy Characteristics'!$C:$C,0)))</f>
        <v>1</v>
      </c>
      <c r="O233" s="446" t="str">
        <f>IF(ISBLANK(INDEX('Policy Characteristics'!I:I,MATCH($C233,'Policy Characteristics'!$C:$C,0))),"",INDEX('Policy Characteristics'!I:I,MATCH($C233,'Policy Characteristics'!$C:$C,0)))</f>
        <v>on/off</v>
      </c>
      <c r="P233" s="446" t="str">
        <f>IF(ISBLANK(INDEX('Policy Characteristics'!J:J,MATCH($C233,'Policy Characteristics'!$C:$C,0))),"",INDEX('Policy Characteristics'!J:J,MATCH($C233,'Policy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3" s="446" t="str">
        <f>IF(ISBLANK(INDEX('Policy Characteristics'!K:K,MATCH($C233,'Policy Characteristics'!$C:$C,0))),"",INDEX('Policy Characteristics'!K:K,MATCH($C233,'Policy Characteristics'!$C:$C,0)))</f>
        <v>buildings-sector-main.html#rebate</v>
      </c>
      <c r="R233" s="446" t="str">
        <f>IF(ISBLANK(INDEX('Policy Characteristics'!L:L,MATCH($C233,'Policy Characteristics'!$C:$C,0))),"",INDEX('Policy Characteristics'!L:L,MATCH($C233,'Policy Characteristics'!$C:$C,0)))</f>
        <v>rebate-for-efficient-products.html</v>
      </c>
    </row>
    <row r="234" spans="1:18" s="446" customFormat="1" x14ac:dyDescent="0.25">
      <c r="A234" s="446" t="str">
        <f>IF(ISBLANK(INDEX('Policy Characteristics'!A:A,MATCH($C234,'Policy Characteristics'!$C:$C,0))),"",INDEX('Policy Characteristics'!A:A,MATCH($C234,'Policy Characteristics'!$C:$C,0)))</f>
        <v>Buildings and Appliances</v>
      </c>
      <c r="B234" s="467" t="str">
        <f>IF(ISBLANK(INDEX('Policy Characteristics'!B:B,MATCH($C234,'Policy Characteristics'!$C:$C,0))),"",INDEX('Policy Characteristics'!B:B,MATCH($C234,'Policy Characteristics'!$C:$C,0)))</f>
        <v>Rebate for Efficient Products</v>
      </c>
      <c r="C234" s="446" t="str">
        <f t="shared" si="15"/>
        <v>Boolean Rebate Program for Efficient Components</v>
      </c>
      <c r="D234" s="339" t="s">
        <v>119</v>
      </c>
      <c r="E234" s="339"/>
      <c r="F234" s="339" t="s">
        <v>125</v>
      </c>
      <c r="G234" s="339"/>
      <c r="H234" s="20">
        <v>29</v>
      </c>
      <c r="I234" s="468" t="s">
        <v>43</v>
      </c>
      <c r="J234" s="469" t="str">
        <f>IF(ISBLANK(INDEX('Policy Characteristics'!D:D,MATCH($C234,'Policy Characteristics'!$C:$C,0))),"",INDEX('Policy Characteristics'!D:D,MATCH($C234,'Policy Characteristics'!$C:$C,0)))</f>
        <v>Rebate for Efficient Products</v>
      </c>
      <c r="K234" s="446" t="str">
        <f>IF(ISBLANK(INDEX('Policy Characteristics'!E:E,MATCH($C234,'Policy Characteristics'!$C:$C,0))),"",INDEX('Policy Characteristics'!E:E,MATCH($C234,'Policy Characteristics'!$C:$C,0)))</f>
        <v>bldgs rebate</v>
      </c>
      <c r="L234" s="446">
        <f>IF(ISBLANK(INDEX('Policy Characteristics'!F:F,MATCH($C234,'Policy Characteristics'!$C:$C,0))),"",INDEX('Policy Characteristics'!F:F,MATCH($C234,'Policy Characteristics'!$C:$C,0)))</f>
        <v>0</v>
      </c>
      <c r="M234" s="446">
        <f>IF(ISBLANK(INDEX('Policy Characteristics'!G:G,MATCH($C234,'Policy Characteristics'!$C:$C,0))),"",INDEX('Policy Characteristics'!G:G,MATCH($C234,'Policy Characteristics'!$C:$C,0)))</f>
        <v>1</v>
      </c>
      <c r="N234" s="446">
        <f>IF(ISBLANK(INDEX('Policy Characteristics'!H:H,MATCH($C234,'Policy Characteristics'!$C:$C,0))),"",INDEX('Policy Characteristics'!H:H,MATCH($C234,'Policy Characteristics'!$C:$C,0)))</f>
        <v>1</v>
      </c>
      <c r="O234" s="446" t="str">
        <f>IF(ISBLANK(INDEX('Policy Characteristics'!I:I,MATCH($C234,'Policy Characteristics'!$C:$C,0))),"",INDEX('Policy Characteristics'!I:I,MATCH($C234,'Policy Characteristics'!$C:$C,0)))</f>
        <v>on/off</v>
      </c>
      <c r="P234" s="446" t="str">
        <f>IF(ISBLANK(INDEX('Policy Characteristics'!J:J,MATCH($C234,'Policy Characteristics'!$C:$C,0))),"",INDEX('Policy Characteristics'!J:J,MATCH($C234,'Policy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4" s="446" t="str">
        <f>IF(ISBLANK(INDEX('Policy Characteristics'!K:K,MATCH($C234,'Policy Characteristics'!$C:$C,0))),"",INDEX('Policy Characteristics'!K:K,MATCH($C234,'Policy Characteristics'!$C:$C,0)))</f>
        <v>buildings-sector-main.html#rebate</v>
      </c>
      <c r="R234" s="446" t="str">
        <f>IF(ISBLANK(INDEX('Policy Characteristics'!L:L,MATCH($C234,'Policy Characteristics'!$C:$C,0))),"",INDEX('Policy Characteristics'!L:L,MATCH($C234,'Policy Characteristics'!$C:$C,0)))</f>
        <v>rebate-for-efficient-products.html</v>
      </c>
    </row>
    <row r="235" spans="1:18" s="446" customFormat="1" x14ac:dyDescent="0.25">
      <c r="A235" s="446" t="str">
        <f>IF(ISBLANK(INDEX('Policy Characteristics'!A:A,MATCH($C235,'Policy Characteristics'!$C:$C,0))),"",INDEX('Policy Characteristics'!A:A,MATCH($C235,'Policy Characteristics'!$C:$C,0)))</f>
        <v>Buildings and Appliances</v>
      </c>
      <c r="B235" s="467" t="str">
        <f>IF(ISBLANK(INDEX('Policy Characteristics'!B:B,MATCH($C235,'Policy Characteristics'!$C:$C,0))),"",INDEX('Policy Characteristics'!B:B,MATCH($C235,'Policy Characteristics'!$C:$C,0)))</f>
        <v>Rebate for Efficient Products</v>
      </c>
      <c r="C235" s="446" t="str">
        <f t="shared" si="15"/>
        <v>Boolean Rebate Program for Efficient Components</v>
      </c>
      <c r="D235" s="339" t="s">
        <v>120</v>
      </c>
      <c r="E235" s="339"/>
      <c r="F235" s="339" t="s">
        <v>126</v>
      </c>
      <c r="G235" s="339"/>
      <c r="H235" s="20">
        <v>607</v>
      </c>
      <c r="I235" s="468" t="s">
        <v>44</v>
      </c>
      <c r="J235" s="469" t="str">
        <f>IF(ISBLANK(INDEX('Policy Characteristics'!D:D,MATCH($C235,'Policy Characteristics'!$C:$C,0))),"",INDEX('Policy Characteristics'!D:D,MATCH($C235,'Policy Characteristics'!$C:$C,0)))</f>
        <v>Rebate for Efficient Products</v>
      </c>
      <c r="K235" s="446" t="str">
        <f>IF(ISBLANK(INDEX('Policy Characteristics'!E:E,MATCH($C235,'Policy Characteristics'!$C:$C,0))),"",INDEX('Policy Characteristics'!E:E,MATCH($C235,'Policy Characteristics'!$C:$C,0)))</f>
        <v>bldgs rebate</v>
      </c>
      <c r="L235" s="446">
        <f>IF(ISBLANK(INDEX('Policy Characteristics'!F:F,MATCH($C235,'Policy Characteristics'!$C:$C,0))),"",INDEX('Policy Characteristics'!F:F,MATCH($C235,'Policy Characteristics'!$C:$C,0)))</f>
        <v>0</v>
      </c>
      <c r="M235" s="446">
        <f>IF(ISBLANK(INDEX('Policy Characteristics'!G:G,MATCH($C235,'Policy Characteristics'!$C:$C,0))),"",INDEX('Policy Characteristics'!G:G,MATCH($C235,'Policy Characteristics'!$C:$C,0)))</f>
        <v>1</v>
      </c>
      <c r="N235" s="446">
        <f>IF(ISBLANK(INDEX('Policy Characteristics'!H:H,MATCH($C235,'Policy Characteristics'!$C:$C,0))),"",INDEX('Policy Characteristics'!H:H,MATCH($C235,'Policy Characteristics'!$C:$C,0)))</f>
        <v>1</v>
      </c>
      <c r="O235" s="446" t="str">
        <f>IF(ISBLANK(INDEX('Policy Characteristics'!I:I,MATCH($C235,'Policy Characteristics'!$C:$C,0))),"",INDEX('Policy Characteristics'!I:I,MATCH($C235,'Policy Characteristics'!$C:$C,0)))</f>
        <v>on/off</v>
      </c>
      <c r="P235" s="446" t="str">
        <f>IF(ISBLANK(INDEX('Policy Characteristics'!J:J,MATCH($C235,'Policy Characteristics'!$C:$C,0))),"",INDEX('Policy Characteristics'!J:J,MATCH($C235,'Policy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5" s="446" t="str">
        <f>IF(ISBLANK(INDEX('Policy Characteristics'!K:K,MATCH($C235,'Policy Characteristics'!$C:$C,0))),"",INDEX('Policy Characteristics'!K:K,MATCH($C235,'Policy Characteristics'!$C:$C,0)))</f>
        <v>buildings-sector-main.html#rebate</v>
      </c>
      <c r="R235" s="446" t="str">
        <f>IF(ISBLANK(INDEX('Policy Characteristics'!L:L,MATCH($C235,'Policy Characteristics'!$C:$C,0))),"",INDEX('Policy Characteristics'!L:L,MATCH($C235,'Policy Characteristics'!$C:$C,0)))</f>
        <v>rebate-for-efficient-products.html</v>
      </c>
    </row>
    <row r="236" spans="1:18" s="295" customFormat="1" x14ac:dyDescent="0.25">
      <c r="A236" s="446" t="str">
        <f>IF(ISBLANK(INDEX('Policy Characteristics'!A:A,MATCH($C236,'Policy Characteristics'!$C:$C,0))),"",INDEX('Policy Characteristics'!A:A,MATCH($C236,'Policy Characteristics'!$C:$C,0)))</f>
        <v>Electricity Supply</v>
      </c>
      <c r="B236" s="467" t="str">
        <f>IF(ISBLANK(INDEX('Policy Characteristics'!B:B,MATCH($C236,'Policy Characteristics'!$C:$C,0))),"",INDEX('Policy Characteristics'!B:B,MATCH($C236,'Policy Characteristics'!$C:$C,0)))</f>
        <v>Ban New Power Plants</v>
      </c>
      <c r="C236" s="295" t="s">
        <v>330</v>
      </c>
      <c r="D236" s="339" t="s">
        <v>448</v>
      </c>
      <c r="E236" s="339"/>
      <c r="F236" s="339" t="s">
        <v>447</v>
      </c>
      <c r="G236" s="294"/>
      <c r="H236" s="297">
        <v>167</v>
      </c>
      <c r="I236" s="470" t="s">
        <v>43</v>
      </c>
      <c r="J236" s="469" t="str">
        <f>IF(ISBLANK(INDEX('Policy Characteristics'!D:D,MATCH($C236,'Policy Characteristics'!$C:$C,0))),"",INDEX('Policy Characteristics'!D:D,MATCH($C236,'Policy Characteristics'!$C:$C,0)))</f>
        <v>Ban New Power Plants</v>
      </c>
      <c r="K236" s="446" t="str">
        <f>IF(ISBLANK(INDEX('Policy Characteristics'!E:E,MATCH($C236,'Policy Characteristics'!$C:$C,0))),"",INDEX('Policy Characteristics'!E:E,MATCH($C236,'Policy Characteristics'!$C:$C,0)))</f>
        <v>elec ban new power plants</v>
      </c>
      <c r="L236" s="446">
        <f>IF(ISBLANK(INDEX('Policy Characteristics'!F:F,MATCH($C236,'Policy Characteristics'!$C:$C,0))),"",INDEX('Policy Characteristics'!F:F,MATCH($C236,'Policy Characteristics'!$C:$C,0)))</f>
        <v>0</v>
      </c>
      <c r="M236" s="446">
        <f>IF(ISBLANK(INDEX('Policy Characteristics'!G:G,MATCH($C236,'Policy Characteristics'!$C:$C,0))),"",INDEX('Policy Characteristics'!G:G,MATCH($C236,'Policy Characteristics'!$C:$C,0)))</f>
        <v>1</v>
      </c>
      <c r="N236" s="446">
        <f>IF(ISBLANK(INDEX('Policy Characteristics'!H:H,MATCH($C236,'Policy Characteristics'!$C:$C,0))),"",INDEX('Policy Characteristics'!H:H,MATCH($C236,'Policy Characteristics'!$C:$C,0)))</f>
        <v>1</v>
      </c>
      <c r="O236" s="446" t="str">
        <f>IF(ISBLANK(INDEX('Policy Characteristics'!I:I,MATCH($C236,'Policy Characteristics'!$C:$C,0))),"",INDEX('Policy Characteristics'!I:I,MATCH($C236,'Policy Characteristics'!$C:$C,0)))</f>
        <v>on/off</v>
      </c>
      <c r="P236" s="446" t="str">
        <f>IF(ISBLANK(INDEX('Policy Characteristics'!J:J,MATCH($C236,'Policy Characteristics'!$C:$C,0))),"",INDEX('Policy Characteristics'!J:J,MATCH($C236,'Policy Characteristics'!$C:$C,0)))</f>
        <v>**Description:** This policy prevents new capacity of the selected type(s) from being built or deployed.  // **Guidance for setting values:**No new coal is planned in Nebraska.</v>
      </c>
      <c r="Q236" s="446" t="str">
        <f>IF(ISBLANK(INDEX('Policy Characteristics'!K:K,MATCH($C236,'Policy Characteristics'!$C:$C,0))),"",INDEX('Policy Characteristics'!K:K,MATCH($C236,'Policy Characteristics'!$C:$C,0)))</f>
        <v>electricity-sector-main.html#ban</v>
      </c>
      <c r="R236" s="446" t="str">
        <f>IF(ISBLANK(INDEX('Policy Characteristics'!L:L,MATCH($C236,'Policy Characteristics'!$C:$C,0))),"",INDEX('Policy Characteristics'!L:L,MATCH($C236,'Policy Characteristics'!$C:$C,0)))</f>
        <v>ban-new-capacity.html</v>
      </c>
    </row>
    <row r="237" spans="1:18" s="446" customFormat="1" x14ac:dyDescent="0.25">
      <c r="A237" s="446" t="str">
        <f>IF(ISBLANK(INDEX('Policy Characteristics'!A:A,MATCH($C237,'Policy Characteristics'!$C:$C,0))),"",INDEX('Policy Characteristics'!A:A,MATCH($C237,'Policy Characteristics'!$C:$C,0)))</f>
        <v>Electricity Supply</v>
      </c>
      <c r="B237" s="467" t="str">
        <f>IF(ISBLANK(INDEX('Policy Characteristics'!B:B,MATCH($C237,'Policy Characteristics'!$C:$C,0))),"",INDEX('Policy Characteristics'!B:B,MATCH($C237,'Policy Characteristics'!$C:$C,0)))</f>
        <v>Ban New Power Plants</v>
      </c>
      <c r="C237" s="446" t="str">
        <f t="shared" ref="C237:C248" si="16">C$236</f>
        <v>Boolean Ban New Power Plants</v>
      </c>
      <c r="D237" s="294" t="s">
        <v>3488</v>
      </c>
      <c r="E237" s="339"/>
      <c r="F237" s="294" t="s">
        <v>3426</v>
      </c>
      <c r="G237" s="339"/>
      <c r="H237" s="20">
        <v>168</v>
      </c>
      <c r="I237" s="468" t="s">
        <v>43</v>
      </c>
      <c r="J237" s="469" t="str">
        <f>IF(ISBLANK(INDEX('Policy Characteristics'!D:D,MATCH($C237,'Policy Characteristics'!$C:$C,0))),"",INDEX('Policy Characteristics'!D:D,MATCH($C237,'Policy Characteristics'!$C:$C,0)))</f>
        <v>Ban New Power Plants</v>
      </c>
      <c r="K237" s="446" t="str">
        <f>IF(ISBLANK(INDEX('Policy Characteristics'!E:E,MATCH($C237,'Policy Characteristics'!$C:$C,0))),"",INDEX('Policy Characteristics'!E:E,MATCH($C237,'Policy Characteristics'!$C:$C,0)))</f>
        <v>elec ban new power plants</v>
      </c>
      <c r="L237" s="446">
        <f>IF(ISBLANK(INDEX('Policy Characteristics'!F:F,MATCH($C237,'Policy Characteristics'!$C:$C,0))),"",INDEX('Policy Characteristics'!F:F,MATCH($C237,'Policy Characteristics'!$C:$C,0)))</f>
        <v>0</v>
      </c>
      <c r="M237" s="446">
        <f>IF(ISBLANK(INDEX('Policy Characteristics'!G:G,MATCH($C237,'Policy Characteristics'!$C:$C,0))),"",INDEX('Policy Characteristics'!G:G,MATCH($C237,'Policy Characteristics'!$C:$C,0)))</f>
        <v>1</v>
      </c>
      <c r="N237" s="446">
        <f>IF(ISBLANK(INDEX('Policy Characteristics'!H:H,MATCH($C237,'Policy Characteristics'!$C:$C,0))),"",INDEX('Policy Characteristics'!H:H,MATCH($C237,'Policy Characteristics'!$C:$C,0)))</f>
        <v>1</v>
      </c>
      <c r="O237" s="446" t="str">
        <f>IF(ISBLANK(INDEX('Policy Characteristics'!I:I,MATCH($C237,'Policy Characteristics'!$C:$C,0))),"",INDEX('Policy Characteristics'!I:I,MATCH($C237,'Policy Characteristics'!$C:$C,0)))</f>
        <v>on/off</v>
      </c>
      <c r="P237" s="446" t="str">
        <f>IF(ISBLANK(INDEX('Policy Characteristics'!J:J,MATCH($C237,'Policy Characteristics'!$C:$C,0))),"",INDEX('Policy Characteristics'!J:J,MATCH($C237,'Policy Characteristics'!$C:$C,0)))</f>
        <v>**Description:** This policy prevents new capacity of the selected type(s) from being built or deployed.  // **Guidance for setting values:**No new coal is planned in Nebraska.</v>
      </c>
      <c r="Q237" s="446" t="str">
        <f>IF(ISBLANK(INDEX('Policy Characteristics'!K:K,MATCH($C237,'Policy Characteristics'!$C:$C,0))),"",INDEX('Policy Characteristics'!K:K,MATCH($C237,'Policy Characteristics'!$C:$C,0)))</f>
        <v>electricity-sector-main.html#ban</v>
      </c>
      <c r="R237" s="446" t="str">
        <f>IF(ISBLANK(INDEX('Policy Characteristics'!L:L,MATCH($C237,'Policy Characteristics'!$C:$C,0))),"",INDEX('Policy Characteristics'!L:L,MATCH($C237,'Policy Characteristics'!$C:$C,0)))</f>
        <v>ban-new-capacity.html</v>
      </c>
    </row>
    <row r="238" spans="1:18" s="446" customFormat="1" x14ac:dyDescent="0.25">
      <c r="A238" s="446" t="str">
        <f>IF(ISBLANK(INDEX('Policy Characteristics'!A:A,MATCH($C238,'Policy Characteristics'!$C:$C,0))),"",INDEX('Policy Characteristics'!A:A,MATCH($C238,'Policy Characteristics'!$C:$C,0)))</f>
        <v>Electricity Supply</v>
      </c>
      <c r="B238" s="467" t="str">
        <f>IF(ISBLANK(INDEX('Policy Characteristics'!B:B,MATCH($C238,'Policy Characteristics'!$C:$C,0))),"",INDEX('Policy Characteristics'!B:B,MATCH($C238,'Policy Characteristics'!$C:$C,0)))</f>
        <v>Ban New Power Plants</v>
      </c>
      <c r="C238" s="446" t="str">
        <f t="shared" si="16"/>
        <v>Boolean Ban New Power Plants</v>
      </c>
      <c r="D238" s="294" t="s">
        <v>3489</v>
      </c>
      <c r="E238" s="339"/>
      <c r="F238" s="294" t="s">
        <v>3427</v>
      </c>
      <c r="G238" s="339"/>
      <c r="H238" s="20">
        <v>1746</v>
      </c>
      <c r="I238" s="468" t="s">
        <v>43</v>
      </c>
      <c r="J238" s="469" t="str">
        <f>IF(ISBLANK(INDEX('Policy Characteristics'!D:D,MATCH($C238,'Policy Characteristics'!$C:$C,0))),"",INDEX('Policy Characteristics'!D:D,MATCH($C238,'Policy Characteristics'!$C:$C,0)))</f>
        <v>Ban New Power Plants</v>
      </c>
      <c r="K238" s="446" t="str">
        <f>IF(ISBLANK(INDEX('Policy Characteristics'!E:E,MATCH($C238,'Policy Characteristics'!$C:$C,0))),"",INDEX('Policy Characteristics'!E:E,MATCH($C238,'Policy Characteristics'!$C:$C,0)))</f>
        <v>elec ban new power plants</v>
      </c>
      <c r="L238" s="446">
        <f>IF(ISBLANK(INDEX('Policy Characteristics'!F:F,MATCH($C238,'Policy Characteristics'!$C:$C,0))),"",INDEX('Policy Characteristics'!F:F,MATCH($C238,'Policy Characteristics'!$C:$C,0)))</f>
        <v>0</v>
      </c>
      <c r="M238" s="446">
        <f>IF(ISBLANK(INDEX('Policy Characteristics'!G:G,MATCH($C238,'Policy Characteristics'!$C:$C,0))),"",INDEX('Policy Characteristics'!G:G,MATCH($C238,'Policy Characteristics'!$C:$C,0)))</f>
        <v>1</v>
      </c>
      <c r="N238" s="446">
        <f>IF(ISBLANK(INDEX('Policy Characteristics'!H:H,MATCH($C238,'Policy Characteristics'!$C:$C,0))),"",INDEX('Policy Characteristics'!H:H,MATCH($C238,'Policy Characteristics'!$C:$C,0)))</f>
        <v>1</v>
      </c>
      <c r="O238" s="446" t="str">
        <f>IF(ISBLANK(INDEX('Policy Characteristics'!I:I,MATCH($C238,'Policy Characteristics'!$C:$C,0))),"",INDEX('Policy Characteristics'!I:I,MATCH($C238,'Policy Characteristics'!$C:$C,0)))</f>
        <v>on/off</v>
      </c>
      <c r="P238" s="446" t="str">
        <f>IF(ISBLANK(INDEX('Policy Characteristics'!J:J,MATCH($C238,'Policy Characteristics'!$C:$C,0))),"",INDEX('Policy Characteristics'!J:J,MATCH($C238,'Policy Characteristics'!$C:$C,0)))</f>
        <v>**Description:** This policy prevents new capacity of the selected type(s) from being built or deployed.  // **Guidance for setting values:**No new coal is planned in Nebraska.</v>
      </c>
      <c r="Q238" s="446" t="str">
        <f>IF(ISBLANK(INDEX('Policy Characteristics'!K:K,MATCH($C238,'Policy Characteristics'!$C:$C,0))),"",INDEX('Policy Characteristics'!K:K,MATCH($C238,'Policy Characteristics'!$C:$C,0)))</f>
        <v>electricity-sector-main.html#ban</v>
      </c>
      <c r="R238" s="446" t="str">
        <f>IF(ISBLANK(INDEX('Policy Characteristics'!L:L,MATCH($C238,'Policy Characteristics'!$C:$C,0))),"",INDEX('Policy Characteristics'!L:L,MATCH($C238,'Policy Characteristics'!$C:$C,0)))</f>
        <v>ban-new-capacity.html</v>
      </c>
    </row>
    <row r="239" spans="1:18" s="446" customFormat="1" x14ac:dyDescent="0.25">
      <c r="A239" s="446" t="str">
        <f>IF(ISBLANK(INDEX('Policy Characteristics'!A:A,MATCH($C239,'Policy Characteristics'!$C:$C,0))),"",INDEX('Policy Characteristics'!A:A,MATCH($C239,'Policy Characteristics'!$C:$C,0)))</f>
        <v>Electricity Supply</v>
      </c>
      <c r="B239" s="467" t="str">
        <f>IF(ISBLANK(INDEX('Policy Characteristics'!B:B,MATCH($C239,'Policy Characteristics'!$C:$C,0))),"",INDEX('Policy Characteristics'!B:B,MATCH($C239,'Policy Characteristics'!$C:$C,0)))</f>
        <v>Ban New Power Plants</v>
      </c>
      <c r="C239" s="446" t="str">
        <f t="shared" si="16"/>
        <v>Boolean Ban New Power Plants</v>
      </c>
      <c r="D239" s="294" t="s">
        <v>76</v>
      </c>
      <c r="E239" s="339"/>
      <c r="F239" s="294" t="s">
        <v>3499</v>
      </c>
      <c r="G239" s="339"/>
      <c r="H239" s="297">
        <v>169</v>
      </c>
      <c r="I239" s="468" t="s">
        <v>43</v>
      </c>
      <c r="J239" s="469" t="str">
        <f>IF(ISBLANK(INDEX('Policy Characteristics'!D:D,MATCH($C239,'Policy Characteristics'!$C:$C,0))),"",INDEX('Policy Characteristics'!D:D,MATCH($C239,'Policy Characteristics'!$C:$C,0)))</f>
        <v>Ban New Power Plants</v>
      </c>
      <c r="K239" s="446" t="str">
        <f>IF(ISBLANK(INDEX('Policy Characteristics'!E:E,MATCH($C239,'Policy Characteristics'!$C:$C,0))),"",INDEX('Policy Characteristics'!E:E,MATCH($C239,'Policy Characteristics'!$C:$C,0)))</f>
        <v>elec ban new power plants</v>
      </c>
      <c r="L239" s="446">
        <f>IF(ISBLANK(INDEX('Policy Characteristics'!F:F,MATCH($C239,'Policy Characteristics'!$C:$C,0))),"",INDEX('Policy Characteristics'!F:F,MATCH($C239,'Policy Characteristics'!$C:$C,0)))</f>
        <v>0</v>
      </c>
      <c r="M239" s="446">
        <f>IF(ISBLANK(INDEX('Policy Characteristics'!G:G,MATCH($C239,'Policy Characteristics'!$C:$C,0))),"",INDEX('Policy Characteristics'!G:G,MATCH($C239,'Policy Characteristics'!$C:$C,0)))</f>
        <v>1</v>
      </c>
      <c r="N239" s="446">
        <f>IF(ISBLANK(INDEX('Policy Characteristics'!H:H,MATCH($C239,'Policy Characteristics'!$C:$C,0))),"",INDEX('Policy Characteristics'!H:H,MATCH($C239,'Policy Characteristics'!$C:$C,0)))</f>
        <v>1</v>
      </c>
      <c r="O239" s="446" t="str">
        <f>IF(ISBLANK(INDEX('Policy Characteristics'!I:I,MATCH($C239,'Policy Characteristics'!$C:$C,0))),"",INDEX('Policy Characteristics'!I:I,MATCH($C239,'Policy Characteristics'!$C:$C,0)))</f>
        <v>on/off</v>
      </c>
      <c r="P239" s="446" t="str">
        <f>IF(ISBLANK(INDEX('Policy Characteristics'!J:J,MATCH($C239,'Policy Characteristics'!$C:$C,0))),"",INDEX('Policy Characteristics'!J:J,MATCH($C239,'Policy Characteristics'!$C:$C,0)))</f>
        <v>**Description:** This policy prevents new capacity of the selected type(s) from being built or deployed.  // **Guidance for setting values:**No new coal is planned in Nebraska.</v>
      </c>
      <c r="Q239" s="446" t="str">
        <f>IF(ISBLANK(INDEX('Policy Characteristics'!K:K,MATCH($C239,'Policy Characteristics'!$C:$C,0))),"",INDEX('Policy Characteristics'!K:K,MATCH($C239,'Policy Characteristics'!$C:$C,0)))</f>
        <v>electricity-sector-main.html#ban</v>
      </c>
      <c r="R239" s="446" t="str">
        <f>IF(ISBLANK(INDEX('Policy Characteristics'!L:L,MATCH($C239,'Policy Characteristics'!$C:$C,0))),"",INDEX('Policy Characteristics'!L:L,MATCH($C239,'Policy Characteristics'!$C:$C,0)))</f>
        <v>ban-new-capacity.html</v>
      </c>
    </row>
    <row r="240" spans="1:18" s="446" customFormat="1" x14ac:dyDescent="0.25">
      <c r="A240" s="446" t="str">
        <f>IF(ISBLANK(INDEX('Policy Characteristics'!A:A,MATCH($C240,'Policy Characteristics'!$C:$C,0))),"",INDEX('Policy Characteristics'!A:A,MATCH($C240,'Policy Characteristics'!$C:$C,0)))</f>
        <v>Electricity Supply</v>
      </c>
      <c r="B240" s="467" t="str">
        <f>IF(ISBLANK(INDEX('Policy Characteristics'!B:B,MATCH($C240,'Policy Characteristics'!$C:$C,0))),"",INDEX('Policy Characteristics'!B:B,MATCH($C240,'Policy Characteristics'!$C:$C,0)))</f>
        <v>Ban New Power Plants</v>
      </c>
      <c r="C240" s="446" t="str">
        <f t="shared" si="16"/>
        <v>Boolean Ban New Power Plants</v>
      </c>
      <c r="D240" s="294" t="s">
        <v>77</v>
      </c>
      <c r="E240" s="339"/>
      <c r="F240" s="294" t="s">
        <v>89</v>
      </c>
      <c r="G240" s="339"/>
      <c r="H240" s="20">
        <v>170</v>
      </c>
      <c r="I240" s="468" t="s">
        <v>43</v>
      </c>
      <c r="J240" s="469" t="str">
        <f>IF(ISBLANK(INDEX('Policy Characteristics'!D:D,MATCH($C240,'Policy Characteristics'!$C:$C,0))),"",INDEX('Policy Characteristics'!D:D,MATCH($C240,'Policy Characteristics'!$C:$C,0)))</f>
        <v>Ban New Power Plants</v>
      </c>
      <c r="K240" s="446" t="str">
        <f>IF(ISBLANK(INDEX('Policy Characteristics'!E:E,MATCH($C240,'Policy Characteristics'!$C:$C,0))),"",INDEX('Policy Characteristics'!E:E,MATCH($C240,'Policy Characteristics'!$C:$C,0)))</f>
        <v>elec ban new power plants</v>
      </c>
      <c r="L240" s="446">
        <f>IF(ISBLANK(INDEX('Policy Characteristics'!F:F,MATCH($C240,'Policy Characteristics'!$C:$C,0))),"",INDEX('Policy Characteristics'!F:F,MATCH($C240,'Policy Characteristics'!$C:$C,0)))</f>
        <v>0</v>
      </c>
      <c r="M240" s="446">
        <f>IF(ISBLANK(INDEX('Policy Characteristics'!G:G,MATCH($C240,'Policy Characteristics'!$C:$C,0))),"",INDEX('Policy Characteristics'!G:G,MATCH($C240,'Policy Characteristics'!$C:$C,0)))</f>
        <v>1</v>
      </c>
      <c r="N240" s="446">
        <f>IF(ISBLANK(INDEX('Policy Characteristics'!H:H,MATCH($C240,'Policy Characteristics'!$C:$C,0))),"",INDEX('Policy Characteristics'!H:H,MATCH($C240,'Policy Characteristics'!$C:$C,0)))</f>
        <v>1</v>
      </c>
      <c r="O240" s="446" t="str">
        <f>IF(ISBLANK(INDEX('Policy Characteristics'!I:I,MATCH($C240,'Policy Characteristics'!$C:$C,0))),"",INDEX('Policy Characteristics'!I:I,MATCH($C240,'Policy Characteristics'!$C:$C,0)))</f>
        <v>on/off</v>
      </c>
      <c r="P240" s="446" t="str">
        <f>IF(ISBLANK(INDEX('Policy Characteristics'!J:J,MATCH($C240,'Policy Characteristics'!$C:$C,0))),"",INDEX('Policy Characteristics'!J:J,MATCH($C240,'Policy Characteristics'!$C:$C,0)))</f>
        <v>**Description:** This policy prevents new capacity of the selected type(s) from being built or deployed.  // **Guidance for setting values:**No new coal is planned in Nebraska.</v>
      </c>
      <c r="Q240" s="446" t="str">
        <f>IF(ISBLANK(INDEX('Policy Characteristics'!K:K,MATCH($C240,'Policy Characteristics'!$C:$C,0))),"",INDEX('Policy Characteristics'!K:K,MATCH($C240,'Policy Characteristics'!$C:$C,0)))</f>
        <v>electricity-sector-main.html#ban</v>
      </c>
      <c r="R240" s="446" t="str">
        <f>IF(ISBLANK(INDEX('Policy Characteristics'!L:L,MATCH($C240,'Policy Characteristics'!$C:$C,0))),"",INDEX('Policy Characteristics'!L:L,MATCH($C240,'Policy Characteristics'!$C:$C,0)))</f>
        <v>ban-new-capacity.html</v>
      </c>
    </row>
    <row r="241" spans="1:18" s="446" customFormat="1" x14ac:dyDescent="0.25">
      <c r="A241" s="446" t="str">
        <f>IF(ISBLANK(INDEX('Policy Characteristics'!A:A,MATCH($C241,'Policy Characteristics'!$C:$C,0))),"",INDEX('Policy Characteristics'!A:A,MATCH($C241,'Policy Characteristics'!$C:$C,0)))</f>
        <v>Electricity Supply</v>
      </c>
      <c r="B241" s="467" t="str">
        <f>IF(ISBLANK(INDEX('Policy Characteristics'!B:B,MATCH($C241,'Policy Characteristics'!$C:$C,0))),"",INDEX('Policy Characteristics'!B:B,MATCH($C241,'Policy Characteristics'!$C:$C,0)))</f>
        <v>Ban New Power Plants</v>
      </c>
      <c r="C241" s="446" t="str">
        <f t="shared" si="16"/>
        <v>Boolean Ban New Power Plants</v>
      </c>
      <c r="D241" s="294" t="s">
        <v>449</v>
      </c>
      <c r="E241" s="339"/>
      <c r="F241" s="294" t="s">
        <v>452</v>
      </c>
      <c r="G241" s="339"/>
      <c r="H241" s="20">
        <v>608</v>
      </c>
      <c r="I241" s="468" t="s">
        <v>44</v>
      </c>
      <c r="J241" s="469" t="str">
        <f>IF(ISBLANK(INDEX('Policy Characteristics'!D:D,MATCH($C241,'Policy Characteristics'!$C:$C,0))),"",INDEX('Policy Characteristics'!D:D,MATCH($C241,'Policy Characteristics'!$C:$C,0)))</f>
        <v>Ban New Power Plants</v>
      </c>
      <c r="K241" s="446" t="str">
        <f>IF(ISBLANK(INDEX('Policy Characteristics'!E:E,MATCH($C241,'Policy Characteristics'!$C:$C,0))),"",INDEX('Policy Characteristics'!E:E,MATCH($C241,'Policy Characteristics'!$C:$C,0)))</f>
        <v>elec ban new power plants</v>
      </c>
      <c r="L241" s="446">
        <f>IF(ISBLANK(INDEX('Policy Characteristics'!F:F,MATCH($C241,'Policy Characteristics'!$C:$C,0))),"",INDEX('Policy Characteristics'!F:F,MATCH($C241,'Policy Characteristics'!$C:$C,0)))</f>
        <v>0</v>
      </c>
      <c r="M241" s="446">
        <f>IF(ISBLANK(INDEX('Policy Characteristics'!G:G,MATCH($C241,'Policy Characteristics'!$C:$C,0))),"",INDEX('Policy Characteristics'!G:G,MATCH($C241,'Policy Characteristics'!$C:$C,0)))</f>
        <v>1</v>
      </c>
      <c r="N241" s="446">
        <f>IF(ISBLANK(INDEX('Policy Characteristics'!H:H,MATCH($C241,'Policy Characteristics'!$C:$C,0))),"",INDEX('Policy Characteristics'!H:H,MATCH($C241,'Policy Characteristics'!$C:$C,0)))</f>
        <v>1</v>
      </c>
      <c r="O241" s="446" t="str">
        <f>IF(ISBLANK(INDEX('Policy Characteristics'!I:I,MATCH($C241,'Policy Characteristics'!$C:$C,0))),"",INDEX('Policy Characteristics'!I:I,MATCH($C241,'Policy Characteristics'!$C:$C,0)))</f>
        <v>on/off</v>
      </c>
      <c r="P241" s="446" t="str">
        <f>IF(ISBLANK(INDEX('Policy Characteristics'!J:J,MATCH($C241,'Policy Characteristics'!$C:$C,0))),"",INDEX('Policy Characteristics'!J:J,MATCH($C241,'Policy Characteristics'!$C:$C,0)))</f>
        <v>**Description:** This policy prevents new capacity of the selected type(s) from being built or deployed.  // **Guidance for setting values:**No new coal is planned in Nebraska.</v>
      </c>
      <c r="Q241" s="446" t="str">
        <f>IF(ISBLANK(INDEX('Policy Characteristics'!K:K,MATCH($C241,'Policy Characteristics'!$C:$C,0))),"",INDEX('Policy Characteristics'!K:K,MATCH($C241,'Policy Characteristics'!$C:$C,0)))</f>
        <v>electricity-sector-main.html#ban</v>
      </c>
      <c r="R241" s="446" t="str">
        <f>IF(ISBLANK(INDEX('Policy Characteristics'!L:L,MATCH($C241,'Policy Characteristics'!$C:$C,0))),"",INDEX('Policy Characteristics'!L:L,MATCH($C241,'Policy Characteristics'!$C:$C,0)))</f>
        <v>ban-new-capacity.html</v>
      </c>
    </row>
    <row r="242" spans="1:18" s="446" customFormat="1" x14ac:dyDescent="0.25">
      <c r="A242" s="446" t="str">
        <f>IF(ISBLANK(INDEX('Policy Characteristics'!A:A,MATCH($C242,'Policy Characteristics'!$C:$C,0))),"",INDEX('Policy Characteristics'!A:A,MATCH($C242,'Policy Characteristics'!$C:$C,0)))</f>
        <v>Electricity Supply</v>
      </c>
      <c r="B242" s="467" t="str">
        <f>IF(ISBLANK(INDEX('Policy Characteristics'!B:B,MATCH($C242,'Policy Characteristics'!$C:$C,0))),"",INDEX('Policy Characteristics'!B:B,MATCH($C242,'Policy Characteristics'!$C:$C,0)))</f>
        <v>Ban New Power Plants</v>
      </c>
      <c r="C242" s="446" t="str">
        <f t="shared" si="16"/>
        <v>Boolean Ban New Power Plants</v>
      </c>
      <c r="D242" s="294" t="s">
        <v>78</v>
      </c>
      <c r="E242" s="339"/>
      <c r="F242" s="294" t="s">
        <v>90</v>
      </c>
      <c r="G242" s="339"/>
      <c r="H242" s="20">
        <v>609</v>
      </c>
      <c r="I242" s="468" t="s">
        <v>44</v>
      </c>
      <c r="J242" s="469" t="str">
        <f>IF(ISBLANK(INDEX('Policy Characteristics'!D:D,MATCH($C242,'Policy Characteristics'!$C:$C,0))),"",INDEX('Policy Characteristics'!D:D,MATCH($C242,'Policy Characteristics'!$C:$C,0)))</f>
        <v>Ban New Power Plants</v>
      </c>
      <c r="K242" s="446" t="str">
        <f>IF(ISBLANK(INDEX('Policy Characteristics'!E:E,MATCH($C242,'Policy Characteristics'!$C:$C,0))),"",INDEX('Policy Characteristics'!E:E,MATCH($C242,'Policy Characteristics'!$C:$C,0)))</f>
        <v>elec ban new power plants</v>
      </c>
      <c r="L242" s="446">
        <f>IF(ISBLANK(INDEX('Policy Characteristics'!F:F,MATCH($C242,'Policy Characteristics'!$C:$C,0))),"",INDEX('Policy Characteristics'!F:F,MATCH($C242,'Policy Characteristics'!$C:$C,0)))</f>
        <v>0</v>
      </c>
      <c r="M242" s="446">
        <f>IF(ISBLANK(INDEX('Policy Characteristics'!G:G,MATCH($C242,'Policy Characteristics'!$C:$C,0))),"",INDEX('Policy Characteristics'!G:G,MATCH($C242,'Policy Characteristics'!$C:$C,0)))</f>
        <v>1</v>
      </c>
      <c r="N242" s="446">
        <f>IF(ISBLANK(INDEX('Policy Characteristics'!H:H,MATCH($C242,'Policy Characteristics'!$C:$C,0))),"",INDEX('Policy Characteristics'!H:H,MATCH($C242,'Policy Characteristics'!$C:$C,0)))</f>
        <v>1</v>
      </c>
      <c r="O242" s="446" t="str">
        <f>IF(ISBLANK(INDEX('Policy Characteristics'!I:I,MATCH($C242,'Policy Characteristics'!$C:$C,0))),"",INDEX('Policy Characteristics'!I:I,MATCH($C242,'Policy Characteristics'!$C:$C,0)))</f>
        <v>on/off</v>
      </c>
      <c r="P242" s="446" t="str">
        <f>IF(ISBLANK(INDEX('Policy Characteristics'!J:J,MATCH($C242,'Policy Characteristics'!$C:$C,0))),"",INDEX('Policy Characteristics'!J:J,MATCH($C242,'Policy Characteristics'!$C:$C,0)))</f>
        <v>**Description:** This policy prevents new capacity of the selected type(s) from being built or deployed.  // **Guidance for setting values:**No new coal is planned in Nebraska.</v>
      </c>
      <c r="Q242" s="446" t="str">
        <f>IF(ISBLANK(INDEX('Policy Characteristics'!K:K,MATCH($C242,'Policy Characteristics'!$C:$C,0))),"",INDEX('Policy Characteristics'!K:K,MATCH($C242,'Policy Characteristics'!$C:$C,0)))</f>
        <v>electricity-sector-main.html#ban</v>
      </c>
      <c r="R242" s="446" t="str">
        <f>IF(ISBLANK(INDEX('Policy Characteristics'!L:L,MATCH($C242,'Policy Characteristics'!$C:$C,0))),"",INDEX('Policy Characteristics'!L:L,MATCH($C242,'Policy Characteristics'!$C:$C,0)))</f>
        <v>ban-new-capacity.html</v>
      </c>
    </row>
    <row r="243" spans="1:18" s="446" customFormat="1" x14ac:dyDescent="0.25">
      <c r="A243" s="446" t="str">
        <f>IF(ISBLANK(INDEX('Policy Characteristics'!A:A,MATCH($C243,'Policy Characteristics'!$C:$C,0))),"",INDEX('Policy Characteristics'!A:A,MATCH($C243,'Policy Characteristics'!$C:$C,0)))</f>
        <v>Electricity Supply</v>
      </c>
      <c r="B243" s="467" t="str">
        <f>IF(ISBLANK(INDEX('Policy Characteristics'!B:B,MATCH($C243,'Policy Characteristics'!$C:$C,0))),"",INDEX('Policy Characteristics'!B:B,MATCH($C243,'Policy Characteristics'!$C:$C,0)))</f>
        <v>Ban New Power Plants</v>
      </c>
      <c r="C243" s="446" t="str">
        <f t="shared" si="16"/>
        <v>Boolean Ban New Power Plants</v>
      </c>
      <c r="D243" s="294" t="s">
        <v>79</v>
      </c>
      <c r="E243" s="339"/>
      <c r="F243" s="294" t="s">
        <v>91</v>
      </c>
      <c r="G243" s="339"/>
      <c r="H243" s="20">
        <v>610</v>
      </c>
      <c r="I243" s="468" t="s">
        <v>44</v>
      </c>
      <c r="J243" s="469" t="str">
        <f>IF(ISBLANK(INDEX('Policy Characteristics'!D:D,MATCH($C243,'Policy Characteristics'!$C:$C,0))),"",INDEX('Policy Characteristics'!D:D,MATCH($C243,'Policy Characteristics'!$C:$C,0)))</f>
        <v>Ban New Power Plants</v>
      </c>
      <c r="K243" s="446" t="str">
        <f>IF(ISBLANK(INDEX('Policy Characteristics'!E:E,MATCH($C243,'Policy Characteristics'!$C:$C,0))),"",INDEX('Policy Characteristics'!E:E,MATCH($C243,'Policy Characteristics'!$C:$C,0)))</f>
        <v>elec ban new power plants</v>
      </c>
      <c r="L243" s="446">
        <f>IF(ISBLANK(INDEX('Policy Characteristics'!F:F,MATCH($C243,'Policy Characteristics'!$C:$C,0))),"",INDEX('Policy Characteristics'!F:F,MATCH($C243,'Policy Characteristics'!$C:$C,0)))</f>
        <v>0</v>
      </c>
      <c r="M243" s="446">
        <f>IF(ISBLANK(INDEX('Policy Characteristics'!G:G,MATCH($C243,'Policy Characteristics'!$C:$C,0))),"",INDEX('Policy Characteristics'!G:G,MATCH($C243,'Policy Characteristics'!$C:$C,0)))</f>
        <v>1</v>
      </c>
      <c r="N243" s="446">
        <f>IF(ISBLANK(INDEX('Policy Characteristics'!H:H,MATCH($C243,'Policy Characteristics'!$C:$C,0))),"",INDEX('Policy Characteristics'!H:H,MATCH($C243,'Policy Characteristics'!$C:$C,0)))</f>
        <v>1</v>
      </c>
      <c r="O243" s="446" t="str">
        <f>IF(ISBLANK(INDEX('Policy Characteristics'!I:I,MATCH($C243,'Policy Characteristics'!$C:$C,0))),"",INDEX('Policy Characteristics'!I:I,MATCH($C243,'Policy Characteristics'!$C:$C,0)))</f>
        <v>on/off</v>
      </c>
      <c r="P243" s="446" t="str">
        <f>IF(ISBLANK(INDEX('Policy Characteristics'!J:J,MATCH($C243,'Policy Characteristics'!$C:$C,0))),"",INDEX('Policy Characteristics'!J:J,MATCH($C243,'Policy Characteristics'!$C:$C,0)))</f>
        <v>**Description:** This policy prevents new capacity of the selected type(s) from being built or deployed.  // **Guidance for setting values:**No new coal is planned in Nebraska.</v>
      </c>
      <c r="Q243" s="446" t="str">
        <f>IF(ISBLANK(INDEX('Policy Characteristics'!K:K,MATCH($C243,'Policy Characteristics'!$C:$C,0))),"",INDEX('Policy Characteristics'!K:K,MATCH($C243,'Policy Characteristics'!$C:$C,0)))</f>
        <v>electricity-sector-main.html#ban</v>
      </c>
      <c r="R243" s="446" t="str">
        <f>IF(ISBLANK(INDEX('Policy Characteristics'!L:L,MATCH($C243,'Policy Characteristics'!$C:$C,0))),"",INDEX('Policy Characteristics'!L:L,MATCH($C243,'Policy Characteristics'!$C:$C,0)))</f>
        <v>ban-new-capacity.html</v>
      </c>
    </row>
    <row r="244" spans="1:18" s="446" customFormat="1" x14ac:dyDescent="0.25">
      <c r="A244" s="446" t="str">
        <f>IF(ISBLANK(INDEX('Policy Characteristics'!A:A,MATCH($C244,'Policy Characteristics'!$C:$C,0))),"",INDEX('Policy Characteristics'!A:A,MATCH($C244,'Policy Characteristics'!$C:$C,0)))</f>
        <v>Electricity Supply</v>
      </c>
      <c r="B244" s="467" t="str">
        <f>IF(ISBLANK(INDEX('Policy Characteristics'!B:B,MATCH($C244,'Policy Characteristics'!$C:$C,0))),"",INDEX('Policy Characteristics'!B:B,MATCH($C244,'Policy Characteristics'!$C:$C,0)))</f>
        <v>Ban New Power Plants</v>
      </c>
      <c r="C244" s="446" t="str">
        <f t="shared" si="16"/>
        <v>Boolean Ban New Power Plants</v>
      </c>
      <c r="D244" s="294" t="s">
        <v>80</v>
      </c>
      <c r="E244" s="339"/>
      <c r="F244" s="294" t="s">
        <v>92</v>
      </c>
      <c r="G244" s="339"/>
      <c r="H244" s="20">
        <v>611</v>
      </c>
      <c r="I244" s="468" t="s">
        <v>44</v>
      </c>
      <c r="J244" s="469" t="str">
        <f>IF(ISBLANK(INDEX('Policy Characteristics'!D:D,MATCH($C244,'Policy Characteristics'!$C:$C,0))),"",INDEX('Policy Characteristics'!D:D,MATCH($C244,'Policy Characteristics'!$C:$C,0)))</f>
        <v>Ban New Power Plants</v>
      </c>
      <c r="K244" s="446" t="str">
        <f>IF(ISBLANK(INDEX('Policy Characteristics'!E:E,MATCH($C244,'Policy Characteristics'!$C:$C,0))),"",INDEX('Policy Characteristics'!E:E,MATCH($C244,'Policy Characteristics'!$C:$C,0)))</f>
        <v>elec ban new power plants</v>
      </c>
      <c r="L244" s="446">
        <f>IF(ISBLANK(INDEX('Policy Characteristics'!F:F,MATCH($C244,'Policy Characteristics'!$C:$C,0))),"",INDEX('Policy Characteristics'!F:F,MATCH($C244,'Policy Characteristics'!$C:$C,0)))</f>
        <v>0</v>
      </c>
      <c r="M244" s="446">
        <f>IF(ISBLANK(INDEX('Policy Characteristics'!G:G,MATCH($C244,'Policy Characteristics'!$C:$C,0))),"",INDEX('Policy Characteristics'!G:G,MATCH($C244,'Policy Characteristics'!$C:$C,0)))</f>
        <v>1</v>
      </c>
      <c r="N244" s="446">
        <f>IF(ISBLANK(INDEX('Policy Characteristics'!H:H,MATCH($C244,'Policy Characteristics'!$C:$C,0))),"",INDEX('Policy Characteristics'!H:H,MATCH($C244,'Policy Characteristics'!$C:$C,0)))</f>
        <v>1</v>
      </c>
      <c r="O244" s="446" t="str">
        <f>IF(ISBLANK(INDEX('Policy Characteristics'!I:I,MATCH($C244,'Policy Characteristics'!$C:$C,0))),"",INDEX('Policy Characteristics'!I:I,MATCH($C244,'Policy Characteristics'!$C:$C,0)))</f>
        <v>on/off</v>
      </c>
      <c r="P244" s="446" t="str">
        <f>IF(ISBLANK(INDEX('Policy Characteristics'!J:J,MATCH($C244,'Policy Characteristics'!$C:$C,0))),"",INDEX('Policy Characteristics'!J:J,MATCH($C244,'Policy Characteristics'!$C:$C,0)))</f>
        <v>**Description:** This policy prevents new capacity of the selected type(s) from being built or deployed.  // **Guidance for setting values:**No new coal is planned in Nebraska.</v>
      </c>
      <c r="Q244" s="446" t="str">
        <f>IF(ISBLANK(INDEX('Policy Characteristics'!K:K,MATCH($C244,'Policy Characteristics'!$C:$C,0))),"",INDEX('Policy Characteristics'!K:K,MATCH($C244,'Policy Characteristics'!$C:$C,0)))</f>
        <v>electricity-sector-main.html#ban</v>
      </c>
      <c r="R244" s="446" t="str">
        <f>IF(ISBLANK(INDEX('Policy Characteristics'!L:L,MATCH($C244,'Policy Characteristics'!$C:$C,0))),"",INDEX('Policy Characteristics'!L:L,MATCH($C244,'Policy Characteristics'!$C:$C,0)))</f>
        <v>ban-new-capacity.html</v>
      </c>
    </row>
    <row r="245" spans="1:18" s="446" customFormat="1" x14ac:dyDescent="0.25">
      <c r="A245" s="446" t="str">
        <f>IF(ISBLANK(INDEX('Policy Characteristics'!A:A,MATCH($C245,'Policy Characteristics'!$C:$C,0))),"",INDEX('Policy Characteristics'!A:A,MATCH($C245,'Policy Characteristics'!$C:$C,0)))</f>
        <v>Electricity Supply</v>
      </c>
      <c r="B245" s="467" t="str">
        <f>IF(ISBLANK(INDEX('Policy Characteristics'!B:B,MATCH($C245,'Policy Characteristics'!$C:$C,0))),"",INDEX('Policy Characteristics'!B:B,MATCH($C245,'Policy Characteristics'!$C:$C,0)))</f>
        <v>Ban New Power Plants</v>
      </c>
      <c r="C245" s="446" t="str">
        <f t="shared" ref="C245:C259" si="17">C$236</f>
        <v>Boolean Ban New Power Plants</v>
      </c>
      <c r="D245" s="294" t="s">
        <v>2424</v>
      </c>
      <c r="E245" s="339"/>
      <c r="F245" s="294" t="s">
        <v>437</v>
      </c>
      <c r="G245" s="339"/>
      <c r="H245" s="20">
        <v>612</v>
      </c>
      <c r="I245" s="468" t="s">
        <v>44</v>
      </c>
      <c r="J245" s="469" t="str">
        <f>IF(ISBLANK(INDEX('Policy Characteristics'!D:D,MATCH($C245,'Policy Characteristics'!$C:$C,0))),"",INDEX('Policy Characteristics'!D:D,MATCH($C245,'Policy Characteristics'!$C:$C,0)))</f>
        <v>Ban New Power Plants</v>
      </c>
      <c r="K245" s="446" t="str">
        <f>IF(ISBLANK(INDEX('Policy Characteristics'!E:E,MATCH($C245,'Policy Characteristics'!$C:$C,0))),"",INDEX('Policy Characteristics'!E:E,MATCH($C245,'Policy Characteristics'!$C:$C,0)))</f>
        <v>elec ban new power plants</v>
      </c>
      <c r="L245" s="446">
        <f>IF(ISBLANK(INDEX('Policy Characteristics'!F:F,MATCH($C245,'Policy Characteristics'!$C:$C,0))),"",INDEX('Policy Characteristics'!F:F,MATCH($C245,'Policy Characteristics'!$C:$C,0)))</f>
        <v>0</v>
      </c>
      <c r="M245" s="446">
        <f>IF(ISBLANK(INDEX('Policy Characteristics'!G:G,MATCH($C245,'Policy Characteristics'!$C:$C,0))),"",INDEX('Policy Characteristics'!G:G,MATCH($C245,'Policy Characteristics'!$C:$C,0)))</f>
        <v>1</v>
      </c>
      <c r="N245" s="446">
        <f>IF(ISBLANK(INDEX('Policy Characteristics'!H:H,MATCH($C245,'Policy Characteristics'!$C:$C,0))),"",INDEX('Policy Characteristics'!H:H,MATCH($C245,'Policy Characteristics'!$C:$C,0)))</f>
        <v>1</v>
      </c>
      <c r="O245" s="446" t="str">
        <f>IF(ISBLANK(INDEX('Policy Characteristics'!I:I,MATCH($C245,'Policy Characteristics'!$C:$C,0))),"",INDEX('Policy Characteristics'!I:I,MATCH($C245,'Policy Characteristics'!$C:$C,0)))</f>
        <v>on/off</v>
      </c>
      <c r="P245" s="446" t="str">
        <f>IF(ISBLANK(INDEX('Policy Characteristics'!J:J,MATCH($C245,'Policy Characteristics'!$C:$C,0))),"",INDEX('Policy Characteristics'!J:J,MATCH($C245,'Policy Characteristics'!$C:$C,0)))</f>
        <v>**Description:** This policy prevents new capacity of the selected type(s) from being built or deployed.  // **Guidance for setting values:**No new coal is planned in Nebraska.</v>
      </c>
      <c r="Q245" s="446" t="str">
        <f>IF(ISBLANK(INDEX('Policy Characteristics'!K:K,MATCH($C245,'Policy Characteristics'!$C:$C,0))),"",INDEX('Policy Characteristics'!K:K,MATCH($C245,'Policy Characteristics'!$C:$C,0)))</f>
        <v>electricity-sector-main.html#ban</v>
      </c>
      <c r="R245" s="446" t="str">
        <f>IF(ISBLANK(INDEX('Policy Characteristics'!L:L,MATCH($C245,'Policy Characteristics'!$C:$C,0))),"",INDEX('Policy Characteristics'!L:L,MATCH($C245,'Policy Characteristics'!$C:$C,0)))</f>
        <v>ban-new-capacity.html</v>
      </c>
    </row>
    <row r="246" spans="1:18" s="446" customFormat="1" x14ac:dyDescent="0.25">
      <c r="A246" s="446" t="str">
        <f>IF(ISBLANK(INDEX('Policy Characteristics'!A:A,MATCH($C246,'Policy Characteristics'!$C:$C,0))),"",INDEX('Policy Characteristics'!A:A,MATCH($C246,'Policy Characteristics'!$C:$C,0)))</f>
        <v>Electricity Supply</v>
      </c>
      <c r="B246" s="467" t="str">
        <f>IF(ISBLANK(INDEX('Policy Characteristics'!B:B,MATCH($C246,'Policy Characteristics'!$C:$C,0))),"",INDEX('Policy Characteristics'!B:B,MATCH($C246,'Policy Characteristics'!$C:$C,0)))</f>
        <v>Ban New Power Plants</v>
      </c>
      <c r="C246" s="446" t="str">
        <f t="shared" si="16"/>
        <v>Boolean Ban New Power Plants</v>
      </c>
      <c r="D246" s="294" t="s">
        <v>309</v>
      </c>
      <c r="E246" s="339"/>
      <c r="F246" s="294" t="s">
        <v>311</v>
      </c>
      <c r="G246" s="339"/>
      <c r="H246" s="20">
        <v>613</v>
      </c>
      <c r="I246" s="468" t="s">
        <v>43</v>
      </c>
      <c r="J246" s="469" t="str">
        <f>IF(ISBLANK(INDEX('Policy Characteristics'!D:D,MATCH($C246,'Policy Characteristics'!$C:$C,0))),"",INDEX('Policy Characteristics'!D:D,MATCH($C246,'Policy Characteristics'!$C:$C,0)))</f>
        <v>Ban New Power Plants</v>
      </c>
      <c r="K246" s="446" t="str">
        <f>IF(ISBLANK(INDEX('Policy Characteristics'!E:E,MATCH($C246,'Policy Characteristics'!$C:$C,0))),"",INDEX('Policy Characteristics'!E:E,MATCH($C246,'Policy Characteristics'!$C:$C,0)))</f>
        <v>elec ban new power plants</v>
      </c>
      <c r="L246" s="446">
        <f>IF(ISBLANK(INDEX('Policy Characteristics'!F:F,MATCH($C246,'Policy Characteristics'!$C:$C,0))),"",INDEX('Policy Characteristics'!F:F,MATCH($C246,'Policy Characteristics'!$C:$C,0)))</f>
        <v>0</v>
      </c>
      <c r="M246" s="446">
        <f>IF(ISBLANK(INDEX('Policy Characteristics'!G:G,MATCH($C246,'Policy Characteristics'!$C:$C,0))),"",INDEX('Policy Characteristics'!G:G,MATCH($C246,'Policy Characteristics'!$C:$C,0)))</f>
        <v>1</v>
      </c>
      <c r="N246" s="446">
        <f>IF(ISBLANK(INDEX('Policy Characteristics'!H:H,MATCH($C246,'Policy Characteristics'!$C:$C,0))),"",INDEX('Policy Characteristics'!H:H,MATCH($C246,'Policy Characteristics'!$C:$C,0)))</f>
        <v>1</v>
      </c>
      <c r="O246" s="446" t="str">
        <f>IF(ISBLANK(INDEX('Policy Characteristics'!I:I,MATCH($C246,'Policy Characteristics'!$C:$C,0))),"",INDEX('Policy Characteristics'!I:I,MATCH($C246,'Policy Characteristics'!$C:$C,0)))</f>
        <v>on/off</v>
      </c>
      <c r="P246" s="446" t="str">
        <f>IF(ISBLANK(INDEX('Policy Characteristics'!J:J,MATCH($C246,'Policy Characteristics'!$C:$C,0))),"",INDEX('Policy Characteristics'!J:J,MATCH($C246,'Policy Characteristics'!$C:$C,0)))</f>
        <v>**Description:** This policy prevents new capacity of the selected type(s) from being built or deployed.  // **Guidance for setting values:**No new coal is planned in Nebraska.</v>
      </c>
      <c r="Q246" s="446" t="str">
        <f>IF(ISBLANK(INDEX('Policy Characteristics'!K:K,MATCH($C246,'Policy Characteristics'!$C:$C,0))),"",INDEX('Policy Characteristics'!K:K,MATCH($C246,'Policy Characteristics'!$C:$C,0)))</f>
        <v>electricity-sector-main.html#ban</v>
      </c>
      <c r="R246" s="446" t="str">
        <f>IF(ISBLANK(INDEX('Policy Characteristics'!L:L,MATCH($C246,'Policy Characteristics'!$C:$C,0))),"",INDEX('Policy Characteristics'!L:L,MATCH($C246,'Policy Characteristics'!$C:$C,0)))</f>
        <v>ban-new-capacity.html</v>
      </c>
    </row>
    <row r="247" spans="1:18" s="446" customFormat="1" x14ac:dyDescent="0.25">
      <c r="A247" s="446" t="str">
        <f>IF(ISBLANK(INDEX('Policy Characteristics'!A:A,MATCH($C247,'Policy Characteristics'!$C:$C,0))),"",INDEX('Policy Characteristics'!A:A,MATCH($C247,'Policy Characteristics'!$C:$C,0)))</f>
        <v>Electricity Supply</v>
      </c>
      <c r="B247" s="467" t="str">
        <f>IF(ISBLANK(INDEX('Policy Characteristics'!B:B,MATCH($C247,'Policy Characteristics'!$C:$C,0))),"",INDEX('Policy Characteristics'!B:B,MATCH($C247,'Policy Characteristics'!$C:$C,0)))</f>
        <v>Ban New Power Plants</v>
      </c>
      <c r="C247" s="446" t="str">
        <f t="shared" si="16"/>
        <v>Boolean Ban New Power Plants</v>
      </c>
      <c r="D247" s="294" t="s">
        <v>310</v>
      </c>
      <c r="E247" s="339"/>
      <c r="F247" s="294" t="s">
        <v>312</v>
      </c>
      <c r="G247" s="339"/>
      <c r="H247" s="20">
        <v>614</v>
      </c>
      <c r="I247" s="468" t="s">
        <v>43</v>
      </c>
      <c r="J247" s="469" t="str">
        <f>IF(ISBLANK(INDEX('Policy Characteristics'!D:D,MATCH($C247,'Policy Characteristics'!$C:$C,0))),"",INDEX('Policy Characteristics'!D:D,MATCH($C247,'Policy Characteristics'!$C:$C,0)))</f>
        <v>Ban New Power Plants</v>
      </c>
      <c r="K247" s="446" t="str">
        <f>IF(ISBLANK(INDEX('Policy Characteristics'!E:E,MATCH($C247,'Policy Characteristics'!$C:$C,0))),"",INDEX('Policy Characteristics'!E:E,MATCH($C247,'Policy Characteristics'!$C:$C,0)))</f>
        <v>elec ban new power plants</v>
      </c>
      <c r="L247" s="446">
        <f>IF(ISBLANK(INDEX('Policy Characteristics'!F:F,MATCH($C247,'Policy Characteristics'!$C:$C,0))),"",INDEX('Policy Characteristics'!F:F,MATCH($C247,'Policy Characteristics'!$C:$C,0)))</f>
        <v>0</v>
      </c>
      <c r="M247" s="446">
        <f>IF(ISBLANK(INDEX('Policy Characteristics'!G:G,MATCH($C247,'Policy Characteristics'!$C:$C,0))),"",INDEX('Policy Characteristics'!G:G,MATCH($C247,'Policy Characteristics'!$C:$C,0)))</f>
        <v>1</v>
      </c>
      <c r="N247" s="446">
        <f>IF(ISBLANK(INDEX('Policy Characteristics'!H:H,MATCH($C247,'Policy Characteristics'!$C:$C,0))),"",INDEX('Policy Characteristics'!H:H,MATCH($C247,'Policy Characteristics'!$C:$C,0)))</f>
        <v>1</v>
      </c>
      <c r="O247" s="446" t="str">
        <f>IF(ISBLANK(INDEX('Policy Characteristics'!I:I,MATCH($C247,'Policy Characteristics'!$C:$C,0))),"",INDEX('Policy Characteristics'!I:I,MATCH($C247,'Policy Characteristics'!$C:$C,0)))</f>
        <v>on/off</v>
      </c>
      <c r="P247" s="446" t="str">
        <f>IF(ISBLANK(INDEX('Policy Characteristics'!J:J,MATCH($C247,'Policy Characteristics'!$C:$C,0))),"",INDEX('Policy Characteristics'!J:J,MATCH($C247,'Policy Characteristics'!$C:$C,0)))</f>
        <v>**Description:** This policy prevents new capacity of the selected type(s) from being built or deployed.  // **Guidance for setting values:**No new coal is planned in Nebraska.</v>
      </c>
      <c r="Q247" s="446" t="str">
        <f>IF(ISBLANK(INDEX('Policy Characteristics'!K:K,MATCH($C247,'Policy Characteristics'!$C:$C,0))),"",INDEX('Policy Characteristics'!K:K,MATCH($C247,'Policy Characteristics'!$C:$C,0)))</f>
        <v>electricity-sector-main.html#ban</v>
      </c>
      <c r="R247" s="446" t="str">
        <f>IF(ISBLANK(INDEX('Policy Characteristics'!L:L,MATCH($C247,'Policy Characteristics'!$C:$C,0))),"",INDEX('Policy Characteristics'!L:L,MATCH($C247,'Policy Characteristics'!$C:$C,0)))</f>
        <v>ban-new-capacity.html</v>
      </c>
    </row>
    <row r="248" spans="1:18" s="446" customFormat="1" x14ac:dyDescent="0.25">
      <c r="A248" s="446" t="str">
        <f>IF(ISBLANK(INDEX('Policy Characteristics'!A:A,MATCH($C248,'Policy Characteristics'!$C:$C,0))),"",INDEX('Policy Characteristics'!A:A,MATCH($C248,'Policy Characteristics'!$C:$C,0)))</f>
        <v>Electricity Supply</v>
      </c>
      <c r="B248" s="467" t="str">
        <f>IF(ISBLANK(INDEX('Policy Characteristics'!B:B,MATCH($C248,'Policy Characteristics'!$C:$C,0))),"",INDEX('Policy Characteristics'!B:B,MATCH($C248,'Policy Characteristics'!$C:$C,0)))</f>
        <v>Ban New Power Plants</v>
      </c>
      <c r="C248" s="446" t="str">
        <f t="shared" si="16"/>
        <v>Boolean Ban New Power Plants</v>
      </c>
      <c r="D248" s="294" t="s">
        <v>445</v>
      </c>
      <c r="E248" s="339"/>
      <c r="F248" s="294" t="s">
        <v>444</v>
      </c>
      <c r="G248" s="339"/>
      <c r="H248" s="20">
        <v>116</v>
      </c>
      <c r="I248" s="468" t="s">
        <v>43</v>
      </c>
      <c r="J248" s="469" t="str">
        <f>IF(ISBLANK(INDEX('Policy Characteristics'!D:D,MATCH($C248,'Policy Characteristics'!$C:$C,0))),"",INDEX('Policy Characteristics'!D:D,MATCH($C248,'Policy Characteristics'!$C:$C,0)))</f>
        <v>Ban New Power Plants</v>
      </c>
      <c r="K248" s="446" t="str">
        <f>IF(ISBLANK(INDEX('Policy Characteristics'!E:E,MATCH($C248,'Policy Characteristics'!$C:$C,0))),"",INDEX('Policy Characteristics'!E:E,MATCH($C248,'Policy Characteristics'!$C:$C,0)))</f>
        <v>elec ban new power plants</v>
      </c>
      <c r="L248" s="446">
        <f>IF(ISBLANK(INDEX('Policy Characteristics'!F:F,MATCH($C248,'Policy Characteristics'!$C:$C,0))),"",INDEX('Policy Characteristics'!F:F,MATCH($C248,'Policy Characteristics'!$C:$C,0)))</f>
        <v>0</v>
      </c>
      <c r="M248" s="446">
        <f>IF(ISBLANK(INDEX('Policy Characteristics'!G:G,MATCH($C248,'Policy Characteristics'!$C:$C,0))),"",INDEX('Policy Characteristics'!G:G,MATCH($C248,'Policy Characteristics'!$C:$C,0)))</f>
        <v>1</v>
      </c>
      <c r="N248" s="446">
        <f>IF(ISBLANK(INDEX('Policy Characteristics'!H:H,MATCH($C248,'Policy Characteristics'!$C:$C,0))),"",INDEX('Policy Characteristics'!H:H,MATCH($C248,'Policy Characteristics'!$C:$C,0)))</f>
        <v>1</v>
      </c>
      <c r="O248" s="446" t="str">
        <f>IF(ISBLANK(INDEX('Policy Characteristics'!I:I,MATCH($C248,'Policy Characteristics'!$C:$C,0))),"",INDEX('Policy Characteristics'!I:I,MATCH($C248,'Policy Characteristics'!$C:$C,0)))</f>
        <v>on/off</v>
      </c>
      <c r="P248" s="446" t="str">
        <f>IF(ISBLANK(INDEX('Policy Characteristics'!J:J,MATCH($C248,'Policy Characteristics'!$C:$C,0))),"",INDEX('Policy Characteristics'!J:J,MATCH($C248,'Policy Characteristics'!$C:$C,0)))</f>
        <v>**Description:** This policy prevents new capacity of the selected type(s) from being built or deployed.  // **Guidance for setting values:**No new coal is planned in Nebraska.</v>
      </c>
      <c r="Q248" s="446" t="str">
        <f>IF(ISBLANK(INDEX('Policy Characteristics'!K:K,MATCH($C248,'Policy Characteristics'!$C:$C,0))),"",INDEX('Policy Characteristics'!K:K,MATCH($C248,'Policy Characteristics'!$C:$C,0)))</f>
        <v>electricity-sector-main.html#ban</v>
      </c>
      <c r="R248" s="446" t="str">
        <f>IF(ISBLANK(INDEX('Policy Characteristics'!L:L,MATCH($C248,'Policy Characteristics'!$C:$C,0))),"",INDEX('Policy Characteristics'!L:L,MATCH($C248,'Policy Characteristics'!$C:$C,0)))</f>
        <v>ban-new-capacity.html</v>
      </c>
    </row>
    <row r="249" spans="1:18" s="446" customFormat="1" x14ac:dyDescent="0.25">
      <c r="A249" s="446" t="str">
        <f>IF(ISBLANK(INDEX('Policy Characteristics'!A:A,MATCH($C249,'Policy Characteristics'!$C:$C,0))),"",INDEX('Policy Characteristics'!A:A,MATCH($C249,'Policy Characteristics'!$C:$C,0)))</f>
        <v>Electricity Supply</v>
      </c>
      <c r="B249" s="467" t="str">
        <f>IF(ISBLANK(INDEX('Policy Characteristics'!B:B,MATCH($C249,'Policy Characteristics'!$C:$C,0))),"",INDEX('Policy Characteristics'!B:B,MATCH($C249,'Policy Characteristics'!$C:$C,0)))</f>
        <v>Ban New Power Plants</v>
      </c>
      <c r="C249" s="446" t="str">
        <f t="shared" si="17"/>
        <v>Boolean Ban New Power Plants</v>
      </c>
      <c r="D249" s="294" t="s">
        <v>454</v>
      </c>
      <c r="E249" s="339"/>
      <c r="F249" s="294" t="s">
        <v>455</v>
      </c>
      <c r="G249" s="339"/>
      <c r="H249" s="20">
        <v>615</v>
      </c>
      <c r="I249" s="468" t="s">
        <v>44</v>
      </c>
      <c r="J249" s="469" t="str">
        <f>IF(ISBLANK(INDEX('Policy Characteristics'!D:D,MATCH($C249,'Policy Characteristics'!$C:$C,0))),"",INDEX('Policy Characteristics'!D:D,MATCH($C249,'Policy Characteristics'!$C:$C,0)))</f>
        <v>Ban New Power Plants</v>
      </c>
      <c r="K249" s="446" t="str">
        <f>IF(ISBLANK(INDEX('Policy Characteristics'!E:E,MATCH($C249,'Policy Characteristics'!$C:$C,0))),"",INDEX('Policy Characteristics'!E:E,MATCH($C249,'Policy Characteristics'!$C:$C,0)))</f>
        <v>elec ban new power plants</v>
      </c>
      <c r="L249" s="446">
        <f>IF(ISBLANK(INDEX('Policy Characteristics'!F:F,MATCH($C249,'Policy Characteristics'!$C:$C,0))),"",INDEX('Policy Characteristics'!F:F,MATCH($C249,'Policy Characteristics'!$C:$C,0)))</f>
        <v>0</v>
      </c>
      <c r="M249" s="446">
        <f>IF(ISBLANK(INDEX('Policy Characteristics'!G:G,MATCH($C249,'Policy Characteristics'!$C:$C,0))),"",INDEX('Policy Characteristics'!G:G,MATCH($C249,'Policy Characteristics'!$C:$C,0)))</f>
        <v>1</v>
      </c>
      <c r="N249" s="446">
        <f>IF(ISBLANK(INDEX('Policy Characteristics'!H:H,MATCH($C249,'Policy Characteristics'!$C:$C,0))),"",INDEX('Policy Characteristics'!H:H,MATCH($C249,'Policy Characteristics'!$C:$C,0)))</f>
        <v>1</v>
      </c>
      <c r="O249" s="446" t="str">
        <f>IF(ISBLANK(INDEX('Policy Characteristics'!I:I,MATCH($C249,'Policy Characteristics'!$C:$C,0))),"",INDEX('Policy Characteristics'!I:I,MATCH($C249,'Policy Characteristics'!$C:$C,0)))</f>
        <v>on/off</v>
      </c>
      <c r="P249" s="446" t="str">
        <f>IF(ISBLANK(INDEX('Policy Characteristics'!J:J,MATCH($C249,'Policy Characteristics'!$C:$C,0))),"",INDEX('Policy Characteristics'!J:J,MATCH($C249,'Policy Characteristics'!$C:$C,0)))</f>
        <v>**Description:** This policy prevents new capacity of the selected type(s) from being built or deployed.  // **Guidance for setting values:**No new coal is planned in Nebraska.</v>
      </c>
      <c r="Q249" s="446" t="str">
        <f>IF(ISBLANK(INDEX('Policy Characteristics'!K:K,MATCH($C249,'Policy Characteristics'!$C:$C,0))),"",INDEX('Policy Characteristics'!K:K,MATCH($C249,'Policy Characteristics'!$C:$C,0)))</f>
        <v>electricity-sector-main.html#ban</v>
      </c>
      <c r="R249" s="446" t="str">
        <f>IF(ISBLANK(INDEX('Policy Characteristics'!L:L,MATCH($C249,'Policy Characteristics'!$C:$C,0))),"",INDEX('Policy Characteristics'!L:L,MATCH($C249,'Policy Characteristics'!$C:$C,0)))</f>
        <v>ban-new-capacity.html</v>
      </c>
    </row>
    <row r="250" spans="1:18" s="446" customFormat="1" x14ac:dyDescent="0.25">
      <c r="A250" s="446" t="str">
        <f>IF(ISBLANK(INDEX('Policy Characteristics'!A:A,MATCH($C250,'Policy Characteristics'!$C:$C,0))),"",INDEX('Policy Characteristics'!A:A,MATCH($C250,'Policy Characteristics'!$C:$C,0)))</f>
        <v>Electricity Supply</v>
      </c>
      <c r="B250" s="467" t="str">
        <f>IF(ISBLANK(INDEX('Policy Characteristics'!B:B,MATCH($C250,'Policy Characteristics'!$C:$C,0))),"",INDEX('Policy Characteristics'!B:B,MATCH($C250,'Policy Characteristics'!$C:$C,0)))</f>
        <v>Ban New Power Plants</v>
      </c>
      <c r="C250" s="446" t="str">
        <f t="shared" si="17"/>
        <v>Boolean Ban New Power Plants</v>
      </c>
      <c r="D250" s="294" t="s">
        <v>2749</v>
      </c>
      <c r="E250" s="339"/>
      <c r="F250" s="294" t="s">
        <v>2468</v>
      </c>
      <c r="G250" s="339"/>
      <c r="H250" s="20">
        <v>616</v>
      </c>
      <c r="I250" s="468" t="s">
        <v>44</v>
      </c>
      <c r="J250" s="469" t="str">
        <f>IF(ISBLANK(INDEX('Policy Characteristics'!D:D,MATCH($C250,'Policy Characteristics'!$C:$C,0))),"",INDEX('Policy Characteristics'!D:D,MATCH($C250,'Policy Characteristics'!$C:$C,0)))</f>
        <v>Ban New Power Plants</v>
      </c>
      <c r="K250" s="446" t="str">
        <f>IF(ISBLANK(INDEX('Policy Characteristics'!E:E,MATCH($C250,'Policy Characteristics'!$C:$C,0))),"",INDEX('Policy Characteristics'!E:E,MATCH($C250,'Policy Characteristics'!$C:$C,0)))</f>
        <v>elec ban new power plants</v>
      </c>
      <c r="L250" s="446">
        <f>IF(ISBLANK(INDEX('Policy Characteristics'!F:F,MATCH($C250,'Policy Characteristics'!$C:$C,0))),"",INDEX('Policy Characteristics'!F:F,MATCH($C250,'Policy Characteristics'!$C:$C,0)))</f>
        <v>0</v>
      </c>
      <c r="M250" s="446">
        <f>IF(ISBLANK(INDEX('Policy Characteristics'!G:G,MATCH($C250,'Policy Characteristics'!$C:$C,0))),"",INDEX('Policy Characteristics'!G:G,MATCH($C250,'Policy Characteristics'!$C:$C,0)))</f>
        <v>1</v>
      </c>
      <c r="N250" s="446">
        <f>IF(ISBLANK(INDEX('Policy Characteristics'!H:H,MATCH($C250,'Policy Characteristics'!$C:$C,0))),"",INDEX('Policy Characteristics'!H:H,MATCH($C250,'Policy Characteristics'!$C:$C,0)))</f>
        <v>1</v>
      </c>
      <c r="O250" s="446" t="str">
        <f>IF(ISBLANK(INDEX('Policy Characteristics'!I:I,MATCH($C250,'Policy Characteristics'!$C:$C,0))),"",INDEX('Policy Characteristics'!I:I,MATCH($C250,'Policy Characteristics'!$C:$C,0)))</f>
        <v>on/off</v>
      </c>
      <c r="P250" s="446" t="str">
        <f>IF(ISBLANK(INDEX('Policy Characteristics'!J:J,MATCH($C250,'Policy Characteristics'!$C:$C,0))),"",INDEX('Policy Characteristics'!J:J,MATCH($C250,'Policy Characteristics'!$C:$C,0)))</f>
        <v>**Description:** This policy prevents new capacity of the selected type(s) from being built or deployed.  // **Guidance for setting values:**No new coal is planned in Nebraska.</v>
      </c>
      <c r="Q250" s="446" t="str">
        <f>IF(ISBLANK(INDEX('Policy Characteristics'!K:K,MATCH($C250,'Policy Characteristics'!$C:$C,0))),"",INDEX('Policy Characteristics'!K:K,MATCH($C250,'Policy Characteristics'!$C:$C,0)))</f>
        <v>electricity-sector-main.html#ban</v>
      </c>
      <c r="R250" s="446" t="str">
        <f>IF(ISBLANK(INDEX('Policy Characteristics'!L:L,MATCH($C250,'Policy Characteristics'!$C:$C,0))),"",INDEX('Policy Characteristics'!L:L,MATCH($C250,'Policy Characteristics'!$C:$C,0)))</f>
        <v>ban-new-capacity.html</v>
      </c>
    </row>
    <row r="251" spans="1:18" s="446" customFormat="1" x14ac:dyDescent="0.25">
      <c r="A251" s="446" t="str">
        <f>IF(ISBLANK(INDEX('Policy Characteristics'!A:A,MATCH($C251,'Policy Characteristics'!$C:$C,0))),"",INDEX('Policy Characteristics'!A:A,MATCH($C251,'Policy Characteristics'!$C:$C,0)))</f>
        <v>Electricity Supply</v>
      </c>
      <c r="B251" s="467" t="str">
        <f>IF(ISBLANK(INDEX('Policy Characteristics'!B:B,MATCH($C251,'Policy Characteristics'!$C:$C,0))),"",INDEX('Policy Characteristics'!B:B,MATCH($C251,'Policy Characteristics'!$C:$C,0)))</f>
        <v>Ban New Power Plants</v>
      </c>
      <c r="C251" s="446" t="str">
        <f t="shared" si="17"/>
        <v>Boolean Ban New Power Plants</v>
      </c>
      <c r="D251" s="294" t="s">
        <v>2750</v>
      </c>
      <c r="E251" s="339"/>
      <c r="F251" s="294" t="s">
        <v>2592</v>
      </c>
      <c r="G251" s="339"/>
      <c r="H251" s="20">
        <v>617</v>
      </c>
      <c r="I251" s="468" t="s">
        <v>44</v>
      </c>
      <c r="J251" s="469" t="str">
        <f>IF(ISBLANK(INDEX('Policy Characteristics'!D:D,MATCH($C251,'Policy Characteristics'!$C:$C,0))),"",INDEX('Policy Characteristics'!D:D,MATCH($C251,'Policy Characteristics'!$C:$C,0)))</f>
        <v>Ban New Power Plants</v>
      </c>
      <c r="K251" s="446" t="str">
        <f>IF(ISBLANK(INDEX('Policy Characteristics'!E:E,MATCH($C251,'Policy Characteristics'!$C:$C,0))),"",INDEX('Policy Characteristics'!E:E,MATCH($C251,'Policy Characteristics'!$C:$C,0)))</f>
        <v>elec ban new power plants</v>
      </c>
      <c r="L251" s="446">
        <f>IF(ISBLANK(INDEX('Policy Characteristics'!F:F,MATCH($C251,'Policy Characteristics'!$C:$C,0))),"",INDEX('Policy Characteristics'!F:F,MATCH($C251,'Policy Characteristics'!$C:$C,0)))</f>
        <v>0</v>
      </c>
      <c r="M251" s="446">
        <f>IF(ISBLANK(INDEX('Policy Characteristics'!G:G,MATCH($C251,'Policy Characteristics'!$C:$C,0))),"",INDEX('Policy Characteristics'!G:G,MATCH($C251,'Policy Characteristics'!$C:$C,0)))</f>
        <v>1</v>
      </c>
      <c r="N251" s="446">
        <f>IF(ISBLANK(INDEX('Policy Characteristics'!H:H,MATCH($C251,'Policy Characteristics'!$C:$C,0))),"",INDEX('Policy Characteristics'!H:H,MATCH($C251,'Policy Characteristics'!$C:$C,0)))</f>
        <v>1</v>
      </c>
      <c r="O251" s="446" t="str">
        <f>IF(ISBLANK(INDEX('Policy Characteristics'!I:I,MATCH($C251,'Policy Characteristics'!$C:$C,0))),"",INDEX('Policy Characteristics'!I:I,MATCH($C251,'Policy Characteristics'!$C:$C,0)))</f>
        <v>on/off</v>
      </c>
      <c r="P251" s="446" t="str">
        <f>IF(ISBLANK(INDEX('Policy Characteristics'!J:J,MATCH($C251,'Policy Characteristics'!$C:$C,0))),"",INDEX('Policy Characteristics'!J:J,MATCH($C251,'Policy Characteristics'!$C:$C,0)))</f>
        <v>**Description:** This policy prevents new capacity of the selected type(s) from being built or deployed.  // **Guidance for setting values:**No new coal is planned in Nebraska.</v>
      </c>
      <c r="Q251" s="446" t="str">
        <f>IF(ISBLANK(INDEX('Policy Characteristics'!K:K,MATCH($C251,'Policy Characteristics'!$C:$C,0))),"",INDEX('Policy Characteristics'!K:K,MATCH($C251,'Policy Characteristics'!$C:$C,0)))</f>
        <v>electricity-sector-main.html#ban</v>
      </c>
      <c r="R251" s="446" t="str">
        <f>IF(ISBLANK(INDEX('Policy Characteristics'!L:L,MATCH($C251,'Policy Characteristics'!$C:$C,0))),"",INDEX('Policy Characteristics'!L:L,MATCH($C251,'Policy Characteristics'!$C:$C,0)))</f>
        <v>ban-new-capacity.html</v>
      </c>
    </row>
    <row r="252" spans="1:18" s="446" customFormat="1" x14ac:dyDescent="0.25">
      <c r="A252" s="446" t="str">
        <f>IF(ISBLANK(INDEX('Policy Characteristics'!A:A,MATCH($C252,'Policy Characteristics'!$C:$C,0))),"",INDEX('Policy Characteristics'!A:A,MATCH($C252,'Policy Characteristics'!$C:$C,0)))</f>
        <v>Electricity Supply</v>
      </c>
      <c r="B252" s="467" t="str">
        <f>IF(ISBLANK(INDEX('Policy Characteristics'!B:B,MATCH($C252,'Policy Characteristics'!$C:$C,0))),"",INDEX('Policy Characteristics'!B:B,MATCH($C252,'Policy Characteristics'!$C:$C,0)))</f>
        <v>Ban New Power Plants</v>
      </c>
      <c r="C252" s="446" t="str">
        <f t="shared" si="17"/>
        <v>Boolean Ban New Power Plants</v>
      </c>
      <c r="D252" s="294" t="s">
        <v>2751</v>
      </c>
      <c r="E252" s="339"/>
      <c r="F252" s="294" t="s">
        <v>2470</v>
      </c>
      <c r="G252" s="339"/>
      <c r="H252" s="20">
        <v>618</v>
      </c>
      <c r="I252" s="468" t="s">
        <v>43</v>
      </c>
      <c r="J252" s="469" t="str">
        <f>IF(ISBLANK(INDEX('Policy Characteristics'!D:D,MATCH($C252,'Policy Characteristics'!$C:$C,0))),"",INDEX('Policy Characteristics'!D:D,MATCH($C252,'Policy Characteristics'!$C:$C,0)))</f>
        <v>Ban New Power Plants</v>
      </c>
      <c r="K252" s="446" t="str">
        <f>IF(ISBLANK(INDEX('Policy Characteristics'!E:E,MATCH($C252,'Policy Characteristics'!$C:$C,0))),"",INDEX('Policy Characteristics'!E:E,MATCH($C252,'Policy Characteristics'!$C:$C,0)))</f>
        <v>elec ban new power plants</v>
      </c>
      <c r="L252" s="446">
        <f>IF(ISBLANK(INDEX('Policy Characteristics'!F:F,MATCH($C252,'Policy Characteristics'!$C:$C,0))),"",INDEX('Policy Characteristics'!F:F,MATCH($C252,'Policy Characteristics'!$C:$C,0)))</f>
        <v>0</v>
      </c>
      <c r="M252" s="446">
        <f>IF(ISBLANK(INDEX('Policy Characteristics'!G:G,MATCH($C252,'Policy Characteristics'!$C:$C,0))),"",INDEX('Policy Characteristics'!G:G,MATCH($C252,'Policy Characteristics'!$C:$C,0)))</f>
        <v>1</v>
      </c>
      <c r="N252" s="446">
        <f>IF(ISBLANK(INDEX('Policy Characteristics'!H:H,MATCH($C252,'Policy Characteristics'!$C:$C,0))),"",INDEX('Policy Characteristics'!H:H,MATCH($C252,'Policy Characteristics'!$C:$C,0)))</f>
        <v>1</v>
      </c>
      <c r="O252" s="446" t="str">
        <f>IF(ISBLANK(INDEX('Policy Characteristics'!I:I,MATCH($C252,'Policy Characteristics'!$C:$C,0))),"",INDEX('Policy Characteristics'!I:I,MATCH($C252,'Policy Characteristics'!$C:$C,0)))</f>
        <v>on/off</v>
      </c>
      <c r="P252" s="446" t="str">
        <f>IF(ISBLANK(INDEX('Policy Characteristics'!J:J,MATCH($C252,'Policy Characteristics'!$C:$C,0))),"",INDEX('Policy Characteristics'!J:J,MATCH($C252,'Policy Characteristics'!$C:$C,0)))</f>
        <v>**Description:** This policy prevents new capacity of the selected type(s) from being built or deployed.  // **Guidance for setting values:**No new coal is planned in Nebraska.</v>
      </c>
      <c r="Q252" s="446" t="str">
        <f>IF(ISBLANK(INDEX('Policy Characteristics'!K:K,MATCH($C252,'Policy Characteristics'!$C:$C,0))),"",INDEX('Policy Characteristics'!K:K,MATCH($C252,'Policy Characteristics'!$C:$C,0)))</f>
        <v>electricity-sector-main.html#ban</v>
      </c>
      <c r="R252" s="446" t="str">
        <f>IF(ISBLANK(INDEX('Policy Characteristics'!L:L,MATCH($C252,'Policy Characteristics'!$C:$C,0))),"",INDEX('Policy Characteristics'!L:L,MATCH($C252,'Policy Characteristics'!$C:$C,0)))</f>
        <v>ban-new-capacity.html</v>
      </c>
    </row>
    <row r="253" spans="1:18" s="446" customFormat="1" x14ac:dyDescent="0.25">
      <c r="A253" s="446" t="str">
        <f>IF(ISBLANK(INDEX('Policy Characteristics'!A:A,MATCH($C253,'Policy Characteristics'!$C:$C,0))),"",INDEX('Policy Characteristics'!A:A,MATCH($C253,'Policy Characteristics'!$C:$C,0)))</f>
        <v>Electricity Supply</v>
      </c>
      <c r="B253" s="467" t="str">
        <f>IF(ISBLANK(INDEX('Policy Characteristics'!B:B,MATCH($C253,'Policy Characteristics'!$C:$C,0))),"",INDEX('Policy Characteristics'!B:B,MATCH($C253,'Policy Characteristics'!$C:$C,0)))</f>
        <v>Ban New Power Plants</v>
      </c>
      <c r="C253" s="446" t="str">
        <f t="shared" si="17"/>
        <v>Boolean Ban New Power Plants</v>
      </c>
      <c r="D253" s="294" t="s">
        <v>3487</v>
      </c>
      <c r="E253" s="339"/>
      <c r="F253" s="294" t="s">
        <v>3494</v>
      </c>
      <c r="G253" s="339"/>
      <c r="H253" s="20">
        <v>1747</v>
      </c>
      <c r="I253" s="468" t="s">
        <v>43</v>
      </c>
      <c r="J253" s="469" t="str">
        <f>IF(ISBLANK(INDEX('Policy Characteristics'!D:D,MATCH($C253,'Policy Characteristics'!$C:$C,0))),"",INDEX('Policy Characteristics'!D:D,MATCH($C253,'Policy Characteristics'!$C:$C,0)))</f>
        <v>Ban New Power Plants</v>
      </c>
      <c r="K253" s="446" t="str">
        <f>IF(ISBLANK(INDEX('Policy Characteristics'!E:E,MATCH($C253,'Policy Characteristics'!$C:$C,0))),"",INDEX('Policy Characteristics'!E:E,MATCH($C253,'Policy Characteristics'!$C:$C,0)))</f>
        <v>elec ban new power plants</v>
      </c>
      <c r="L253" s="446">
        <f>IF(ISBLANK(INDEX('Policy Characteristics'!F:F,MATCH($C253,'Policy Characteristics'!$C:$C,0))),"",INDEX('Policy Characteristics'!F:F,MATCH($C253,'Policy Characteristics'!$C:$C,0)))</f>
        <v>0</v>
      </c>
      <c r="M253" s="446">
        <f>IF(ISBLANK(INDEX('Policy Characteristics'!G:G,MATCH($C253,'Policy Characteristics'!$C:$C,0))),"",INDEX('Policy Characteristics'!G:G,MATCH($C253,'Policy Characteristics'!$C:$C,0)))</f>
        <v>1</v>
      </c>
      <c r="N253" s="446">
        <f>IF(ISBLANK(INDEX('Policy Characteristics'!H:H,MATCH($C253,'Policy Characteristics'!$C:$C,0))),"",INDEX('Policy Characteristics'!H:H,MATCH($C253,'Policy Characteristics'!$C:$C,0)))</f>
        <v>1</v>
      </c>
      <c r="O253" s="446" t="str">
        <f>IF(ISBLANK(INDEX('Policy Characteristics'!I:I,MATCH($C253,'Policy Characteristics'!$C:$C,0))),"",INDEX('Policy Characteristics'!I:I,MATCH($C253,'Policy Characteristics'!$C:$C,0)))</f>
        <v>on/off</v>
      </c>
      <c r="P253" s="446" t="str">
        <f>IF(ISBLANK(INDEX('Policy Characteristics'!J:J,MATCH($C253,'Policy Characteristics'!$C:$C,0))),"",INDEX('Policy Characteristics'!J:J,MATCH($C253,'Policy Characteristics'!$C:$C,0)))</f>
        <v>**Description:** This policy prevents new capacity of the selected type(s) from being built or deployed.  // **Guidance for setting values:**No new coal is planned in Nebraska.</v>
      </c>
      <c r="Q253" s="446" t="str">
        <f>IF(ISBLANK(INDEX('Policy Characteristics'!K:K,MATCH($C253,'Policy Characteristics'!$C:$C,0))),"",INDEX('Policy Characteristics'!K:K,MATCH($C253,'Policy Characteristics'!$C:$C,0)))</f>
        <v>electricity-sector-main.html#ban</v>
      </c>
      <c r="R253" s="446" t="str">
        <f>IF(ISBLANK(INDEX('Policy Characteristics'!L:L,MATCH($C253,'Policy Characteristics'!$C:$C,0))),"",INDEX('Policy Characteristics'!L:L,MATCH($C253,'Policy Characteristics'!$C:$C,0)))</f>
        <v>ban-new-capacity.html</v>
      </c>
    </row>
    <row r="254" spans="1:18" s="446" customFormat="1" x14ac:dyDescent="0.25">
      <c r="A254" s="446" t="str">
        <f>IF(ISBLANK(INDEX('Policy Characteristics'!A:A,MATCH($C254,'Policy Characteristics'!$C:$C,0))),"",INDEX('Policy Characteristics'!A:A,MATCH($C254,'Policy Characteristics'!$C:$C,0)))</f>
        <v>Electricity Supply</v>
      </c>
      <c r="B254" s="467" t="str">
        <f>IF(ISBLANK(INDEX('Policy Characteristics'!B:B,MATCH($C254,'Policy Characteristics'!$C:$C,0))),"",INDEX('Policy Characteristics'!B:B,MATCH($C254,'Policy Characteristics'!$C:$C,0)))</f>
        <v>Ban New Power Plants</v>
      </c>
      <c r="C254" s="446" t="str">
        <f t="shared" si="17"/>
        <v>Boolean Ban New Power Plants</v>
      </c>
      <c r="D254" s="294" t="s">
        <v>3490</v>
      </c>
      <c r="E254" s="339"/>
      <c r="F254" s="294" t="s">
        <v>3495</v>
      </c>
      <c r="G254" s="339"/>
      <c r="H254" s="20">
        <v>1748</v>
      </c>
      <c r="I254" s="468" t="s">
        <v>43</v>
      </c>
      <c r="J254" s="469" t="str">
        <f>IF(ISBLANK(INDEX('Policy Characteristics'!D:D,MATCH($C254,'Policy Characteristics'!$C:$C,0))),"",INDEX('Policy Characteristics'!D:D,MATCH($C254,'Policy Characteristics'!$C:$C,0)))</f>
        <v>Ban New Power Plants</v>
      </c>
      <c r="K254" s="446" t="str">
        <f>IF(ISBLANK(INDEX('Policy Characteristics'!E:E,MATCH($C254,'Policy Characteristics'!$C:$C,0))),"",INDEX('Policy Characteristics'!E:E,MATCH($C254,'Policy Characteristics'!$C:$C,0)))</f>
        <v>elec ban new power plants</v>
      </c>
      <c r="L254" s="446">
        <f>IF(ISBLANK(INDEX('Policy Characteristics'!F:F,MATCH($C254,'Policy Characteristics'!$C:$C,0))),"",INDEX('Policy Characteristics'!F:F,MATCH($C254,'Policy Characteristics'!$C:$C,0)))</f>
        <v>0</v>
      </c>
      <c r="M254" s="446">
        <f>IF(ISBLANK(INDEX('Policy Characteristics'!G:G,MATCH($C254,'Policy Characteristics'!$C:$C,0))),"",INDEX('Policy Characteristics'!G:G,MATCH($C254,'Policy Characteristics'!$C:$C,0)))</f>
        <v>1</v>
      </c>
      <c r="N254" s="446">
        <f>IF(ISBLANK(INDEX('Policy Characteristics'!H:H,MATCH($C254,'Policy Characteristics'!$C:$C,0))),"",INDEX('Policy Characteristics'!H:H,MATCH($C254,'Policy Characteristics'!$C:$C,0)))</f>
        <v>1</v>
      </c>
      <c r="O254" s="446" t="str">
        <f>IF(ISBLANK(INDEX('Policy Characteristics'!I:I,MATCH($C254,'Policy Characteristics'!$C:$C,0))),"",INDEX('Policy Characteristics'!I:I,MATCH($C254,'Policy Characteristics'!$C:$C,0)))</f>
        <v>on/off</v>
      </c>
      <c r="P254" s="446" t="str">
        <f>IF(ISBLANK(INDEX('Policy Characteristics'!J:J,MATCH($C254,'Policy Characteristics'!$C:$C,0))),"",INDEX('Policy Characteristics'!J:J,MATCH($C254,'Policy Characteristics'!$C:$C,0)))</f>
        <v>**Description:** This policy prevents new capacity of the selected type(s) from being built or deployed.  // **Guidance for setting values:**No new coal is planned in Nebraska.</v>
      </c>
      <c r="Q254" s="446" t="str">
        <f>IF(ISBLANK(INDEX('Policy Characteristics'!K:K,MATCH($C254,'Policy Characteristics'!$C:$C,0))),"",INDEX('Policy Characteristics'!K:K,MATCH($C254,'Policy Characteristics'!$C:$C,0)))</f>
        <v>electricity-sector-main.html#ban</v>
      </c>
      <c r="R254" s="446" t="str">
        <f>IF(ISBLANK(INDEX('Policy Characteristics'!L:L,MATCH($C254,'Policy Characteristics'!$C:$C,0))),"",INDEX('Policy Characteristics'!L:L,MATCH($C254,'Policy Characteristics'!$C:$C,0)))</f>
        <v>ban-new-capacity.html</v>
      </c>
    </row>
    <row r="255" spans="1:18" s="446" customFormat="1" x14ac:dyDescent="0.25">
      <c r="A255" s="446" t="str">
        <f>IF(ISBLANK(INDEX('Policy Characteristics'!A:A,MATCH($C255,'Policy Characteristics'!$C:$C,0))),"",INDEX('Policy Characteristics'!A:A,MATCH($C255,'Policy Characteristics'!$C:$C,0)))</f>
        <v>Electricity Supply</v>
      </c>
      <c r="B255" s="467" t="str">
        <f>IF(ISBLANK(INDEX('Policy Characteristics'!B:B,MATCH($C255,'Policy Characteristics'!$C:$C,0))),"",INDEX('Policy Characteristics'!B:B,MATCH($C255,'Policy Characteristics'!$C:$C,0)))</f>
        <v>Ban New Power Plants</v>
      </c>
      <c r="C255" s="446" t="str">
        <f t="shared" si="17"/>
        <v>Boolean Ban New Power Plants</v>
      </c>
      <c r="D255" s="294" t="s">
        <v>3491</v>
      </c>
      <c r="E255" s="339"/>
      <c r="F255" s="294" t="s">
        <v>3496</v>
      </c>
      <c r="G255" s="339"/>
      <c r="H255" s="20">
        <v>1749</v>
      </c>
      <c r="I255" s="468" t="s">
        <v>43</v>
      </c>
      <c r="J255" s="469" t="str">
        <f>IF(ISBLANK(INDEX('Policy Characteristics'!D:D,MATCH($C255,'Policy Characteristics'!$C:$C,0))),"",INDEX('Policy Characteristics'!D:D,MATCH($C255,'Policy Characteristics'!$C:$C,0)))</f>
        <v>Ban New Power Plants</v>
      </c>
      <c r="K255" s="446" t="str">
        <f>IF(ISBLANK(INDEX('Policy Characteristics'!E:E,MATCH($C255,'Policy Characteristics'!$C:$C,0))),"",INDEX('Policy Characteristics'!E:E,MATCH($C255,'Policy Characteristics'!$C:$C,0)))</f>
        <v>elec ban new power plants</v>
      </c>
      <c r="L255" s="446">
        <f>IF(ISBLANK(INDEX('Policy Characteristics'!F:F,MATCH($C255,'Policy Characteristics'!$C:$C,0))),"",INDEX('Policy Characteristics'!F:F,MATCH($C255,'Policy Characteristics'!$C:$C,0)))</f>
        <v>0</v>
      </c>
      <c r="M255" s="446">
        <f>IF(ISBLANK(INDEX('Policy Characteristics'!G:G,MATCH($C255,'Policy Characteristics'!$C:$C,0))),"",INDEX('Policy Characteristics'!G:G,MATCH($C255,'Policy Characteristics'!$C:$C,0)))</f>
        <v>1</v>
      </c>
      <c r="N255" s="446">
        <f>IF(ISBLANK(INDEX('Policy Characteristics'!H:H,MATCH($C255,'Policy Characteristics'!$C:$C,0))),"",INDEX('Policy Characteristics'!H:H,MATCH($C255,'Policy Characteristics'!$C:$C,0)))</f>
        <v>1</v>
      </c>
      <c r="O255" s="446" t="str">
        <f>IF(ISBLANK(INDEX('Policy Characteristics'!I:I,MATCH($C255,'Policy Characteristics'!$C:$C,0))),"",INDEX('Policy Characteristics'!I:I,MATCH($C255,'Policy Characteristics'!$C:$C,0)))</f>
        <v>on/off</v>
      </c>
      <c r="P255" s="446" t="str">
        <f>IF(ISBLANK(INDEX('Policy Characteristics'!J:J,MATCH($C255,'Policy Characteristics'!$C:$C,0))),"",INDEX('Policy Characteristics'!J:J,MATCH($C255,'Policy Characteristics'!$C:$C,0)))</f>
        <v>**Description:** This policy prevents new capacity of the selected type(s) from being built or deployed.  // **Guidance for setting values:**No new coal is planned in Nebraska.</v>
      </c>
      <c r="Q255" s="446" t="str">
        <f>IF(ISBLANK(INDEX('Policy Characteristics'!K:K,MATCH($C255,'Policy Characteristics'!$C:$C,0))),"",INDEX('Policy Characteristics'!K:K,MATCH($C255,'Policy Characteristics'!$C:$C,0)))</f>
        <v>electricity-sector-main.html#ban</v>
      </c>
      <c r="R255" s="446" t="str">
        <f>IF(ISBLANK(INDEX('Policy Characteristics'!L:L,MATCH($C255,'Policy Characteristics'!$C:$C,0))),"",INDEX('Policy Characteristics'!L:L,MATCH($C255,'Policy Characteristics'!$C:$C,0)))</f>
        <v>ban-new-capacity.html</v>
      </c>
    </row>
    <row r="256" spans="1:18" s="446" customFormat="1" x14ac:dyDescent="0.25">
      <c r="A256" s="446" t="str">
        <f>IF(ISBLANK(INDEX('Policy Characteristics'!A:A,MATCH($C256,'Policy Characteristics'!$C:$C,0))),"",INDEX('Policy Characteristics'!A:A,MATCH($C256,'Policy Characteristics'!$C:$C,0)))</f>
        <v>Electricity Supply</v>
      </c>
      <c r="B256" s="467" t="str">
        <f>IF(ISBLANK(INDEX('Policy Characteristics'!B:B,MATCH($C256,'Policy Characteristics'!$C:$C,0))),"",INDEX('Policy Characteristics'!B:B,MATCH($C256,'Policy Characteristics'!$C:$C,0)))</f>
        <v>Ban New Power Plants</v>
      </c>
      <c r="C256" s="446" t="str">
        <f t="shared" si="17"/>
        <v>Boolean Ban New Power Plants</v>
      </c>
      <c r="D256" s="294" t="s">
        <v>3492</v>
      </c>
      <c r="E256" s="339"/>
      <c r="F256" s="294" t="s">
        <v>3497</v>
      </c>
      <c r="G256" s="339"/>
      <c r="H256" s="20">
        <v>1750</v>
      </c>
      <c r="I256" s="468" t="s">
        <v>43</v>
      </c>
      <c r="J256" s="469" t="str">
        <f>IF(ISBLANK(INDEX('Policy Characteristics'!D:D,MATCH($C256,'Policy Characteristics'!$C:$C,0))),"",INDEX('Policy Characteristics'!D:D,MATCH($C256,'Policy Characteristics'!$C:$C,0)))</f>
        <v>Ban New Power Plants</v>
      </c>
      <c r="K256" s="446" t="str">
        <f>IF(ISBLANK(INDEX('Policy Characteristics'!E:E,MATCH($C256,'Policy Characteristics'!$C:$C,0))),"",INDEX('Policy Characteristics'!E:E,MATCH($C256,'Policy Characteristics'!$C:$C,0)))</f>
        <v>elec ban new power plants</v>
      </c>
      <c r="L256" s="446">
        <f>IF(ISBLANK(INDEX('Policy Characteristics'!F:F,MATCH($C256,'Policy Characteristics'!$C:$C,0))),"",INDEX('Policy Characteristics'!F:F,MATCH($C256,'Policy Characteristics'!$C:$C,0)))</f>
        <v>0</v>
      </c>
      <c r="M256" s="446">
        <f>IF(ISBLANK(INDEX('Policy Characteristics'!G:G,MATCH($C256,'Policy Characteristics'!$C:$C,0))),"",INDEX('Policy Characteristics'!G:G,MATCH($C256,'Policy Characteristics'!$C:$C,0)))</f>
        <v>1</v>
      </c>
      <c r="N256" s="446">
        <f>IF(ISBLANK(INDEX('Policy Characteristics'!H:H,MATCH($C256,'Policy Characteristics'!$C:$C,0))),"",INDEX('Policy Characteristics'!H:H,MATCH($C256,'Policy Characteristics'!$C:$C,0)))</f>
        <v>1</v>
      </c>
      <c r="O256" s="446" t="str">
        <f>IF(ISBLANK(INDEX('Policy Characteristics'!I:I,MATCH($C256,'Policy Characteristics'!$C:$C,0))),"",INDEX('Policy Characteristics'!I:I,MATCH($C256,'Policy Characteristics'!$C:$C,0)))</f>
        <v>on/off</v>
      </c>
      <c r="P256" s="446" t="str">
        <f>IF(ISBLANK(INDEX('Policy Characteristics'!J:J,MATCH($C256,'Policy Characteristics'!$C:$C,0))),"",INDEX('Policy Characteristics'!J:J,MATCH($C256,'Policy Characteristics'!$C:$C,0)))</f>
        <v>**Description:** This policy prevents new capacity of the selected type(s) from being built or deployed.  // **Guidance for setting values:**No new coal is planned in Nebraska.</v>
      </c>
      <c r="Q256" s="446" t="str">
        <f>IF(ISBLANK(INDEX('Policy Characteristics'!K:K,MATCH($C256,'Policy Characteristics'!$C:$C,0))),"",INDEX('Policy Characteristics'!K:K,MATCH($C256,'Policy Characteristics'!$C:$C,0)))</f>
        <v>electricity-sector-main.html#ban</v>
      </c>
      <c r="R256" s="446" t="str">
        <f>IF(ISBLANK(INDEX('Policy Characteristics'!L:L,MATCH($C256,'Policy Characteristics'!$C:$C,0))),"",INDEX('Policy Characteristics'!L:L,MATCH($C256,'Policy Characteristics'!$C:$C,0)))</f>
        <v>ban-new-capacity.html</v>
      </c>
    </row>
    <row r="257" spans="1:19" s="446" customFormat="1" x14ac:dyDescent="0.25">
      <c r="A257" s="446" t="str">
        <f>IF(ISBLANK(INDEX('Policy Characteristics'!A:A,MATCH($C257,'Policy Characteristics'!$C:$C,0))),"",INDEX('Policy Characteristics'!A:A,MATCH($C257,'Policy Characteristics'!$C:$C,0)))</f>
        <v>Electricity Supply</v>
      </c>
      <c r="B257" s="467" t="str">
        <f>IF(ISBLANK(INDEX('Policy Characteristics'!B:B,MATCH($C257,'Policy Characteristics'!$C:$C,0))),"",INDEX('Policy Characteristics'!B:B,MATCH($C257,'Policy Characteristics'!$C:$C,0)))</f>
        <v>Ban New Power Plants</v>
      </c>
      <c r="C257" s="446" t="str">
        <f t="shared" si="17"/>
        <v>Boolean Ban New Power Plants</v>
      </c>
      <c r="D257" s="294" t="s">
        <v>3493</v>
      </c>
      <c r="E257" s="339"/>
      <c r="F257" s="294" t="s">
        <v>3498</v>
      </c>
      <c r="G257" s="339"/>
      <c r="H257" s="20">
        <v>1751</v>
      </c>
      <c r="I257" s="468" t="s">
        <v>43</v>
      </c>
      <c r="J257" s="469" t="str">
        <f>IF(ISBLANK(INDEX('Policy Characteristics'!D:D,MATCH($C257,'Policy Characteristics'!$C:$C,0))),"",INDEX('Policy Characteristics'!D:D,MATCH($C257,'Policy Characteristics'!$C:$C,0)))</f>
        <v>Ban New Power Plants</v>
      </c>
      <c r="K257" s="446" t="str">
        <f>IF(ISBLANK(INDEX('Policy Characteristics'!E:E,MATCH($C257,'Policy Characteristics'!$C:$C,0))),"",INDEX('Policy Characteristics'!E:E,MATCH($C257,'Policy Characteristics'!$C:$C,0)))</f>
        <v>elec ban new power plants</v>
      </c>
      <c r="L257" s="446">
        <f>IF(ISBLANK(INDEX('Policy Characteristics'!F:F,MATCH($C257,'Policy Characteristics'!$C:$C,0))),"",INDEX('Policy Characteristics'!F:F,MATCH($C257,'Policy Characteristics'!$C:$C,0)))</f>
        <v>0</v>
      </c>
      <c r="M257" s="446">
        <f>IF(ISBLANK(INDEX('Policy Characteristics'!G:G,MATCH($C257,'Policy Characteristics'!$C:$C,0))),"",INDEX('Policy Characteristics'!G:G,MATCH($C257,'Policy Characteristics'!$C:$C,0)))</f>
        <v>1</v>
      </c>
      <c r="N257" s="446">
        <f>IF(ISBLANK(INDEX('Policy Characteristics'!H:H,MATCH($C257,'Policy Characteristics'!$C:$C,0))),"",INDEX('Policy Characteristics'!H:H,MATCH($C257,'Policy Characteristics'!$C:$C,0)))</f>
        <v>1</v>
      </c>
      <c r="O257" s="446" t="str">
        <f>IF(ISBLANK(INDEX('Policy Characteristics'!I:I,MATCH($C257,'Policy Characteristics'!$C:$C,0))),"",INDEX('Policy Characteristics'!I:I,MATCH($C257,'Policy Characteristics'!$C:$C,0)))</f>
        <v>on/off</v>
      </c>
      <c r="P257" s="446" t="str">
        <f>IF(ISBLANK(INDEX('Policy Characteristics'!J:J,MATCH($C257,'Policy Characteristics'!$C:$C,0))),"",INDEX('Policy Characteristics'!J:J,MATCH($C257,'Policy Characteristics'!$C:$C,0)))</f>
        <v>**Description:** This policy prevents new capacity of the selected type(s) from being built or deployed.  // **Guidance for setting values:**No new coal is planned in Nebraska.</v>
      </c>
      <c r="Q257" s="446" t="str">
        <f>IF(ISBLANK(INDEX('Policy Characteristics'!K:K,MATCH($C257,'Policy Characteristics'!$C:$C,0))),"",INDEX('Policy Characteristics'!K:K,MATCH($C257,'Policy Characteristics'!$C:$C,0)))</f>
        <v>electricity-sector-main.html#ban</v>
      </c>
      <c r="R257" s="446" t="str">
        <f>IF(ISBLANK(INDEX('Policy Characteristics'!L:L,MATCH($C257,'Policy Characteristics'!$C:$C,0))),"",INDEX('Policy Characteristics'!L:L,MATCH($C257,'Policy Characteristics'!$C:$C,0)))</f>
        <v>ban-new-capacity.html</v>
      </c>
    </row>
    <row r="258" spans="1:19" s="446" customFormat="1" x14ac:dyDescent="0.25">
      <c r="A258" s="446" t="str">
        <f>IF(ISBLANK(INDEX('Policy Characteristics'!A:A,MATCH($C258,'Policy Characteristics'!$C:$C,0))),"",INDEX('Policy Characteristics'!A:A,MATCH($C258,'Policy Characteristics'!$C:$C,0)))</f>
        <v>Electricity Supply</v>
      </c>
      <c r="B258" s="467" t="str">
        <f>IF(ISBLANK(INDEX('Policy Characteristics'!B:B,MATCH($C258,'Policy Characteristics'!$C:$C,0))),"",INDEX('Policy Characteristics'!B:B,MATCH($C258,'Policy Characteristics'!$C:$C,0)))</f>
        <v>Ban New Power Plants</v>
      </c>
      <c r="C258" s="446" t="str">
        <f t="shared" si="17"/>
        <v>Boolean Ban New Power Plants</v>
      </c>
      <c r="D258" s="294" t="s">
        <v>3582</v>
      </c>
      <c r="E258" s="339"/>
      <c r="F258" s="294" t="s">
        <v>3580</v>
      </c>
      <c r="G258" s="339"/>
      <c r="H258" s="20">
        <v>1752</v>
      </c>
      <c r="I258" s="468" t="s">
        <v>43</v>
      </c>
      <c r="J258" s="469" t="str">
        <f>IF(ISBLANK(INDEX('Policy Characteristics'!D:D,MATCH($C258,'Policy Characteristics'!$C:$C,0))),"",INDEX('Policy Characteristics'!D:D,MATCH($C258,'Policy Characteristics'!$C:$C,0)))</f>
        <v>Ban New Power Plants</v>
      </c>
      <c r="K258" s="446" t="str">
        <f>IF(ISBLANK(INDEX('Policy Characteristics'!E:E,MATCH($C258,'Policy Characteristics'!$C:$C,0))),"",INDEX('Policy Characteristics'!E:E,MATCH($C258,'Policy Characteristics'!$C:$C,0)))</f>
        <v>elec ban new power plants</v>
      </c>
      <c r="L258" s="446">
        <f>IF(ISBLANK(INDEX('Policy Characteristics'!F:F,MATCH($C258,'Policy Characteristics'!$C:$C,0))),"",INDEX('Policy Characteristics'!F:F,MATCH($C258,'Policy Characteristics'!$C:$C,0)))</f>
        <v>0</v>
      </c>
      <c r="M258" s="446">
        <f>IF(ISBLANK(INDEX('Policy Characteristics'!G:G,MATCH($C258,'Policy Characteristics'!$C:$C,0))),"",INDEX('Policy Characteristics'!G:G,MATCH($C258,'Policy Characteristics'!$C:$C,0)))</f>
        <v>1</v>
      </c>
      <c r="N258" s="446">
        <f>IF(ISBLANK(INDEX('Policy Characteristics'!H:H,MATCH($C258,'Policy Characteristics'!$C:$C,0))),"",INDEX('Policy Characteristics'!H:H,MATCH($C258,'Policy Characteristics'!$C:$C,0)))</f>
        <v>1</v>
      </c>
      <c r="O258" s="446" t="str">
        <f>IF(ISBLANK(INDEX('Policy Characteristics'!I:I,MATCH($C258,'Policy Characteristics'!$C:$C,0))),"",INDEX('Policy Characteristics'!I:I,MATCH($C258,'Policy Characteristics'!$C:$C,0)))</f>
        <v>on/off</v>
      </c>
      <c r="P258" s="446" t="str">
        <f>IF(ISBLANK(INDEX('Policy Characteristics'!J:J,MATCH($C258,'Policy Characteristics'!$C:$C,0))),"",INDEX('Policy Characteristics'!J:J,MATCH($C258,'Policy Characteristics'!$C:$C,0)))</f>
        <v>**Description:** This policy prevents new capacity of the selected type(s) from being built or deployed.  // **Guidance for setting values:**No new coal is planned in Nebraska.</v>
      </c>
      <c r="Q258" s="446" t="str">
        <f>IF(ISBLANK(INDEX('Policy Characteristics'!K:K,MATCH($C258,'Policy Characteristics'!$C:$C,0))),"",INDEX('Policy Characteristics'!K:K,MATCH($C258,'Policy Characteristics'!$C:$C,0)))</f>
        <v>electricity-sector-main.html#ban</v>
      </c>
      <c r="R258" s="446" t="str">
        <f>IF(ISBLANK(INDEX('Policy Characteristics'!L:L,MATCH($C258,'Policy Characteristics'!$C:$C,0))),"",INDEX('Policy Characteristics'!L:L,MATCH($C258,'Policy Characteristics'!$C:$C,0)))</f>
        <v>ban-new-capacity.html</v>
      </c>
    </row>
    <row r="259" spans="1:19" s="446" customFormat="1" x14ac:dyDescent="0.25">
      <c r="A259" s="446" t="str">
        <f>IF(ISBLANK(INDEX('Policy Characteristics'!A:A,MATCH($C259,'Policy Characteristics'!$C:$C,0))),"",INDEX('Policy Characteristics'!A:A,MATCH($C259,'Policy Characteristics'!$C:$C,0)))</f>
        <v>Electricity Supply</v>
      </c>
      <c r="B259" s="467" t="str">
        <f>IF(ISBLANK(INDEX('Policy Characteristics'!B:B,MATCH($C259,'Policy Characteristics'!$C:$C,0))),"",INDEX('Policy Characteristics'!B:B,MATCH($C259,'Policy Characteristics'!$C:$C,0)))</f>
        <v>Ban New Power Plants</v>
      </c>
      <c r="C259" s="446" t="str">
        <f t="shared" si="17"/>
        <v>Boolean Ban New Power Plants</v>
      </c>
      <c r="D259" s="294" t="s">
        <v>3583</v>
      </c>
      <c r="E259" s="339"/>
      <c r="F259" s="294" t="s">
        <v>3581</v>
      </c>
      <c r="G259" s="339"/>
      <c r="H259" s="20">
        <v>2236</v>
      </c>
      <c r="I259" s="468" t="s">
        <v>43</v>
      </c>
      <c r="J259" s="469" t="str">
        <f>IF(ISBLANK(INDEX('Policy Characteristics'!D:D,MATCH($C259,'Policy Characteristics'!$C:$C,0))),"",INDEX('Policy Characteristics'!D:D,MATCH($C259,'Policy Characteristics'!$C:$C,0)))</f>
        <v>Ban New Power Plants</v>
      </c>
      <c r="K259" s="446" t="str">
        <f>IF(ISBLANK(INDEX('Policy Characteristics'!E:E,MATCH($C259,'Policy Characteristics'!$C:$C,0))),"",INDEX('Policy Characteristics'!E:E,MATCH($C259,'Policy Characteristics'!$C:$C,0)))</f>
        <v>elec ban new power plants</v>
      </c>
      <c r="L259" s="446">
        <f>IF(ISBLANK(INDEX('Policy Characteristics'!F:F,MATCH($C259,'Policy Characteristics'!$C:$C,0))),"",INDEX('Policy Characteristics'!F:F,MATCH($C259,'Policy Characteristics'!$C:$C,0)))</f>
        <v>0</v>
      </c>
      <c r="M259" s="446">
        <f>IF(ISBLANK(INDEX('Policy Characteristics'!G:G,MATCH($C259,'Policy Characteristics'!$C:$C,0))),"",INDEX('Policy Characteristics'!G:G,MATCH($C259,'Policy Characteristics'!$C:$C,0)))</f>
        <v>1</v>
      </c>
      <c r="N259" s="446">
        <f>IF(ISBLANK(INDEX('Policy Characteristics'!H:H,MATCH($C259,'Policy Characteristics'!$C:$C,0))),"",INDEX('Policy Characteristics'!H:H,MATCH($C259,'Policy Characteristics'!$C:$C,0)))</f>
        <v>1</v>
      </c>
      <c r="O259" s="446" t="str">
        <f>IF(ISBLANK(INDEX('Policy Characteristics'!I:I,MATCH($C259,'Policy Characteristics'!$C:$C,0))),"",INDEX('Policy Characteristics'!I:I,MATCH($C259,'Policy Characteristics'!$C:$C,0)))</f>
        <v>on/off</v>
      </c>
      <c r="P259" s="446" t="str">
        <f>IF(ISBLANK(INDEX('Policy Characteristics'!J:J,MATCH($C259,'Policy Characteristics'!$C:$C,0))),"",INDEX('Policy Characteristics'!J:J,MATCH($C259,'Policy Characteristics'!$C:$C,0)))</f>
        <v>**Description:** This policy prevents new capacity of the selected type(s) from being built or deployed.  // **Guidance for setting values:**No new coal is planned in Nebraska.</v>
      </c>
      <c r="Q259" s="446" t="str">
        <f>IF(ISBLANK(INDEX('Policy Characteristics'!K:K,MATCH($C259,'Policy Characteristics'!$C:$C,0))),"",INDEX('Policy Characteristics'!K:K,MATCH($C259,'Policy Characteristics'!$C:$C,0)))</f>
        <v>electricity-sector-main.html#ban</v>
      </c>
      <c r="R259" s="446" t="str">
        <f>IF(ISBLANK(INDEX('Policy Characteristics'!L:L,MATCH($C259,'Policy Characteristics'!$C:$C,0))),"",INDEX('Policy Characteristics'!L:L,MATCH($C259,'Policy Characteristics'!$C:$C,0)))</f>
        <v>ban-new-capacity.html</v>
      </c>
    </row>
    <row r="260" spans="1:19" s="446" customFormat="1" ht="195" x14ac:dyDescent="0.25">
      <c r="A260" s="446" t="str">
        <f>IF(ISBLANK(INDEX('Policy Characteristics'!A:A,MATCH($C260,'Policy Characteristics'!$C:$C,0))),"",INDEX('Policy Characteristics'!A:A,MATCH($C260,'Policy Characteristics'!$C:$C,0)))</f>
        <v>Electricity Supply</v>
      </c>
      <c r="B260" s="467" t="str">
        <f>IF(ISBLANK(INDEX('Policy Characteristics'!B:B,MATCH($C260,'Policy Characteristics'!$C:$C,0))),"",INDEX('Policy Characteristics'!B:B,MATCH($C260,'Policy Characteristics'!$C:$C,0)))</f>
        <v>Clean Electricity Standard</v>
      </c>
      <c r="C260" t="s">
        <v>2741</v>
      </c>
      <c r="D260" s="339"/>
      <c r="E260" s="339"/>
      <c r="F260" s="339"/>
      <c r="G260" s="339"/>
      <c r="H260" s="20">
        <v>508</v>
      </c>
      <c r="I260" s="468" t="s">
        <v>43</v>
      </c>
      <c r="J260" s="469" t="str">
        <f>IF(ISBLANK(INDEX('Policy Characteristics'!D:D,MATCH($C260,'Policy Characteristics'!$C:$C,0))),"",INDEX('Policy Characteristics'!D:D,MATCH($C260,'Policy Characteristics'!$C:$C,0)))</f>
        <v>Clean Electricity Standard</v>
      </c>
      <c r="K260" s="446" t="str">
        <f>IF(ISBLANK(INDEX('Policy Characteristics'!E:E,MATCH($C260,'Policy Characteristics'!$C:$C,0))),"",INDEX('Policy Characteristics'!E:E,MATCH($C260,'Policy Characteristics'!$C:$C,0)))</f>
        <v>elec renewable portfolio standards</v>
      </c>
      <c r="L260" s="242">
        <f>IF(ISBLANK(INDEX('Policy Characteristics'!F:F,MATCH($C260,'Policy Characteristics'!$C:$C,0))),"",INDEX('Policy Characteristics'!F:F,MATCH($C260,'Policy Characteristics'!$C:$C,0)))</f>
        <v>0</v>
      </c>
      <c r="M260" s="242">
        <f>IF(ISBLANK(INDEX('Policy Characteristics'!G:G,MATCH($C260,'Policy Characteristics'!$C:$C,0))),"",INDEX('Policy Characteristics'!G:G,MATCH($C260,'Policy Characteristics'!$C:$C,0)))</f>
        <v>1</v>
      </c>
      <c r="N260" s="242">
        <f>IF(ISBLANK(INDEX('Policy Characteristics'!H:H,MATCH($C260,'Policy Characteristics'!$C:$C,0))),"",INDEX('Policy Characteristics'!H:H,MATCH($C260,'Policy Characteristics'!$C:$C,0)))</f>
        <v>0.01</v>
      </c>
      <c r="O260" s="446" t="str">
        <f>IF(ISBLANK(INDEX('Policy Characteristics'!I:I,MATCH($C260,'Policy Characteristics'!$C:$C,0))),"",INDEX('Policy Characteristics'!I:I,MATCH($C260,'Policy Characteristics'!$C:$C,0)))</f>
        <v>% of electricity generation</v>
      </c>
      <c r="P260" s="4" t="str">
        <f>IF(ISBLANK(INDEX('Policy Characteristics'!J:J,MATCH($C260,'Policy Characteristics'!$C:$C,0))),"",INDEX('Policy Characteristics'!J:J,MATCH($C260,'Policy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 **Guidance for setting values:**  Multiple states have set 100% clean energy or renewable energy laws or goals,  not including Nebraska. After weighing for coop and municipality requirements, the BAU assumes a total CES of 0% in 2030 that rises to 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260" s="446" t="str">
        <f>IF(ISBLANK(INDEX('Policy Characteristics'!K:K,MATCH($C260,'Policy Characteristics'!$C:$C,0))),"",INDEX('Policy Characteristics'!K:K,MATCH($C260,'Policy Characteristics'!$C:$C,0)))</f>
        <v>electricity-sector-main.html#ces</v>
      </c>
      <c r="R260" s="446" t="str">
        <f>IF(ISBLANK(INDEX('Policy Characteristics'!L:L,MATCH($C260,'Policy Characteristics'!$C:$C,0))),"",INDEX('Policy Characteristics'!L:L,MATCH($C260,'Policy Characteristics'!$C:$C,0)))</f>
        <v>clean-energy-standard.html</v>
      </c>
    </row>
    <row r="261" spans="1:19" s="446" customFormat="1" ht="45" x14ac:dyDescent="0.25">
      <c r="A261" s="474" t="str">
        <f>IF(ISBLANK(INDEX('Policy Characteristics'!A:A,MATCH($C261,'Policy Characteristics'!$C:$C,0))),"",INDEX('Policy Characteristics'!A:A,MATCH($C261,'Policy Characteristics'!$C:$C,0)))</f>
        <v>Electricity Supply</v>
      </c>
      <c r="B261" s="475" t="str">
        <f>IF(ISBLANK(INDEX('Policy Characteristics'!B:B,MATCH($C261,'Policy Characteristics'!$C:$C,0))),"",INDEX('Policy Characteristics'!B:B,MATCH($C261,'Policy Characteristics'!$C:$C,0)))</f>
        <v>Non BAU RPS Qualifying Resources</v>
      </c>
      <c r="C261" s="178" t="s">
        <v>359</v>
      </c>
      <c r="D261" s="479"/>
      <c r="E261" s="479"/>
      <c r="F261" s="479"/>
      <c r="G261" s="479"/>
      <c r="H261" s="476">
        <v>649</v>
      </c>
      <c r="I261" s="480" t="s">
        <v>4346</v>
      </c>
      <c r="J261" s="477" t="str">
        <f>IF(ISBLANK(INDEX('Policy Characteristics'!D:D,MATCH($C261,'Policy Characteristics'!$C:$C,0))),"",INDEX('Policy Characteristics'!D:D,MATCH($C261,'Policy Characteristics'!$C:$C,0)))</f>
        <v>Non BAU RPS Qualifying Resources</v>
      </c>
      <c r="K261" s="474" t="str">
        <f>IF(ISBLANK(INDEX('Policy Characteristics'!E:E,MATCH($C261,'Policy Characteristics'!$C:$C,0))),"",INDEX('Policy Characteristics'!E:E,MATCH($C261,'Policy Characteristics'!$C:$C,0)))</f>
        <v>elec non BAU RPS qualifying resources</v>
      </c>
      <c r="L261" s="478">
        <f>IF(ISBLANK(INDEX('Policy Characteristics'!F:F,MATCH($C261,'Policy Characteristics'!$C:$C,0))),"",INDEX('Policy Characteristics'!F:F,MATCH($C261,'Policy Characteristics'!$C:$C,0)))</f>
        <v>0</v>
      </c>
      <c r="M261" s="478">
        <f>IF(ISBLANK(INDEX('Policy Characteristics'!G:G,MATCH($C261,'Policy Characteristics'!$C:$C,0))),"",INDEX('Policy Characteristics'!G:G,MATCH($C261,'Policy Characteristics'!$C:$C,0)))</f>
        <v>1</v>
      </c>
      <c r="N261" s="478">
        <f>IF(ISBLANK(INDEX('Policy Characteristics'!H:H,MATCH($C261,'Policy Characteristics'!$C:$C,0))),"",INDEX('Policy Characteristics'!H:H,MATCH($C261,'Policy Characteristics'!$C:$C,0)))</f>
        <v>1</v>
      </c>
      <c r="O261" s="474" t="str">
        <f>IF(ISBLANK(INDEX('Policy Characteristics'!I:I,MATCH($C261,'Policy Characteristics'!$C:$C,0))),"",INDEX('Policy Characteristics'!I:I,MATCH($C261,'Policy Characteristics'!$C:$C,0)))</f>
        <v>on/off</v>
      </c>
      <c r="P261" s="481" t="str">
        <f>IF(ISBLANK(INDEX('Policy Characteristics'!J:J,MATCH($C261,'Policy Characteristics'!$C:$C,0))),"",INDEX('Policy Characteristics'!J:J,MATCH($C261,'Policy Characteristics'!$C:$C,0)))</f>
        <v>**Description:** This policy expands the definitions for qualifying carbon-free sources to include: nuclear, hydro, wind, solar, biomass, geothermal, municipal solid waste, carbon capture and storage, and hydrogen.//</v>
      </c>
      <c r="Q261" s="474" t="str">
        <f>IF(ISBLANK(INDEX('Policy Characteristics'!K:K,MATCH($C261,'Policy Characteristics'!$C:$C,0))),"",INDEX('Policy Characteristics'!K:K,MATCH($C261,'Policy Characteristics'!$C:$C,0)))</f>
        <v/>
      </c>
      <c r="S261" s="474"/>
    </row>
    <row r="262" spans="1:19" s="446" customFormat="1" x14ac:dyDescent="0.25">
      <c r="A262" s="446" t="str">
        <f>IF(ISBLANK(INDEX('Policy Characteristics'!A:A,MATCH($C262,'Policy Characteristics'!$C:$C,0))),"",INDEX('Policy Characteristics'!A:A,MATCH($C262,'Policy Characteristics'!$C:$C,0)))</f>
        <v>Electricity Supply</v>
      </c>
      <c r="B262" s="467" t="str">
        <f>IF(ISBLANK(INDEX('Policy Characteristics'!B:B,MATCH($C262,'Policy Characteristics'!$C:$C,0))),"",INDEX('Policy Characteristics'!B:B,MATCH($C262,'Policy Characteristics'!$C:$C,0)))</f>
        <v>Clean Electricity Standard Foresight</v>
      </c>
      <c r="C262" t="s">
        <v>3545</v>
      </c>
      <c r="D262" s="339"/>
      <c r="E262" s="339"/>
      <c r="F262" s="339"/>
      <c r="G262" s="339"/>
      <c r="H262" s="20">
        <v>2234</v>
      </c>
      <c r="I262" s="468" t="s">
        <v>43</v>
      </c>
      <c r="J262" s="469" t="str">
        <f>IF(ISBLANK(INDEX('Policy Characteristics'!D:D,MATCH($C262,'Policy Characteristics'!$C:$C,0))),"",INDEX('Policy Characteristics'!D:D,MATCH($C262,'Policy Characteristics'!$C:$C,0)))</f>
        <v/>
      </c>
      <c r="K262" s="446" t="str">
        <f>IF(ISBLANK(INDEX('Policy Characteristics'!E:E,MATCH($C262,'Policy Characteristics'!$C:$C,0))),"",INDEX('Policy Characteristics'!E:E,MATCH($C262,'Policy Characteristics'!$C:$C,0)))</f>
        <v/>
      </c>
      <c r="L262" s="331">
        <f>IF(ISBLANK(INDEX('Policy Characteristics'!F:F,MATCH($C262,'Policy Characteristics'!$C:$C,0))),"",INDEX('Policy Characteristics'!F:F,MATCH($C262,'Policy Characteristics'!$C:$C,0)))</f>
        <v>0</v>
      </c>
      <c r="M262" s="331">
        <f>IF(ISBLANK(INDEX('Policy Characteristics'!G:G,MATCH($C262,'Policy Characteristics'!$C:$C,0))),"",INDEX('Policy Characteristics'!G:G,MATCH($C262,'Policy Characteristics'!$C:$C,0)))</f>
        <v>1</v>
      </c>
      <c r="N262" s="331">
        <f>IF(ISBLANK(INDEX('Policy Characteristics'!H:H,MATCH($C262,'Policy Characteristics'!$C:$C,0))),"",INDEX('Policy Characteristics'!H:H,MATCH($C262,'Policy Characteristics'!$C:$C,0)))</f>
        <v>1</v>
      </c>
      <c r="O262" s="446" t="str">
        <f>IF(ISBLANK(INDEX('Policy Characteristics'!I:I,MATCH($C262,'Policy Characteristics'!$C:$C,0))),"",INDEX('Policy Characteristics'!I:I,MATCH($C262,'Policy Characteristics'!$C:$C,0)))</f>
        <v>on/off</v>
      </c>
      <c r="P262" s="446" t="str">
        <f>IF(ISBLANK(INDEX('Policy Characteristics'!J:J,MATCH($C262,'Policy Characteristics'!$C:$C,0))),"",INDEX('Policy Characteristics'!J:J,MATCH($C262,'Policy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262" s="446" t="str">
        <f>IF(ISBLANK(INDEX('Policy Characteristics'!K:K,MATCH($C262,'Policy Characteristics'!$C:$C,0))),"",INDEX('Policy Characteristics'!K:K,MATCH($C262,'Policy Characteristics'!$C:$C,0)))</f>
        <v/>
      </c>
      <c r="R262" s="446" t="str">
        <f>IF(ISBLANK(INDEX('Policy Characteristics'!L:L,MATCH($C262,'Policy Characteristics'!$C:$C,0))),"",INDEX('Policy Characteristics'!L:L,MATCH($C262,'Policy Characteristics'!$C:$C,0)))</f>
        <v/>
      </c>
    </row>
    <row r="263" spans="1:19" s="446" customFormat="1" x14ac:dyDescent="0.25">
      <c r="A263" s="446" t="str">
        <f>IF(ISBLANK(INDEX('Policy Characteristics'!A:A,MATCH($C263,'Policy Characteristics'!$C:$C,0))),"",INDEX('Policy Characteristics'!A:A,MATCH($C263,'Policy Characteristics'!$C:$C,0)))</f>
        <v>Electricity Supply</v>
      </c>
      <c r="B263" s="467" t="str">
        <f>IF(ISBLANK(INDEX('Policy Characteristics'!B:B,MATCH($C263,'Policy Characteristics'!$C:$C,0))),"",INDEX('Policy Characteristics'!B:B,MATCH($C263,'Policy Characteristics'!$C:$C,0)))</f>
        <v xml:space="preserve">Clean Electricity Standard Alternative Compliance Payment </v>
      </c>
      <c r="C263" t="s">
        <v>3684</v>
      </c>
      <c r="D263" s="339"/>
      <c r="E263" s="339"/>
      <c r="F263" s="339"/>
      <c r="G263" s="339"/>
      <c r="H263" s="20">
        <v>2285</v>
      </c>
      <c r="I263" s="468" t="s">
        <v>43</v>
      </c>
      <c r="J263" s="469" t="str">
        <f>IF(ISBLANK(INDEX('Policy Characteristics'!D:D,MATCH($C263,'Policy Characteristics'!$C:$C,0))),"",INDEX('Policy Characteristics'!D:D,MATCH($C263,'Policy Characteristics'!$C:$C,0)))</f>
        <v/>
      </c>
      <c r="K263" s="446" t="str">
        <f>IF(ISBLANK(INDEX('Policy Characteristics'!E:E,MATCH($C263,'Policy Characteristics'!$C:$C,0))),"",INDEX('Policy Characteristics'!E:E,MATCH($C263,'Policy Characteristics'!$C:$C,0)))</f>
        <v/>
      </c>
      <c r="L263" s="331">
        <f>IF(ISBLANK(INDEX('Policy Characteristics'!F:F,MATCH($C263,'Policy Characteristics'!$C:$C,0))),"",INDEX('Policy Characteristics'!F:F,MATCH($C263,'Policy Characteristics'!$C:$C,0)))</f>
        <v>0</v>
      </c>
      <c r="M263" s="331">
        <f>IF(ISBLANK(INDEX('Policy Characteristics'!G:G,MATCH($C263,'Policy Characteristics'!$C:$C,0))),"",INDEX('Policy Characteristics'!G:G,MATCH($C263,'Policy Characteristics'!$C:$C,0)))</f>
        <v>1000</v>
      </c>
      <c r="N263" s="331">
        <f>IF(ISBLANK(INDEX('Policy Characteristics'!H:H,MATCH($C263,'Policy Characteristics'!$C:$C,0))),"",INDEX('Policy Characteristics'!H:H,MATCH($C263,'Policy Characteristics'!$C:$C,0)))</f>
        <v>20</v>
      </c>
      <c r="O263" s="446" t="str">
        <f>IF(ISBLANK(INDEX('Policy Characteristics'!I:I,MATCH($C263,'Policy Characteristics'!$C:$C,0))),"",INDEX('Policy Characteristics'!I:I,MATCH($C263,'Policy Characteristics'!$C:$C,0)))</f>
        <v>2023 dollars / megawatt-hour (MWh)</v>
      </c>
      <c r="P263" s="446" t="str">
        <f>IF(ISBLANK(INDEX('Policy Characteristics'!J:J,MATCH($C263,'Policy Characteristics'!$C:$C,0))),"",INDEX('Policy Characteristics'!J:J,MATCH($C263,'Policy Characteristics'!$C:$C,0)))</f>
        <v>**Description:** This setting caps the CES credit price. If the CES credit price hits this $/MWh amount in a given year, the model will not deploy any additional CES qualifying resources in an attempt to meet the CES.</v>
      </c>
      <c r="Q263" s="446" t="str">
        <f>IF(ISBLANK(INDEX('Policy Characteristics'!K:K,MATCH($C263,'Policy Characteristics'!$C:$C,0))),"",INDEX('Policy Characteristics'!K:K,MATCH($C263,'Policy Characteristics'!$C:$C,0)))</f>
        <v/>
      </c>
      <c r="R263" s="446" t="str">
        <f>IF(ISBLANK(INDEX('Policy Characteristics'!L:L,MATCH($C263,'Policy Characteristics'!$C:$C,0))),"",INDEX('Policy Characteristics'!L:L,MATCH($C263,'Policy Characteristics'!$C:$C,0)))</f>
        <v/>
      </c>
    </row>
    <row r="264" spans="1:19" s="295" customFormat="1" x14ac:dyDescent="0.25">
      <c r="A264" s="446" t="str">
        <f>IF(ISBLANK(INDEX('Policy Characteristics'!A:A,MATCH($C264,'Policy Characteristics'!$C:$C,0))),"",INDEX('Policy Characteristics'!A:A,MATCH($C264,'Policy Characteristics'!$C:$C,0)))</f>
        <v>Electricity Supply</v>
      </c>
      <c r="B264" s="467" t="str">
        <f>IF(ISBLANK(INDEX('Policy Characteristics'!B:B,MATCH($C264,'Policy Characteristics'!$C:$C,0))),"",INDEX('Policy Characteristics'!B:B,MATCH($C264,'Policy Characteristics'!$C:$C,0)))</f>
        <v>Change Electricity Exports</v>
      </c>
      <c r="C264" s="295" t="s">
        <v>271</v>
      </c>
      <c r="D264" s="294"/>
      <c r="E264" s="294"/>
      <c r="F264" s="294"/>
      <c r="G264" s="294"/>
      <c r="H264" s="297">
        <v>148</v>
      </c>
      <c r="I264" s="468" t="s">
        <v>43</v>
      </c>
      <c r="J264" s="469" t="str">
        <f>IF(ISBLANK(INDEX('Policy Characteristics'!D:D,MATCH($C264,'Policy Characteristics'!$C:$C,0))),"",INDEX('Policy Characteristics'!D:D,MATCH($C264,'Policy Characteristics'!$C:$C,0)))</f>
        <v>Electricity Imports and Exports</v>
      </c>
      <c r="K264" s="446" t="str">
        <f>IF(ISBLANK(INDEX('Policy Characteristics'!E:E,MATCH($C264,'Policy Characteristics'!$C:$C,0))),"",INDEX('Policy Characteristics'!E:E,MATCH($C264,'Policy Characteristics'!$C:$C,0)))</f>
        <v>elec change exports</v>
      </c>
      <c r="L264" s="242">
        <f>IF(ISBLANK(INDEX('Policy Characteristics'!F:F,MATCH($C264,'Policy Characteristics'!$C:$C,0))),"",INDEX('Policy Characteristics'!F:F,MATCH($C264,'Policy Characteristics'!$C:$C,0)))</f>
        <v>-0.5</v>
      </c>
      <c r="M264" s="242">
        <f>IF(ISBLANK(INDEX('Policy Characteristics'!G:G,MATCH($C264,'Policy Characteristics'!$C:$C,0))),"",INDEX('Policy Characteristics'!G:G,MATCH($C264,'Policy Characteristics'!$C:$C,0)))</f>
        <v>1</v>
      </c>
      <c r="N264" s="242">
        <f>IF(ISBLANK(INDEX('Policy Characteristics'!H:H,MATCH($C264,'Policy Characteristics'!$C:$C,0))),"",INDEX('Policy Characteristics'!H:H,MATCH($C264,'Policy Characteristics'!$C:$C,0)))</f>
        <v>0.02</v>
      </c>
      <c r="O264" s="446" t="str">
        <f>IF(ISBLANK(INDEX('Policy Characteristics'!I:I,MATCH($C264,'Policy Characteristics'!$C:$C,0))),"",INDEX('Policy Characteristics'!I:I,MATCH($C264,'Policy Characteristics'!$C:$C,0)))</f>
        <v>% change in exports</v>
      </c>
      <c r="P264" s="446" t="str">
        <f>IF(ISBLANK(INDEX('Policy Characteristics'!J:J,MATCH($C264,'Policy Characteristics'!$C:$C,0))),"",INDEX('Policy Characteristics'!J:J,MATCH($C264,'Policy Characteristics'!$C:$C,0)))</f>
        <v>**Description:** This policy increases or decreases the amount of electricity exported from the United States to Canada and Mexico.  It does not cause the construction or removal of transmission lines linking these countries. // **Guidance for setting values:**From 2008 to 2021, electricity exports declined by 157%.</v>
      </c>
      <c r="Q264" s="446" t="str">
        <f>IF(ISBLANK(INDEX('Policy Characteristics'!K:K,MATCH($C264,'Policy Characteristics'!$C:$C,0))),"",INDEX('Policy Characteristics'!K:K,MATCH($C264,'Policy Characteristics'!$C:$C,0)))</f>
        <v>electricity-sector-main.html#elec-exports</v>
      </c>
      <c r="R264" s="446" t="str">
        <f>IF(ISBLANK(INDEX('Policy Characteristics'!L:L,MATCH($C264,'Policy Characteristics'!$C:$C,0))),"",INDEX('Policy Characteristics'!L:L,MATCH($C264,'Policy Characteristics'!$C:$C,0)))</f>
        <v>electricity-imports-exports.html</v>
      </c>
    </row>
    <row r="265" spans="1:19" s="295" customFormat="1" x14ac:dyDescent="0.25">
      <c r="A265" s="446" t="str">
        <f>IF(ISBLANK(INDEX('Policy Characteristics'!A:A,MATCH($C265,'Policy Characteristics'!$C:$C,0))),"",INDEX('Policy Characteristics'!A:A,MATCH($C265,'Policy Characteristics'!$C:$C,0)))</f>
        <v>Electricity Supply</v>
      </c>
      <c r="B265" s="467" t="str">
        <f>IF(ISBLANK(INDEX('Policy Characteristics'!B:B,MATCH($C265,'Policy Characteristics'!$C:$C,0))),"",INDEX('Policy Characteristics'!B:B,MATCH($C265,'Policy Characteristics'!$C:$C,0)))</f>
        <v>Change Electricity Imports</v>
      </c>
      <c r="C265" s="295" t="s">
        <v>270</v>
      </c>
      <c r="D265" s="339" t="s">
        <v>448</v>
      </c>
      <c r="E265" s="339"/>
      <c r="F265" s="339" t="s">
        <v>447</v>
      </c>
      <c r="G265" s="294"/>
      <c r="H265" s="297">
        <v>149</v>
      </c>
      <c r="I265" s="468" t="s">
        <v>43</v>
      </c>
      <c r="J265" s="469" t="str">
        <f>IF(ISBLANK(INDEX('Policy Characteristics'!D:D,MATCH($C265,'Policy Characteristics'!$C:$C,0))),"",INDEX('Policy Characteristics'!D:D,MATCH($C265,'Policy Characteristics'!$C:$C,0)))</f>
        <v>Electricity Imports and Exports</v>
      </c>
      <c r="K265" s="446" t="str">
        <f>IF(ISBLANK(INDEX('Policy Characteristics'!E:E,MATCH($C265,'Policy Characteristics'!$C:$C,0))),"",INDEX('Policy Characteristics'!E:E,MATCH($C265,'Policy Characteristics'!$C:$C,0)))</f>
        <v>elec change imports</v>
      </c>
      <c r="L265" s="242">
        <f>IF(ISBLANK(INDEX('Policy Characteristics'!F:F,MATCH($C265,'Policy Characteristics'!$C:$C,0))),"",INDEX('Policy Characteristics'!F:F,MATCH($C265,'Policy Characteristics'!$C:$C,0)))</f>
        <v>-0.5</v>
      </c>
      <c r="M265" s="242">
        <f>IF(ISBLANK(INDEX('Policy Characteristics'!G:G,MATCH($C265,'Policy Characteristics'!$C:$C,0))),"",INDEX('Policy Characteristics'!G:G,MATCH($C265,'Policy Characteristics'!$C:$C,0)))</f>
        <v>1</v>
      </c>
      <c r="N265" s="242">
        <f>IF(ISBLANK(INDEX('Policy Characteristics'!H:H,MATCH($C265,'Policy Characteristics'!$C:$C,0))),"",INDEX('Policy Characteristics'!H:H,MATCH($C265,'Policy Characteristics'!$C:$C,0)))</f>
        <v>0.02</v>
      </c>
      <c r="O265" s="446" t="str">
        <f>IF(ISBLANK(INDEX('Policy Characteristics'!I:I,MATCH($C265,'Policy Characteristics'!$C:$C,0))),"",INDEX('Policy Characteristics'!I:I,MATCH($C265,'Policy Characteristics'!$C:$C,0)))</f>
        <v>% change in imports</v>
      </c>
      <c r="P265" s="446" t="str">
        <f>IF(ISBLANK(INDEX('Policy Characteristics'!J:J,MATCH($C265,'Policy Characteristics'!$C:$C,0))),"",INDEX('Policy Characteristics'!J:J,MATCH($C265,'Policy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65" s="446" t="str">
        <f>IF(ISBLANK(INDEX('Policy Characteristics'!K:K,MATCH($C265,'Policy Characteristics'!$C:$C,0))),"",INDEX('Policy Characteristics'!K:K,MATCH($C265,'Policy Characteristics'!$C:$C,0)))</f>
        <v>electricity-sector-main.html#elec-imports</v>
      </c>
      <c r="R265" s="446" t="str">
        <f>IF(ISBLANK(INDEX('Policy Characteristics'!L:L,MATCH($C265,'Policy Characteristics'!$C:$C,0))),"",INDEX('Policy Characteristics'!L:L,MATCH($C265,'Policy Characteristics'!$C:$C,0)))</f>
        <v>electricity-imports-exports.html</v>
      </c>
    </row>
    <row r="266" spans="1:19" s="295" customFormat="1" x14ac:dyDescent="0.25">
      <c r="A266" s="446" t="str">
        <f>IF(ISBLANK(INDEX('Policy Characteristics'!A:A,MATCH($C266,'Policy Characteristics'!$C:$C,0))),"",INDEX('Policy Characteristics'!A:A,MATCH($C266,'Policy Characteristics'!$C:$C,0)))</f>
        <v>Electricity Supply</v>
      </c>
      <c r="B266" s="467" t="str">
        <f>IF(ISBLANK(INDEX('Policy Characteristics'!B:B,MATCH($C266,'Policy Characteristics'!$C:$C,0))),"",INDEX('Policy Characteristics'!B:B,MATCH($C266,'Policy Characteristics'!$C:$C,0)))</f>
        <v>Change Electricity Imports</v>
      </c>
      <c r="C266" s="446" t="str">
        <f t="shared" ref="C266:C288" si="18">C$265</f>
        <v>Percent Change in Electricity Imports</v>
      </c>
      <c r="D266" s="294" t="s">
        <v>3488</v>
      </c>
      <c r="E266" s="339"/>
      <c r="F266" s="294" t="s">
        <v>3426</v>
      </c>
      <c r="G266" s="294"/>
      <c r="H266" s="297">
        <v>526</v>
      </c>
      <c r="I266" s="468" t="s">
        <v>43</v>
      </c>
      <c r="J266" s="469" t="str">
        <f>IF(ISBLANK(INDEX('Policy Characteristics'!D:D,MATCH($C266,'Policy Characteristics'!$C:$C,0))),"",INDEX('Policy Characteristics'!D:D,MATCH($C266,'Policy Characteristics'!$C:$C,0)))</f>
        <v>Electricity Imports and Exports</v>
      </c>
      <c r="K266" s="446" t="str">
        <f>IF(ISBLANK(INDEX('Policy Characteristics'!E:E,MATCH($C266,'Policy Characteristics'!$C:$C,0))),"",INDEX('Policy Characteristics'!E:E,MATCH($C266,'Policy Characteristics'!$C:$C,0)))</f>
        <v>elec change imports</v>
      </c>
      <c r="L266" s="242">
        <f>IF(ISBLANK(INDEX('Policy Characteristics'!F:F,MATCH($C266,'Policy Characteristics'!$C:$C,0))),"",INDEX('Policy Characteristics'!F:F,MATCH($C266,'Policy Characteristics'!$C:$C,0)))</f>
        <v>-0.5</v>
      </c>
      <c r="M266" s="242">
        <f>IF(ISBLANK(INDEX('Policy Characteristics'!G:G,MATCH($C266,'Policy Characteristics'!$C:$C,0))),"",INDEX('Policy Characteristics'!G:G,MATCH($C266,'Policy Characteristics'!$C:$C,0)))</f>
        <v>1</v>
      </c>
      <c r="N266" s="242">
        <f>IF(ISBLANK(INDEX('Policy Characteristics'!H:H,MATCH($C266,'Policy Characteristics'!$C:$C,0))),"",INDEX('Policy Characteristics'!H:H,MATCH($C266,'Policy Characteristics'!$C:$C,0)))</f>
        <v>0.02</v>
      </c>
      <c r="O266" s="446" t="str">
        <f>IF(ISBLANK(INDEX('Policy Characteristics'!I:I,MATCH($C266,'Policy Characteristics'!$C:$C,0))),"",INDEX('Policy Characteristics'!I:I,MATCH($C266,'Policy Characteristics'!$C:$C,0)))</f>
        <v>% change in imports</v>
      </c>
      <c r="P266" s="446" t="str">
        <f>IF(ISBLANK(INDEX('Policy Characteristics'!J:J,MATCH($C266,'Policy Characteristics'!$C:$C,0))),"",INDEX('Policy Characteristics'!J:J,MATCH($C266,'Policy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66" s="446" t="str">
        <f>IF(ISBLANK(INDEX('Policy Characteristics'!K:K,MATCH($C266,'Policy Characteristics'!$C:$C,0))),"",INDEX('Policy Characteristics'!K:K,MATCH($C266,'Policy Characteristics'!$C:$C,0)))</f>
        <v>electricity-sector-main.html#elec-imports</v>
      </c>
      <c r="R266" s="446" t="str">
        <f>IF(ISBLANK(INDEX('Policy Characteristics'!L:L,MATCH($C266,'Policy Characteristics'!$C:$C,0))),"",INDEX('Policy Characteristics'!L:L,MATCH($C266,'Policy Characteristics'!$C:$C,0)))</f>
        <v>electricity-imports-exports.html</v>
      </c>
    </row>
    <row r="267" spans="1:19" s="295" customFormat="1" x14ac:dyDescent="0.25">
      <c r="A267" s="446" t="str">
        <f>IF(ISBLANK(INDEX('Policy Characteristics'!A:A,MATCH($C267,'Policy Characteristics'!$C:$C,0))),"",INDEX('Policy Characteristics'!A:A,MATCH($C267,'Policy Characteristics'!$C:$C,0)))</f>
        <v>Electricity Supply</v>
      </c>
      <c r="B267" s="467" t="str">
        <f>IF(ISBLANK(INDEX('Policy Characteristics'!B:B,MATCH($C267,'Policy Characteristics'!$C:$C,0))),"",INDEX('Policy Characteristics'!B:B,MATCH($C267,'Policy Characteristics'!$C:$C,0)))</f>
        <v>Change Electricity Imports</v>
      </c>
      <c r="C267" s="446" t="str">
        <f t="shared" si="18"/>
        <v>Percent Change in Electricity Imports</v>
      </c>
      <c r="D267" s="294" t="s">
        <v>3489</v>
      </c>
      <c r="E267" s="339"/>
      <c r="F267" s="294" t="s">
        <v>3427</v>
      </c>
      <c r="G267" s="294"/>
      <c r="H267" s="297">
        <v>1753</v>
      </c>
      <c r="I267" s="468" t="s">
        <v>43</v>
      </c>
      <c r="J267" s="469" t="str">
        <f>IF(ISBLANK(INDEX('Policy Characteristics'!D:D,MATCH($C267,'Policy Characteristics'!$C:$C,0))),"",INDEX('Policy Characteristics'!D:D,MATCH($C267,'Policy Characteristics'!$C:$C,0)))</f>
        <v>Electricity Imports and Exports</v>
      </c>
      <c r="K267" s="446" t="str">
        <f>IF(ISBLANK(INDEX('Policy Characteristics'!E:E,MATCH($C267,'Policy Characteristics'!$C:$C,0))),"",INDEX('Policy Characteristics'!E:E,MATCH($C267,'Policy Characteristics'!$C:$C,0)))</f>
        <v>elec change imports</v>
      </c>
      <c r="L267" s="242">
        <f>IF(ISBLANK(INDEX('Policy Characteristics'!F:F,MATCH($C267,'Policy Characteristics'!$C:$C,0))),"",INDEX('Policy Characteristics'!F:F,MATCH($C267,'Policy Characteristics'!$C:$C,0)))</f>
        <v>-0.5</v>
      </c>
      <c r="M267" s="242">
        <f>IF(ISBLANK(INDEX('Policy Characteristics'!G:G,MATCH($C267,'Policy Characteristics'!$C:$C,0))),"",INDEX('Policy Characteristics'!G:G,MATCH($C267,'Policy Characteristics'!$C:$C,0)))</f>
        <v>1</v>
      </c>
      <c r="N267" s="242">
        <f>IF(ISBLANK(INDEX('Policy Characteristics'!H:H,MATCH($C267,'Policy Characteristics'!$C:$C,0))),"",INDEX('Policy Characteristics'!H:H,MATCH($C267,'Policy Characteristics'!$C:$C,0)))</f>
        <v>0.02</v>
      </c>
      <c r="O267" s="446" t="str">
        <f>IF(ISBLANK(INDEX('Policy Characteristics'!I:I,MATCH($C267,'Policy Characteristics'!$C:$C,0))),"",INDEX('Policy Characteristics'!I:I,MATCH($C267,'Policy Characteristics'!$C:$C,0)))</f>
        <v>% change in imports</v>
      </c>
      <c r="P267" s="446" t="str">
        <f>IF(ISBLANK(INDEX('Policy Characteristics'!J:J,MATCH($C267,'Policy Characteristics'!$C:$C,0))),"",INDEX('Policy Characteristics'!J:J,MATCH($C267,'Policy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67" s="446" t="str">
        <f>IF(ISBLANK(INDEX('Policy Characteristics'!K:K,MATCH($C267,'Policy Characteristics'!$C:$C,0))),"",INDEX('Policy Characteristics'!K:K,MATCH($C267,'Policy Characteristics'!$C:$C,0)))</f>
        <v>electricity-sector-main.html#elec-imports</v>
      </c>
      <c r="R267" s="446" t="str">
        <f>IF(ISBLANK(INDEX('Policy Characteristics'!L:L,MATCH($C267,'Policy Characteristics'!$C:$C,0))),"",INDEX('Policy Characteristics'!L:L,MATCH($C267,'Policy Characteristics'!$C:$C,0)))</f>
        <v>electricity-imports-exports.html</v>
      </c>
    </row>
    <row r="268" spans="1:19" s="295" customFormat="1" x14ac:dyDescent="0.25">
      <c r="A268" s="446" t="str">
        <f>IF(ISBLANK(INDEX('Policy Characteristics'!A:A,MATCH($C268,'Policy Characteristics'!$C:$C,0))),"",INDEX('Policy Characteristics'!A:A,MATCH($C268,'Policy Characteristics'!$C:$C,0)))</f>
        <v>Electricity Supply</v>
      </c>
      <c r="B268" s="467" t="str">
        <f>IF(ISBLANK(INDEX('Policy Characteristics'!B:B,MATCH($C268,'Policy Characteristics'!$C:$C,0))),"",INDEX('Policy Characteristics'!B:B,MATCH($C268,'Policy Characteristics'!$C:$C,0)))</f>
        <v>Change Electricity Imports</v>
      </c>
      <c r="C268" s="446" t="str">
        <f t="shared" si="18"/>
        <v>Percent Change in Electricity Imports</v>
      </c>
      <c r="D268" s="294" t="s">
        <v>76</v>
      </c>
      <c r="E268" s="339"/>
      <c r="F268" s="294" t="s">
        <v>3499</v>
      </c>
      <c r="G268" s="294"/>
      <c r="H268" s="297">
        <v>527</v>
      </c>
      <c r="I268" s="468" t="s">
        <v>43</v>
      </c>
      <c r="J268" s="469" t="str">
        <f>IF(ISBLANK(INDEX('Policy Characteristics'!D:D,MATCH($C268,'Policy Characteristics'!$C:$C,0))),"",INDEX('Policy Characteristics'!D:D,MATCH($C268,'Policy Characteristics'!$C:$C,0)))</f>
        <v>Electricity Imports and Exports</v>
      </c>
      <c r="K268" s="446" t="str">
        <f>IF(ISBLANK(INDEX('Policy Characteristics'!E:E,MATCH($C268,'Policy Characteristics'!$C:$C,0))),"",INDEX('Policy Characteristics'!E:E,MATCH($C268,'Policy Characteristics'!$C:$C,0)))</f>
        <v>elec change imports</v>
      </c>
      <c r="L268" s="242">
        <f>IF(ISBLANK(INDEX('Policy Characteristics'!F:F,MATCH($C268,'Policy Characteristics'!$C:$C,0))),"",INDEX('Policy Characteristics'!F:F,MATCH($C268,'Policy Characteristics'!$C:$C,0)))</f>
        <v>-0.5</v>
      </c>
      <c r="M268" s="242">
        <f>IF(ISBLANK(INDEX('Policy Characteristics'!G:G,MATCH($C268,'Policy Characteristics'!$C:$C,0))),"",INDEX('Policy Characteristics'!G:G,MATCH($C268,'Policy Characteristics'!$C:$C,0)))</f>
        <v>1</v>
      </c>
      <c r="N268" s="242">
        <f>IF(ISBLANK(INDEX('Policy Characteristics'!H:H,MATCH($C268,'Policy Characteristics'!$C:$C,0))),"",INDEX('Policy Characteristics'!H:H,MATCH($C268,'Policy Characteristics'!$C:$C,0)))</f>
        <v>0.02</v>
      </c>
      <c r="O268" s="446" t="str">
        <f>IF(ISBLANK(INDEX('Policy Characteristics'!I:I,MATCH($C268,'Policy Characteristics'!$C:$C,0))),"",INDEX('Policy Characteristics'!I:I,MATCH($C268,'Policy Characteristics'!$C:$C,0)))</f>
        <v>% change in imports</v>
      </c>
      <c r="P268" s="446" t="str">
        <f>IF(ISBLANK(INDEX('Policy Characteristics'!J:J,MATCH($C268,'Policy Characteristics'!$C:$C,0))),"",INDEX('Policy Characteristics'!J:J,MATCH($C268,'Policy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68" s="446" t="str">
        <f>IF(ISBLANK(INDEX('Policy Characteristics'!K:K,MATCH($C268,'Policy Characteristics'!$C:$C,0))),"",INDEX('Policy Characteristics'!K:K,MATCH($C268,'Policy Characteristics'!$C:$C,0)))</f>
        <v>electricity-sector-main.html#elec-imports</v>
      </c>
      <c r="R268" s="446" t="str">
        <f>IF(ISBLANK(INDEX('Policy Characteristics'!L:L,MATCH($C268,'Policy Characteristics'!$C:$C,0))),"",INDEX('Policy Characteristics'!L:L,MATCH($C268,'Policy Characteristics'!$C:$C,0)))</f>
        <v>electricity-imports-exports.html</v>
      </c>
    </row>
    <row r="269" spans="1:19" s="295" customFormat="1" x14ac:dyDescent="0.25">
      <c r="A269" s="446" t="str">
        <f>IF(ISBLANK(INDEX('Policy Characteristics'!A:A,MATCH($C269,'Policy Characteristics'!$C:$C,0))),"",INDEX('Policy Characteristics'!A:A,MATCH($C269,'Policy Characteristics'!$C:$C,0)))</f>
        <v>Electricity Supply</v>
      </c>
      <c r="B269" s="467" t="str">
        <f>IF(ISBLANK(INDEX('Policy Characteristics'!B:B,MATCH($C269,'Policy Characteristics'!$C:$C,0))),"",INDEX('Policy Characteristics'!B:B,MATCH($C269,'Policy Characteristics'!$C:$C,0)))</f>
        <v>Change Electricity Imports</v>
      </c>
      <c r="C269" s="446" t="str">
        <f t="shared" si="18"/>
        <v>Percent Change in Electricity Imports</v>
      </c>
      <c r="D269" s="294" t="s">
        <v>77</v>
      </c>
      <c r="E269" s="339"/>
      <c r="F269" s="294" t="s">
        <v>89</v>
      </c>
      <c r="G269" s="294"/>
      <c r="H269" s="297">
        <v>528</v>
      </c>
      <c r="I269" s="468" t="s">
        <v>43</v>
      </c>
      <c r="J269" s="469" t="str">
        <f>IF(ISBLANK(INDEX('Policy Characteristics'!D:D,MATCH($C269,'Policy Characteristics'!$C:$C,0))),"",INDEX('Policy Characteristics'!D:D,MATCH($C269,'Policy Characteristics'!$C:$C,0)))</f>
        <v>Electricity Imports and Exports</v>
      </c>
      <c r="K269" s="446" t="str">
        <f>IF(ISBLANK(INDEX('Policy Characteristics'!E:E,MATCH($C269,'Policy Characteristics'!$C:$C,0))),"",INDEX('Policy Characteristics'!E:E,MATCH($C269,'Policy Characteristics'!$C:$C,0)))</f>
        <v>elec change imports</v>
      </c>
      <c r="L269" s="242">
        <f>IF(ISBLANK(INDEX('Policy Characteristics'!F:F,MATCH($C269,'Policy Characteristics'!$C:$C,0))),"",INDEX('Policy Characteristics'!F:F,MATCH($C269,'Policy Characteristics'!$C:$C,0)))</f>
        <v>-0.5</v>
      </c>
      <c r="M269" s="242">
        <f>IF(ISBLANK(INDEX('Policy Characteristics'!G:G,MATCH($C269,'Policy Characteristics'!$C:$C,0))),"",INDEX('Policy Characteristics'!G:G,MATCH($C269,'Policy Characteristics'!$C:$C,0)))</f>
        <v>1</v>
      </c>
      <c r="N269" s="242">
        <f>IF(ISBLANK(INDEX('Policy Characteristics'!H:H,MATCH($C269,'Policy Characteristics'!$C:$C,0))),"",INDEX('Policy Characteristics'!H:H,MATCH($C269,'Policy Characteristics'!$C:$C,0)))</f>
        <v>0.02</v>
      </c>
      <c r="O269" s="446" t="str">
        <f>IF(ISBLANK(INDEX('Policy Characteristics'!I:I,MATCH($C269,'Policy Characteristics'!$C:$C,0))),"",INDEX('Policy Characteristics'!I:I,MATCH($C269,'Policy Characteristics'!$C:$C,0)))</f>
        <v>% change in imports</v>
      </c>
      <c r="P269" s="446" t="str">
        <f>IF(ISBLANK(INDEX('Policy Characteristics'!J:J,MATCH($C269,'Policy Characteristics'!$C:$C,0))),"",INDEX('Policy Characteristics'!J:J,MATCH($C269,'Policy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69" s="446" t="str">
        <f>IF(ISBLANK(INDEX('Policy Characteristics'!K:K,MATCH($C269,'Policy Characteristics'!$C:$C,0))),"",INDEX('Policy Characteristics'!K:K,MATCH($C269,'Policy Characteristics'!$C:$C,0)))</f>
        <v>electricity-sector-main.html#elec-imports</v>
      </c>
      <c r="R269" s="446" t="str">
        <f>IF(ISBLANK(INDEX('Policy Characteristics'!L:L,MATCH($C269,'Policy Characteristics'!$C:$C,0))),"",INDEX('Policy Characteristics'!L:L,MATCH($C269,'Policy Characteristics'!$C:$C,0)))</f>
        <v>electricity-imports-exports.html</v>
      </c>
    </row>
    <row r="270" spans="1:19" s="295" customFormat="1" x14ac:dyDescent="0.25">
      <c r="A270" s="446" t="str">
        <f>IF(ISBLANK(INDEX('Policy Characteristics'!A:A,MATCH($C270,'Policy Characteristics'!$C:$C,0))),"",INDEX('Policy Characteristics'!A:A,MATCH($C270,'Policy Characteristics'!$C:$C,0)))</f>
        <v>Electricity Supply</v>
      </c>
      <c r="B270" s="467" t="str">
        <f>IF(ISBLANK(INDEX('Policy Characteristics'!B:B,MATCH($C270,'Policy Characteristics'!$C:$C,0))),"",INDEX('Policy Characteristics'!B:B,MATCH($C270,'Policy Characteristics'!$C:$C,0)))</f>
        <v>Change Electricity Imports</v>
      </c>
      <c r="C270" s="446" t="str">
        <f t="shared" si="18"/>
        <v>Percent Change in Electricity Imports</v>
      </c>
      <c r="D270" s="294" t="s">
        <v>449</v>
      </c>
      <c r="E270" s="339"/>
      <c r="F270" s="294" t="s">
        <v>452</v>
      </c>
      <c r="G270" s="294"/>
      <c r="H270" s="297">
        <v>529</v>
      </c>
      <c r="I270" s="468" t="s">
        <v>43</v>
      </c>
      <c r="J270" s="469" t="str">
        <f>IF(ISBLANK(INDEX('Policy Characteristics'!D:D,MATCH($C270,'Policy Characteristics'!$C:$C,0))),"",INDEX('Policy Characteristics'!D:D,MATCH($C270,'Policy Characteristics'!$C:$C,0)))</f>
        <v>Electricity Imports and Exports</v>
      </c>
      <c r="K270" s="446" t="str">
        <f>IF(ISBLANK(INDEX('Policy Characteristics'!E:E,MATCH($C270,'Policy Characteristics'!$C:$C,0))),"",INDEX('Policy Characteristics'!E:E,MATCH($C270,'Policy Characteristics'!$C:$C,0)))</f>
        <v>elec change imports</v>
      </c>
      <c r="L270" s="242">
        <f>IF(ISBLANK(INDEX('Policy Characteristics'!F:F,MATCH($C270,'Policy Characteristics'!$C:$C,0))),"",INDEX('Policy Characteristics'!F:F,MATCH($C270,'Policy Characteristics'!$C:$C,0)))</f>
        <v>-0.5</v>
      </c>
      <c r="M270" s="242">
        <f>IF(ISBLANK(INDEX('Policy Characteristics'!G:G,MATCH($C270,'Policy Characteristics'!$C:$C,0))),"",INDEX('Policy Characteristics'!G:G,MATCH($C270,'Policy Characteristics'!$C:$C,0)))</f>
        <v>1</v>
      </c>
      <c r="N270" s="242">
        <f>IF(ISBLANK(INDEX('Policy Characteristics'!H:H,MATCH($C270,'Policy Characteristics'!$C:$C,0))),"",INDEX('Policy Characteristics'!H:H,MATCH($C270,'Policy Characteristics'!$C:$C,0)))</f>
        <v>0.02</v>
      </c>
      <c r="O270" s="446" t="str">
        <f>IF(ISBLANK(INDEX('Policy Characteristics'!I:I,MATCH($C270,'Policy Characteristics'!$C:$C,0))),"",INDEX('Policy Characteristics'!I:I,MATCH($C270,'Policy Characteristics'!$C:$C,0)))</f>
        <v>% change in imports</v>
      </c>
      <c r="P270" s="446" t="str">
        <f>IF(ISBLANK(INDEX('Policy Characteristics'!J:J,MATCH($C270,'Policy Characteristics'!$C:$C,0))),"",INDEX('Policy Characteristics'!J:J,MATCH($C270,'Policy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0" s="446" t="str">
        <f>IF(ISBLANK(INDEX('Policy Characteristics'!K:K,MATCH($C270,'Policy Characteristics'!$C:$C,0))),"",INDEX('Policy Characteristics'!K:K,MATCH($C270,'Policy Characteristics'!$C:$C,0)))</f>
        <v>electricity-sector-main.html#elec-imports</v>
      </c>
      <c r="R270" s="446" t="str">
        <f>IF(ISBLANK(INDEX('Policy Characteristics'!L:L,MATCH($C270,'Policy Characteristics'!$C:$C,0))),"",INDEX('Policy Characteristics'!L:L,MATCH($C270,'Policy Characteristics'!$C:$C,0)))</f>
        <v>electricity-imports-exports.html</v>
      </c>
    </row>
    <row r="271" spans="1:19" s="295" customFormat="1" x14ac:dyDescent="0.25">
      <c r="A271" s="446" t="str">
        <f>IF(ISBLANK(INDEX('Policy Characteristics'!A:A,MATCH($C271,'Policy Characteristics'!$C:$C,0))),"",INDEX('Policy Characteristics'!A:A,MATCH($C271,'Policy Characteristics'!$C:$C,0)))</f>
        <v>Electricity Supply</v>
      </c>
      <c r="B271" s="467" t="str">
        <f>IF(ISBLANK(INDEX('Policy Characteristics'!B:B,MATCH($C271,'Policy Characteristics'!$C:$C,0))),"",INDEX('Policy Characteristics'!B:B,MATCH($C271,'Policy Characteristics'!$C:$C,0)))</f>
        <v>Change Electricity Imports</v>
      </c>
      <c r="C271" s="446" t="str">
        <f t="shared" si="18"/>
        <v>Percent Change in Electricity Imports</v>
      </c>
      <c r="D271" s="294" t="s">
        <v>78</v>
      </c>
      <c r="E271" s="339"/>
      <c r="F271" s="294" t="s">
        <v>90</v>
      </c>
      <c r="G271" s="294"/>
      <c r="H271" s="297">
        <v>530</v>
      </c>
      <c r="I271" s="468" t="s">
        <v>43</v>
      </c>
      <c r="J271" s="469" t="str">
        <f>IF(ISBLANK(INDEX('Policy Characteristics'!D:D,MATCH($C271,'Policy Characteristics'!$C:$C,0))),"",INDEX('Policy Characteristics'!D:D,MATCH($C271,'Policy Characteristics'!$C:$C,0)))</f>
        <v>Electricity Imports and Exports</v>
      </c>
      <c r="K271" s="446" t="str">
        <f>IF(ISBLANK(INDEX('Policy Characteristics'!E:E,MATCH($C271,'Policy Characteristics'!$C:$C,0))),"",INDEX('Policy Characteristics'!E:E,MATCH($C271,'Policy Characteristics'!$C:$C,0)))</f>
        <v>elec change imports</v>
      </c>
      <c r="L271" s="242">
        <f>IF(ISBLANK(INDEX('Policy Characteristics'!F:F,MATCH($C271,'Policy Characteristics'!$C:$C,0))),"",INDEX('Policy Characteristics'!F:F,MATCH($C271,'Policy Characteristics'!$C:$C,0)))</f>
        <v>-0.5</v>
      </c>
      <c r="M271" s="242">
        <f>IF(ISBLANK(INDEX('Policy Characteristics'!G:G,MATCH($C271,'Policy Characteristics'!$C:$C,0))),"",INDEX('Policy Characteristics'!G:G,MATCH($C271,'Policy Characteristics'!$C:$C,0)))</f>
        <v>1</v>
      </c>
      <c r="N271" s="242">
        <f>IF(ISBLANK(INDEX('Policy Characteristics'!H:H,MATCH($C271,'Policy Characteristics'!$C:$C,0))),"",INDEX('Policy Characteristics'!H:H,MATCH($C271,'Policy Characteristics'!$C:$C,0)))</f>
        <v>0.02</v>
      </c>
      <c r="O271" s="446" t="str">
        <f>IF(ISBLANK(INDEX('Policy Characteristics'!I:I,MATCH($C271,'Policy Characteristics'!$C:$C,0))),"",INDEX('Policy Characteristics'!I:I,MATCH($C271,'Policy Characteristics'!$C:$C,0)))</f>
        <v>% change in imports</v>
      </c>
      <c r="P271" s="446" t="str">
        <f>IF(ISBLANK(INDEX('Policy Characteristics'!J:J,MATCH($C271,'Policy Characteristics'!$C:$C,0))),"",INDEX('Policy Characteristics'!J:J,MATCH($C271,'Policy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1" s="446" t="str">
        <f>IF(ISBLANK(INDEX('Policy Characteristics'!K:K,MATCH($C271,'Policy Characteristics'!$C:$C,0))),"",INDEX('Policy Characteristics'!K:K,MATCH($C271,'Policy Characteristics'!$C:$C,0)))</f>
        <v>electricity-sector-main.html#elec-imports</v>
      </c>
      <c r="R271" s="446" t="str">
        <f>IF(ISBLANK(INDEX('Policy Characteristics'!L:L,MATCH($C271,'Policy Characteristics'!$C:$C,0))),"",INDEX('Policy Characteristics'!L:L,MATCH($C271,'Policy Characteristics'!$C:$C,0)))</f>
        <v>electricity-imports-exports.html</v>
      </c>
    </row>
    <row r="272" spans="1:19" s="295" customFormat="1" x14ac:dyDescent="0.25">
      <c r="A272" s="446" t="str">
        <f>IF(ISBLANK(INDEX('Policy Characteristics'!A:A,MATCH($C272,'Policy Characteristics'!$C:$C,0))),"",INDEX('Policy Characteristics'!A:A,MATCH($C272,'Policy Characteristics'!$C:$C,0)))</f>
        <v>Electricity Supply</v>
      </c>
      <c r="B272" s="467" t="str">
        <f>IF(ISBLANK(INDEX('Policy Characteristics'!B:B,MATCH($C272,'Policy Characteristics'!$C:$C,0))),"",INDEX('Policy Characteristics'!B:B,MATCH($C272,'Policy Characteristics'!$C:$C,0)))</f>
        <v>Change Electricity Imports</v>
      </c>
      <c r="C272" s="446" t="str">
        <f t="shared" si="18"/>
        <v>Percent Change in Electricity Imports</v>
      </c>
      <c r="D272" s="294" t="s">
        <v>79</v>
      </c>
      <c r="E272" s="339"/>
      <c r="F272" s="294" t="s">
        <v>91</v>
      </c>
      <c r="G272" s="294"/>
      <c r="H272" s="297">
        <v>531</v>
      </c>
      <c r="I272" s="468" t="s">
        <v>44</v>
      </c>
      <c r="J272" s="469" t="str">
        <f>IF(ISBLANK(INDEX('Policy Characteristics'!D:D,MATCH($C272,'Policy Characteristics'!$C:$C,0))),"",INDEX('Policy Characteristics'!D:D,MATCH($C272,'Policy Characteristics'!$C:$C,0)))</f>
        <v>Electricity Imports and Exports</v>
      </c>
      <c r="K272" s="446" t="str">
        <f>IF(ISBLANK(INDEX('Policy Characteristics'!E:E,MATCH($C272,'Policy Characteristics'!$C:$C,0))),"",INDEX('Policy Characteristics'!E:E,MATCH($C272,'Policy Characteristics'!$C:$C,0)))</f>
        <v>elec change imports</v>
      </c>
      <c r="L272" s="242">
        <f>IF(ISBLANK(INDEX('Policy Characteristics'!F:F,MATCH($C272,'Policy Characteristics'!$C:$C,0))),"",INDEX('Policy Characteristics'!F:F,MATCH($C272,'Policy Characteristics'!$C:$C,0)))</f>
        <v>-0.5</v>
      </c>
      <c r="M272" s="242">
        <f>IF(ISBLANK(INDEX('Policy Characteristics'!G:G,MATCH($C272,'Policy Characteristics'!$C:$C,0))),"",INDEX('Policy Characteristics'!G:G,MATCH($C272,'Policy Characteristics'!$C:$C,0)))</f>
        <v>1</v>
      </c>
      <c r="N272" s="242">
        <f>IF(ISBLANK(INDEX('Policy Characteristics'!H:H,MATCH($C272,'Policy Characteristics'!$C:$C,0))),"",INDEX('Policy Characteristics'!H:H,MATCH($C272,'Policy Characteristics'!$C:$C,0)))</f>
        <v>0.02</v>
      </c>
      <c r="O272" s="446" t="str">
        <f>IF(ISBLANK(INDEX('Policy Characteristics'!I:I,MATCH($C272,'Policy Characteristics'!$C:$C,0))),"",INDEX('Policy Characteristics'!I:I,MATCH($C272,'Policy Characteristics'!$C:$C,0)))</f>
        <v>% change in imports</v>
      </c>
      <c r="P272" s="446" t="str">
        <f>IF(ISBLANK(INDEX('Policy Characteristics'!J:J,MATCH($C272,'Policy Characteristics'!$C:$C,0))),"",INDEX('Policy Characteristics'!J:J,MATCH($C272,'Policy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2" s="446" t="str">
        <f>IF(ISBLANK(INDEX('Policy Characteristics'!K:K,MATCH($C272,'Policy Characteristics'!$C:$C,0))),"",INDEX('Policy Characteristics'!K:K,MATCH($C272,'Policy Characteristics'!$C:$C,0)))</f>
        <v>electricity-sector-main.html#elec-imports</v>
      </c>
      <c r="R272" s="446" t="str">
        <f>IF(ISBLANK(INDEX('Policy Characteristics'!L:L,MATCH($C272,'Policy Characteristics'!$C:$C,0))),"",INDEX('Policy Characteristics'!L:L,MATCH($C272,'Policy Characteristics'!$C:$C,0)))</f>
        <v>electricity-imports-exports.html</v>
      </c>
    </row>
    <row r="273" spans="1:18" s="295" customFormat="1" x14ac:dyDescent="0.25">
      <c r="A273" s="446" t="str">
        <f>IF(ISBLANK(INDEX('Policy Characteristics'!A:A,MATCH($C273,'Policy Characteristics'!$C:$C,0))),"",INDEX('Policy Characteristics'!A:A,MATCH($C273,'Policy Characteristics'!$C:$C,0)))</f>
        <v>Electricity Supply</v>
      </c>
      <c r="B273" s="467" t="str">
        <f>IF(ISBLANK(INDEX('Policy Characteristics'!B:B,MATCH($C273,'Policy Characteristics'!$C:$C,0))),"",INDEX('Policy Characteristics'!B:B,MATCH($C273,'Policy Characteristics'!$C:$C,0)))</f>
        <v>Change Electricity Imports</v>
      </c>
      <c r="C273" s="446" t="str">
        <f t="shared" si="18"/>
        <v>Percent Change in Electricity Imports</v>
      </c>
      <c r="D273" s="294" t="s">
        <v>80</v>
      </c>
      <c r="E273" s="339"/>
      <c r="F273" s="294" t="s">
        <v>92</v>
      </c>
      <c r="G273" s="294"/>
      <c r="H273" s="297">
        <v>532</v>
      </c>
      <c r="I273" s="468" t="s">
        <v>43</v>
      </c>
      <c r="J273" s="469" t="str">
        <f>IF(ISBLANK(INDEX('Policy Characteristics'!D:D,MATCH($C273,'Policy Characteristics'!$C:$C,0))),"",INDEX('Policy Characteristics'!D:D,MATCH($C273,'Policy Characteristics'!$C:$C,0)))</f>
        <v>Electricity Imports and Exports</v>
      </c>
      <c r="K273" s="446" t="str">
        <f>IF(ISBLANK(INDEX('Policy Characteristics'!E:E,MATCH($C273,'Policy Characteristics'!$C:$C,0))),"",INDEX('Policy Characteristics'!E:E,MATCH($C273,'Policy Characteristics'!$C:$C,0)))</f>
        <v>elec change imports</v>
      </c>
      <c r="L273" s="242">
        <f>IF(ISBLANK(INDEX('Policy Characteristics'!F:F,MATCH($C273,'Policy Characteristics'!$C:$C,0))),"",INDEX('Policy Characteristics'!F:F,MATCH($C273,'Policy Characteristics'!$C:$C,0)))</f>
        <v>-0.5</v>
      </c>
      <c r="M273" s="242">
        <f>IF(ISBLANK(INDEX('Policy Characteristics'!G:G,MATCH($C273,'Policy Characteristics'!$C:$C,0))),"",INDEX('Policy Characteristics'!G:G,MATCH($C273,'Policy Characteristics'!$C:$C,0)))</f>
        <v>1</v>
      </c>
      <c r="N273" s="242">
        <f>IF(ISBLANK(INDEX('Policy Characteristics'!H:H,MATCH($C273,'Policy Characteristics'!$C:$C,0))),"",INDEX('Policy Characteristics'!H:H,MATCH($C273,'Policy Characteristics'!$C:$C,0)))</f>
        <v>0.02</v>
      </c>
      <c r="O273" s="446" t="str">
        <f>IF(ISBLANK(INDEX('Policy Characteristics'!I:I,MATCH($C273,'Policy Characteristics'!$C:$C,0))),"",INDEX('Policy Characteristics'!I:I,MATCH($C273,'Policy Characteristics'!$C:$C,0)))</f>
        <v>% change in imports</v>
      </c>
      <c r="P273" s="446" t="str">
        <f>IF(ISBLANK(INDEX('Policy Characteristics'!J:J,MATCH($C273,'Policy Characteristics'!$C:$C,0))),"",INDEX('Policy Characteristics'!J:J,MATCH($C273,'Policy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3" s="446" t="str">
        <f>IF(ISBLANK(INDEX('Policy Characteristics'!K:K,MATCH($C273,'Policy Characteristics'!$C:$C,0))),"",INDEX('Policy Characteristics'!K:K,MATCH($C273,'Policy Characteristics'!$C:$C,0)))</f>
        <v>electricity-sector-main.html#elec-imports</v>
      </c>
      <c r="R273" s="446" t="str">
        <f>IF(ISBLANK(INDEX('Policy Characteristics'!L:L,MATCH($C273,'Policy Characteristics'!$C:$C,0))),"",INDEX('Policy Characteristics'!L:L,MATCH($C273,'Policy Characteristics'!$C:$C,0)))</f>
        <v>electricity-imports-exports.html</v>
      </c>
    </row>
    <row r="274" spans="1:18" s="295" customFormat="1" x14ac:dyDescent="0.25">
      <c r="A274" s="446" t="str">
        <f>IF(ISBLANK(INDEX('Policy Characteristics'!A:A,MATCH($C274,'Policy Characteristics'!$C:$C,0))),"",INDEX('Policy Characteristics'!A:A,MATCH($C274,'Policy Characteristics'!$C:$C,0)))</f>
        <v>Electricity Supply</v>
      </c>
      <c r="B274" s="467" t="str">
        <f>IF(ISBLANK(INDEX('Policy Characteristics'!B:B,MATCH($C274,'Policy Characteristics'!$C:$C,0))),"",INDEX('Policy Characteristics'!B:B,MATCH($C274,'Policy Characteristics'!$C:$C,0)))</f>
        <v>Change Electricity Imports</v>
      </c>
      <c r="C274" s="446" t="str">
        <f t="shared" si="18"/>
        <v>Percent Change in Electricity Imports</v>
      </c>
      <c r="D274" s="294" t="s">
        <v>2424</v>
      </c>
      <c r="E274" s="339"/>
      <c r="F274" s="294" t="s">
        <v>437</v>
      </c>
      <c r="G274" s="294"/>
      <c r="H274" s="297">
        <v>533</v>
      </c>
      <c r="I274" s="468" t="s">
        <v>44</v>
      </c>
      <c r="J274" s="469" t="str">
        <f>IF(ISBLANK(INDEX('Policy Characteristics'!D:D,MATCH($C274,'Policy Characteristics'!$C:$C,0))),"",INDEX('Policy Characteristics'!D:D,MATCH($C274,'Policy Characteristics'!$C:$C,0)))</f>
        <v>Electricity Imports and Exports</v>
      </c>
      <c r="K274" s="446" t="str">
        <f>IF(ISBLANK(INDEX('Policy Characteristics'!E:E,MATCH($C274,'Policy Characteristics'!$C:$C,0))),"",INDEX('Policy Characteristics'!E:E,MATCH($C274,'Policy Characteristics'!$C:$C,0)))</f>
        <v>elec change imports</v>
      </c>
      <c r="L274" s="242">
        <f>IF(ISBLANK(INDEX('Policy Characteristics'!F:F,MATCH($C274,'Policy Characteristics'!$C:$C,0))),"",INDEX('Policy Characteristics'!F:F,MATCH($C274,'Policy Characteristics'!$C:$C,0)))</f>
        <v>-0.5</v>
      </c>
      <c r="M274" s="242">
        <f>IF(ISBLANK(INDEX('Policy Characteristics'!G:G,MATCH($C274,'Policy Characteristics'!$C:$C,0))),"",INDEX('Policy Characteristics'!G:G,MATCH($C274,'Policy Characteristics'!$C:$C,0)))</f>
        <v>1</v>
      </c>
      <c r="N274" s="242">
        <f>IF(ISBLANK(INDEX('Policy Characteristics'!H:H,MATCH($C274,'Policy Characteristics'!$C:$C,0))),"",INDEX('Policy Characteristics'!H:H,MATCH($C274,'Policy Characteristics'!$C:$C,0)))</f>
        <v>0.02</v>
      </c>
      <c r="O274" s="446" t="str">
        <f>IF(ISBLANK(INDEX('Policy Characteristics'!I:I,MATCH($C274,'Policy Characteristics'!$C:$C,0))),"",INDEX('Policy Characteristics'!I:I,MATCH($C274,'Policy Characteristics'!$C:$C,0)))</f>
        <v>% change in imports</v>
      </c>
      <c r="P274" s="446" t="str">
        <f>IF(ISBLANK(INDEX('Policy Characteristics'!J:J,MATCH($C274,'Policy Characteristics'!$C:$C,0))),"",INDEX('Policy Characteristics'!J:J,MATCH($C274,'Policy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4" s="446" t="str">
        <f>IF(ISBLANK(INDEX('Policy Characteristics'!K:K,MATCH($C274,'Policy Characteristics'!$C:$C,0))),"",INDEX('Policy Characteristics'!K:K,MATCH($C274,'Policy Characteristics'!$C:$C,0)))</f>
        <v>electricity-sector-main.html#elec-imports</v>
      </c>
      <c r="R274" s="446" t="str">
        <f>IF(ISBLANK(INDEX('Policy Characteristics'!L:L,MATCH($C274,'Policy Characteristics'!$C:$C,0))),"",INDEX('Policy Characteristics'!L:L,MATCH($C274,'Policy Characteristics'!$C:$C,0)))</f>
        <v>electricity-imports-exports.html</v>
      </c>
    </row>
    <row r="275" spans="1:18" s="295" customFormat="1" x14ac:dyDescent="0.25">
      <c r="A275" s="446" t="str">
        <f>IF(ISBLANK(INDEX('Policy Characteristics'!A:A,MATCH($C275,'Policy Characteristics'!$C:$C,0))),"",INDEX('Policy Characteristics'!A:A,MATCH($C275,'Policy Characteristics'!$C:$C,0)))</f>
        <v>Electricity Supply</v>
      </c>
      <c r="B275" s="467" t="str">
        <f>IF(ISBLANK(INDEX('Policy Characteristics'!B:B,MATCH($C275,'Policy Characteristics'!$C:$C,0))),"",INDEX('Policy Characteristics'!B:B,MATCH($C275,'Policy Characteristics'!$C:$C,0)))</f>
        <v>Change Electricity Imports</v>
      </c>
      <c r="C275" s="446" t="str">
        <f t="shared" si="18"/>
        <v>Percent Change in Electricity Imports</v>
      </c>
      <c r="D275" s="294" t="s">
        <v>309</v>
      </c>
      <c r="E275" s="339"/>
      <c r="F275" s="294" t="s">
        <v>311</v>
      </c>
      <c r="G275" s="294"/>
      <c r="H275" s="297">
        <v>534</v>
      </c>
      <c r="I275" s="468" t="s">
        <v>43</v>
      </c>
      <c r="J275" s="469" t="str">
        <f>IF(ISBLANK(INDEX('Policy Characteristics'!D:D,MATCH($C275,'Policy Characteristics'!$C:$C,0))),"",INDEX('Policy Characteristics'!D:D,MATCH($C275,'Policy Characteristics'!$C:$C,0)))</f>
        <v>Electricity Imports and Exports</v>
      </c>
      <c r="K275" s="446" t="str">
        <f>IF(ISBLANK(INDEX('Policy Characteristics'!E:E,MATCH($C275,'Policy Characteristics'!$C:$C,0))),"",INDEX('Policy Characteristics'!E:E,MATCH($C275,'Policy Characteristics'!$C:$C,0)))</f>
        <v>elec change imports</v>
      </c>
      <c r="L275" s="242">
        <f>IF(ISBLANK(INDEX('Policy Characteristics'!F:F,MATCH($C275,'Policy Characteristics'!$C:$C,0))),"",INDEX('Policy Characteristics'!F:F,MATCH($C275,'Policy Characteristics'!$C:$C,0)))</f>
        <v>-0.5</v>
      </c>
      <c r="M275" s="242">
        <f>IF(ISBLANK(INDEX('Policy Characteristics'!G:G,MATCH($C275,'Policy Characteristics'!$C:$C,0))),"",INDEX('Policy Characteristics'!G:G,MATCH($C275,'Policy Characteristics'!$C:$C,0)))</f>
        <v>1</v>
      </c>
      <c r="N275" s="242">
        <f>IF(ISBLANK(INDEX('Policy Characteristics'!H:H,MATCH($C275,'Policy Characteristics'!$C:$C,0))),"",INDEX('Policy Characteristics'!H:H,MATCH($C275,'Policy Characteristics'!$C:$C,0)))</f>
        <v>0.02</v>
      </c>
      <c r="O275" s="446" t="str">
        <f>IF(ISBLANK(INDEX('Policy Characteristics'!I:I,MATCH($C275,'Policy Characteristics'!$C:$C,0))),"",INDEX('Policy Characteristics'!I:I,MATCH($C275,'Policy Characteristics'!$C:$C,0)))</f>
        <v>% change in imports</v>
      </c>
      <c r="P275" s="446" t="str">
        <f>IF(ISBLANK(INDEX('Policy Characteristics'!J:J,MATCH($C275,'Policy Characteristics'!$C:$C,0))),"",INDEX('Policy Characteristics'!J:J,MATCH($C275,'Policy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5" s="446" t="str">
        <f>IF(ISBLANK(INDEX('Policy Characteristics'!K:K,MATCH($C275,'Policy Characteristics'!$C:$C,0))),"",INDEX('Policy Characteristics'!K:K,MATCH($C275,'Policy Characteristics'!$C:$C,0)))</f>
        <v>electricity-sector-main.html#elec-imports</v>
      </c>
      <c r="R275" s="446" t="str">
        <f>IF(ISBLANK(INDEX('Policy Characteristics'!L:L,MATCH($C275,'Policy Characteristics'!$C:$C,0))),"",INDEX('Policy Characteristics'!L:L,MATCH($C275,'Policy Characteristics'!$C:$C,0)))</f>
        <v>electricity-imports-exports.html</v>
      </c>
    </row>
    <row r="276" spans="1:18" s="295" customFormat="1" x14ac:dyDescent="0.25">
      <c r="A276" s="446" t="str">
        <f>IF(ISBLANK(INDEX('Policy Characteristics'!A:A,MATCH($C276,'Policy Characteristics'!$C:$C,0))),"",INDEX('Policy Characteristics'!A:A,MATCH($C276,'Policy Characteristics'!$C:$C,0)))</f>
        <v>Electricity Supply</v>
      </c>
      <c r="B276" s="467" t="str">
        <f>IF(ISBLANK(INDEX('Policy Characteristics'!B:B,MATCH($C276,'Policy Characteristics'!$C:$C,0))),"",INDEX('Policy Characteristics'!B:B,MATCH($C276,'Policy Characteristics'!$C:$C,0)))</f>
        <v>Change Electricity Imports</v>
      </c>
      <c r="C276" s="446" t="str">
        <f t="shared" si="18"/>
        <v>Percent Change in Electricity Imports</v>
      </c>
      <c r="D276" s="294" t="s">
        <v>310</v>
      </c>
      <c r="E276" s="339"/>
      <c r="F276" s="294" t="s">
        <v>312</v>
      </c>
      <c r="G276" s="294"/>
      <c r="H276" s="297">
        <v>535</v>
      </c>
      <c r="I276" s="468" t="s">
        <v>44</v>
      </c>
      <c r="J276" s="469" t="str">
        <f>IF(ISBLANK(INDEX('Policy Characteristics'!D:D,MATCH($C276,'Policy Characteristics'!$C:$C,0))),"",INDEX('Policy Characteristics'!D:D,MATCH($C276,'Policy Characteristics'!$C:$C,0)))</f>
        <v>Electricity Imports and Exports</v>
      </c>
      <c r="K276" s="446" t="str">
        <f>IF(ISBLANK(INDEX('Policy Characteristics'!E:E,MATCH($C276,'Policy Characteristics'!$C:$C,0))),"",INDEX('Policy Characteristics'!E:E,MATCH($C276,'Policy Characteristics'!$C:$C,0)))</f>
        <v>elec change imports</v>
      </c>
      <c r="L276" s="242">
        <f>IF(ISBLANK(INDEX('Policy Characteristics'!F:F,MATCH($C276,'Policy Characteristics'!$C:$C,0))),"",INDEX('Policy Characteristics'!F:F,MATCH($C276,'Policy Characteristics'!$C:$C,0)))</f>
        <v>-0.5</v>
      </c>
      <c r="M276" s="242">
        <f>IF(ISBLANK(INDEX('Policy Characteristics'!G:G,MATCH($C276,'Policy Characteristics'!$C:$C,0))),"",INDEX('Policy Characteristics'!G:G,MATCH($C276,'Policy Characteristics'!$C:$C,0)))</f>
        <v>1</v>
      </c>
      <c r="N276" s="242">
        <f>IF(ISBLANK(INDEX('Policy Characteristics'!H:H,MATCH($C276,'Policy Characteristics'!$C:$C,0))),"",INDEX('Policy Characteristics'!H:H,MATCH($C276,'Policy Characteristics'!$C:$C,0)))</f>
        <v>0.02</v>
      </c>
      <c r="O276" s="446" t="str">
        <f>IF(ISBLANK(INDEX('Policy Characteristics'!I:I,MATCH($C276,'Policy Characteristics'!$C:$C,0))),"",INDEX('Policy Characteristics'!I:I,MATCH($C276,'Policy Characteristics'!$C:$C,0)))</f>
        <v>% change in imports</v>
      </c>
      <c r="P276" s="446" t="str">
        <f>IF(ISBLANK(INDEX('Policy Characteristics'!J:J,MATCH($C276,'Policy Characteristics'!$C:$C,0))),"",INDEX('Policy Characteristics'!J:J,MATCH($C276,'Policy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6" s="446" t="str">
        <f>IF(ISBLANK(INDEX('Policy Characteristics'!K:K,MATCH($C276,'Policy Characteristics'!$C:$C,0))),"",INDEX('Policy Characteristics'!K:K,MATCH($C276,'Policy Characteristics'!$C:$C,0)))</f>
        <v>electricity-sector-main.html#elec-imports</v>
      </c>
      <c r="R276" s="446" t="str">
        <f>IF(ISBLANK(INDEX('Policy Characteristics'!L:L,MATCH($C276,'Policy Characteristics'!$C:$C,0))),"",INDEX('Policy Characteristics'!L:L,MATCH($C276,'Policy Characteristics'!$C:$C,0)))</f>
        <v>electricity-imports-exports.html</v>
      </c>
    </row>
    <row r="277" spans="1:18" s="295" customFormat="1" x14ac:dyDescent="0.25">
      <c r="A277" s="446" t="str">
        <f>IF(ISBLANK(INDEX('Policy Characteristics'!A:A,MATCH($C277,'Policy Characteristics'!$C:$C,0))),"",INDEX('Policy Characteristics'!A:A,MATCH($C277,'Policy Characteristics'!$C:$C,0)))</f>
        <v>Electricity Supply</v>
      </c>
      <c r="B277" s="467" t="str">
        <f>IF(ISBLANK(INDEX('Policy Characteristics'!B:B,MATCH($C277,'Policy Characteristics'!$C:$C,0))),"",INDEX('Policy Characteristics'!B:B,MATCH($C277,'Policy Characteristics'!$C:$C,0)))</f>
        <v>Change Electricity Imports</v>
      </c>
      <c r="C277" s="446" t="str">
        <f t="shared" si="18"/>
        <v>Percent Change in Electricity Imports</v>
      </c>
      <c r="D277" s="294" t="s">
        <v>445</v>
      </c>
      <c r="E277" s="339"/>
      <c r="F277" s="294" t="s">
        <v>444</v>
      </c>
      <c r="G277" s="294"/>
      <c r="H277" s="297">
        <v>536</v>
      </c>
      <c r="I277" s="468" t="s">
        <v>44</v>
      </c>
      <c r="J277" s="469" t="str">
        <f>IF(ISBLANK(INDEX('Policy Characteristics'!D:D,MATCH($C277,'Policy Characteristics'!$C:$C,0))),"",INDEX('Policy Characteristics'!D:D,MATCH($C277,'Policy Characteristics'!$C:$C,0)))</f>
        <v>Electricity Imports and Exports</v>
      </c>
      <c r="K277" s="446" t="str">
        <f>IF(ISBLANK(INDEX('Policy Characteristics'!E:E,MATCH($C277,'Policy Characteristics'!$C:$C,0))),"",INDEX('Policy Characteristics'!E:E,MATCH($C277,'Policy Characteristics'!$C:$C,0)))</f>
        <v>elec change imports</v>
      </c>
      <c r="L277" s="242">
        <f>IF(ISBLANK(INDEX('Policy Characteristics'!F:F,MATCH($C277,'Policy Characteristics'!$C:$C,0))),"",INDEX('Policy Characteristics'!F:F,MATCH($C277,'Policy Characteristics'!$C:$C,0)))</f>
        <v>-0.5</v>
      </c>
      <c r="M277" s="242">
        <f>IF(ISBLANK(INDEX('Policy Characteristics'!G:G,MATCH($C277,'Policy Characteristics'!$C:$C,0))),"",INDEX('Policy Characteristics'!G:G,MATCH($C277,'Policy Characteristics'!$C:$C,0)))</f>
        <v>1</v>
      </c>
      <c r="N277" s="242">
        <f>IF(ISBLANK(INDEX('Policy Characteristics'!H:H,MATCH($C277,'Policy Characteristics'!$C:$C,0))),"",INDEX('Policy Characteristics'!H:H,MATCH($C277,'Policy Characteristics'!$C:$C,0)))</f>
        <v>0.02</v>
      </c>
      <c r="O277" s="446" t="str">
        <f>IF(ISBLANK(INDEX('Policy Characteristics'!I:I,MATCH($C277,'Policy Characteristics'!$C:$C,0))),"",INDEX('Policy Characteristics'!I:I,MATCH($C277,'Policy Characteristics'!$C:$C,0)))</f>
        <v>% change in imports</v>
      </c>
      <c r="P277" s="446" t="str">
        <f>IF(ISBLANK(INDEX('Policy Characteristics'!J:J,MATCH($C277,'Policy Characteristics'!$C:$C,0))),"",INDEX('Policy Characteristics'!J:J,MATCH($C277,'Policy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7" s="446" t="str">
        <f>IF(ISBLANK(INDEX('Policy Characteristics'!K:K,MATCH($C277,'Policy Characteristics'!$C:$C,0))),"",INDEX('Policy Characteristics'!K:K,MATCH($C277,'Policy Characteristics'!$C:$C,0)))</f>
        <v>electricity-sector-main.html#elec-imports</v>
      </c>
      <c r="R277" s="446" t="str">
        <f>IF(ISBLANK(INDEX('Policy Characteristics'!L:L,MATCH($C277,'Policy Characteristics'!$C:$C,0))),"",INDEX('Policy Characteristics'!L:L,MATCH($C277,'Policy Characteristics'!$C:$C,0)))</f>
        <v>electricity-imports-exports.html</v>
      </c>
    </row>
    <row r="278" spans="1:18" s="295" customFormat="1" x14ac:dyDescent="0.25">
      <c r="A278" s="446" t="str">
        <f>IF(ISBLANK(INDEX('Policy Characteristics'!A:A,MATCH($C278,'Policy Characteristics'!$C:$C,0))),"",INDEX('Policy Characteristics'!A:A,MATCH($C278,'Policy Characteristics'!$C:$C,0)))</f>
        <v>Electricity Supply</v>
      </c>
      <c r="B278" s="467" t="str">
        <f>IF(ISBLANK(INDEX('Policy Characteristics'!B:B,MATCH($C278,'Policy Characteristics'!$C:$C,0))),"",INDEX('Policy Characteristics'!B:B,MATCH($C278,'Policy Characteristics'!$C:$C,0)))</f>
        <v>Change Electricity Imports</v>
      </c>
      <c r="C278" s="446" t="str">
        <f t="shared" si="18"/>
        <v>Percent Change in Electricity Imports</v>
      </c>
      <c r="D278" s="294" t="s">
        <v>454</v>
      </c>
      <c r="E278" s="339"/>
      <c r="F278" s="294" t="s">
        <v>455</v>
      </c>
      <c r="G278" s="294"/>
      <c r="H278" s="297">
        <v>537</v>
      </c>
      <c r="I278" s="468" t="s">
        <v>44</v>
      </c>
      <c r="J278" s="469" t="str">
        <f>IF(ISBLANK(INDEX('Policy Characteristics'!D:D,MATCH($C278,'Policy Characteristics'!$C:$C,0))),"",INDEX('Policy Characteristics'!D:D,MATCH($C278,'Policy Characteristics'!$C:$C,0)))</f>
        <v>Electricity Imports and Exports</v>
      </c>
      <c r="K278" s="446" t="str">
        <f>IF(ISBLANK(INDEX('Policy Characteristics'!E:E,MATCH($C278,'Policy Characteristics'!$C:$C,0))),"",INDEX('Policy Characteristics'!E:E,MATCH($C278,'Policy Characteristics'!$C:$C,0)))</f>
        <v>elec change imports</v>
      </c>
      <c r="L278" s="242">
        <f>IF(ISBLANK(INDEX('Policy Characteristics'!F:F,MATCH($C278,'Policy Characteristics'!$C:$C,0))),"",INDEX('Policy Characteristics'!F:F,MATCH($C278,'Policy Characteristics'!$C:$C,0)))</f>
        <v>-0.5</v>
      </c>
      <c r="M278" s="242">
        <f>IF(ISBLANK(INDEX('Policy Characteristics'!G:G,MATCH($C278,'Policy Characteristics'!$C:$C,0))),"",INDEX('Policy Characteristics'!G:G,MATCH($C278,'Policy Characteristics'!$C:$C,0)))</f>
        <v>1</v>
      </c>
      <c r="N278" s="242">
        <f>IF(ISBLANK(INDEX('Policy Characteristics'!H:H,MATCH($C278,'Policy Characteristics'!$C:$C,0))),"",INDEX('Policy Characteristics'!H:H,MATCH($C278,'Policy Characteristics'!$C:$C,0)))</f>
        <v>0.02</v>
      </c>
      <c r="O278" s="446" t="str">
        <f>IF(ISBLANK(INDEX('Policy Characteristics'!I:I,MATCH($C278,'Policy Characteristics'!$C:$C,0))),"",INDEX('Policy Characteristics'!I:I,MATCH($C278,'Policy Characteristics'!$C:$C,0)))</f>
        <v>% change in imports</v>
      </c>
      <c r="P278" s="446" t="str">
        <f>IF(ISBLANK(INDEX('Policy Characteristics'!J:J,MATCH($C278,'Policy Characteristics'!$C:$C,0))),"",INDEX('Policy Characteristics'!J:J,MATCH($C278,'Policy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8" s="446" t="str">
        <f>IF(ISBLANK(INDEX('Policy Characteristics'!K:K,MATCH($C278,'Policy Characteristics'!$C:$C,0))),"",INDEX('Policy Characteristics'!K:K,MATCH($C278,'Policy Characteristics'!$C:$C,0)))</f>
        <v>electricity-sector-main.html#elec-imports</v>
      </c>
      <c r="R278" s="446" t="str">
        <f>IF(ISBLANK(INDEX('Policy Characteristics'!L:L,MATCH($C278,'Policy Characteristics'!$C:$C,0))),"",INDEX('Policy Characteristics'!L:L,MATCH($C278,'Policy Characteristics'!$C:$C,0)))</f>
        <v>electricity-imports-exports.html</v>
      </c>
    </row>
    <row r="279" spans="1:18" s="295" customFormat="1" x14ac:dyDescent="0.25">
      <c r="A279" s="446" t="str">
        <f>IF(ISBLANK(INDEX('Policy Characteristics'!A:A,MATCH($C279,'Policy Characteristics'!$C:$C,0))),"",INDEX('Policy Characteristics'!A:A,MATCH($C279,'Policy Characteristics'!$C:$C,0)))</f>
        <v>Electricity Supply</v>
      </c>
      <c r="B279" s="467" t="str">
        <f>IF(ISBLANK(INDEX('Policy Characteristics'!B:B,MATCH($C279,'Policy Characteristics'!$C:$C,0))),"",INDEX('Policy Characteristics'!B:B,MATCH($C279,'Policy Characteristics'!$C:$C,0)))</f>
        <v>Change Electricity Imports</v>
      </c>
      <c r="C279" s="446" t="str">
        <f t="shared" si="18"/>
        <v>Percent Change in Electricity Imports</v>
      </c>
      <c r="D279" s="294" t="s">
        <v>2749</v>
      </c>
      <c r="E279" s="339"/>
      <c r="F279" s="294" t="s">
        <v>2468</v>
      </c>
      <c r="G279" s="294"/>
      <c r="H279" s="297">
        <v>538</v>
      </c>
      <c r="I279" s="468" t="s">
        <v>44</v>
      </c>
      <c r="J279" s="469" t="str">
        <f>IF(ISBLANK(INDEX('Policy Characteristics'!D:D,MATCH($C279,'Policy Characteristics'!$C:$C,0))),"",INDEX('Policy Characteristics'!D:D,MATCH($C279,'Policy Characteristics'!$C:$C,0)))</f>
        <v>Electricity Imports and Exports</v>
      </c>
      <c r="K279" s="446" t="str">
        <f>IF(ISBLANK(INDEX('Policy Characteristics'!E:E,MATCH($C279,'Policy Characteristics'!$C:$C,0))),"",INDEX('Policy Characteristics'!E:E,MATCH($C279,'Policy Characteristics'!$C:$C,0)))</f>
        <v>elec change imports</v>
      </c>
      <c r="L279" s="242">
        <f>IF(ISBLANK(INDEX('Policy Characteristics'!F:F,MATCH($C279,'Policy Characteristics'!$C:$C,0))),"",INDEX('Policy Characteristics'!F:F,MATCH($C279,'Policy Characteristics'!$C:$C,0)))</f>
        <v>-0.5</v>
      </c>
      <c r="M279" s="242">
        <f>IF(ISBLANK(INDEX('Policy Characteristics'!G:G,MATCH($C279,'Policy Characteristics'!$C:$C,0))),"",INDEX('Policy Characteristics'!G:G,MATCH($C279,'Policy Characteristics'!$C:$C,0)))</f>
        <v>1</v>
      </c>
      <c r="N279" s="242">
        <f>IF(ISBLANK(INDEX('Policy Characteristics'!H:H,MATCH($C279,'Policy Characteristics'!$C:$C,0))),"",INDEX('Policy Characteristics'!H:H,MATCH($C279,'Policy Characteristics'!$C:$C,0)))</f>
        <v>0.02</v>
      </c>
      <c r="O279" s="446" t="str">
        <f>IF(ISBLANK(INDEX('Policy Characteristics'!I:I,MATCH($C279,'Policy Characteristics'!$C:$C,0))),"",INDEX('Policy Characteristics'!I:I,MATCH($C279,'Policy Characteristics'!$C:$C,0)))</f>
        <v>% change in imports</v>
      </c>
      <c r="P279" s="446" t="str">
        <f>IF(ISBLANK(INDEX('Policy Characteristics'!J:J,MATCH($C279,'Policy Characteristics'!$C:$C,0))),"",INDEX('Policy Characteristics'!J:J,MATCH($C279,'Policy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9" s="446" t="str">
        <f>IF(ISBLANK(INDEX('Policy Characteristics'!K:K,MATCH($C279,'Policy Characteristics'!$C:$C,0))),"",INDEX('Policy Characteristics'!K:K,MATCH($C279,'Policy Characteristics'!$C:$C,0)))</f>
        <v>electricity-sector-main.html#elec-imports</v>
      </c>
      <c r="R279" s="446" t="str">
        <f>IF(ISBLANK(INDEX('Policy Characteristics'!L:L,MATCH($C279,'Policy Characteristics'!$C:$C,0))),"",INDEX('Policy Characteristics'!L:L,MATCH($C279,'Policy Characteristics'!$C:$C,0)))</f>
        <v>electricity-imports-exports.html</v>
      </c>
    </row>
    <row r="280" spans="1:18" s="295" customFormat="1" x14ac:dyDescent="0.25">
      <c r="A280" s="446" t="str">
        <f>IF(ISBLANK(INDEX('Policy Characteristics'!A:A,MATCH($C280,'Policy Characteristics'!$C:$C,0))),"",INDEX('Policy Characteristics'!A:A,MATCH($C280,'Policy Characteristics'!$C:$C,0)))</f>
        <v>Electricity Supply</v>
      </c>
      <c r="B280" s="467" t="str">
        <f>IF(ISBLANK(INDEX('Policy Characteristics'!B:B,MATCH($C280,'Policy Characteristics'!$C:$C,0))),"",INDEX('Policy Characteristics'!B:B,MATCH($C280,'Policy Characteristics'!$C:$C,0)))</f>
        <v>Change Electricity Imports</v>
      </c>
      <c r="C280" s="446" t="str">
        <f t="shared" si="18"/>
        <v>Percent Change in Electricity Imports</v>
      </c>
      <c r="D280" s="294" t="s">
        <v>2750</v>
      </c>
      <c r="E280" s="339"/>
      <c r="F280" s="294" t="s">
        <v>2592</v>
      </c>
      <c r="G280" s="294"/>
      <c r="H280" s="297">
        <v>539</v>
      </c>
      <c r="I280" s="468" t="s">
        <v>44</v>
      </c>
      <c r="J280" s="469" t="str">
        <f>IF(ISBLANK(INDEX('Policy Characteristics'!D:D,MATCH($C280,'Policy Characteristics'!$C:$C,0))),"",INDEX('Policy Characteristics'!D:D,MATCH($C280,'Policy Characteristics'!$C:$C,0)))</f>
        <v>Electricity Imports and Exports</v>
      </c>
      <c r="K280" s="446" t="str">
        <f>IF(ISBLANK(INDEX('Policy Characteristics'!E:E,MATCH($C280,'Policy Characteristics'!$C:$C,0))),"",INDEX('Policy Characteristics'!E:E,MATCH($C280,'Policy Characteristics'!$C:$C,0)))</f>
        <v>elec change imports</v>
      </c>
      <c r="L280" s="242">
        <f>IF(ISBLANK(INDEX('Policy Characteristics'!F:F,MATCH($C280,'Policy Characteristics'!$C:$C,0))),"",INDEX('Policy Characteristics'!F:F,MATCH($C280,'Policy Characteristics'!$C:$C,0)))</f>
        <v>-0.5</v>
      </c>
      <c r="M280" s="242">
        <f>IF(ISBLANK(INDEX('Policy Characteristics'!G:G,MATCH($C280,'Policy Characteristics'!$C:$C,0))),"",INDEX('Policy Characteristics'!G:G,MATCH($C280,'Policy Characteristics'!$C:$C,0)))</f>
        <v>1</v>
      </c>
      <c r="N280" s="242">
        <f>IF(ISBLANK(INDEX('Policy Characteristics'!H:H,MATCH($C280,'Policy Characteristics'!$C:$C,0))),"",INDEX('Policy Characteristics'!H:H,MATCH($C280,'Policy Characteristics'!$C:$C,0)))</f>
        <v>0.02</v>
      </c>
      <c r="O280" s="446" t="str">
        <f>IF(ISBLANK(INDEX('Policy Characteristics'!I:I,MATCH($C280,'Policy Characteristics'!$C:$C,0))),"",INDEX('Policy Characteristics'!I:I,MATCH($C280,'Policy Characteristics'!$C:$C,0)))</f>
        <v>% change in imports</v>
      </c>
      <c r="P280" s="446" t="str">
        <f>IF(ISBLANK(INDEX('Policy Characteristics'!J:J,MATCH($C280,'Policy Characteristics'!$C:$C,0))),"",INDEX('Policy Characteristics'!J:J,MATCH($C280,'Policy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0" s="446" t="str">
        <f>IF(ISBLANK(INDEX('Policy Characteristics'!K:K,MATCH($C280,'Policy Characteristics'!$C:$C,0))),"",INDEX('Policy Characteristics'!K:K,MATCH($C280,'Policy Characteristics'!$C:$C,0)))</f>
        <v>electricity-sector-main.html#elec-imports</v>
      </c>
      <c r="R280" s="446" t="str">
        <f>IF(ISBLANK(INDEX('Policy Characteristics'!L:L,MATCH($C280,'Policy Characteristics'!$C:$C,0))),"",INDEX('Policy Characteristics'!L:L,MATCH($C280,'Policy Characteristics'!$C:$C,0)))</f>
        <v>electricity-imports-exports.html</v>
      </c>
    </row>
    <row r="281" spans="1:18" s="295" customFormat="1" x14ac:dyDescent="0.25">
      <c r="A281" s="446" t="str">
        <f>IF(ISBLANK(INDEX('Policy Characteristics'!A:A,MATCH($C281,'Policy Characteristics'!$C:$C,0))),"",INDEX('Policy Characteristics'!A:A,MATCH($C281,'Policy Characteristics'!$C:$C,0)))</f>
        <v>Electricity Supply</v>
      </c>
      <c r="B281" s="467" t="str">
        <f>IF(ISBLANK(INDEX('Policy Characteristics'!B:B,MATCH($C281,'Policy Characteristics'!$C:$C,0))),"",INDEX('Policy Characteristics'!B:B,MATCH($C281,'Policy Characteristics'!$C:$C,0)))</f>
        <v>Change Electricity Imports</v>
      </c>
      <c r="C281" s="446" t="str">
        <f t="shared" si="18"/>
        <v>Percent Change in Electricity Imports</v>
      </c>
      <c r="D281" s="294" t="s">
        <v>2751</v>
      </c>
      <c r="E281" s="339"/>
      <c r="F281" s="294" t="s">
        <v>2470</v>
      </c>
      <c r="G281" s="294"/>
      <c r="H281" s="297">
        <v>540</v>
      </c>
      <c r="I281" s="468" t="s">
        <v>44</v>
      </c>
      <c r="J281" s="469" t="str">
        <f>IF(ISBLANK(INDEX('Policy Characteristics'!D:D,MATCH($C281,'Policy Characteristics'!$C:$C,0))),"",INDEX('Policy Characteristics'!D:D,MATCH($C281,'Policy Characteristics'!$C:$C,0)))</f>
        <v>Electricity Imports and Exports</v>
      </c>
      <c r="K281" s="446" t="str">
        <f>IF(ISBLANK(INDEX('Policy Characteristics'!E:E,MATCH($C281,'Policy Characteristics'!$C:$C,0))),"",INDEX('Policy Characteristics'!E:E,MATCH($C281,'Policy Characteristics'!$C:$C,0)))</f>
        <v>elec change imports</v>
      </c>
      <c r="L281" s="242">
        <f>IF(ISBLANK(INDEX('Policy Characteristics'!F:F,MATCH($C281,'Policy Characteristics'!$C:$C,0))),"",INDEX('Policy Characteristics'!F:F,MATCH($C281,'Policy Characteristics'!$C:$C,0)))</f>
        <v>-0.5</v>
      </c>
      <c r="M281" s="242">
        <f>IF(ISBLANK(INDEX('Policy Characteristics'!G:G,MATCH($C281,'Policy Characteristics'!$C:$C,0))),"",INDEX('Policy Characteristics'!G:G,MATCH($C281,'Policy Characteristics'!$C:$C,0)))</f>
        <v>1</v>
      </c>
      <c r="N281" s="242">
        <f>IF(ISBLANK(INDEX('Policy Characteristics'!H:H,MATCH($C281,'Policy Characteristics'!$C:$C,0))),"",INDEX('Policy Characteristics'!H:H,MATCH($C281,'Policy Characteristics'!$C:$C,0)))</f>
        <v>0.02</v>
      </c>
      <c r="O281" s="446" t="str">
        <f>IF(ISBLANK(INDEX('Policy Characteristics'!I:I,MATCH($C281,'Policy Characteristics'!$C:$C,0))),"",INDEX('Policy Characteristics'!I:I,MATCH($C281,'Policy Characteristics'!$C:$C,0)))</f>
        <v>% change in imports</v>
      </c>
      <c r="P281" s="446" t="str">
        <f>IF(ISBLANK(INDEX('Policy Characteristics'!J:J,MATCH($C281,'Policy Characteristics'!$C:$C,0))),"",INDEX('Policy Characteristics'!J:J,MATCH($C281,'Policy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1" s="446" t="str">
        <f>IF(ISBLANK(INDEX('Policy Characteristics'!K:K,MATCH($C281,'Policy Characteristics'!$C:$C,0))),"",INDEX('Policy Characteristics'!K:K,MATCH($C281,'Policy Characteristics'!$C:$C,0)))</f>
        <v>electricity-sector-main.html#elec-imports</v>
      </c>
      <c r="R281" s="446" t="str">
        <f>IF(ISBLANK(INDEX('Policy Characteristics'!L:L,MATCH($C281,'Policy Characteristics'!$C:$C,0))),"",INDEX('Policy Characteristics'!L:L,MATCH($C281,'Policy Characteristics'!$C:$C,0)))</f>
        <v>electricity-imports-exports.html</v>
      </c>
    </row>
    <row r="282" spans="1:18" s="295" customFormat="1" x14ac:dyDescent="0.25">
      <c r="A282" s="446" t="str">
        <f>IF(ISBLANK(INDEX('Policy Characteristics'!A:A,MATCH($C282,'Policy Characteristics'!$C:$C,0))),"",INDEX('Policy Characteristics'!A:A,MATCH($C282,'Policy Characteristics'!$C:$C,0)))</f>
        <v>Electricity Supply</v>
      </c>
      <c r="B282" s="467" t="str">
        <f>IF(ISBLANK(INDEX('Policy Characteristics'!B:B,MATCH($C282,'Policy Characteristics'!$C:$C,0))),"",INDEX('Policy Characteristics'!B:B,MATCH($C282,'Policy Characteristics'!$C:$C,0)))</f>
        <v>Change Electricity Imports</v>
      </c>
      <c r="C282" s="446" t="str">
        <f t="shared" si="18"/>
        <v>Percent Change in Electricity Imports</v>
      </c>
      <c r="D282" s="294" t="s">
        <v>3487</v>
      </c>
      <c r="E282" s="339"/>
      <c r="F282" s="294" t="s">
        <v>3494</v>
      </c>
      <c r="G282" s="294"/>
      <c r="H282" s="297">
        <v>1754</v>
      </c>
      <c r="I282" s="468" t="s">
        <v>44</v>
      </c>
      <c r="J282" s="469" t="str">
        <f>IF(ISBLANK(INDEX('Policy Characteristics'!D:D,MATCH($C282,'Policy Characteristics'!$C:$C,0))),"",INDEX('Policy Characteristics'!D:D,MATCH($C282,'Policy Characteristics'!$C:$C,0)))</f>
        <v>Electricity Imports and Exports</v>
      </c>
      <c r="K282" s="446" t="str">
        <f>IF(ISBLANK(INDEX('Policy Characteristics'!E:E,MATCH($C282,'Policy Characteristics'!$C:$C,0))),"",INDEX('Policy Characteristics'!E:E,MATCH($C282,'Policy Characteristics'!$C:$C,0)))</f>
        <v>elec change imports</v>
      </c>
      <c r="L282" s="242">
        <f>IF(ISBLANK(INDEX('Policy Characteristics'!F:F,MATCH($C282,'Policy Characteristics'!$C:$C,0))),"",INDEX('Policy Characteristics'!F:F,MATCH($C282,'Policy Characteristics'!$C:$C,0)))</f>
        <v>-0.5</v>
      </c>
      <c r="M282" s="242">
        <f>IF(ISBLANK(INDEX('Policy Characteristics'!G:G,MATCH($C282,'Policy Characteristics'!$C:$C,0))),"",INDEX('Policy Characteristics'!G:G,MATCH($C282,'Policy Characteristics'!$C:$C,0)))</f>
        <v>1</v>
      </c>
      <c r="N282" s="242">
        <f>IF(ISBLANK(INDEX('Policy Characteristics'!H:H,MATCH($C282,'Policy Characteristics'!$C:$C,0))),"",INDEX('Policy Characteristics'!H:H,MATCH($C282,'Policy Characteristics'!$C:$C,0)))</f>
        <v>0.02</v>
      </c>
      <c r="O282" s="446" t="str">
        <f>IF(ISBLANK(INDEX('Policy Characteristics'!I:I,MATCH($C282,'Policy Characteristics'!$C:$C,0))),"",INDEX('Policy Characteristics'!I:I,MATCH($C282,'Policy Characteristics'!$C:$C,0)))</f>
        <v>% change in imports</v>
      </c>
      <c r="P282" s="446" t="str">
        <f>IF(ISBLANK(INDEX('Policy Characteristics'!J:J,MATCH($C282,'Policy Characteristics'!$C:$C,0))),"",INDEX('Policy Characteristics'!J:J,MATCH($C282,'Policy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2" s="446" t="str">
        <f>IF(ISBLANK(INDEX('Policy Characteristics'!K:K,MATCH($C282,'Policy Characteristics'!$C:$C,0))),"",INDEX('Policy Characteristics'!K:K,MATCH($C282,'Policy Characteristics'!$C:$C,0)))</f>
        <v>electricity-sector-main.html#elec-imports</v>
      </c>
      <c r="R282" s="446" t="str">
        <f>IF(ISBLANK(INDEX('Policy Characteristics'!L:L,MATCH($C282,'Policy Characteristics'!$C:$C,0))),"",INDEX('Policy Characteristics'!L:L,MATCH($C282,'Policy Characteristics'!$C:$C,0)))</f>
        <v>electricity-imports-exports.html</v>
      </c>
    </row>
    <row r="283" spans="1:18" s="295" customFormat="1" x14ac:dyDescent="0.25">
      <c r="A283" s="446" t="str">
        <f>IF(ISBLANK(INDEX('Policy Characteristics'!A:A,MATCH($C283,'Policy Characteristics'!$C:$C,0))),"",INDEX('Policy Characteristics'!A:A,MATCH($C283,'Policy Characteristics'!$C:$C,0)))</f>
        <v>Electricity Supply</v>
      </c>
      <c r="B283" s="467" t="str">
        <f>IF(ISBLANK(INDEX('Policy Characteristics'!B:B,MATCH($C283,'Policy Characteristics'!$C:$C,0))),"",INDEX('Policy Characteristics'!B:B,MATCH($C283,'Policy Characteristics'!$C:$C,0)))</f>
        <v>Change Electricity Imports</v>
      </c>
      <c r="C283" s="446" t="str">
        <f t="shared" si="18"/>
        <v>Percent Change in Electricity Imports</v>
      </c>
      <c r="D283" s="294" t="s">
        <v>3490</v>
      </c>
      <c r="E283" s="339"/>
      <c r="F283" s="294" t="s">
        <v>3495</v>
      </c>
      <c r="G283" s="294"/>
      <c r="H283" s="297">
        <v>1755</v>
      </c>
      <c r="I283" s="468" t="s">
        <v>44</v>
      </c>
      <c r="J283" s="469" t="str">
        <f>IF(ISBLANK(INDEX('Policy Characteristics'!D:D,MATCH($C283,'Policy Characteristics'!$C:$C,0))),"",INDEX('Policy Characteristics'!D:D,MATCH($C283,'Policy Characteristics'!$C:$C,0)))</f>
        <v>Electricity Imports and Exports</v>
      </c>
      <c r="K283" s="446" t="str">
        <f>IF(ISBLANK(INDEX('Policy Characteristics'!E:E,MATCH($C283,'Policy Characteristics'!$C:$C,0))),"",INDEX('Policy Characteristics'!E:E,MATCH($C283,'Policy Characteristics'!$C:$C,0)))</f>
        <v>elec change imports</v>
      </c>
      <c r="L283" s="242">
        <f>IF(ISBLANK(INDEX('Policy Characteristics'!F:F,MATCH($C283,'Policy Characteristics'!$C:$C,0))),"",INDEX('Policy Characteristics'!F:F,MATCH($C283,'Policy Characteristics'!$C:$C,0)))</f>
        <v>-0.5</v>
      </c>
      <c r="M283" s="242">
        <f>IF(ISBLANK(INDEX('Policy Characteristics'!G:G,MATCH($C283,'Policy Characteristics'!$C:$C,0))),"",INDEX('Policy Characteristics'!G:G,MATCH($C283,'Policy Characteristics'!$C:$C,0)))</f>
        <v>1</v>
      </c>
      <c r="N283" s="242">
        <f>IF(ISBLANK(INDEX('Policy Characteristics'!H:H,MATCH($C283,'Policy Characteristics'!$C:$C,0))),"",INDEX('Policy Characteristics'!H:H,MATCH($C283,'Policy Characteristics'!$C:$C,0)))</f>
        <v>0.02</v>
      </c>
      <c r="O283" s="446" t="str">
        <f>IF(ISBLANK(INDEX('Policy Characteristics'!I:I,MATCH($C283,'Policy Characteristics'!$C:$C,0))),"",INDEX('Policy Characteristics'!I:I,MATCH($C283,'Policy Characteristics'!$C:$C,0)))</f>
        <v>% change in imports</v>
      </c>
      <c r="P283" s="446" t="str">
        <f>IF(ISBLANK(INDEX('Policy Characteristics'!J:J,MATCH($C283,'Policy Characteristics'!$C:$C,0))),"",INDEX('Policy Characteristics'!J:J,MATCH($C283,'Policy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3" s="446" t="str">
        <f>IF(ISBLANK(INDEX('Policy Characteristics'!K:K,MATCH($C283,'Policy Characteristics'!$C:$C,0))),"",INDEX('Policy Characteristics'!K:K,MATCH($C283,'Policy Characteristics'!$C:$C,0)))</f>
        <v>electricity-sector-main.html#elec-imports</v>
      </c>
      <c r="R283" s="446" t="str">
        <f>IF(ISBLANK(INDEX('Policy Characteristics'!L:L,MATCH($C283,'Policy Characteristics'!$C:$C,0))),"",INDEX('Policy Characteristics'!L:L,MATCH($C283,'Policy Characteristics'!$C:$C,0)))</f>
        <v>electricity-imports-exports.html</v>
      </c>
    </row>
    <row r="284" spans="1:18" s="295" customFormat="1" x14ac:dyDescent="0.25">
      <c r="A284" s="446" t="str">
        <f>IF(ISBLANK(INDEX('Policy Characteristics'!A:A,MATCH($C284,'Policy Characteristics'!$C:$C,0))),"",INDEX('Policy Characteristics'!A:A,MATCH($C284,'Policy Characteristics'!$C:$C,0)))</f>
        <v>Electricity Supply</v>
      </c>
      <c r="B284" s="467" t="str">
        <f>IF(ISBLANK(INDEX('Policy Characteristics'!B:B,MATCH($C284,'Policy Characteristics'!$C:$C,0))),"",INDEX('Policy Characteristics'!B:B,MATCH($C284,'Policy Characteristics'!$C:$C,0)))</f>
        <v>Change Electricity Imports</v>
      </c>
      <c r="C284" s="446" t="str">
        <f t="shared" si="18"/>
        <v>Percent Change in Electricity Imports</v>
      </c>
      <c r="D284" s="294" t="s">
        <v>3491</v>
      </c>
      <c r="E284" s="339"/>
      <c r="F284" s="294" t="s">
        <v>3496</v>
      </c>
      <c r="G284" s="294"/>
      <c r="H284" s="297">
        <v>1756</v>
      </c>
      <c r="I284" s="468" t="s">
        <v>44</v>
      </c>
      <c r="J284" s="469" t="str">
        <f>IF(ISBLANK(INDEX('Policy Characteristics'!D:D,MATCH($C284,'Policy Characteristics'!$C:$C,0))),"",INDEX('Policy Characteristics'!D:D,MATCH($C284,'Policy Characteristics'!$C:$C,0)))</f>
        <v>Electricity Imports and Exports</v>
      </c>
      <c r="K284" s="446" t="str">
        <f>IF(ISBLANK(INDEX('Policy Characteristics'!E:E,MATCH($C284,'Policy Characteristics'!$C:$C,0))),"",INDEX('Policy Characteristics'!E:E,MATCH($C284,'Policy Characteristics'!$C:$C,0)))</f>
        <v>elec change imports</v>
      </c>
      <c r="L284" s="242">
        <f>IF(ISBLANK(INDEX('Policy Characteristics'!F:F,MATCH($C284,'Policy Characteristics'!$C:$C,0))),"",INDEX('Policy Characteristics'!F:F,MATCH($C284,'Policy Characteristics'!$C:$C,0)))</f>
        <v>-0.5</v>
      </c>
      <c r="M284" s="242">
        <f>IF(ISBLANK(INDEX('Policy Characteristics'!G:G,MATCH($C284,'Policy Characteristics'!$C:$C,0))),"",INDEX('Policy Characteristics'!G:G,MATCH($C284,'Policy Characteristics'!$C:$C,0)))</f>
        <v>1</v>
      </c>
      <c r="N284" s="242">
        <f>IF(ISBLANK(INDEX('Policy Characteristics'!H:H,MATCH($C284,'Policy Characteristics'!$C:$C,0))),"",INDEX('Policy Characteristics'!H:H,MATCH($C284,'Policy Characteristics'!$C:$C,0)))</f>
        <v>0.02</v>
      </c>
      <c r="O284" s="446" t="str">
        <f>IF(ISBLANK(INDEX('Policy Characteristics'!I:I,MATCH($C284,'Policy Characteristics'!$C:$C,0))),"",INDEX('Policy Characteristics'!I:I,MATCH($C284,'Policy Characteristics'!$C:$C,0)))</f>
        <v>% change in imports</v>
      </c>
      <c r="P284" s="446" t="str">
        <f>IF(ISBLANK(INDEX('Policy Characteristics'!J:J,MATCH($C284,'Policy Characteristics'!$C:$C,0))),"",INDEX('Policy Characteristics'!J:J,MATCH($C284,'Policy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4" s="446" t="str">
        <f>IF(ISBLANK(INDEX('Policy Characteristics'!K:K,MATCH($C284,'Policy Characteristics'!$C:$C,0))),"",INDEX('Policy Characteristics'!K:K,MATCH($C284,'Policy Characteristics'!$C:$C,0)))</f>
        <v>electricity-sector-main.html#elec-imports</v>
      </c>
      <c r="R284" s="446" t="str">
        <f>IF(ISBLANK(INDEX('Policy Characteristics'!L:L,MATCH($C284,'Policy Characteristics'!$C:$C,0))),"",INDEX('Policy Characteristics'!L:L,MATCH($C284,'Policy Characteristics'!$C:$C,0)))</f>
        <v>electricity-imports-exports.html</v>
      </c>
    </row>
    <row r="285" spans="1:18" s="295" customFormat="1" x14ac:dyDescent="0.25">
      <c r="A285" s="446" t="str">
        <f>IF(ISBLANK(INDEX('Policy Characteristics'!A:A,MATCH($C285,'Policy Characteristics'!$C:$C,0))),"",INDEX('Policy Characteristics'!A:A,MATCH($C285,'Policy Characteristics'!$C:$C,0)))</f>
        <v>Electricity Supply</v>
      </c>
      <c r="B285" s="467" t="str">
        <f>IF(ISBLANK(INDEX('Policy Characteristics'!B:B,MATCH($C285,'Policy Characteristics'!$C:$C,0))),"",INDEX('Policy Characteristics'!B:B,MATCH($C285,'Policy Characteristics'!$C:$C,0)))</f>
        <v>Change Electricity Imports</v>
      </c>
      <c r="C285" s="446" t="str">
        <f t="shared" si="18"/>
        <v>Percent Change in Electricity Imports</v>
      </c>
      <c r="D285" s="294" t="s">
        <v>3492</v>
      </c>
      <c r="E285" s="339"/>
      <c r="F285" s="294" t="s">
        <v>3497</v>
      </c>
      <c r="G285" s="294"/>
      <c r="H285" s="297">
        <v>1757</v>
      </c>
      <c r="I285" s="468" t="s">
        <v>44</v>
      </c>
      <c r="J285" s="469" t="str">
        <f>IF(ISBLANK(INDEX('Policy Characteristics'!D:D,MATCH($C285,'Policy Characteristics'!$C:$C,0))),"",INDEX('Policy Characteristics'!D:D,MATCH($C285,'Policy Characteristics'!$C:$C,0)))</f>
        <v>Electricity Imports and Exports</v>
      </c>
      <c r="K285" s="446" t="str">
        <f>IF(ISBLANK(INDEX('Policy Characteristics'!E:E,MATCH($C285,'Policy Characteristics'!$C:$C,0))),"",INDEX('Policy Characteristics'!E:E,MATCH($C285,'Policy Characteristics'!$C:$C,0)))</f>
        <v>elec change imports</v>
      </c>
      <c r="L285" s="242">
        <f>IF(ISBLANK(INDEX('Policy Characteristics'!F:F,MATCH($C285,'Policy Characteristics'!$C:$C,0))),"",INDEX('Policy Characteristics'!F:F,MATCH($C285,'Policy Characteristics'!$C:$C,0)))</f>
        <v>-0.5</v>
      </c>
      <c r="M285" s="242">
        <f>IF(ISBLANK(INDEX('Policy Characteristics'!G:G,MATCH($C285,'Policy Characteristics'!$C:$C,0))),"",INDEX('Policy Characteristics'!G:G,MATCH($C285,'Policy Characteristics'!$C:$C,0)))</f>
        <v>1</v>
      </c>
      <c r="N285" s="242">
        <f>IF(ISBLANK(INDEX('Policy Characteristics'!H:H,MATCH($C285,'Policy Characteristics'!$C:$C,0))),"",INDEX('Policy Characteristics'!H:H,MATCH($C285,'Policy Characteristics'!$C:$C,0)))</f>
        <v>0.02</v>
      </c>
      <c r="O285" s="446" t="str">
        <f>IF(ISBLANK(INDEX('Policy Characteristics'!I:I,MATCH($C285,'Policy Characteristics'!$C:$C,0))),"",INDEX('Policy Characteristics'!I:I,MATCH($C285,'Policy Characteristics'!$C:$C,0)))</f>
        <v>% change in imports</v>
      </c>
      <c r="P285" s="446" t="str">
        <f>IF(ISBLANK(INDEX('Policy Characteristics'!J:J,MATCH($C285,'Policy Characteristics'!$C:$C,0))),"",INDEX('Policy Characteristics'!J:J,MATCH($C285,'Policy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5" s="446" t="str">
        <f>IF(ISBLANK(INDEX('Policy Characteristics'!K:K,MATCH($C285,'Policy Characteristics'!$C:$C,0))),"",INDEX('Policy Characteristics'!K:K,MATCH($C285,'Policy Characteristics'!$C:$C,0)))</f>
        <v>electricity-sector-main.html#elec-imports</v>
      </c>
      <c r="R285" s="446" t="str">
        <f>IF(ISBLANK(INDEX('Policy Characteristics'!L:L,MATCH($C285,'Policy Characteristics'!$C:$C,0))),"",INDEX('Policy Characteristics'!L:L,MATCH($C285,'Policy Characteristics'!$C:$C,0)))</f>
        <v>electricity-imports-exports.html</v>
      </c>
    </row>
    <row r="286" spans="1:18" s="295" customFormat="1" x14ac:dyDescent="0.25">
      <c r="A286" s="446" t="str">
        <f>IF(ISBLANK(INDEX('Policy Characteristics'!A:A,MATCH($C286,'Policy Characteristics'!$C:$C,0))),"",INDEX('Policy Characteristics'!A:A,MATCH($C286,'Policy Characteristics'!$C:$C,0)))</f>
        <v>Electricity Supply</v>
      </c>
      <c r="B286" s="467" t="str">
        <f>IF(ISBLANK(INDEX('Policy Characteristics'!B:B,MATCH($C286,'Policy Characteristics'!$C:$C,0))),"",INDEX('Policy Characteristics'!B:B,MATCH($C286,'Policy Characteristics'!$C:$C,0)))</f>
        <v>Change Electricity Imports</v>
      </c>
      <c r="C286" s="446" t="str">
        <f t="shared" si="18"/>
        <v>Percent Change in Electricity Imports</v>
      </c>
      <c r="D286" s="294" t="s">
        <v>3493</v>
      </c>
      <c r="E286" s="339"/>
      <c r="F286" s="294" t="s">
        <v>3498</v>
      </c>
      <c r="G286" s="294"/>
      <c r="H286" s="297">
        <v>1758</v>
      </c>
      <c r="I286" s="468" t="s">
        <v>44</v>
      </c>
      <c r="J286" s="469" t="str">
        <f>IF(ISBLANK(INDEX('Policy Characteristics'!D:D,MATCH($C286,'Policy Characteristics'!$C:$C,0))),"",INDEX('Policy Characteristics'!D:D,MATCH($C286,'Policy Characteristics'!$C:$C,0)))</f>
        <v>Electricity Imports and Exports</v>
      </c>
      <c r="K286" s="446" t="str">
        <f>IF(ISBLANK(INDEX('Policy Characteristics'!E:E,MATCH($C286,'Policy Characteristics'!$C:$C,0))),"",INDEX('Policy Characteristics'!E:E,MATCH($C286,'Policy Characteristics'!$C:$C,0)))</f>
        <v>elec change imports</v>
      </c>
      <c r="L286" s="242">
        <f>IF(ISBLANK(INDEX('Policy Characteristics'!F:F,MATCH($C286,'Policy Characteristics'!$C:$C,0))),"",INDEX('Policy Characteristics'!F:F,MATCH($C286,'Policy Characteristics'!$C:$C,0)))</f>
        <v>-0.5</v>
      </c>
      <c r="M286" s="242">
        <f>IF(ISBLANK(INDEX('Policy Characteristics'!G:G,MATCH($C286,'Policy Characteristics'!$C:$C,0))),"",INDEX('Policy Characteristics'!G:G,MATCH($C286,'Policy Characteristics'!$C:$C,0)))</f>
        <v>1</v>
      </c>
      <c r="N286" s="242">
        <f>IF(ISBLANK(INDEX('Policy Characteristics'!H:H,MATCH($C286,'Policy Characteristics'!$C:$C,0))),"",INDEX('Policy Characteristics'!H:H,MATCH($C286,'Policy Characteristics'!$C:$C,0)))</f>
        <v>0.02</v>
      </c>
      <c r="O286" s="446" t="str">
        <f>IF(ISBLANK(INDEX('Policy Characteristics'!I:I,MATCH($C286,'Policy Characteristics'!$C:$C,0))),"",INDEX('Policy Characteristics'!I:I,MATCH($C286,'Policy Characteristics'!$C:$C,0)))</f>
        <v>% change in imports</v>
      </c>
      <c r="P286" s="446" t="str">
        <f>IF(ISBLANK(INDEX('Policy Characteristics'!J:J,MATCH($C286,'Policy Characteristics'!$C:$C,0))),"",INDEX('Policy Characteristics'!J:J,MATCH($C286,'Policy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6" s="446" t="str">
        <f>IF(ISBLANK(INDEX('Policy Characteristics'!K:K,MATCH($C286,'Policy Characteristics'!$C:$C,0))),"",INDEX('Policy Characteristics'!K:K,MATCH($C286,'Policy Characteristics'!$C:$C,0)))</f>
        <v>electricity-sector-main.html#elec-imports</v>
      </c>
      <c r="R286" s="446" t="str">
        <f>IF(ISBLANK(INDEX('Policy Characteristics'!L:L,MATCH($C286,'Policy Characteristics'!$C:$C,0))),"",INDEX('Policy Characteristics'!L:L,MATCH($C286,'Policy Characteristics'!$C:$C,0)))</f>
        <v>electricity-imports-exports.html</v>
      </c>
    </row>
    <row r="287" spans="1:18" s="295" customFormat="1" x14ac:dyDescent="0.25">
      <c r="A287" s="446" t="str">
        <f>IF(ISBLANK(INDEX('Policy Characteristics'!A:A,MATCH($C287,'Policy Characteristics'!$C:$C,0))),"",INDEX('Policy Characteristics'!A:A,MATCH($C287,'Policy Characteristics'!$C:$C,0)))</f>
        <v>Electricity Supply</v>
      </c>
      <c r="B287" s="467" t="str">
        <f>IF(ISBLANK(INDEX('Policy Characteristics'!B:B,MATCH($C287,'Policy Characteristics'!$C:$C,0))),"",INDEX('Policy Characteristics'!B:B,MATCH($C287,'Policy Characteristics'!$C:$C,0)))</f>
        <v>Change Electricity Imports</v>
      </c>
      <c r="C287" s="446" t="str">
        <f t="shared" si="18"/>
        <v>Percent Change in Electricity Imports</v>
      </c>
      <c r="D287" s="294" t="s">
        <v>3582</v>
      </c>
      <c r="E287" s="339"/>
      <c r="F287" s="294" t="s">
        <v>3580</v>
      </c>
      <c r="G287" s="294"/>
      <c r="H287" s="297">
        <v>1759</v>
      </c>
      <c r="I287" s="468" t="s">
        <v>44</v>
      </c>
      <c r="J287" s="469" t="str">
        <f>IF(ISBLANK(INDEX('Policy Characteristics'!D:D,MATCH($C287,'Policy Characteristics'!$C:$C,0))),"",INDEX('Policy Characteristics'!D:D,MATCH($C287,'Policy Characteristics'!$C:$C,0)))</f>
        <v>Electricity Imports and Exports</v>
      </c>
      <c r="K287" s="446" t="str">
        <f>IF(ISBLANK(INDEX('Policy Characteristics'!E:E,MATCH($C287,'Policy Characteristics'!$C:$C,0))),"",INDEX('Policy Characteristics'!E:E,MATCH($C287,'Policy Characteristics'!$C:$C,0)))</f>
        <v>elec change imports</v>
      </c>
      <c r="L287" s="242">
        <f>IF(ISBLANK(INDEX('Policy Characteristics'!F:F,MATCH($C287,'Policy Characteristics'!$C:$C,0))),"",INDEX('Policy Characteristics'!F:F,MATCH($C287,'Policy Characteristics'!$C:$C,0)))</f>
        <v>-0.5</v>
      </c>
      <c r="M287" s="242">
        <f>IF(ISBLANK(INDEX('Policy Characteristics'!G:G,MATCH($C287,'Policy Characteristics'!$C:$C,0))),"",INDEX('Policy Characteristics'!G:G,MATCH($C287,'Policy Characteristics'!$C:$C,0)))</f>
        <v>1</v>
      </c>
      <c r="N287" s="242">
        <f>IF(ISBLANK(INDEX('Policy Characteristics'!H:H,MATCH($C287,'Policy Characteristics'!$C:$C,0))),"",INDEX('Policy Characteristics'!H:H,MATCH($C287,'Policy Characteristics'!$C:$C,0)))</f>
        <v>0.02</v>
      </c>
      <c r="O287" s="446" t="str">
        <f>IF(ISBLANK(INDEX('Policy Characteristics'!I:I,MATCH($C287,'Policy Characteristics'!$C:$C,0))),"",INDEX('Policy Characteristics'!I:I,MATCH($C287,'Policy Characteristics'!$C:$C,0)))</f>
        <v>% change in imports</v>
      </c>
      <c r="P287" s="446" t="str">
        <f>IF(ISBLANK(INDEX('Policy Characteristics'!J:J,MATCH($C287,'Policy Characteristics'!$C:$C,0))),"",INDEX('Policy Characteristics'!J:J,MATCH($C287,'Policy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7" s="446" t="str">
        <f>IF(ISBLANK(INDEX('Policy Characteristics'!K:K,MATCH($C287,'Policy Characteristics'!$C:$C,0))),"",INDEX('Policy Characteristics'!K:K,MATCH($C287,'Policy Characteristics'!$C:$C,0)))</f>
        <v>electricity-sector-main.html#elec-imports</v>
      </c>
      <c r="R287" s="446" t="str">
        <f>IF(ISBLANK(INDEX('Policy Characteristics'!L:L,MATCH($C287,'Policy Characteristics'!$C:$C,0))),"",INDEX('Policy Characteristics'!L:L,MATCH($C287,'Policy Characteristics'!$C:$C,0)))</f>
        <v>electricity-imports-exports.html</v>
      </c>
    </row>
    <row r="288" spans="1:18" s="295" customFormat="1" x14ac:dyDescent="0.25">
      <c r="A288" s="446" t="str">
        <f>IF(ISBLANK(INDEX('Policy Characteristics'!A:A,MATCH($C288,'Policy Characteristics'!$C:$C,0))),"",INDEX('Policy Characteristics'!A:A,MATCH($C288,'Policy Characteristics'!$C:$C,0)))</f>
        <v>Electricity Supply</v>
      </c>
      <c r="B288" s="467" t="str">
        <f>IF(ISBLANK(INDEX('Policy Characteristics'!B:B,MATCH($C288,'Policy Characteristics'!$C:$C,0))),"",INDEX('Policy Characteristics'!B:B,MATCH($C288,'Policy Characteristics'!$C:$C,0)))</f>
        <v>Change Electricity Imports</v>
      </c>
      <c r="C288" s="446" t="str">
        <f t="shared" si="18"/>
        <v>Percent Change in Electricity Imports</v>
      </c>
      <c r="D288" s="294" t="s">
        <v>3583</v>
      </c>
      <c r="E288" s="339"/>
      <c r="F288" s="294" t="s">
        <v>3581</v>
      </c>
      <c r="G288" s="294"/>
      <c r="H288" s="297">
        <v>2237</v>
      </c>
      <c r="I288" s="468" t="s">
        <v>44</v>
      </c>
      <c r="J288" s="469" t="str">
        <f>IF(ISBLANK(INDEX('Policy Characteristics'!D:D,MATCH($C288,'Policy Characteristics'!$C:$C,0))),"",INDEX('Policy Characteristics'!D:D,MATCH($C288,'Policy Characteristics'!$C:$C,0)))</f>
        <v>Electricity Imports and Exports</v>
      </c>
      <c r="K288" s="446" t="str">
        <f>IF(ISBLANK(INDEX('Policy Characteristics'!E:E,MATCH($C288,'Policy Characteristics'!$C:$C,0))),"",INDEX('Policy Characteristics'!E:E,MATCH($C288,'Policy Characteristics'!$C:$C,0)))</f>
        <v>elec change imports</v>
      </c>
      <c r="L288" s="242">
        <f>IF(ISBLANK(INDEX('Policy Characteristics'!F:F,MATCH($C288,'Policy Characteristics'!$C:$C,0))),"",INDEX('Policy Characteristics'!F:F,MATCH($C288,'Policy Characteristics'!$C:$C,0)))</f>
        <v>-0.5</v>
      </c>
      <c r="M288" s="242">
        <f>IF(ISBLANK(INDEX('Policy Characteristics'!G:G,MATCH($C288,'Policy Characteristics'!$C:$C,0))),"",INDEX('Policy Characteristics'!G:G,MATCH($C288,'Policy Characteristics'!$C:$C,0)))</f>
        <v>1</v>
      </c>
      <c r="N288" s="242">
        <f>IF(ISBLANK(INDEX('Policy Characteristics'!H:H,MATCH($C288,'Policy Characteristics'!$C:$C,0))),"",INDEX('Policy Characteristics'!H:H,MATCH($C288,'Policy Characteristics'!$C:$C,0)))</f>
        <v>0.02</v>
      </c>
      <c r="O288" s="446" t="str">
        <f>IF(ISBLANK(INDEX('Policy Characteristics'!I:I,MATCH($C288,'Policy Characteristics'!$C:$C,0))),"",INDEX('Policy Characteristics'!I:I,MATCH($C288,'Policy Characteristics'!$C:$C,0)))</f>
        <v>% change in imports</v>
      </c>
      <c r="P288" s="446" t="str">
        <f>IF(ISBLANK(INDEX('Policy Characteristics'!J:J,MATCH($C288,'Policy Characteristics'!$C:$C,0))),"",INDEX('Policy Characteristics'!J:J,MATCH($C288,'Policy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8" s="446" t="str">
        <f>IF(ISBLANK(INDEX('Policy Characteristics'!K:K,MATCH($C288,'Policy Characteristics'!$C:$C,0))),"",INDEX('Policy Characteristics'!K:K,MATCH($C288,'Policy Characteristics'!$C:$C,0)))</f>
        <v>electricity-sector-main.html#elec-imports</v>
      </c>
      <c r="R288" s="446" t="str">
        <f>IF(ISBLANK(INDEX('Policy Characteristics'!L:L,MATCH($C288,'Policy Characteristics'!$C:$C,0))),"",INDEX('Policy Characteristics'!L:L,MATCH($C288,'Policy Characteristics'!$C:$C,0)))</f>
        <v>electricity-imports-exports.html</v>
      </c>
    </row>
    <row r="289" spans="1:19" x14ac:dyDescent="0.25">
      <c r="A289" s="446" t="str">
        <f>IF(ISBLANK(INDEX('Policy Characteristics'!A:A,MATCH($C289,'Policy Characteristics'!$C:$C,0))),"",INDEX('Policy Characteristics'!A:A,MATCH($C289,'Policy Characteristics'!$C:$C,0)))</f>
        <v>Electricity Supply</v>
      </c>
      <c r="B289" s="467" t="str">
        <f>IF(ISBLANK(INDEX('Policy Characteristics'!B:B,MATCH($C289,'Policy Characteristics'!$C:$C,0))),"",INDEX('Policy Characteristics'!B:B,MATCH($C289,'Policy Characteristics'!$C:$C,0)))</f>
        <v>Non BAU Guaranteed Dispatch</v>
      </c>
      <c r="C289" t="s">
        <v>302</v>
      </c>
      <c r="D289" s="339"/>
      <c r="E289" s="339"/>
      <c r="F289" s="339"/>
      <c r="G289" s="339"/>
      <c r="H289" s="20">
        <v>619</v>
      </c>
      <c r="I289" s="468" t="s">
        <v>44</v>
      </c>
      <c r="J289" s="469" t="str">
        <f>IF(ISBLANK(INDEX('Policy Characteristics'!D:D,MATCH($C289,'Policy Characteristics'!$C:$C,0))),"",INDEX('Policy Characteristics'!D:D,MATCH($C289,'Policy Characteristics'!$C:$C,0)))</f>
        <v>Non BAU Guaranteed Dispatch</v>
      </c>
      <c r="K289" s="446" t="str">
        <f>IF(ISBLANK(INDEX('Policy Characteristics'!E:E,MATCH($C289,'Policy Characteristics'!$C:$C,0))),"",INDEX('Policy Characteristics'!E:E,MATCH($C289,'Policy Characteristics'!$C:$C,0)))</f>
        <v>elec non BAU guaranteed dispatch</v>
      </c>
      <c r="L289" s="242">
        <f>IF(ISBLANK(INDEX('Policy Characteristics'!F:F,MATCH($C289,'Policy Characteristics'!$C:$C,0))),"",INDEX('Policy Characteristics'!F:F,MATCH($C289,'Policy Characteristics'!$C:$C,0)))</f>
        <v>0</v>
      </c>
      <c r="M289" s="242">
        <f>IF(ISBLANK(INDEX('Policy Characteristics'!G:G,MATCH($C289,'Policy Characteristics'!$C:$C,0))),"",INDEX('Policy Characteristics'!G:G,MATCH($C289,'Policy Characteristics'!$C:$C,0)))</f>
        <v>1</v>
      </c>
      <c r="N289" s="242">
        <f>IF(ISBLANK(INDEX('Policy Characteristics'!H:H,MATCH($C289,'Policy Characteristics'!$C:$C,0))),"",INDEX('Policy Characteristics'!H:H,MATCH($C289,'Policy Characteristics'!$C:$C,0)))</f>
        <v>1</v>
      </c>
      <c r="O289" s="446" t="str">
        <f>IF(ISBLANK(INDEX('Policy Characteristics'!I:I,MATCH($C289,'Policy Characteristics'!$C:$C,0))),"",INDEX('Policy Characteristics'!I:I,MATCH($C289,'Policy Characteristics'!$C:$C,0)))</f>
        <v>on/off</v>
      </c>
      <c r="P289" s="446" t="str">
        <f>IF(ISBLANK(INDEX('Policy Characteristics'!J:J,MATCH($C289,'Policy Characteristics'!$C:$C,0))),"",INDEX('Policy Characteristics'!J:J,MATCH($C289,'Policy Characteristics'!$C:$C,0)))</f>
        <v/>
      </c>
      <c r="Q289" s="446" t="str">
        <f>IF(ISBLANK(INDEX('Policy Characteristics'!K:K,MATCH($C289,'Policy Characteristics'!$C:$C,0))),"",INDEX('Policy Characteristics'!K:K,MATCH($C289,'Policy Characteristics'!$C:$C,0)))</f>
        <v/>
      </c>
      <c r="R289" s="446" t="str">
        <f>IF(ISBLANK(INDEX('Policy Characteristics'!L:L,MATCH($C289,'Policy Characteristics'!$C:$C,0))),"",INDEX('Policy Characteristics'!L:L,MATCH($C289,'Policy Characteristics'!$C:$C,0)))</f>
        <v/>
      </c>
    </row>
    <row r="290" spans="1:19" x14ac:dyDescent="0.25">
      <c r="A290" s="446" t="str">
        <f>IF(ISBLANK(INDEX('Policy Characteristics'!A:A,MATCH($C290,'Policy Characteristics'!$C:$C,0))),"",INDEX('Policy Characteristics'!A:A,MATCH($C290,'Policy Characteristics'!$C:$C,0)))</f>
        <v>Electricity Supply</v>
      </c>
      <c r="B290" s="467" t="str">
        <f>IF(ISBLANK(INDEX('Policy Characteristics'!B:B,MATCH($C290,'Policy Characteristics'!$C:$C,0))),"",INDEX('Policy Characteristics'!B:B,MATCH($C290,'Policy Characteristics'!$C:$C,0)))</f>
        <v>Decrease Cost of Capital</v>
      </c>
      <c r="C290" t="s">
        <v>3482</v>
      </c>
      <c r="D290" s="339" t="s">
        <v>448</v>
      </c>
      <c r="E290" s="339"/>
      <c r="F290" s="339" t="s">
        <v>447</v>
      </c>
      <c r="G290" s="294"/>
      <c r="H290" s="20">
        <v>1730</v>
      </c>
      <c r="I290" s="470" t="s">
        <v>44</v>
      </c>
      <c r="J290" s="469" t="str">
        <f>IF(ISBLANK(INDEX('Policy Characteristics'!D:D,MATCH($C290,'Policy Characteristics'!$C:$C,0))),"",INDEX('Policy Characteristics'!D:D,MATCH($C290,'Policy Characteristics'!$C:$C,0)))</f>
        <v>Decrease Electricity Sector Cost of Capital</v>
      </c>
      <c r="K290" s="446" t="str">
        <f>IF(ISBLANK(INDEX('Policy Characteristics'!E:E,MATCH($C290,'Policy Characteristics'!$C:$C,0))),"",INDEX('Policy Characteristics'!E:E,MATCH($C290,'Policy Characteristics'!$C:$C,0)))</f>
        <v>elec power plant cost of capital</v>
      </c>
      <c r="L290" s="446">
        <f>IF(ISBLANK(INDEX('Policy Characteristics'!F:F,MATCH($C290,'Policy Characteristics'!$C:$C,0))),"",INDEX('Policy Characteristics'!F:F,MATCH($C290,'Policy Characteristics'!$C:$C,0)))</f>
        <v>0</v>
      </c>
      <c r="M290" s="446">
        <f>IF(ISBLANK(INDEX('Policy Characteristics'!G:G,MATCH($C290,'Policy Characteristics'!$C:$C,0))),"",INDEX('Policy Characteristics'!G:G,MATCH($C290,'Policy Characteristics'!$C:$C,0)))</f>
        <v>100</v>
      </c>
      <c r="N290" s="446">
        <f>IF(ISBLANK(INDEX('Policy Characteristics'!H:H,MATCH($C290,'Policy Characteristics'!$C:$C,0))),"",INDEX('Policy Characteristics'!H:H,MATCH($C290,'Policy Characteristics'!$C:$C,0)))</f>
        <v>1</v>
      </c>
      <c r="O290" s="446" t="str">
        <f>IF(ISBLANK(INDEX('Policy Characteristics'!I:I,MATCH($C290,'Policy Characteristics'!$C:$C,0))),"",INDEX('Policy Characteristics'!I:I,MATCH($C290,'Policy Characteristics'!$C:$C,0)))</f>
        <v>% decrease</v>
      </c>
      <c r="P290" s="446" t="str">
        <f>IF(ISBLANK(INDEX('Policy Characteristics'!J:J,MATCH($C290,'Policy Characteristics'!$C:$C,0))),"",INDEX('Policy Characteristics'!J:J,MATCH($C290,'Policy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0" s="446" t="str">
        <f>IF(ISBLANK(INDEX('Policy Characteristics'!K:K,MATCH($C290,'Policy Characteristics'!$C:$C,0))),"",INDEX('Policy Characteristics'!K:K,MATCH($C290,'Policy Characteristics'!$C:$C,0)))</f>
        <v/>
      </c>
      <c r="R290" s="446" t="str">
        <f>IF(ISBLANK(INDEX('Policy Characteristics'!L:L,MATCH($C290,'Policy Characteristics'!$C:$C,0))),"",INDEX('Policy Characteristics'!L:L,MATCH($C290,'Policy Characteristics'!$C:$C,0)))</f>
        <v/>
      </c>
      <c r="S290" s="294"/>
    </row>
    <row r="291" spans="1:19" x14ac:dyDescent="0.25">
      <c r="A291" s="446" t="str">
        <f>IF(ISBLANK(INDEX('Policy Characteristics'!A:A,MATCH($C291,'Policy Characteristics'!$C:$C,0))),"",INDEX('Policy Characteristics'!A:A,MATCH($C291,'Policy Characteristics'!$C:$C,0)))</f>
        <v>Electricity Supply</v>
      </c>
      <c r="B291" s="467" t="str">
        <f>IF(ISBLANK(INDEX('Policy Characteristics'!B:B,MATCH($C291,'Policy Characteristics'!$C:$C,0))),"",INDEX('Policy Characteristics'!B:B,MATCH($C291,'Policy Characteristics'!$C:$C,0)))</f>
        <v>Decrease Cost of Capital</v>
      </c>
      <c r="C291" s="446" t="str">
        <f t="shared" ref="C291:C313" si="19">$C$290</f>
        <v>Percentage Decrease in Cost of Capital for Power Plants</v>
      </c>
      <c r="D291" s="294" t="s">
        <v>3488</v>
      </c>
      <c r="E291" s="339"/>
      <c r="F291" s="294" t="s">
        <v>3426</v>
      </c>
      <c r="G291" s="294"/>
      <c r="H291" s="20">
        <v>1731</v>
      </c>
      <c r="I291" s="470" t="s">
        <v>44</v>
      </c>
      <c r="J291" s="469" t="str">
        <f>IF(ISBLANK(INDEX('Policy Characteristics'!D:D,MATCH($C291,'Policy Characteristics'!$C:$C,0))),"",INDEX('Policy Characteristics'!D:D,MATCH($C291,'Policy Characteristics'!$C:$C,0)))</f>
        <v>Decrease Electricity Sector Cost of Capital</v>
      </c>
      <c r="K291" s="446" t="str">
        <f>IF(ISBLANK(INDEX('Policy Characteristics'!E:E,MATCH($C291,'Policy Characteristics'!$C:$C,0))),"",INDEX('Policy Characteristics'!E:E,MATCH($C291,'Policy Characteristics'!$C:$C,0)))</f>
        <v>elec power plant cost of capital</v>
      </c>
      <c r="L291" s="446">
        <f>IF(ISBLANK(INDEX('Policy Characteristics'!F:F,MATCH($C291,'Policy Characteristics'!$C:$C,0))),"",INDEX('Policy Characteristics'!F:F,MATCH($C291,'Policy Characteristics'!$C:$C,0)))</f>
        <v>0</v>
      </c>
      <c r="M291" s="446">
        <f>IF(ISBLANK(INDEX('Policy Characteristics'!G:G,MATCH($C291,'Policy Characteristics'!$C:$C,0))),"",INDEX('Policy Characteristics'!G:G,MATCH($C291,'Policy Characteristics'!$C:$C,0)))</f>
        <v>100</v>
      </c>
      <c r="N291" s="446">
        <f>IF(ISBLANK(INDEX('Policy Characteristics'!H:H,MATCH($C291,'Policy Characteristics'!$C:$C,0))),"",INDEX('Policy Characteristics'!H:H,MATCH($C291,'Policy Characteristics'!$C:$C,0)))</f>
        <v>1</v>
      </c>
      <c r="O291" s="446" t="str">
        <f>IF(ISBLANK(INDEX('Policy Characteristics'!I:I,MATCH($C291,'Policy Characteristics'!$C:$C,0))),"",INDEX('Policy Characteristics'!I:I,MATCH($C291,'Policy Characteristics'!$C:$C,0)))</f>
        <v>% decrease</v>
      </c>
      <c r="P291" s="446" t="str">
        <f>IF(ISBLANK(INDEX('Policy Characteristics'!J:J,MATCH($C291,'Policy Characteristics'!$C:$C,0))),"",INDEX('Policy Characteristics'!J:J,MATCH($C291,'Policy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1" s="446" t="str">
        <f>IF(ISBLANK(INDEX('Policy Characteristics'!K:K,MATCH($C291,'Policy Characteristics'!$C:$C,0))),"",INDEX('Policy Characteristics'!K:K,MATCH($C291,'Policy Characteristics'!$C:$C,0)))</f>
        <v/>
      </c>
      <c r="R291" s="446" t="str">
        <f>IF(ISBLANK(INDEX('Policy Characteristics'!L:L,MATCH($C291,'Policy Characteristics'!$C:$C,0))),"",INDEX('Policy Characteristics'!L:L,MATCH($C291,'Policy Characteristics'!$C:$C,0)))</f>
        <v/>
      </c>
      <c r="S291" s="294"/>
    </row>
    <row r="292" spans="1:19" x14ac:dyDescent="0.25">
      <c r="A292" s="446" t="str">
        <f>IF(ISBLANK(INDEX('Policy Characteristics'!A:A,MATCH($C292,'Policy Characteristics'!$C:$C,0))),"",INDEX('Policy Characteristics'!A:A,MATCH($C292,'Policy Characteristics'!$C:$C,0)))</f>
        <v>Electricity Supply</v>
      </c>
      <c r="B292" s="467" t="str">
        <f>IF(ISBLANK(INDEX('Policy Characteristics'!B:B,MATCH($C292,'Policy Characteristics'!$C:$C,0))),"",INDEX('Policy Characteristics'!B:B,MATCH($C292,'Policy Characteristics'!$C:$C,0)))</f>
        <v>Decrease Cost of Capital</v>
      </c>
      <c r="C292" s="446" t="str">
        <f t="shared" si="19"/>
        <v>Percentage Decrease in Cost of Capital for Power Plants</v>
      </c>
      <c r="D292" s="294" t="s">
        <v>3489</v>
      </c>
      <c r="E292" s="339"/>
      <c r="F292" s="294" t="s">
        <v>3427</v>
      </c>
      <c r="G292" s="294"/>
      <c r="H292" s="20">
        <v>1803</v>
      </c>
      <c r="I292" s="470" t="s">
        <v>44</v>
      </c>
      <c r="J292" s="469" t="str">
        <f>IF(ISBLANK(INDEX('Policy Characteristics'!D:D,MATCH($C292,'Policy Characteristics'!$C:$C,0))),"",INDEX('Policy Characteristics'!D:D,MATCH($C292,'Policy Characteristics'!$C:$C,0)))</f>
        <v>Decrease Electricity Sector Cost of Capital</v>
      </c>
      <c r="K292" s="446" t="str">
        <f>IF(ISBLANK(INDEX('Policy Characteristics'!E:E,MATCH($C292,'Policy Characteristics'!$C:$C,0))),"",INDEX('Policy Characteristics'!E:E,MATCH($C292,'Policy Characteristics'!$C:$C,0)))</f>
        <v>elec power plant cost of capital</v>
      </c>
      <c r="L292" s="446">
        <f>IF(ISBLANK(INDEX('Policy Characteristics'!F:F,MATCH($C292,'Policy Characteristics'!$C:$C,0))),"",INDEX('Policy Characteristics'!F:F,MATCH($C292,'Policy Characteristics'!$C:$C,0)))</f>
        <v>0</v>
      </c>
      <c r="M292" s="446">
        <f>IF(ISBLANK(INDEX('Policy Characteristics'!G:G,MATCH($C292,'Policy Characteristics'!$C:$C,0))),"",INDEX('Policy Characteristics'!G:G,MATCH($C292,'Policy Characteristics'!$C:$C,0)))</f>
        <v>100</v>
      </c>
      <c r="N292" s="446">
        <f>IF(ISBLANK(INDEX('Policy Characteristics'!H:H,MATCH($C292,'Policy Characteristics'!$C:$C,0))),"",INDEX('Policy Characteristics'!H:H,MATCH($C292,'Policy Characteristics'!$C:$C,0)))</f>
        <v>1</v>
      </c>
      <c r="O292" s="446" t="str">
        <f>IF(ISBLANK(INDEX('Policy Characteristics'!I:I,MATCH($C292,'Policy Characteristics'!$C:$C,0))),"",INDEX('Policy Characteristics'!I:I,MATCH($C292,'Policy Characteristics'!$C:$C,0)))</f>
        <v>% decrease</v>
      </c>
      <c r="P292" s="446" t="str">
        <f>IF(ISBLANK(INDEX('Policy Characteristics'!J:J,MATCH($C292,'Policy Characteristics'!$C:$C,0))),"",INDEX('Policy Characteristics'!J:J,MATCH($C292,'Policy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2" s="446" t="str">
        <f>IF(ISBLANK(INDEX('Policy Characteristics'!K:K,MATCH($C292,'Policy Characteristics'!$C:$C,0))),"",INDEX('Policy Characteristics'!K:K,MATCH($C292,'Policy Characteristics'!$C:$C,0)))</f>
        <v/>
      </c>
      <c r="R292" s="446" t="str">
        <f>IF(ISBLANK(INDEX('Policy Characteristics'!L:L,MATCH($C292,'Policy Characteristics'!$C:$C,0))),"",INDEX('Policy Characteristics'!L:L,MATCH($C292,'Policy Characteristics'!$C:$C,0)))</f>
        <v/>
      </c>
      <c r="S292" s="294"/>
    </row>
    <row r="293" spans="1:19" x14ac:dyDescent="0.25">
      <c r="A293" s="446" t="str">
        <f>IF(ISBLANK(INDEX('Policy Characteristics'!A:A,MATCH($C293,'Policy Characteristics'!$C:$C,0))),"",INDEX('Policy Characteristics'!A:A,MATCH($C293,'Policy Characteristics'!$C:$C,0)))</f>
        <v>Electricity Supply</v>
      </c>
      <c r="B293" s="467" t="str">
        <f>IF(ISBLANK(INDEX('Policy Characteristics'!B:B,MATCH($C293,'Policy Characteristics'!$C:$C,0))),"",INDEX('Policy Characteristics'!B:B,MATCH($C293,'Policy Characteristics'!$C:$C,0)))</f>
        <v>Decrease Cost of Capital</v>
      </c>
      <c r="C293" s="446" t="str">
        <f t="shared" si="19"/>
        <v>Percentage Decrease in Cost of Capital for Power Plants</v>
      </c>
      <c r="D293" s="294" t="s">
        <v>76</v>
      </c>
      <c r="E293" s="339"/>
      <c r="F293" s="294" t="s">
        <v>3499</v>
      </c>
      <c r="G293" s="294"/>
      <c r="H293" s="20">
        <v>1732</v>
      </c>
      <c r="I293" s="470" t="s">
        <v>44</v>
      </c>
      <c r="J293" s="469" t="str">
        <f>IF(ISBLANK(INDEX('Policy Characteristics'!D:D,MATCH($C293,'Policy Characteristics'!$C:$C,0))),"",INDEX('Policy Characteristics'!D:D,MATCH($C293,'Policy Characteristics'!$C:$C,0)))</f>
        <v>Decrease Electricity Sector Cost of Capital</v>
      </c>
      <c r="K293" s="446" t="str">
        <f>IF(ISBLANK(INDEX('Policy Characteristics'!E:E,MATCH($C293,'Policy Characteristics'!$C:$C,0))),"",INDEX('Policy Characteristics'!E:E,MATCH($C293,'Policy Characteristics'!$C:$C,0)))</f>
        <v>elec power plant cost of capital</v>
      </c>
      <c r="L293" s="446">
        <f>IF(ISBLANK(INDEX('Policy Characteristics'!F:F,MATCH($C293,'Policy Characteristics'!$C:$C,0))),"",INDEX('Policy Characteristics'!F:F,MATCH($C293,'Policy Characteristics'!$C:$C,0)))</f>
        <v>0</v>
      </c>
      <c r="M293" s="446">
        <f>IF(ISBLANK(INDEX('Policy Characteristics'!G:G,MATCH($C293,'Policy Characteristics'!$C:$C,0))),"",INDEX('Policy Characteristics'!G:G,MATCH($C293,'Policy Characteristics'!$C:$C,0)))</f>
        <v>100</v>
      </c>
      <c r="N293" s="446">
        <f>IF(ISBLANK(INDEX('Policy Characteristics'!H:H,MATCH($C293,'Policy Characteristics'!$C:$C,0))),"",INDEX('Policy Characteristics'!H:H,MATCH($C293,'Policy Characteristics'!$C:$C,0)))</f>
        <v>1</v>
      </c>
      <c r="O293" s="446" t="str">
        <f>IF(ISBLANK(INDEX('Policy Characteristics'!I:I,MATCH($C293,'Policy Characteristics'!$C:$C,0))),"",INDEX('Policy Characteristics'!I:I,MATCH($C293,'Policy Characteristics'!$C:$C,0)))</f>
        <v>% decrease</v>
      </c>
      <c r="P293" s="446" t="str">
        <f>IF(ISBLANK(INDEX('Policy Characteristics'!J:J,MATCH($C293,'Policy Characteristics'!$C:$C,0))),"",INDEX('Policy Characteristics'!J:J,MATCH($C293,'Policy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3" s="446" t="str">
        <f>IF(ISBLANK(INDEX('Policy Characteristics'!K:K,MATCH($C293,'Policy Characteristics'!$C:$C,0))),"",INDEX('Policy Characteristics'!K:K,MATCH($C293,'Policy Characteristics'!$C:$C,0)))</f>
        <v/>
      </c>
      <c r="R293" s="446" t="str">
        <f>IF(ISBLANK(INDEX('Policy Characteristics'!L:L,MATCH($C293,'Policy Characteristics'!$C:$C,0))),"",INDEX('Policy Characteristics'!L:L,MATCH($C293,'Policy Characteristics'!$C:$C,0)))</f>
        <v/>
      </c>
      <c r="S293" s="294"/>
    </row>
    <row r="294" spans="1:19" x14ac:dyDescent="0.25">
      <c r="A294" s="446" t="str">
        <f>IF(ISBLANK(INDEX('Policy Characteristics'!A:A,MATCH($C294,'Policy Characteristics'!$C:$C,0))),"",INDEX('Policy Characteristics'!A:A,MATCH($C294,'Policy Characteristics'!$C:$C,0)))</f>
        <v>Electricity Supply</v>
      </c>
      <c r="B294" s="467" t="str">
        <f>IF(ISBLANK(INDEX('Policy Characteristics'!B:B,MATCH($C294,'Policy Characteristics'!$C:$C,0))),"",INDEX('Policy Characteristics'!B:B,MATCH($C294,'Policy Characteristics'!$C:$C,0)))</f>
        <v>Decrease Cost of Capital</v>
      </c>
      <c r="C294" s="446" t="str">
        <f t="shared" si="19"/>
        <v>Percentage Decrease in Cost of Capital for Power Plants</v>
      </c>
      <c r="D294" s="294" t="s">
        <v>77</v>
      </c>
      <c r="E294" s="339"/>
      <c r="F294" s="294" t="s">
        <v>89</v>
      </c>
      <c r="G294" s="294"/>
      <c r="H294" s="20">
        <v>1733</v>
      </c>
      <c r="I294" s="470" t="s">
        <v>43</v>
      </c>
      <c r="J294" s="469" t="str">
        <f>IF(ISBLANK(INDEX('Policy Characteristics'!D:D,MATCH($C294,'Policy Characteristics'!$C:$C,0))),"",INDEX('Policy Characteristics'!D:D,MATCH($C294,'Policy Characteristics'!$C:$C,0)))</f>
        <v>Decrease Electricity Sector Cost of Capital</v>
      </c>
      <c r="K294" s="446" t="str">
        <f>IF(ISBLANK(INDEX('Policy Characteristics'!E:E,MATCH($C294,'Policy Characteristics'!$C:$C,0))),"",INDEX('Policy Characteristics'!E:E,MATCH($C294,'Policy Characteristics'!$C:$C,0)))</f>
        <v>elec power plant cost of capital</v>
      </c>
      <c r="L294" s="446">
        <f>IF(ISBLANK(INDEX('Policy Characteristics'!F:F,MATCH($C294,'Policy Characteristics'!$C:$C,0))),"",INDEX('Policy Characteristics'!F:F,MATCH($C294,'Policy Characteristics'!$C:$C,0)))</f>
        <v>0</v>
      </c>
      <c r="M294" s="446">
        <f>IF(ISBLANK(INDEX('Policy Characteristics'!G:G,MATCH($C294,'Policy Characteristics'!$C:$C,0))),"",INDEX('Policy Characteristics'!G:G,MATCH($C294,'Policy Characteristics'!$C:$C,0)))</f>
        <v>100</v>
      </c>
      <c r="N294" s="446">
        <f>IF(ISBLANK(INDEX('Policy Characteristics'!H:H,MATCH($C294,'Policy Characteristics'!$C:$C,0))),"",INDEX('Policy Characteristics'!H:H,MATCH($C294,'Policy Characteristics'!$C:$C,0)))</f>
        <v>1</v>
      </c>
      <c r="O294" s="446" t="str">
        <f>IF(ISBLANK(INDEX('Policy Characteristics'!I:I,MATCH($C294,'Policy Characteristics'!$C:$C,0))),"",INDEX('Policy Characteristics'!I:I,MATCH($C294,'Policy Characteristics'!$C:$C,0)))</f>
        <v>% decrease</v>
      </c>
      <c r="P294" s="446" t="str">
        <f>IF(ISBLANK(INDEX('Policy Characteristics'!J:J,MATCH($C294,'Policy Characteristics'!$C:$C,0))),"",INDEX('Policy Characteristics'!J:J,MATCH($C294,'Policy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4" s="446" t="str">
        <f>IF(ISBLANK(INDEX('Policy Characteristics'!K:K,MATCH($C294,'Policy Characteristics'!$C:$C,0))),"",INDEX('Policy Characteristics'!K:K,MATCH($C294,'Policy Characteristics'!$C:$C,0)))</f>
        <v/>
      </c>
      <c r="R294" s="446" t="str">
        <f>IF(ISBLANK(INDEX('Policy Characteristics'!L:L,MATCH($C294,'Policy Characteristics'!$C:$C,0))),"",INDEX('Policy Characteristics'!L:L,MATCH($C294,'Policy Characteristics'!$C:$C,0)))</f>
        <v/>
      </c>
      <c r="S294" s="294"/>
    </row>
    <row r="295" spans="1:19" x14ac:dyDescent="0.25">
      <c r="A295" s="446" t="str">
        <f>IF(ISBLANK(INDEX('Policy Characteristics'!A:A,MATCH($C295,'Policy Characteristics'!$C:$C,0))),"",INDEX('Policy Characteristics'!A:A,MATCH($C295,'Policy Characteristics'!$C:$C,0)))</f>
        <v>Electricity Supply</v>
      </c>
      <c r="B295" s="467" t="str">
        <f>IF(ISBLANK(INDEX('Policy Characteristics'!B:B,MATCH($C295,'Policy Characteristics'!$C:$C,0))),"",INDEX('Policy Characteristics'!B:B,MATCH($C295,'Policy Characteristics'!$C:$C,0)))</f>
        <v>Decrease Cost of Capital</v>
      </c>
      <c r="C295" s="446" t="str">
        <f t="shared" si="19"/>
        <v>Percentage Decrease in Cost of Capital for Power Plants</v>
      </c>
      <c r="D295" s="294" t="s">
        <v>449</v>
      </c>
      <c r="E295" s="339"/>
      <c r="F295" s="294" t="s">
        <v>452</v>
      </c>
      <c r="G295" s="294"/>
      <c r="H295" s="20">
        <v>1734</v>
      </c>
      <c r="I295" s="470" t="s">
        <v>43</v>
      </c>
      <c r="J295" s="469" t="str">
        <f>IF(ISBLANK(INDEX('Policy Characteristics'!D:D,MATCH($C295,'Policy Characteristics'!$C:$C,0))),"",INDEX('Policy Characteristics'!D:D,MATCH($C295,'Policy Characteristics'!$C:$C,0)))</f>
        <v>Decrease Electricity Sector Cost of Capital</v>
      </c>
      <c r="K295" s="446" t="str">
        <f>IF(ISBLANK(INDEX('Policy Characteristics'!E:E,MATCH($C295,'Policy Characteristics'!$C:$C,0))),"",INDEX('Policy Characteristics'!E:E,MATCH($C295,'Policy Characteristics'!$C:$C,0)))</f>
        <v>elec power plant cost of capital</v>
      </c>
      <c r="L295" s="446">
        <f>IF(ISBLANK(INDEX('Policy Characteristics'!F:F,MATCH($C295,'Policy Characteristics'!$C:$C,0))),"",INDEX('Policy Characteristics'!F:F,MATCH($C295,'Policy Characteristics'!$C:$C,0)))</f>
        <v>0</v>
      </c>
      <c r="M295" s="446">
        <f>IF(ISBLANK(INDEX('Policy Characteristics'!G:G,MATCH($C295,'Policy Characteristics'!$C:$C,0))),"",INDEX('Policy Characteristics'!G:G,MATCH($C295,'Policy Characteristics'!$C:$C,0)))</f>
        <v>100</v>
      </c>
      <c r="N295" s="446">
        <f>IF(ISBLANK(INDEX('Policy Characteristics'!H:H,MATCH($C295,'Policy Characteristics'!$C:$C,0))),"",INDEX('Policy Characteristics'!H:H,MATCH($C295,'Policy Characteristics'!$C:$C,0)))</f>
        <v>1</v>
      </c>
      <c r="O295" s="446" t="str">
        <f>IF(ISBLANK(INDEX('Policy Characteristics'!I:I,MATCH($C295,'Policy Characteristics'!$C:$C,0))),"",INDEX('Policy Characteristics'!I:I,MATCH($C295,'Policy Characteristics'!$C:$C,0)))</f>
        <v>% decrease</v>
      </c>
      <c r="P295" s="446" t="str">
        <f>IF(ISBLANK(INDEX('Policy Characteristics'!J:J,MATCH($C295,'Policy Characteristics'!$C:$C,0))),"",INDEX('Policy Characteristics'!J:J,MATCH($C295,'Policy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5" s="446" t="str">
        <f>IF(ISBLANK(INDEX('Policy Characteristics'!K:K,MATCH($C295,'Policy Characteristics'!$C:$C,0))),"",INDEX('Policy Characteristics'!K:K,MATCH($C295,'Policy Characteristics'!$C:$C,0)))</f>
        <v/>
      </c>
      <c r="R295" s="446" t="str">
        <f>IF(ISBLANK(INDEX('Policy Characteristics'!L:L,MATCH($C295,'Policy Characteristics'!$C:$C,0))),"",INDEX('Policy Characteristics'!L:L,MATCH($C295,'Policy Characteristics'!$C:$C,0)))</f>
        <v/>
      </c>
      <c r="S295" s="294"/>
    </row>
    <row r="296" spans="1:19" x14ac:dyDescent="0.25">
      <c r="A296" s="446" t="str">
        <f>IF(ISBLANK(INDEX('Policy Characteristics'!A:A,MATCH($C296,'Policy Characteristics'!$C:$C,0))),"",INDEX('Policy Characteristics'!A:A,MATCH($C296,'Policy Characteristics'!$C:$C,0)))</f>
        <v>Electricity Supply</v>
      </c>
      <c r="B296" s="467" t="str">
        <f>IF(ISBLANK(INDEX('Policy Characteristics'!B:B,MATCH($C296,'Policy Characteristics'!$C:$C,0))),"",INDEX('Policy Characteristics'!B:B,MATCH($C296,'Policy Characteristics'!$C:$C,0)))</f>
        <v>Decrease Cost of Capital</v>
      </c>
      <c r="C296" s="446" t="str">
        <f t="shared" si="19"/>
        <v>Percentage Decrease in Cost of Capital for Power Plants</v>
      </c>
      <c r="D296" s="294" t="s">
        <v>78</v>
      </c>
      <c r="E296" s="339"/>
      <c r="F296" s="294" t="s">
        <v>90</v>
      </c>
      <c r="G296" s="294"/>
      <c r="H296" s="20">
        <v>1735</v>
      </c>
      <c r="I296" s="470" t="s">
        <v>43</v>
      </c>
      <c r="J296" s="469" t="str">
        <f>IF(ISBLANK(INDEX('Policy Characteristics'!D:D,MATCH($C296,'Policy Characteristics'!$C:$C,0))),"",INDEX('Policy Characteristics'!D:D,MATCH($C296,'Policy Characteristics'!$C:$C,0)))</f>
        <v>Decrease Electricity Sector Cost of Capital</v>
      </c>
      <c r="K296" s="446" t="str">
        <f>IF(ISBLANK(INDEX('Policy Characteristics'!E:E,MATCH($C296,'Policy Characteristics'!$C:$C,0))),"",INDEX('Policy Characteristics'!E:E,MATCH($C296,'Policy Characteristics'!$C:$C,0)))</f>
        <v>elec power plant cost of capital</v>
      </c>
      <c r="L296" s="446">
        <f>IF(ISBLANK(INDEX('Policy Characteristics'!F:F,MATCH($C296,'Policy Characteristics'!$C:$C,0))),"",INDEX('Policy Characteristics'!F:F,MATCH($C296,'Policy Characteristics'!$C:$C,0)))</f>
        <v>0</v>
      </c>
      <c r="M296" s="446">
        <f>IF(ISBLANK(INDEX('Policy Characteristics'!G:G,MATCH($C296,'Policy Characteristics'!$C:$C,0))),"",INDEX('Policy Characteristics'!G:G,MATCH($C296,'Policy Characteristics'!$C:$C,0)))</f>
        <v>100</v>
      </c>
      <c r="N296" s="446">
        <f>IF(ISBLANK(INDEX('Policy Characteristics'!H:H,MATCH($C296,'Policy Characteristics'!$C:$C,0))),"",INDEX('Policy Characteristics'!H:H,MATCH($C296,'Policy Characteristics'!$C:$C,0)))</f>
        <v>1</v>
      </c>
      <c r="O296" s="446" t="str">
        <f>IF(ISBLANK(INDEX('Policy Characteristics'!I:I,MATCH($C296,'Policy Characteristics'!$C:$C,0))),"",INDEX('Policy Characteristics'!I:I,MATCH($C296,'Policy Characteristics'!$C:$C,0)))</f>
        <v>% decrease</v>
      </c>
      <c r="P296" s="446" t="str">
        <f>IF(ISBLANK(INDEX('Policy Characteristics'!J:J,MATCH($C296,'Policy Characteristics'!$C:$C,0))),"",INDEX('Policy Characteristics'!J:J,MATCH($C296,'Policy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6" s="446" t="str">
        <f>IF(ISBLANK(INDEX('Policy Characteristics'!K:K,MATCH($C296,'Policy Characteristics'!$C:$C,0))),"",INDEX('Policy Characteristics'!K:K,MATCH($C296,'Policy Characteristics'!$C:$C,0)))</f>
        <v/>
      </c>
      <c r="R296" s="446" t="str">
        <f>IF(ISBLANK(INDEX('Policy Characteristics'!L:L,MATCH($C296,'Policy Characteristics'!$C:$C,0))),"",INDEX('Policy Characteristics'!L:L,MATCH($C296,'Policy Characteristics'!$C:$C,0)))</f>
        <v/>
      </c>
      <c r="S296" s="294"/>
    </row>
    <row r="297" spans="1:19" x14ac:dyDescent="0.25">
      <c r="A297" s="446" t="str">
        <f>IF(ISBLANK(INDEX('Policy Characteristics'!A:A,MATCH($C297,'Policy Characteristics'!$C:$C,0))),"",INDEX('Policy Characteristics'!A:A,MATCH($C297,'Policy Characteristics'!$C:$C,0)))</f>
        <v>Electricity Supply</v>
      </c>
      <c r="B297" s="467" t="str">
        <f>IF(ISBLANK(INDEX('Policy Characteristics'!B:B,MATCH($C297,'Policy Characteristics'!$C:$C,0))),"",INDEX('Policy Characteristics'!B:B,MATCH($C297,'Policy Characteristics'!$C:$C,0)))</f>
        <v>Decrease Cost of Capital</v>
      </c>
      <c r="C297" s="446" t="str">
        <f t="shared" si="19"/>
        <v>Percentage Decrease in Cost of Capital for Power Plants</v>
      </c>
      <c r="D297" s="294" t="s">
        <v>79</v>
      </c>
      <c r="E297" s="339"/>
      <c r="F297" s="294" t="s">
        <v>91</v>
      </c>
      <c r="G297" s="294"/>
      <c r="H297" s="20">
        <v>1736</v>
      </c>
      <c r="I297" s="470" t="s">
        <v>43</v>
      </c>
      <c r="J297" s="469" t="str">
        <f>IF(ISBLANK(INDEX('Policy Characteristics'!D:D,MATCH($C297,'Policy Characteristics'!$C:$C,0))),"",INDEX('Policy Characteristics'!D:D,MATCH($C297,'Policy Characteristics'!$C:$C,0)))</f>
        <v>Decrease Electricity Sector Cost of Capital</v>
      </c>
      <c r="K297" s="446" t="str">
        <f>IF(ISBLANK(INDEX('Policy Characteristics'!E:E,MATCH($C297,'Policy Characteristics'!$C:$C,0))),"",INDEX('Policy Characteristics'!E:E,MATCH($C297,'Policy Characteristics'!$C:$C,0)))</f>
        <v>elec power plant cost of capital</v>
      </c>
      <c r="L297" s="446">
        <f>IF(ISBLANK(INDEX('Policy Characteristics'!F:F,MATCH($C297,'Policy Characteristics'!$C:$C,0))),"",INDEX('Policy Characteristics'!F:F,MATCH($C297,'Policy Characteristics'!$C:$C,0)))</f>
        <v>0</v>
      </c>
      <c r="M297" s="446">
        <f>IF(ISBLANK(INDEX('Policy Characteristics'!G:G,MATCH($C297,'Policy Characteristics'!$C:$C,0))),"",INDEX('Policy Characteristics'!G:G,MATCH($C297,'Policy Characteristics'!$C:$C,0)))</f>
        <v>100</v>
      </c>
      <c r="N297" s="446">
        <f>IF(ISBLANK(INDEX('Policy Characteristics'!H:H,MATCH($C297,'Policy Characteristics'!$C:$C,0))),"",INDEX('Policy Characteristics'!H:H,MATCH($C297,'Policy Characteristics'!$C:$C,0)))</f>
        <v>1</v>
      </c>
      <c r="O297" s="446" t="str">
        <f>IF(ISBLANK(INDEX('Policy Characteristics'!I:I,MATCH($C297,'Policy Characteristics'!$C:$C,0))),"",INDEX('Policy Characteristics'!I:I,MATCH($C297,'Policy Characteristics'!$C:$C,0)))</f>
        <v>% decrease</v>
      </c>
      <c r="P297" s="446" t="str">
        <f>IF(ISBLANK(INDEX('Policy Characteristics'!J:J,MATCH($C297,'Policy Characteristics'!$C:$C,0))),"",INDEX('Policy Characteristics'!J:J,MATCH($C297,'Policy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7" s="446" t="str">
        <f>IF(ISBLANK(INDEX('Policy Characteristics'!K:K,MATCH($C297,'Policy Characteristics'!$C:$C,0))),"",INDEX('Policy Characteristics'!K:K,MATCH($C297,'Policy Characteristics'!$C:$C,0)))</f>
        <v/>
      </c>
      <c r="R297" s="446" t="str">
        <f>IF(ISBLANK(INDEX('Policy Characteristics'!L:L,MATCH($C297,'Policy Characteristics'!$C:$C,0))),"",INDEX('Policy Characteristics'!L:L,MATCH($C297,'Policy Characteristics'!$C:$C,0)))</f>
        <v/>
      </c>
      <c r="S297" s="294"/>
    </row>
    <row r="298" spans="1:19" x14ac:dyDescent="0.25">
      <c r="A298" s="446" t="str">
        <f>IF(ISBLANK(INDEX('Policy Characteristics'!A:A,MATCH($C298,'Policy Characteristics'!$C:$C,0))),"",INDEX('Policy Characteristics'!A:A,MATCH($C298,'Policy Characteristics'!$C:$C,0)))</f>
        <v>Electricity Supply</v>
      </c>
      <c r="B298" s="467" t="str">
        <f>IF(ISBLANK(INDEX('Policy Characteristics'!B:B,MATCH($C298,'Policy Characteristics'!$C:$C,0))),"",INDEX('Policy Characteristics'!B:B,MATCH($C298,'Policy Characteristics'!$C:$C,0)))</f>
        <v>Decrease Cost of Capital</v>
      </c>
      <c r="C298" s="446" t="str">
        <f t="shared" si="19"/>
        <v>Percentage Decrease in Cost of Capital for Power Plants</v>
      </c>
      <c r="D298" s="294" t="s">
        <v>80</v>
      </c>
      <c r="E298" s="339"/>
      <c r="F298" s="294" t="s">
        <v>92</v>
      </c>
      <c r="G298" s="294"/>
      <c r="H298" s="20">
        <v>1737</v>
      </c>
      <c r="I298" s="470" t="s">
        <v>43</v>
      </c>
      <c r="J298" s="469" t="str">
        <f>IF(ISBLANK(INDEX('Policy Characteristics'!D:D,MATCH($C298,'Policy Characteristics'!$C:$C,0))),"",INDEX('Policy Characteristics'!D:D,MATCH($C298,'Policy Characteristics'!$C:$C,0)))</f>
        <v>Decrease Electricity Sector Cost of Capital</v>
      </c>
      <c r="K298" s="446" t="str">
        <f>IF(ISBLANK(INDEX('Policy Characteristics'!E:E,MATCH($C298,'Policy Characteristics'!$C:$C,0))),"",INDEX('Policy Characteristics'!E:E,MATCH($C298,'Policy Characteristics'!$C:$C,0)))</f>
        <v>elec power plant cost of capital</v>
      </c>
      <c r="L298" s="446">
        <f>IF(ISBLANK(INDEX('Policy Characteristics'!F:F,MATCH($C298,'Policy Characteristics'!$C:$C,0))),"",INDEX('Policy Characteristics'!F:F,MATCH($C298,'Policy Characteristics'!$C:$C,0)))</f>
        <v>0</v>
      </c>
      <c r="M298" s="446">
        <f>IF(ISBLANK(INDEX('Policy Characteristics'!G:G,MATCH($C298,'Policy Characteristics'!$C:$C,0))),"",INDEX('Policy Characteristics'!G:G,MATCH($C298,'Policy Characteristics'!$C:$C,0)))</f>
        <v>100</v>
      </c>
      <c r="N298" s="446">
        <f>IF(ISBLANK(INDEX('Policy Characteristics'!H:H,MATCH($C298,'Policy Characteristics'!$C:$C,0))),"",INDEX('Policy Characteristics'!H:H,MATCH($C298,'Policy Characteristics'!$C:$C,0)))</f>
        <v>1</v>
      </c>
      <c r="O298" s="446" t="str">
        <f>IF(ISBLANK(INDEX('Policy Characteristics'!I:I,MATCH($C298,'Policy Characteristics'!$C:$C,0))),"",INDEX('Policy Characteristics'!I:I,MATCH($C298,'Policy Characteristics'!$C:$C,0)))</f>
        <v>% decrease</v>
      </c>
      <c r="P298" s="446" t="str">
        <f>IF(ISBLANK(INDEX('Policy Characteristics'!J:J,MATCH($C298,'Policy Characteristics'!$C:$C,0))),"",INDEX('Policy Characteristics'!J:J,MATCH($C298,'Policy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8" s="446" t="str">
        <f>IF(ISBLANK(INDEX('Policy Characteristics'!K:K,MATCH($C298,'Policy Characteristics'!$C:$C,0))),"",INDEX('Policy Characteristics'!K:K,MATCH($C298,'Policy Characteristics'!$C:$C,0)))</f>
        <v/>
      </c>
      <c r="R298" s="446" t="str">
        <f>IF(ISBLANK(INDEX('Policy Characteristics'!L:L,MATCH($C298,'Policy Characteristics'!$C:$C,0))),"",INDEX('Policy Characteristics'!L:L,MATCH($C298,'Policy Characteristics'!$C:$C,0)))</f>
        <v/>
      </c>
      <c r="S298" s="294"/>
    </row>
    <row r="299" spans="1:19" x14ac:dyDescent="0.25">
      <c r="A299" s="446" t="str">
        <f>IF(ISBLANK(INDEX('Policy Characteristics'!A:A,MATCH($C299,'Policy Characteristics'!$C:$C,0))),"",INDEX('Policy Characteristics'!A:A,MATCH($C299,'Policy Characteristics'!$C:$C,0)))</f>
        <v>Electricity Supply</v>
      </c>
      <c r="B299" s="467" t="str">
        <f>IF(ISBLANK(INDEX('Policy Characteristics'!B:B,MATCH($C299,'Policy Characteristics'!$C:$C,0))),"",INDEX('Policy Characteristics'!B:B,MATCH($C299,'Policy Characteristics'!$C:$C,0)))</f>
        <v>Decrease Cost of Capital</v>
      </c>
      <c r="C299" s="446" t="str">
        <f t="shared" si="19"/>
        <v>Percentage Decrease in Cost of Capital for Power Plants</v>
      </c>
      <c r="D299" s="294" t="s">
        <v>2424</v>
      </c>
      <c r="E299" s="339"/>
      <c r="F299" s="294" t="s">
        <v>437</v>
      </c>
      <c r="G299" s="294"/>
      <c r="H299" s="20">
        <v>1738</v>
      </c>
      <c r="I299" s="470" t="s">
        <v>43</v>
      </c>
      <c r="J299" s="469" t="str">
        <f>IF(ISBLANK(INDEX('Policy Characteristics'!D:D,MATCH($C299,'Policy Characteristics'!$C:$C,0))),"",INDEX('Policy Characteristics'!D:D,MATCH($C299,'Policy Characteristics'!$C:$C,0)))</f>
        <v>Decrease Electricity Sector Cost of Capital</v>
      </c>
      <c r="K299" s="446" t="str">
        <f>IF(ISBLANK(INDEX('Policy Characteristics'!E:E,MATCH($C299,'Policy Characteristics'!$C:$C,0))),"",INDEX('Policy Characteristics'!E:E,MATCH($C299,'Policy Characteristics'!$C:$C,0)))</f>
        <v>elec power plant cost of capital</v>
      </c>
      <c r="L299" s="446">
        <f>IF(ISBLANK(INDEX('Policy Characteristics'!F:F,MATCH($C299,'Policy Characteristics'!$C:$C,0))),"",INDEX('Policy Characteristics'!F:F,MATCH($C299,'Policy Characteristics'!$C:$C,0)))</f>
        <v>0</v>
      </c>
      <c r="M299" s="446">
        <f>IF(ISBLANK(INDEX('Policy Characteristics'!G:G,MATCH($C299,'Policy Characteristics'!$C:$C,0))),"",INDEX('Policy Characteristics'!G:G,MATCH($C299,'Policy Characteristics'!$C:$C,0)))</f>
        <v>100</v>
      </c>
      <c r="N299" s="446">
        <f>IF(ISBLANK(INDEX('Policy Characteristics'!H:H,MATCH($C299,'Policy Characteristics'!$C:$C,0))),"",INDEX('Policy Characteristics'!H:H,MATCH($C299,'Policy Characteristics'!$C:$C,0)))</f>
        <v>1</v>
      </c>
      <c r="O299" s="446" t="str">
        <f>IF(ISBLANK(INDEX('Policy Characteristics'!I:I,MATCH($C299,'Policy Characteristics'!$C:$C,0))),"",INDEX('Policy Characteristics'!I:I,MATCH($C299,'Policy Characteristics'!$C:$C,0)))</f>
        <v>% decrease</v>
      </c>
      <c r="P299" s="446" t="str">
        <f>IF(ISBLANK(INDEX('Policy Characteristics'!J:J,MATCH($C299,'Policy Characteristics'!$C:$C,0))),"",INDEX('Policy Characteristics'!J:J,MATCH($C299,'Policy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9" s="446" t="str">
        <f>IF(ISBLANK(INDEX('Policy Characteristics'!K:K,MATCH($C299,'Policy Characteristics'!$C:$C,0))),"",INDEX('Policy Characteristics'!K:K,MATCH($C299,'Policy Characteristics'!$C:$C,0)))</f>
        <v/>
      </c>
      <c r="R299" s="446" t="str">
        <f>IF(ISBLANK(INDEX('Policy Characteristics'!L:L,MATCH($C299,'Policy Characteristics'!$C:$C,0))),"",INDEX('Policy Characteristics'!L:L,MATCH($C299,'Policy Characteristics'!$C:$C,0)))</f>
        <v/>
      </c>
      <c r="S299" s="294"/>
    </row>
    <row r="300" spans="1:19" x14ac:dyDescent="0.25">
      <c r="A300" s="446" t="str">
        <f>IF(ISBLANK(INDEX('Policy Characteristics'!A:A,MATCH($C300,'Policy Characteristics'!$C:$C,0))),"",INDEX('Policy Characteristics'!A:A,MATCH($C300,'Policy Characteristics'!$C:$C,0)))</f>
        <v>Electricity Supply</v>
      </c>
      <c r="B300" s="467" t="str">
        <f>IF(ISBLANK(INDEX('Policy Characteristics'!B:B,MATCH($C300,'Policy Characteristics'!$C:$C,0))),"",INDEX('Policy Characteristics'!B:B,MATCH($C300,'Policy Characteristics'!$C:$C,0)))</f>
        <v>Decrease Cost of Capital</v>
      </c>
      <c r="C300" s="446" t="str">
        <f t="shared" si="19"/>
        <v>Percentage Decrease in Cost of Capital for Power Plants</v>
      </c>
      <c r="D300" s="294" t="s">
        <v>309</v>
      </c>
      <c r="E300" s="339"/>
      <c r="F300" s="294" t="s">
        <v>311</v>
      </c>
      <c r="G300" s="294"/>
      <c r="H300" s="20">
        <v>1739</v>
      </c>
      <c r="I300" s="470" t="s">
        <v>44</v>
      </c>
      <c r="J300" s="469" t="str">
        <f>IF(ISBLANK(INDEX('Policy Characteristics'!D:D,MATCH($C300,'Policy Characteristics'!$C:$C,0))),"",INDEX('Policy Characteristics'!D:D,MATCH($C300,'Policy Characteristics'!$C:$C,0)))</f>
        <v>Decrease Electricity Sector Cost of Capital</v>
      </c>
      <c r="K300" s="446" t="str">
        <f>IF(ISBLANK(INDEX('Policy Characteristics'!E:E,MATCH($C300,'Policy Characteristics'!$C:$C,0))),"",INDEX('Policy Characteristics'!E:E,MATCH($C300,'Policy Characteristics'!$C:$C,0)))</f>
        <v>elec power plant cost of capital</v>
      </c>
      <c r="L300" s="446">
        <f>IF(ISBLANK(INDEX('Policy Characteristics'!F:F,MATCH($C300,'Policy Characteristics'!$C:$C,0))),"",INDEX('Policy Characteristics'!F:F,MATCH($C300,'Policy Characteristics'!$C:$C,0)))</f>
        <v>0</v>
      </c>
      <c r="M300" s="446">
        <f>IF(ISBLANK(INDEX('Policy Characteristics'!G:G,MATCH($C300,'Policy Characteristics'!$C:$C,0))),"",INDEX('Policy Characteristics'!G:G,MATCH($C300,'Policy Characteristics'!$C:$C,0)))</f>
        <v>100</v>
      </c>
      <c r="N300" s="446">
        <f>IF(ISBLANK(INDEX('Policy Characteristics'!H:H,MATCH($C300,'Policy Characteristics'!$C:$C,0))),"",INDEX('Policy Characteristics'!H:H,MATCH($C300,'Policy Characteristics'!$C:$C,0)))</f>
        <v>1</v>
      </c>
      <c r="O300" s="446" t="str">
        <f>IF(ISBLANK(INDEX('Policy Characteristics'!I:I,MATCH($C300,'Policy Characteristics'!$C:$C,0))),"",INDEX('Policy Characteristics'!I:I,MATCH($C300,'Policy Characteristics'!$C:$C,0)))</f>
        <v>% decrease</v>
      </c>
      <c r="P300" s="446" t="str">
        <f>IF(ISBLANK(INDEX('Policy Characteristics'!J:J,MATCH($C300,'Policy Characteristics'!$C:$C,0))),"",INDEX('Policy Characteristics'!J:J,MATCH($C300,'Policy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0" s="446" t="str">
        <f>IF(ISBLANK(INDEX('Policy Characteristics'!K:K,MATCH($C300,'Policy Characteristics'!$C:$C,0))),"",INDEX('Policy Characteristics'!K:K,MATCH($C300,'Policy Characteristics'!$C:$C,0)))</f>
        <v/>
      </c>
      <c r="R300" s="446" t="str">
        <f>IF(ISBLANK(INDEX('Policy Characteristics'!L:L,MATCH($C300,'Policy Characteristics'!$C:$C,0))),"",INDEX('Policy Characteristics'!L:L,MATCH($C300,'Policy Characteristics'!$C:$C,0)))</f>
        <v/>
      </c>
      <c r="S300" s="294"/>
    </row>
    <row r="301" spans="1:19" x14ac:dyDescent="0.25">
      <c r="A301" s="446" t="str">
        <f>IF(ISBLANK(INDEX('Policy Characteristics'!A:A,MATCH($C301,'Policy Characteristics'!$C:$C,0))),"",INDEX('Policy Characteristics'!A:A,MATCH($C301,'Policy Characteristics'!$C:$C,0)))</f>
        <v>Electricity Supply</v>
      </c>
      <c r="B301" s="467" t="str">
        <f>IF(ISBLANK(INDEX('Policy Characteristics'!B:B,MATCH($C301,'Policy Characteristics'!$C:$C,0))),"",INDEX('Policy Characteristics'!B:B,MATCH($C301,'Policy Characteristics'!$C:$C,0)))</f>
        <v>Decrease Cost of Capital</v>
      </c>
      <c r="C301" s="446" t="str">
        <f t="shared" si="19"/>
        <v>Percentage Decrease in Cost of Capital for Power Plants</v>
      </c>
      <c r="D301" s="294" t="s">
        <v>310</v>
      </c>
      <c r="E301" s="339"/>
      <c r="F301" s="294" t="s">
        <v>312</v>
      </c>
      <c r="G301" s="294"/>
      <c r="H301" s="20">
        <v>1740</v>
      </c>
      <c r="I301" s="470" t="s">
        <v>44</v>
      </c>
      <c r="J301" s="469" t="str">
        <f>IF(ISBLANK(INDEX('Policy Characteristics'!D:D,MATCH($C301,'Policy Characteristics'!$C:$C,0))),"",INDEX('Policy Characteristics'!D:D,MATCH($C301,'Policy Characteristics'!$C:$C,0)))</f>
        <v>Decrease Electricity Sector Cost of Capital</v>
      </c>
      <c r="K301" s="446" t="str">
        <f>IF(ISBLANK(INDEX('Policy Characteristics'!E:E,MATCH($C301,'Policy Characteristics'!$C:$C,0))),"",INDEX('Policy Characteristics'!E:E,MATCH($C301,'Policy Characteristics'!$C:$C,0)))</f>
        <v>elec power plant cost of capital</v>
      </c>
      <c r="L301" s="446">
        <f>IF(ISBLANK(INDEX('Policy Characteristics'!F:F,MATCH($C301,'Policy Characteristics'!$C:$C,0))),"",INDEX('Policy Characteristics'!F:F,MATCH($C301,'Policy Characteristics'!$C:$C,0)))</f>
        <v>0</v>
      </c>
      <c r="M301" s="446">
        <f>IF(ISBLANK(INDEX('Policy Characteristics'!G:G,MATCH($C301,'Policy Characteristics'!$C:$C,0))),"",INDEX('Policy Characteristics'!G:G,MATCH($C301,'Policy Characteristics'!$C:$C,0)))</f>
        <v>100</v>
      </c>
      <c r="N301" s="446">
        <f>IF(ISBLANK(INDEX('Policy Characteristics'!H:H,MATCH($C301,'Policy Characteristics'!$C:$C,0))),"",INDEX('Policy Characteristics'!H:H,MATCH($C301,'Policy Characteristics'!$C:$C,0)))</f>
        <v>1</v>
      </c>
      <c r="O301" s="446" t="str">
        <f>IF(ISBLANK(INDEX('Policy Characteristics'!I:I,MATCH($C301,'Policy Characteristics'!$C:$C,0))),"",INDEX('Policy Characteristics'!I:I,MATCH($C301,'Policy Characteristics'!$C:$C,0)))</f>
        <v>% decrease</v>
      </c>
      <c r="P301" s="446" t="str">
        <f>IF(ISBLANK(INDEX('Policy Characteristics'!J:J,MATCH($C301,'Policy Characteristics'!$C:$C,0))),"",INDEX('Policy Characteristics'!J:J,MATCH($C301,'Policy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1" s="446" t="str">
        <f>IF(ISBLANK(INDEX('Policy Characteristics'!K:K,MATCH($C301,'Policy Characteristics'!$C:$C,0))),"",INDEX('Policy Characteristics'!K:K,MATCH($C301,'Policy Characteristics'!$C:$C,0)))</f>
        <v/>
      </c>
      <c r="R301" s="446" t="str">
        <f>IF(ISBLANK(INDEX('Policy Characteristics'!L:L,MATCH($C301,'Policy Characteristics'!$C:$C,0))),"",INDEX('Policy Characteristics'!L:L,MATCH($C301,'Policy Characteristics'!$C:$C,0)))</f>
        <v/>
      </c>
      <c r="S301" s="294"/>
    </row>
    <row r="302" spans="1:19" x14ac:dyDescent="0.25">
      <c r="A302" s="446" t="str">
        <f>IF(ISBLANK(INDEX('Policy Characteristics'!A:A,MATCH($C302,'Policy Characteristics'!$C:$C,0))),"",INDEX('Policy Characteristics'!A:A,MATCH($C302,'Policy Characteristics'!$C:$C,0)))</f>
        <v>Electricity Supply</v>
      </c>
      <c r="B302" s="467" t="str">
        <f>IF(ISBLANK(INDEX('Policy Characteristics'!B:B,MATCH($C302,'Policy Characteristics'!$C:$C,0))),"",INDEX('Policy Characteristics'!B:B,MATCH($C302,'Policy Characteristics'!$C:$C,0)))</f>
        <v>Decrease Cost of Capital</v>
      </c>
      <c r="C302" s="446" t="str">
        <f t="shared" si="19"/>
        <v>Percentage Decrease in Cost of Capital for Power Plants</v>
      </c>
      <c r="D302" s="294" t="s">
        <v>445</v>
      </c>
      <c r="E302" s="339"/>
      <c r="F302" s="294" t="s">
        <v>444</v>
      </c>
      <c r="G302" s="294"/>
      <c r="H302" s="20">
        <v>1741</v>
      </c>
      <c r="I302" s="470" t="s">
        <v>44</v>
      </c>
      <c r="J302" s="469" t="str">
        <f>IF(ISBLANK(INDEX('Policy Characteristics'!D:D,MATCH($C302,'Policy Characteristics'!$C:$C,0))),"",INDEX('Policy Characteristics'!D:D,MATCH($C302,'Policy Characteristics'!$C:$C,0)))</f>
        <v>Decrease Electricity Sector Cost of Capital</v>
      </c>
      <c r="K302" s="446" t="str">
        <f>IF(ISBLANK(INDEX('Policy Characteristics'!E:E,MATCH($C302,'Policy Characteristics'!$C:$C,0))),"",INDEX('Policy Characteristics'!E:E,MATCH($C302,'Policy Characteristics'!$C:$C,0)))</f>
        <v>elec power plant cost of capital</v>
      </c>
      <c r="L302" s="446">
        <f>IF(ISBLANK(INDEX('Policy Characteristics'!F:F,MATCH($C302,'Policy Characteristics'!$C:$C,0))),"",INDEX('Policy Characteristics'!F:F,MATCH($C302,'Policy Characteristics'!$C:$C,0)))</f>
        <v>0</v>
      </c>
      <c r="M302" s="446">
        <f>IF(ISBLANK(INDEX('Policy Characteristics'!G:G,MATCH($C302,'Policy Characteristics'!$C:$C,0))),"",INDEX('Policy Characteristics'!G:G,MATCH($C302,'Policy Characteristics'!$C:$C,0)))</f>
        <v>100</v>
      </c>
      <c r="N302" s="446">
        <f>IF(ISBLANK(INDEX('Policy Characteristics'!H:H,MATCH($C302,'Policy Characteristics'!$C:$C,0))),"",INDEX('Policy Characteristics'!H:H,MATCH($C302,'Policy Characteristics'!$C:$C,0)))</f>
        <v>1</v>
      </c>
      <c r="O302" s="446" t="str">
        <f>IF(ISBLANK(INDEX('Policy Characteristics'!I:I,MATCH($C302,'Policy Characteristics'!$C:$C,0))),"",INDEX('Policy Characteristics'!I:I,MATCH($C302,'Policy Characteristics'!$C:$C,0)))</f>
        <v>% decrease</v>
      </c>
      <c r="P302" s="446" t="str">
        <f>IF(ISBLANK(INDEX('Policy Characteristics'!J:J,MATCH($C302,'Policy Characteristics'!$C:$C,0))),"",INDEX('Policy Characteristics'!J:J,MATCH($C302,'Policy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2" s="446" t="str">
        <f>IF(ISBLANK(INDEX('Policy Characteristics'!K:K,MATCH($C302,'Policy Characteristics'!$C:$C,0))),"",INDEX('Policy Characteristics'!K:K,MATCH($C302,'Policy Characteristics'!$C:$C,0)))</f>
        <v/>
      </c>
      <c r="R302" s="446" t="str">
        <f>IF(ISBLANK(INDEX('Policy Characteristics'!L:L,MATCH($C302,'Policy Characteristics'!$C:$C,0))),"",INDEX('Policy Characteristics'!L:L,MATCH($C302,'Policy Characteristics'!$C:$C,0)))</f>
        <v/>
      </c>
      <c r="S302" s="294"/>
    </row>
    <row r="303" spans="1:19" x14ac:dyDescent="0.25">
      <c r="A303" s="446" t="str">
        <f>IF(ISBLANK(INDEX('Policy Characteristics'!A:A,MATCH($C303,'Policy Characteristics'!$C:$C,0))),"",INDEX('Policy Characteristics'!A:A,MATCH($C303,'Policy Characteristics'!$C:$C,0)))</f>
        <v>Electricity Supply</v>
      </c>
      <c r="B303" s="467" t="str">
        <f>IF(ISBLANK(INDEX('Policy Characteristics'!B:B,MATCH($C303,'Policy Characteristics'!$C:$C,0))),"",INDEX('Policy Characteristics'!B:B,MATCH($C303,'Policy Characteristics'!$C:$C,0)))</f>
        <v>Decrease Cost of Capital</v>
      </c>
      <c r="C303" s="446" t="str">
        <f t="shared" si="19"/>
        <v>Percentage Decrease in Cost of Capital for Power Plants</v>
      </c>
      <c r="D303" s="294" t="s">
        <v>454</v>
      </c>
      <c r="E303" s="339"/>
      <c r="F303" s="294" t="s">
        <v>455</v>
      </c>
      <c r="G303" s="294"/>
      <c r="H303" s="20">
        <v>1742</v>
      </c>
      <c r="I303" s="470" t="s">
        <v>43</v>
      </c>
      <c r="J303" s="469" t="str">
        <f>IF(ISBLANK(INDEX('Policy Characteristics'!D:D,MATCH($C303,'Policy Characteristics'!$C:$C,0))),"",INDEX('Policy Characteristics'!D:D,MATCH($C303,'Policy Characteristics'!$C:$C,0)))</f>
        <v>Decrease Electricity Sector Cost of Capital</v>
      </c>
      <c r="K303" s="446" t="str">
        <f>IF(ISBLANK(INDEX('Policy Characteristics'!E:E,MATCH($C303,'Policy Characteristics'!$C:$C,0))),"",INDEX('Policy Characteristics'!E:E,MATCH($C303,'Policy Characteristics'!$C:$C,0)))</f>
        <v>elec power plant cost of capital</v>
      </c>
      <c r="L303" s="446">
        <f>IF(ISBLANK(INDEX('Policy Characteristics'!F:F,MATCH($C303,'Policy Characteristics'!$C:$C,0))),"",INDEX('Policy Characteristics'!F:F,MATCH($C303,'Policy Characteristics'!$C:$C,0)))</f>
        <v>0</v>
      </c>
      <c r="M303" s="446">
        <f>IF(ISBLANK(INDEX('Policy Characteristics'!G:G,MATCH($C303,'Policy Characteristics'!$C:$C,0))),"",INDEX('Policy Characteristics'!G:G,MATCH($C303,'Policy Characteristics'!$C:$C,0)))</f>
        <v>100</v>
      </c>
      <c r="N303" s="446">
        <f>IF(ISBLANK(INDEX('Policy Characteristics'!H:H,MATCH($C303,'Policy Characteristics'!$C:$C,0))),"",INDEX('Policy Characteristics'!H:H,MATCH($C303,'Policy Characteristics'!$C:$C,0)))</f>
        <v>1</v>
      </c>
      <c r="O303" s="446" t="str">
        <f>IF(ISBLANK(INDEX('Policy Characteristics'!I:I,MATCH($C303,'Policy Characteristics'!$C:$C,0))),"",INDEX('Policy Characteristics'!I:I,MATCH($C303,'Policy Characteristics'!$C:$C,0)))</f>
        <v>% decrease</v>
      </c>
      <c r="P303" s="446" t="str">
        <f>IF(ISBLANK(INDEX('Policy Characteristics'!J:J,MATCH($C303,'Policy Characteristics'!$C:$C,0))),"",INDEX('Policy Characteristics'!J:J,MATCH($C303,'Policy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3" s="446" t="str">
        <f>IF(ISBLANK(INDEX('Policy Characteristics'!K:K,MATCH($C303,'Policy Characteristics'!$C:$C,0))),"",INDEX('Policy Characteristics'!K:K,MATCH($C303,'Policy Characteristics'!$C:$C,0)))</f>
        <v/>
      </c>
      <c r="R303" s="446" t="str">
        <f>IF(ISBLANK(INDEX('Policy Characteristics'!L:L,MATCH($C303,'Policy Characteristics'!$C:$C,0))),"",INDEX('Policy Characteristics'!L:L,MATCH($C303,'Policy Characteristics'!$C:$C,0)))</f>
        <v/>
      </c>
      <c r="S303" s="294"/>
    </row>
    <row r="304" spans="1:19" x14ac:dyDescent="0.25">
      <c r="A304" s="446" t="str">
        <f>IF(ISBLANK(INDEX('Policy Characteristics'!A:A,MATCH($C304,'Policy Characteristics'!$C:$C,0))),"",INDEX('Policy Characteristics'!A:A,MATCH($C304,'Policy Characteristics'!$C:$C,0)))</f>
        <v>Electricity Supply</v>
      </c>
      <c r="B304" s="467" t="str">
        <f>IF(ISBLANK(INDEX('Policy Characteristics'!B:B,MATCH($C304,'Policy Characteristics'!$C:$C,0))),"",INDEX('Policy Characteristics'!B:B,MATCH($C304,'Policy Characteristics'!$C:$C,0)))</f>
        <v>Decrease Cost of Capital</v>
      </c>
      <c r="C304" s="446" t="str">
        <f t="shared" si="19"/>
        <v>Percentage Decrease in Cost of Capital for Power Plants</v>
      </c>
      <c r="D304" s="294" t="s">
        <v>2749</v>
      </c>
      <c r="E304" s="339"/>
      <c r="F304" s="294" t="s">
        <v>2468</v>
      </c>
      <c r="G304" s="294"/>
      <c r="H304" s="20">
        <v>1743</v>
      </c>
      <c r="I304" s="470" t="s">
        <v>44</v>
      </c>
      <c r="J304" s="469" t="str">
        <f>IF(ISBLANK(INDEX('Policy Characteristics'!D:D,MATCH($C304,'Policy Characteristics'!$C:$C,0))),"",INDEX('Policy Characteristics'!D:D,MATCH($C304,'Policy Characteristics'!$C:$C,0)))</f>
        <v>Decrease Electricity Sector Cost of Capital</v>
      </c>
      <c r="K304" s="446" t="str">
        <f>IF(ISBLANK(INDEX('Policy Characteristics'!E:E,MATCH($C304,'Policy Characteristics'!$C:$C,0))),"",INDEX('Policy Characteristics'!E:E,MATCH($C304,'Policy Characteristics'!$C:$C,0)))</f>
        <v>elec power plant cost of capital</v>
      </c>
      <c r="L304" s="446">
        <f>IF(ISBLANK(INDEX('Policy Characteristics'!F:F,MATCH($C304,'Policy Characteristics'!$C:$C,0))),"",INDEX('Policy Characteristics'!F:F,MATCH($C304,'Policy Characteristics'!$C:$C,0)))</f>
        <v>0</v>
      </c>
      <c r="M304" s="446">
        <f>IF(ISBLANK(INDEX('Policy Characteristics'!G:G,MATCH($C304,'Policy Characteristics'!$C:$C,0))),"",INDEX('Policy Characteristics'!G:G,MATCH($C304,'Policy Characteristics'!$C:$C,0)))</f>
        <v>100</v>
      </c>
      <c r="N304" s="446">
        <f>IF(ISBLANK(INDEX('Policy Characteristics'!H:H,MATCH($C304,'Policy Characteristics'!$C:$C,0))),"",INDEX('Policy Characteristics'!H:H,MATCH($C304,'Policy Characteristics'!$C:$C,0)))</f>
        <v>1</v>
      </c>
      <c r="O304" s="446" t="str">
        <f>IF(ISBLANK(INDEX('Policy Characteristics'!I:I,MATCH($C304,'Policy Characteristics'!$C:$C,0))),"",INDEX('Policy Characteristics'!I:I,MATCH($C304,'Policy Characteristics'!$C:$C,0)))</f>
        <v>% decrease</v>
      </c>
      <c r="P304" s="446" t="str">
        <f>IF(ISBLANK(INDEX('Policy Characteristics'!J:J,MATCH($C304,'Policy Characteristics'!$C:$C,0))),"",INDEX('Policy Characteristics'!J:J,MATCH($C304,'Policy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4" s="446" t="str">
        <f>IF(ISBLANK(INDEX('Policy Characteristics'!K:K,MATCH($C304,'Policy Characteristics'!$C:$C,0))),"",INDEX('Policy Characteristics'!K:K,MATCH($C304,'Policy Characteristics'!$C:$C,0)))</f>
        <v/>
      </c>
      <c r="R304" s="446" t="str">
        <f>IF(ISBLANK(INDEX('Policy Characteristics'!L:L,MATCH($C304,'Policy Characteristics'!$C:$C,0))),"",INDEX('Policy Characteristics'!L:L,MATCH($C304,'Policy Characteristics'!$C:$C,0)))</f>
        <v/>
      </c>
      <c r="S304" s="294"/>
    </row>
    <row r="305" spans="1:19" x14ac:dyDescent="0.25">
      <c r="A305" s="446" t="str">
        <f>IF(ISBLANK(INDEX('Policy Characteristics'!A:A,MATCH($C305,'Policy Characteristics'!$C:$C,0))),"",INDEX('Policy Characteristics'!A:A,MATCH($C305,'Policy Characteristics'!$C:$C,0)))</f>
        <v>Electricity Supply</v>
      </c>
      <c r="B305" s="467" t="str">
        <f>IF(ISBLANK(INDEX('Policy Characteristics'!B:B,MATCH($C305,'Policy Characteristics'!$C:$C,0))),"",INDEX('Policy Characteristics'!B:B,MATCH($C305,'Policy Characteristics'!$C:$C,0)))</f>
        <v>Decrease Cost of Capital</v>
      </c>
      <c r="C305" s="446" t="str">
        <f t="shared" si="19"/>
        <v>Percentage Decrease in Cost of Capital for Power Plants</v>
      </c>
      <c r="D305" s="294" t="s">
        <v>2750</v>
      </c>
      <c r="E305" s="339"/>
      <c r="F305" s="294" t="s">
        <v>2592</v>
      </c>
      <c r="G305" s="294"/>
      <c r="H305" s="20">
        <v>1744</v>
      </c>
      <c r="I305" s="470" t="s">
        <v>44</v>
      </c>
      <c r="J305" s="469" t="str">
        <f>IF(ISBLANK(INDEX('Policy Characteristics'!D:D,MATCH($C305,'Policy Characteristics'!$C:$C,0))),"",INDEX('Policy Characteristics'!D:D,MATCH($C305,'Policy Characteristics'!$C:$C,0)))</f>
        <v>Decrease Electricity Sector Cost of Capital</v>
      </c>
      <c r="K305" s="446" t="str">
        <f>IF(ISBLANK(INDEX('Policy Characteristics'!E:E,MATCH($C305,'Policy Characteristics'!$C:$C,0))),"",INDEX('Policy Characteristics'!E:E,MATCH($C305,'Policy Characteristics'!$C:$C,0)))</f>
        <v>elec power plant cost of capital</v>
      </c>
      <c r="L305" s="446">
        <f>IF(ISBLANK(INDEX('Policy Characteristics'!F:F,MATCH($C305,'Policy Characteristics'!$C:$C,0))),"",INDEX('Policy Characteristics'!F:F,MATCH($C305,'Policy Characteristics'!$C:$C,0)))</f>
        <v>0</v>
      </c>
      <c r="M305" s="446">
        <f>IF(ISBLANK(INDEX('Policy Characteristics'!G:G,MATCH($C305,'Policy Characteristics'!$C:$C,0))),"",INDEX('Policy Characteristics'!G:G,MATCH($C305,'Policy Characteristics'!$C:$C,0)))</f>
        <v>100</v>
      </c>
      <c r="N305" s="446">
        <f>IF(ISBLANK(INDEX('Policy Characteristics'!H:H,MATCH($C305,'Policy Characteristics'!$C:$C,0))),"",INDEX('Policy Characteristics'!H:H,MATCH($C305,'Policy Characteristics'!$C:$C,0)))</f>
        <v>1</v>
      </c>
      <c r="O305" s="446" t="str">
        <f>IF(ISBLANK(INDEX('Policy Characteristics'!I:I,MATCH($C305,'Policy Characteristics'!$C:$C,0))),"",INDEX('Policy Characteristics'!I:I,MATCH($C305,'Policy Characteristics'!$C:$C,0)))</f>
        <v>% decrease</v>
      </c>
      <c r="P305" s="446" t="str">
        <f>IF(ISBLANK(INDEX('Policy Characteristics'!J:J,MATCH($C305,'Policy Characteristics'!$C:$C,0))),"",INDEX('Policy Characteristics'!J:J,MATCH($C305,'Policy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5" s="446" t="str">
        <f>IF(ISBLANK(INDEX('Policy Characteristics'!K:K,MATCH($C305,'Policy Characteristics'!$C:$C,0))),"",INDEX('Policy Characteristics'!K:K,MATCH($C305,'Policy Characteristics'!$C:$C,0)))</f>
        <v/>
      </c>
      <c r="R305" s="446" t="str">
        <f>IF(ISBLANK(INDEX('Policy Characteristics'!L:L,MATCH($C305,'Policy Characteristics'!$C:$C,0))),"",INDEX('Policy Characteristics'!L:L,MATCH($C305,'Policy Characteristics'!$C:$C,0)))</f>
        <v/>
      </c>
      <c r="S305" s="294"/>
    </row>
    <row r="306" spans="1:19" x14ac:dyDescent="0.25">
      <c r="A306" s="446" t="str">
        <f>IF(ISBLANK(INDEX('Policy Characteristics'!A:A,MATCH($C306,'Policy Characteristics'!$C:$C,0))),"",INDEX('Policy Characteristics'!A:A,MATCH($C306,'Policy Characteristics'!$C:$C,0)))</f>
        <v>Electricity Supply</v>
      </c>
      <c r="B306" s="467" t="str">
        <f>IF(ISBLANK(INDEX('Policy Characteristics'!B:B,MATCH($C306,'Policy Characteristics'!$C:$C,0))),"",INDEX('Policy Characteristics'!B:B,MATCH($C306,'Policy Characteristics'!$C:$C,0)))</f>
        <v>Decrease Cost of Capital</v>
      </c>
      <c r="C306" s="446" t="str">
        <f t="shared" si="19"/>
        <v>Percentage Decrease in Cost of Capital for Power Plants</v>
      </c>
      <c r="D306" s="294" t="s">
        <v>2751</v>
      </c>
      <c r="E306" s="339"/>
      <c r="F306" s="294" t="s">
        <v>2470</v>
      </c>
      <c r="G306" s="294"/>
      <c r="H306" s="20">
        <v>1745</v>
      </c>
      <c r="I306" s="470" t="s">
        <v>44</v>
      </c>
      <c r="J306" s="469" t="str">
        <f>IF(ISBLANK(INDEX('Policy Characteristics'!D:D,MATCH($C306,'Policy Characteristics'!$C:$C,0))),"",INDEX('Policy Characteristics'!D:D,MATCH($C306,'Policy Characteristics'!$C:$C,0)))</f>
        <v>Decrease Electricity Sector Cost of Capital</v>
      </c>
      <c r="K306" s="446" t="str">
        <f>IF(ISBLANK(INDEX('Policy Characteristics'!E:E,MATCH($C306,'Policy Characteristics'!$C:$C,0))),"",INDEX('Policy Characteristics'!E:E,MATCH($C306,'Policy Characteristics'!$C:$C,0)))</f>
        <v>elec power plant cost of capital</v>
      </c>
      <c r="L306" s="446">
        <f>IF(ISBLANK(INDEX('Policy Characteristics'!F:F,MATCH($C306,'Policy Characteristics'!$C:$C,0))),"",INDEX('Policy Characteristics'!F:F,MATCH($C306,'Policy Characteristics'!$C:$C,0)))</f>
        <v>0</v>
      </c>
      <c r="M306" s="446">
        <f>IF(ISBLANK(INDEX('Policy Characteristics'!G:G,MATCH($C306,'Policy Characteristics'!$C:$C,0))),"",INDEX('Policy Characteristics'!G:G,MATCH($C306,'Policy Characteristics'!$C:$C,0)))</f>
        <v>100</v>
      </c>
      <c r="N306" s="446">
        <f>IF(ISBLANK(INDEX('Policy Characteristics'!H:H,MATCH($C306,'Policy Characteristics'!$C:$C,0))),"",INDEX('Policy Characteristics'!H:H,MATCH($C306,'Policy Characteristics'!$C:$C,0)))</f>
        <v>1</v>
      </c>
      <c r="O306" s="446" t="str">
        <f>IF(ISBLANK(INDEX('Policy Characteristics'!I:I,MATCH($C306,'Policy Characteristics'!$C:$C,0))),"",INDEX('Policy Characteristics'!I:I,MATCH($C306,'Policy Characteristics'!$C:$C,0)))</f>
        <v>% decrease</v>
      </c>
      <c r="P306" s="446" t="str">
        <f>IF(ISBLANK(INDEX('Policy Characteristics'!J:J,MATCH($C306,'Policy Characteristics'!$C:$C,0))),"",INDEX('Policy Characteristics'!J:J,MATCH($C306,'Policy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6" s="446" t="str">
        <f>IF(ISBLANK(INDEX('Policy Characteristics'!K:K,MATCH($C306,'Policy Characteristics'!$C:$C,0))),"",INDEX('Policy Characteristics'!K:K,MATCH($C306,'Policy Characteristics'!$C:$C,0)))</f>
        <v/>
      </c>
      <c r="R306" s="446" t="str">
        <f>IF(ISBLANK(INDEX('Policy Characteristics'!L:L,MATCH($C306,'Policy Characteristics'!$C:$C,0))),"",INDEX('Policy Characteristics'!L:L,MATCH($C306,'Policy Characteristics'!$C:$C,0)))</f>
        <v/>
      </c>
      <c r="S306" s="294"/>
    </row>
    <row r="307" spans="1:19" x14ac:dyDescent="0.25">
      <c r="A307" s="446" t="str">
        <f>IF(ISBLANK(INDEX('Policy Characteristics'!A:A,MATCH($C307,'Policy Characteristics'!$C:$C,0))),"",INDEX('Policy Characteristics'!A:A,MATCH($C307,'Policy Characteristics'!$C:$C,0)))</f>
        <v>Electricity Supply</v>
      </c>
      <c r="B307" s="467" t="str">
        <f>IF(ISBLANK(INDEX('Policy Characteristics'!B:B,MATCH($C307,'Policy Characteristics'!$C:$C,0))),"",INDEX('Policy Characteristics'!B:B,MATCH($C307,'Policy Characteristics'!$C:$C,0)))</f>
        <v>Decrease Cost of Capital</v>
      </c>
      <c r="C307" s="446" t="str">
        <f t="shared" si="19"/>
        <v>Percentage Decrease in Cost of Capital for Power Plants</v>
      </c>
      <c r="D307" s="294" t="s">
        <v>3487</v>
      </c>
      <c r="E307" s="339"/>
      <c r="F307" s="294" t="s">
        <v>3494</v>
      </c>
      <c r="G307" s="294"/>
      <c r="H307" s="20">
        <v>1804</v>
      </c>
      <c r="I307" s="470" t="s">
        <v>43</v>
      </c>
      <c r="J307" s="469" t="str">
        <f>IF(ISBLANK(INDEX('Policy Characteristics'!D:D,MATCH($C307,'Policy Characteristics'!$C:$C,0))),"",INDEX('Policy Characteristics'!D:D,MATCH($C307,'Policy Characteristics'!$C:$C,0)))</f>
        <v>Decrease Electricity Sector Cost of Capital</v>
      </c>
      <c r="K307" s="446" t="str">
        <f>IF(ISBLANK(INDEX('Policy Characteristics'!E:E,MATCH($C307,'Policy Characteristics'!$C:$C,0))),"",INDEX('Policy Characteristics'!E:E,MATCH($C307,'Policy Characteristics'!$C:$C,0)))</f>
        <v>elec power plant cost of capital</v>
      </c>
      <c r="L307" s="446">
        <f>IF(ISBLANK(INDEX('Policy Characteristics'!F:F,MATCH($C307,'Policy Characteristics'!$C:$C,0))),"",INDEX('Policy Characteristics'!F:F,MATCH($C307,'Policy Characteristics'!$C:$C,0)))</f>
        <v>0</v>
      </c>
      <c r="M307" s="446">
        <f>IF(ISBLANK(INDEX('Policy Characteristics'!G:G,MATCH($C307,'Policy Characteristics'!$C:$C,0))),"",INDEX('Policy Characteristics'!G:G,MATCH($C307,'Policy Characteristics'!$C:$C,0)))</f>
        <v>100</v>
      </c>
      <c r="N307" s="446">
        <f>IF(ISBLANK(INDEX('Policy Characteristics'!H:H,MATCH($C307,'Policy Characteristics'!$C:$C,0))),"",INDEX('Policy Characteristics'!H:H,MATCH($C307,'Policy Characteristics'!$C:$C,0)))</f>
        <v>1</v>
      </c>
      <c r="O307" s="446" t="str">
        <f>IF(ISBLANK(INDEX('Policy Characteristics'!I:I,MATCH($C307,'Policy Characteristics'!$C:$C,0))),"",INDEX('Policy Characteristics'!I:I,MATCH($C307,'Policy Characteristics'!$C:$C,0)))</f>
        <v>% decrease</v>
      </c>
      <c r="P307" s="446" t="str">
        <f>IF(ISBLANK(INDEX('Policy Characteristics'!J:J,MATCH($C307,'Policy Characteristics'!$C:$C,0))),"",INDEX('Policy Characteristics'!J:J,MATCH($C307,'Policy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7" s="446" t="str">
        <f>IF(ISBLANK(INDEX('Policy Characteristics'!K:K,MATCH($C307,'Policy Characteristics'!$C:$C,0))),"",INDEX('Policy Characteristics'!K:K,MATCH($C307,'Policy Characteristics'!$C:$C,0)))</f>
        <v/>
      </c>
      <c r="R307" s="446" t="str">
        <f>IF(ISBLANK(INDEX('Policy Characteristics'!L:L,MATCH($C307,'Policy Characteristics'!$C:$C,0))),"",INDEX('Policy Characteristics'!L:L,MATCH($C307,'Policy Characteristics'!$C:$C,0)))</f>
        <v/>
      </c>
      <c r="S307" s="294"/>
    </row>
    <row r="308" spans="1:19" x14ac:dyDescent="0.25">
      <c r="A308" s="446" t="str">
        <f>IF(ISBLANK(INDEX('Policy Characteristics'!A:A,MATCH($C308,'Policy Characteristics'!$C:$C,0))),"",INDEX('Policy Characteristics'!A:A,MATCH($C308,'Policy Characteristics'!$C:$C,0)))</f>
        <v>Electricity Supply</v>
      </c>
      <c r="B308" s="467" t="str">
        <f>IF(ISBLANK(INDEX('Policy Characteristics'!B:B,MATCH($C308,'Policy Characteristics'!$C:$C,0))),"",INDEX('Policy Characteristics'!B:B,MATCH($C308,'Policy Characteristics'!$C:$C,0)))</f>
        <v>Decrease Cost of Capital</v>
      </c>
      <c r="C308" s="446" t="str">
        <f t="shared" si="19"/>
        <v>Percentage Decrease in Cost of Capital for Power Plants</v>
      </c>
      <c r="D308" s="294" t="s">
        <v>3490</v>
      </c>
      <c r="E308" s="339"/>
      <c r="F308" s="294" t="s">
        <v>3495</v>
      </c>
      <c r="G308" s="294"/>
      <c r="H308" s="20">
        <v>1805</v>
      </c>
      <c r="I308" s="470" t="s">
        <v>43</v>
      </c>
      <c r="J308" s="469" t="str">
        <f>IF(ISBLANK(INDEX('Policy Characteristics'!D:D,MATCH($C308,'Policy Characteristics'!$C:$C,0))),"",INDEX('Policy Characteristics'!D:D,MATCH($C308,'Policy Characteristics'!$C:$C,0)))</f>
        <v>Decrease Electricity Sector Cost of Capital</v>
      </c>
      <c r="K308" s="446" t="str">
        <f>IF(ISBLANK(INDEX('Policy Characteristics'!E:E,MATCH($C308,'Policy Characteristics'!$C:$C,0))),"",INDEX('Policy Characteristics'!E:E,MATCH($C308,'Policy Characteristics'!$C:$C,0)))</f>
        <v>elec power plant cost of capital</v>
      </c>
      <c r="L308" s="446">
        <f>IF(ISBLANK(INDEX('Policy Characteristics'!F:F,MATCH($C308,'Policy Characteristics'!$C:$C,0))),"",INDEX('Policy Characteristics'!F:F,MATCH($C308,'Policy Characteristics'!$C:$C,0)))</f>
        <v>0</v>
      </c>
      <c r="M308" s="446">
        <f>IF(ISBLANK(INDEX('Policy Characteristics'!G:G,MATCH($C308,'Policy Characteristics'!$C:$C,0))),"",INDEX('Policy Characteristics'!G:G,MATCH($C308,'Policy Characteristics'!$C:$C,0)))</f>
        <v>100</v>
      </c>
      <c r="N308" s="446">
        <f>IF(ISBLANK(INDEX('Policy Characteristics'!H:H,MATCH($C308,'Policy Characteristics'!$C:$C,0))),"",INDEX('Policy Characteristics'!H:H,MATCH($C308,'Policy Characteristics'!$C:$C,0)))</f>
        <v>1</v>
      </c>
      <c r="O308" s="446" t="str">
        <f>IF(ISBLANK(INDEX('Policy Characteristics'!I:I,MATCH($C308,'Policy Characteristics'!$C:$C,0))),"",INDEX('Policy Characteristics'!I:I,MATCH($C308,'Policy Characteristics'!$C:$C,0)))</f>
        <v>% decrease</v>
      </c>
      <c r="P308" s="446" t="str">
        <f>IF(ISBLANK(INDEX('Policy Characteristics'!J:J,MATCH($C308,'Policy Characteristics'!$C:$C,0))),"",INDEX('Policy Characteristics'!J:J,MATCH($C308,'Policy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8" s="446" t="str">
        <f>IF(ISBLANK(INDEX('Policy Characteristics'!K:K,MATCH($C308,'Policy Characteristics'!$C:$C,0))),"",INDEX('Policy Characteristics'!K:K,MATCH($C308,'Policy Characteristics'!$C:$C,0)))</f>
        <v/>
      </c>
      <c r="R308" s="446" t="str">
        <f>IF(ISBLANK(INDEX('Policy Characteristics'!L:L,MATCH($C308,'Policy Characteristics'!$C:$C,0))),"",INDEX('Policy Characteristics'!L:L,MATCH($C308,'Policy Characteristics'!$C:$C,0)))</f>
        <v/>
      </c>
      <c r="S308" s="294"/>
    </row>
    <row r="309" spans="1:19" x14ac:dyDescent="0.25">
      <c r="A309" s="446" t="str">
        <f>IF(ISBLANK(INDEX('Policy Characteristics'!A:A,MATCH($C309,'Policy Characteristics'!$C:$C,0))),"",INDEX('Policy Characteristics'!A:A,MATCH($C309,'Policy Characteristics'!$C:$C,0)))</f>
        <v>Electricity Supply</v>
      </c>
      <c r="B309" s="467" t="str">
        <f>IF(ISBLANK(INDEX('Policy Characteristics'!B:B,MATCH($C309,'Policy Characteristics'!$C:$C,0))),"",INDEX('Policy Characteristics'!B:B,MATCH($C309,'Policy Characteristics'!$C:$C,0)))</f>
        <v>Decrease Cost of Capital</v>
      </c>
      <c r="C309" s="446" t="str">
        <f t="shared" si="19"/>
        <v>Percentage Decrease in Cost of Capital for Power Plants</v>
      </c>
      <c r="D309" s="294" t="s">
        <v>3491</v>
      </c>
      <c r="E309" s="339"/>
      <c r="F309" s="294" t="s">
        <v>3496</v>
      </c>
      <c r="G309" s="294"/>
      <c r="H309" s="20">
        <v>1806</v>
      </c>
      <c r="I309" s="470" t="s">
        <v>43</v>
      </c>
      <c r="J309" s="469" t="str">
        <f>IF(ISBLANK(INDEX('Policy Characteristics'!D:D,MATCH($C309,'Policy Characteristics'!$C:$C,0))),"",INDEX('Policy Characteristics'!D:D,MATCH($C309,'Policy Characteristics'!$C:$C,0)))</f>
        <v>Decrease Electricity Sector Cost of Capital</v>
      </c>
      <c r="K309" s="446" t="str">
        <f>IF(ISBLANK(INDEX('Policy Characteristics'!E:E,MATCH($C309,'Policy Characteristics'!$C:$C,0))),"",INDEX('Policy Characteristics'!E:E,MATCH($C309,'Policy Characteristics'!$C:$C,0)))</f>
        <v>elec power plant cost of capital</v>
      </c>
      <c r="L309" s="446">
        <f>IF(ISBLANK(INDEX('Policy Characteristics'!F:F,MATCH($C309,'Policy Characteristics'!$C:$C,0))),"",INDEX('Policy Characteristics'!F:F,MATCH($C309,'Policy Characteristics'!$C:$C,0)))</f>
        <v>0</v>
      </c>
      <c r="M309" s="446">
        <f>IF(ISBLANK(INDEX('Policy Characteristics'!G:G,MATCH($C309,'Policy Characteristics'!$C:$C,0))),"",INDEX('Policy Characteristics'!G:G,MATCH($C309,'Policy Characteristics'!$C:$C,0)))</f>
        <v>100</v>
      </c>
      <c r="N309" s="446">
        <f>IF(ISBLANK(INDEX('Policy Characteristics'!H:H,MATCH($C309,'Policy Characteristics'!$C:$C,0))),"",INDEX('Policy Characteristics'!H:H,MATCH($C309,'Policy Characteristics'!$C:$C,0)))</f>
        <v>1</v>
      </c>
      <c r="O309" s="446" t="str">
        <f>IF(ISBLANK(INDEX('Policy Characteristics'!I:I,MATCH($C309,'Policy Characteristics'!$C:$C,0))),"",INDEX('Policy Characteristics'!I:I,MATCH($C309,'Policy Characteristics'!$C:$C,0)))</f>
        <v>% decrease</v>
      </c>
      <c r="P309" s="446" t="str">
        <f>IF(ISBLANK(INDEX('Policy Characteristics'!J:J,MATCH($C309,'Policy Characteristics'!$C:$C,0))),"",INDEX('Policy Characteristics'!J:J,MATCH($C309,'Policy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9" s="446" t="str">
        <f>IF(ISBLANK(INDEX('Policy Characteristics'!K:K,MATCH($C309,'Policy Characteristics'!$C:$C,0))),"",INDEX('Policy Characteristics'!K:K,MATCH($C309,'Policy Characteristics'!$C:$C,0)))</f>
        <v/>
      </c>
      <c r="R309" s="446" t="str">
        <f>IF(ISBLANK(INDEX('Policy Characteristics'!L:L,MATCH($C309,'Policy Characteristics'!$C:$C,0))),"",INDEX('Policy Characteristics'!L:L,MATCH($C309,'Policy Characteristics'!$C:$C,0)))</f>
        <v/>
      </c>
      <c r="S309" s="294"/>
    </row>
    <row r="310" spans="1:19" x14ac:dyDescent="0.25">
      <c r="A310" s="446" t="str">
        <f>IF(ISBLANK(INDEX('Policy Characteristics'!A:A,MATCH($C310,'Policy Characteristics'!$C:$C,0))),"",INDEX('Policy Characteristics'!A:A,MATCH($C310,'Policy Characteristics'!$C:$C,0)))</f>
        <v>Electricity Supply</v>
      </c>
      <c r="B310" s="467" t="str">
        <f>IF(ISBLANK(INDEX('Policy Characteristics'!B:B,MATCH($C310,'Policy Characteristics'!$C:$C,0))),"",INDEX('Policy Characteristics'!B:B,MATCH($C310,'Policy Characteristics'!$C:$C,0)))</f>
        <v>Decrease Cost of Capital</v>
      </c>
      <c r="C310" s="446" t="str">
        <f t="shared" si="19"/>
        <v>Percentage Decrease in Cost of Capital for Power Plants</v>
      </c>
      <c r="D310" s="294" t="s">
        <v>3492</v>
      </c>
      <c r="E310" s="339"/>
      <c r="F310" s="294" t="s">
        <v>3497</v>
      </c>
      <c r="G310" s="294"/>
      <c r="H310" s="20">
        <v>1807</v>
      </c>
      <c r="I310" s="470" t="s">
        <v>43</v>
      </c>
      <c r="J310" s="469" t="str">
        <f>IF(ISBLANK(INDEX('Policy Characteristics'!D:D,MATCH($C310,'Policy Characteristics'!$C:$C,0))),"",INDEX('Policy Characteristics'!D:D,MATCH($C310,'Policy Characteristics'!$C:$C,0)))</f>
        <v>Decrease Electricity Sector Cost of Capital</v>
      </c>
      <c r="K310" s="446" t="str">
        <f>IF(ISBLANK(INDEX('Policy Characteristics'!E:E,MATCH($C310,'Policy Characteristics'!$C:$C,0))),"",INDEX('Policy Characteristics'!E:E,MATCH($C310,'Policy Characteristics'!$C:$C,0)))</f>
        <v>elec power plant cost of capital</v>
      </c>
      <c r="L310" s="446">
        <f>IF(ISBLANK(INDEX('Policy Characteristics'!F:F,MATCH($C310,'Policy Characteristics'!$C:$C,0))),"",INDEX('Policy Characteristics'!F:F,MATCH($C310,'Policy Characteristics'!$C:$C,0)))</f>
        <v>0</v>
      </c>
      <c r="M310" s="446">
        <f>IF(ISBLANK(INDEX('Policy Characteristics'!G:G,MATCH($C310,'Policy Characteristics'!$C:$C,0))),"",INDEX('Policy Characteristics'!G:G,MATCH($C310,'Policy Characteristics'!$C:$C,0)))</f>
        <v>100</v>
      </c>
      <c r="N310" s="446">
        <f>IF(ISBLANK(INDEX('Policy Characteristics'!H:H,MATCH($C310,'Policy Characteristics'!$C:$C,0))),"",INDEX('Policy Characteristics'!H:H,MATCH($C310,'Policy Characteristics'!$C:$C,0)))</f>
        <v>1</v>
      </c>
      <c r="O310" s="446" t="str">
        <f>IF(ISBLANK(INDEX('Policy Characteristics'!I:I,MATCH($C310,'Policy Characteristics'!$C:$C,0))),"",INDEX('Policy Characteristics'!I:I,MATCH($C310,'Policy Characteristics'!$C:$C,0)))</f>
        <v>% decrease</v>
      </c>
      <c r="P310" s="446" t="str">
        <f>IF(ISBLANK(INDEX('Policy Characteristics'!J:J,MATCH($C310,'Policy Characteristics'!$C:$C,0))),"",INDEX('Policy Characteristics'!J:J,MATCH($C310,'Policy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10" s="446" t="str">
        <f>IF(ISBLANK(INDEX('Policy Characteristics'!K:K,MATCH($C310,'Policy Characteristics'!$C:$C,0))),"",INDEX('Policy Characteristics'!K:K,MATCH($C310,'Policy Characteristics'!$C:$C,0)))</f>
        <v/>
      </c>
      <c r="R310" s="446" t="str">
        <f>IF(ISBLANK(INDEX('Policy Characteristics'!L:L,MATCH($C310,'Policy Characteristics'!$C:$C,0))),"",INDEX('Policy Characteristics'!L:L,MATCH($C310,'Policy Characteristics'!$C:$C,0)))</f>
        <v/>
      </c>
      <c r="S310" s="294"/>
    </row>
    <row r="311" spans="1:19" x14ac:dyDescent="0.25">
      <c r="A311" s="446" t="str">
        <f>IF(ISBLANK(INDEX('Policy Characteristics'!A:A,MATCH($C311,'Policy Characteristics'!$C:$C,0))),"",INDEX('Policy Characteristics'!A:A,MATCH($C311,'Policy Characteristics'!$C:$C,0)))</f>
        <v>Electricity Supply</v>
      </c>
      <c r="B311" s="467" t="str">
        <f>IF(ISBLANK(INDEX('Policy Characteristics'!B:B,MATCH($C311,'Policy Characteristics'!$C:$C,0))),"",INDEX('Policy Characteristics'!B:B,MATCH($C311,'Policy Characteristics'!$C:$C,0)))</f>
        <v>Decrease Cost of Capital</v>
      </c>
      <c r="C311" s="446" t="str">
        <f t="shared" si="19"/>
        <v>Percentage Decrease in Cost of Capital for Power Plants</v>
      </c>
      <c r="D311" s="294" t="s">
        <v>3493</v>
      </c>
      <c r="E311" s="339"/>
      <c r="F311" s="294" t="s">
        <v>3498</v>
      </c>
      <c r="G311" s="294"/>
      <c r="H311" s="20">
        <v>1808</v>
      </c>
      <c r="I311" s="470" t="s">
        <v>43</v>
      </c>
      <c r="J311" s="469" t="str">
        <f>IF(ISBLANK(INDEX('Policy Characteristics'!D:D,MATCH($C311,'Policy Characteristics'!$C:$C,0))),"",INDEX('Policy Characteristics'!D:D,MATCH($C311,'Policy Characteristics'!$C:$C,0)))</f>
        <v>Decrease Electricity Sector Cost of Capital</v>
      </c>
      <c r="K311" s="446" t="str">
        <f>IF(ISBLANK(INDEX('Policy Characteristics'!E:E,MATCH($C311,'Policy Characteristics'!$C:$C,0))),"",INDEX('Policy Characteristics'!E:E,MATCH($C311,'Policy Characteristics'!$C:$C,0)))</f>
        <v>elec power plant cost of capital</v>
      </c>
      <c r="L311" s="446">
        <f>IF(ISBLANK(INDEX('Policy Characteristics'!F:F,MATCH($C311,'Policy Characteristics'!$C:$C,0))),"",INDEX('Policy Characteristics'!F:F,MATCH($C311,'Policy Characteristics'!$C:$C,0)))</f>
        <v>0</v>
      </c>
      <c r="M311" s="446">
        <f>IF(ISBLANK(INDEX('Policy Characteristics'!G:G,MATCH($C311,'Policy Characteristics'!$C:$C,0))),"",INDEX('Policy Characteristics'!G:G,MATCH($C311,'Policy Characteristics'!$C:$C,0)))</f>
        <v>100</v>
      </c>
      <c r="N311" s="446">
        <f>IF(ISBLANK(INDEX('Policy Characteristics'!H:H,MATCH($C311,'Policy Characteristics'!$C:$C,0))),"",INDEX('Policy Characteristics'!H:H,MATCH($C311,'Policy Characteristics'!$C:$C,0)))</f>
        <v>1</v>
      </c>
      <c r="O311" s="446" t="str">
        <f>IF(ISBLANK(INDEX('Policy Characteristics'!I:I,MATCH($C311,'Policy Characteristics'!$C:$C,0))),"",INDEX('Policy Characteristics'!I:I,MATCH($C311,'Policy Characteristics'!$C:$C,0)))</f>
        <v>% decrease</v>
      </c>
      <c r="P311" s="446" t="str">
        <f>IF(ISBLANK(INDEX('Policy Characteristics'!J:J,MATCH($C311,'Policy Characteristics'!$C:$C,0))),"",INDEX('Policy Characteristics'!J:J,MATCH($C311,'Policy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11" s="446" t="str">
        <f>IF(ISBLANK(INDEX('Policy Characteristics'!K:K,MATCH($C311,'Policy Characteristics'!$C:$C,0))),"",INDEX('Policy Characteristics'!K:K,MATCH($C311,'Policy Characteristics'!$C:$C,0)))</f>
        <v/>
      </c>
      <c r="R311" s="446" t="str">
        <f>IF(ISBLANK(INDEX('Policy Characteristics'!L:L,MATCH($C311,'Policy Characteristics'!$C:$C,0))),"",INDEX('Policy Characteristics'!L:L,MATCH($C311,'Policy Characteristics'!$C:$C,0)))</f>
        <v/>
      </c>
      <c r="S311" s="294"/>
    </row>
    <row r="312" spans="1:19" x14ac:dyDescent="0.25">
      <c r="A312" s="446" t="str">
        <f>IF(ISBLANK(INDEX('Policy Characteristics'!A:A,MATCH($C312,'Policy Characteristics'!$C:$C,0))),"",INDEX('Policy Characteristics'!A:A,MATCH($C312,'Policy Characteristics'!$C:$C,0)))</f>
        <v>Electricity Supply</v>
      </c>
      <c r="B312" s="467" t="str">
        <f>IF(ISBLANK(INDEX('Policy Characteristics'!B:B,MATCH($C312,'Policy Characteristics'!$C:$C,0))),"",INDEX('Policy Characteristics'!B:B,MATCH($C312,'Policy Characteristics'!$C:$C,0)))</f>
        <v>Decrease Cost of Capital</v>
      </c>
      <c r="C312" s="446" t="str">
        <f t="shared" si="19"/>
        <v>Percentage Decrease in Cost of Capital for Power Plants</v>
      </c>
      <c r="D312" s="294" t="s">
        <v>3582</v>
      </c>
      <c r="E312" s="339"/>
      <c r="F312" s="294" t="s">
        <v>3580</v>
      </c>
      <c r="G312" s="294"/>
      <c r="H312" s="20">
        <v>1809</v>
      </c>
      <c r="I312" s="470" t="s">
        <v>43</v>
      </c>
      <c r="J312" s="469" t="str">
        <f>IF(ISBLANK(INDEX('Policy Characteristics'!D:D,MATCH($C312,'Policy Characteristics'!$C:$C,0))),"",INDEX('Policy Characteristics'!D:D,MATCH($C312,'Policy Characteristics'!$C:$C,0)))</f>
        <v>Decrease Electricity Sector Cost of Capital</v>
      </c>
      <c r="K312" s="446" t="str">
        <f>IF(ISBLANK(INDEX('Policy Characteristics'!E:E,MATCH($C312,'Policy Characteristics'!$C:$C,0))),"",INDEX('Policy Characteristics'!E:E,MATCH($C312,'Policy Characteristics'!$C:$C,0)))</f>
        <v>elec power plant cost of capital</v>
      </c>
      <c r="L312" s="446">
        <f>IF(ISBLANK(INDEX('Policy Characteristics'!F:F,MATCH($C312,'Policy Characteristics'!$C:$C,0))),"",INDEX('Policy Characteristics'!F:F,MATCH($C312,'Policy Characteristics'!$C:$C,0)))</f>
        <v>0</v>
      </c>
      <c r="M312" s="446">
        <f>IF(ISBLANK(INDEX('Policy Characteristics'!G:G,MATCH($C312,'Policy Characteristics'!$C:$C,0))),"",INDEX('Policy Characteristics'!G:G,MATCH($C312,'Policy Characteristics'!$C:$C,0)))</f>
        <v>100</v>
      </c>
      <c r="N312" s="446">
        <f>IF(ISBLANK(INDEX('Policy Characteristics'!H:H,MATCH($C312,'Policy Characteristics'!$C:$C,0))),"",INDEX('Policy Characteristics'!H:H,MATCH($C312,'Policy Characteristics'!$C:$C,0)))</f>
        <v>1</v>
      </c>
      <c r="O312" s="446" t="str">
        <f>IF(ISBLANK(INDEX('Policy Characteristics'!I:I,MATCH($C312,'Policy Characteristics'!$C:$C,0))),"",INDEX('Policy Characteristics'!I:I,MATCH($C312,'Policy Characteristics'!$C:$C,0)))</f>
        <v>% decrease</v>
      </c>
      <c r="P312" s="446" t="str">
        <f>IF(ISBLANK(INDEX('Policy Characteristics'!J:J,MATCH($C312,'Policy Characteristics'!$C:$C,0))),"",INDEX('Policy Characteristics'!J:J,MATCH($C312,'Policy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12" s="446" t="str">
        <f>IF(ISBLANK(INDEX('Policy Characteristics'!K:K,MATCH($C312,'Policy Characteristics'!$C:$C,0))),"",INDEX('Policy Characteristics'!K:K,MATCH($C312,'Policy Characteristics'!$C:$C,0)))</f>
        <v/>
      </c>
      <c r="R312" s="446" t="str">
        <f>IF(ISBLANK(INDEX('Policy Characteristics'!L:L,MATCH($C312,'Policy Characteristics'!$C:$C,0))),"",INDEX('Policy Characteristics'!L:L,MATCH($C312,'Policy Characteristics'!$C:$C,0)))</f>
        <v/>
      </c>
      <c r="S312" s="294"/>
    </row>
    <row r="313" spans="1:19" x14ac:dyDescent="0.25">
      <c r="A313" s="446" t="str">
        <f>IF(ISBLANK(INDEX('Policy Characteristics'!A:A,MATCH($C313,'Policy Characteristics'!$C:$C,0))),"",INDEX('Policy Characteristics'!A:A,MATCH($C313,'Policy Characteristics'!$C:$C,0)))</f>
        <v>Electricity Supply</v>
      </c>
      <c r="B313" s="467" t="str">
        <f>IF(ISBLANK(INDEX('Policy Characteristics'!B:B,MATCH($C313,'Policy Characteristics'!$C:$C,0))),"",INDEX('Policy Characteristics'!B:B,MATCH($C313,'Policy Characteristics'!$C:$C,0)))</f>
        <v>Decrease Cost of Capital</v>
      </c>
      <c r="C313" s="446" t="str">
        <f t="shared" si="19"/>
        <v>Percentage Decrease in Cost of Capital for Power Plants</v>
      </c>
      <c r="D313" s="294" t="s">
        <v>3583</v>
      </c>
      <c r="E313" s="339"/>
      <c r="F313" s="294" t="s">
        <v>3581</v>
      </c>
      <c r="G313" s="294"/>
      <c r="H313" s="20">
        <v>2238</v>
      </c>
      <c r="I313" s="470" t="s">
        <v>43</v>
      </c>
      <c r="J313" s="469" t="str">
        <f>IF(ISBLANK(INDEX('Policy Characteristics'!D:D,MATCH($C313,'Policy Characteristics'!$C:$C,0))),"",INDEX('Policy Characteristics'!D:D,MATCH($C313,'Policy Characteristics'!$C:$C,0)))</f>
        <v>Decrease Electricity Sector Cost of Capital</v>
      </c>
      <c r="K313" s="446" t="str">
        <f>IF(ISBLANK(INDEX('Policy Characteristics'!E:E,MATCH($C313,'Policy Characteristics'!$C:$C,0))),"",INDEX('Policy Characteristics'!E:E,MATCH($C313,'Policy Characteristics'!$C:$C,0)))</f>
        <v>elec power plant cost of capital</v>
      </c>
      <c r="L313" s="446">
        <f>IF(ISBLANK(INDEX('Policy Characteristics'!F:F,MATCH($C313,'Policy Characteristics'!$C:$C,0))),"",INDEX('Policy Characteristics'!F:F,MATCH($C313,'Policy Characteristics'!$C:$C,0)))</f>
        <v>0</v>
      </c>
      <c r="M313" s="446">
        <f>IF(ISBLANK(INDEX('Policy Characteristics'!G:G,MATCH($C313,'Policy Characteristics'!$C:$C,0))),"",INDEX('Policy Characteristics'!G:G,MATCH($C313,'Policy Characteristics'!$C:$C,0)))</f>
        <v>100</v>
      </c>
      <c r="N313" s="446">
        <f>IF(ISBLANK(INDEX('Policy Characteristics'!H:H,MATCH($C313,'Policy Characteristics'!$C:$C,0))),"",INDEX('Policy Characteristics'!H:H,MATCH($C313,'Policy Characteristics'!$C:$C,0)))</f>
        <v>1</v>
      </c>
      <c r="O313" s="446" t="str">
        <f>IF(ISBLANK(INDEX('Policy Characteristics'!I:I,MATCH($C313,'Policy Characteristics'!$C:$C,0))),"",INDEX('Policy Characteristics'!I:I,MATCH($C313,'Policy Characteristics'!$C:$C,0)))</f>
        <v>% decrease</v>
      </c>
      <c r="P313" s="446" t="str">
        <f>IF(ISBLANK(INDEX('Policy Characteristics'!J:J,MATCH($C313,'Policy Characteristics'!$C:$C,0))),"",INDEX('Policy Characteristics'!J:J,MATCH($C313,'Policy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13" s="446"/>
      <c r="R313" s="446"/>
      <c r="S313" s="294"/>
    </row>
    <row r="314" spans="1:19" x14ac:dyDescent="0.25">
      <c r="A314" s="446" t="str">
        <f>IF(ISBLANK(INDEX('Policy Characteristics'!A:A,MATCH($C314,'Policy Characteristics'!$C:$C,0))),"",INDEX('Policy Characteristics'!A:A,MATCH($C314,'Policy Characteristics'!$C:$C,0)))</f>
        <v>Electricity Supply</v>
      </c>
      <c r="B314" s="467" t="str">
        <f>IF(ISBLANK(INDEX('Policy Characteristics'!B:B,MATCH($C314,'Policy Characteristics'!$C:$C,0))),"",INDEX('Policy Characteristics'!B:B,MATCH($C314,'Policy Characteristics'!$C:$C,0)))</f>
        <v>Demand Response</v>
      </c>
      <c r="C314" t="s">
        <v>27</v>
      </c>
      <c r="D314" s="339"/>
      <c r="E314" s="339"/>
      <c r="F314" s="339"/>
      <c r="G314" s="339"/>
      <c r="H314" s="20">
        <v>30</v>
      </c>
      <c r="I314" s="468" t="s">
        <v>43</v>
      </c>
      <c r="J314" s="469" t="str">
        <f>IF(ISBLANK(INDEX('Policy Characteristics'!D:D,MATCH($C314,'Policy Characteristics'!$C:$C,0))),"",INDEX('Policy Characteristics'!D:D,MATCH($C314,'Policy Characteristics'!$C:$C,0)))</f>
        <v>Demand Response</v>
      </c>
      <c r="K314" s="446" t="str">
        <f>IF(ISBLANK(INDEX('Policy Characteristics'!E:E,MATCH($C314,'Policy Characteristics'!$C:$C,0))),"",INDEX('Policy Characteristics'!E:E,MATCH($C314,'Policy Characteristics'!$C:$C,0)))</f>
        <v>elec demand response</v>
      </c>
      <c r="L314" s="242">
        <f>IF(ISBLANK(INDEX('Policy Characteristics'!F:F,MATCH($C314,'Policy Characteristics'!$C:$C,0))),"",INDEX('Policy Characteristics'!F:F,MATCH($C314,'Policy Characteristics'!$C:$C,0)))</f>
        <v>0</v>
      </c>
      <c r="M314" s="242">
        <f>IF(ISBLANK(INDEX('Policy Characteristics'!G:G,MATCH($C314,'Policy Characteristics'!$C:$C,0))),"",INDEX('Policy Characteristics'!G:G,MATCH($C314,'Policy Characteristics'!$C:$C,0)))</f>
        <v>1</v>
      </c>
      <c r="N314" s="242">
        <f>IF(ISBLANK(INDEX('Policy Characteristics'!H:H,MATCH($C314,'Policy Characteristics'!$C:$C,0))),"",INDEX('Policy Characteristics'!H:H,MATCH($C314,'Policy Characteristics'!$C:$C,0)))</f>
        <v>0.01</v>
      </c>
      <c r="O314" s="446" t="str">
        <f>IF(ISBLANK(INDEX('Policy Characteristics'!I:I,MATCH($C314,'Policy Characteristics'!$C:$C,0))),"",INDEX('Policy Characteristics'!I:I,MATCH($C314,'Policy Characteristics'!$C:$C,0)))</f>
        <v>% of potential achieved</v>
      </c>
      <c r="P314" s="446" t="str">
        <f>IF(ISBLANK(INDEX('Policy Characteristics'!J:J,MATCH($C314,'Policy Characteristics'!$C:$C,0))),"",INDEX('Policy Characteristics'!J:J,MATCH($C314,'Policy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Nebraska, a 100% setting provides for an additional  1764 MW of demand response capacity in 2050 (on top of a BAU quantity of 844 MW).</v>
      </c>
      <c r="Q314" s="446" t="str">
        <f>IF(ISBLANK(INDEX('Policy Characteristics'!K:K,MATCH($C314,'Policy Characteristics'!$C:$C,0))),"",INDEX('Policy Characteristics'!K:K,MATCH($C314,'Policy Characteristics'!$C:$C,0)))</f>
        <v>electricity-sector-main.html#dr</v>
      </c>
      <c r="R314" s="446" t="str">
        <f>IF(ISBLANK(INDEX('Policy Characteristics'!L:L,MATCH($C314,'Policy Characteristics'!$C:$C,0))),"",INDEX('Policy Characteristics'!L:L,MATCH($C314,'Policy Characteristics'!$C:$C,0)))</f>
        <v>demand-response.html</v>
      </c>
    </row>
    <row r="315" spans="1:19" x14ac:dyDescent="0.25">
      <c r="A315" s="446" t="str">
        <f>IF(ISBLANK(INDEX('Policy Characteristics'!A:A,MATCH($C315,'Policy Characteristics'!$C:$C,0))),"",INDEX('Policy Characteristics'!A:A,MATCH($C315,'Policy Characteristics'!$C:$C,0)))</f>
        <v>Electricity Supply</v>
      </c>
      <c r="B315" s="467" t="str">
        <f>IF(ISBLANK(INDEX('Policy Characteristics'!B:B,MATCH($C315,'Policy Characteristics'!$C:$C,0))),"",INDEX('Policy Characteristics'!B:B,MATCH($C315,'Policy Characteristics'!$C:$C,0)))</f>
        <v>Early Retirement of Power Plants</v>
      </c>
      <c r="C315" t="s">
        <v>128</v>
      </c>
      <c r="D315" s="339" t="s">
        <v>448</v>
      </c>
      <c r="E315" s="339"/>
      <c r="F315" s="339" t="s">
        <v>447</v>
      </c>
      <c r="G315" s="339"/>
      <c r="H315" s="20">
        <v>31</v>
      </c>
      <c r="I315" s="468" t="s">
        <v>43</v>
      </c>
      <c r="J315" s="469" t="str">
        <f>IF(ISBLANK(INDEX('Policy Characteristics'!D:D,MATCH($C315,'Policy Characteristics'!$C:$C,0))),"",INDEX('Policy Characteristics'!D:D,MATCH($C315,'Policy Characteristics'!$C:$C,0)))</f>
        <v>Early Retirement of Power Plants</v>
      </c>
      <c r="K315" s="446" t="str">
        <f>IF(ISBLANK(INDEX('Policy Characteristics'!E:E,MATCH($C315,'Policy Characteristics'!$C:$C,0))),"",INDEX('Policy Characteristics'!E:E,MATCH($C315,'Policy Characteristics'!$C:$C,0)))</f>
        <v>elec early retirement</v>
      </c>
      <c r="L315" s="446">
        <f>IF(ISBLANK(INDEX('Policy Characteristics'!F:F,MATCH($C315,'Policy Characteristics'!$C:$C,0))),"",INDEX('Policy Characteristics'!F:F,MATCH($C315,'Policy Characteristics'!$C:$C,0)))</f>
        <v>0</v>
      </c>
      <c r="M315" s="446">
        <f>IF(ISBLANK(INDEX('Policy Characteristics'!G:G,MATCH($C315,'Policy Characteristics'!$C:$C,0))),"",INDEX('Policy Characteristics'!G:G,MATCH($C315,'Policy Characteristics'!$C:$C,0)))</f>
        <v>1000</v>
      </c>
      <c r="N315" s="446">
        <f>IF(ISBLANK(INDEX('Policy Characteristics'!H:H,MATCH($C315,'Policy Characteristics'!$C:$C,0))),"",INDEX('Policy Characteristics'!H:H,MATCH($C315,'Policy Characteristics'!$C:$C,0)))</f>
        <v>100</v>
      </c>
      <c r="O315" s="446" t="str">
        <f>IF(ISBLANK(INDEX('Policy Characteristics'!I:I,MATCH($C315,'Policy Characteristics'!$C:$C,0))),"",INDEX('Policy Characteristics'!I:I,MATCH($C315,'Policy Characteristics'!$C:$C,0)))</f>
        <v>MW/year</v>
      </c>
      <c r="P315" s="446" t="str">
        <f>IF(ISBLANK(INDEX('Policy Characteristics'!J:J,MATCH($C315,'Policy Characteristics'!$C:$C,0))),"",INDEX('Policy Characteristics'!J:J,MATCH($C315,'Policy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15" s="446" t="str">
        <f>IF(ISBLANK(INDEX('Policy Characteristics'!K:K,MATCH($C315,'Policy Characteristics'!$C:$C,0))),"",INDEX('Policy Characteristics'!K:K,MATCH($C315,'Policy Characteristics'!$C:$C,0)))</f>
        <v>electricity-sector-main.html#early-ret</v>
      </c>
      <c r="R315" s="446" t="str">
        <f>IF(ISBLANK(INDEX('Policy Characteristics'!L:L,MATCH($C315,'Policy Characteristics'!$C:$C,0))),"",INDEX('Policy Characteristics'!L:L,MATCH($C315,'Policy Characteristics'!$C:$C,0)))</f>
        <v>early-retirement-of-power-plants.html</v>
      </c>
    </row>
    <row r="316" spans="1:19" x14ac:dyDescent="0.25">
      <c r="A316" s="446" t="str">
        <f>IF(ISBLANK(INDEX('Policy Characteristics'!A:A,MATCH($C316,'Policy Characteristics'!$C:$C,0))),"",INDEX('Policy Characteristics'!A:A,MATCH($C316,'Policy Characteristics'!$C:$C,0)))</f>
        <v>Electricity Supply</v>
      </c>
      <c r="B316" s="467" t="str">
        <f>IF(ISBLANK(INDEX('Policy Characteristics'!B:B,MATCH($C316,'Policy Characteristics'!$C:$C,0))),"",INDEX('Policy Characteristics'!B:B,MATCH($C316,'Policy Characteristics'!$C:$C,0)))</f>
        <v>Early Retirement of Power Plants</v>
      </c>
      <c r="C316" t="s">
        <v>128</v>
      </c>
      <c r="D316" s="294" t="s">
        <v>3488</v>
      </c>
      <c r="E316" s="339"/>
      <c r="F316" s="294" t="s">
        <v>3426</v>
      </c>
      <c r="G316" s="339"/>
      <c r="H316" s="20">
        <v>1760</v>
      </c>
      <c r="I316" s="468" t="s">
        <v>43</v>
      </c>
      <c r="J316" s="469" t="str">
        <f>IF(ISBLANK(INDEX('Policy Characteristics'!D:D,MATCH($C316,'Policy Characteristics'!$C:$C,0))),"",INDEX('Policy Characteristics'!D:D,MATCH($C316,'Policy Characteristics'!$C:$C,0)))</f>
        <v>Early Retirement of Power Plants</v>
      </c>
      <c r="K316" s="446" t="str">
        <f>IF(ISBLANK(INDEX('Policy Characteristics'!E:E,MATCH($C316,'Policy Characteristics'!$C:$C,0))),"",INDEX('Policy Characteristics'!E:E,MATCH($C316,'Policy Characteristics'!$C:$C,0)))</f>
        <v>elec early retirement</v>
      </c>
      <c r="L316" s="446">
        <f>IF(ISBLANK(INDEX('Policy Characteristics'!F:F,MATCH($C316,'Policy Characteristics'!$C:$C,0))),"",INDEX('Policy Characteristics'!F:F,MATCH($C316,'Policy Characteristics'!$C:$C,0)))</f>
        <v>0</v>
      </c>
      <c r="M316" s="446">
        <f>IF(ISBLANK(INDEX('Policy Characteristics'!G:G,MATCH($C316,'Policy Characteristics'!$C:$C,0))),"",INDEX('Policy Characteristics'!G:G,MATCH($C316,'Policy Characteristics'!$C:$C,0)))</f>
        <v>1000</v>
      </c>
      <c r="N316" s="446">
        <f>IF(ISBLANK(INDEX('Policy Characteristics'!H:H,MATCH($C316,'Policy Characteristics'!$C:$C,0))),"",INDEX('Policy Characteristics'!H:H,MATCH($C316,'Policy Characteristics'!$C:$C,0)))</f>
        <v>100</v>
      </c>
      <c r="O316" s="446" t="str">
        <f>IF(ISBLANK(INDEX('Policy Characteristics'!I:I,MATCH($C316,'Policy Characteristics'!$C:$C,0))),"",INDEX('Policy Characteristics'!I:I,MATCH($C316,'Policy Characteristics'!$C:$C,0)))</f>
        <v>MW/year</v>
      </c>
      <c r="P316" s="446" t="str">
        <f>IF(ISBLANK(INDEX('Policy Characteristics'!J:J,MATCH($C316,'Policy Characteristics'!$C:$C,0))),"",INDEX('Policy Characteristics'!J:J,MATCH($C316,'Policy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16" s="446" t="str">
        <f>IF(ISBLANK(INDEX('Policy Characteristics'!K:K,MATCH($C316,'Policy Characteristics'!$C:$C,0))),"",INDEX('Policy Characteristics'!K:K,MATCH($C316,'Policy Characteristics'!$C:$C,0)))</f>
        <v>electricity-sector-main.html#early-ret</v>
      </c>
      <c r="R316" s="446" t="str">
        <f>IF(ISBLANK(INDEX('Policy Characteristics'!L:L,MATCH($C316,'Policy Characteristics'!$C:$C,0))),"",INDEX('Policy Characteristics'!L:L,MATCH($C316,'Policy Characteristics'!$C:$C,0)))</f>
        <v>early-retirement-of-power-plants.html</v>
      </c>
    </row>
    <row r="317" spans="1:19" x14ac:dyDescent="0.25">
      <c r="A317" s="446" t="str">
        <f>IF(ISBLANK(INDEX('Policy Characteristics'!A:A,MATCH($C317,'Policy Characteristics'!$C:$C,0))),"",INDEX('Policy Characteristics'!A:A,MATCH($C317,'Policy Characteristics'!$C:$C,0)))</f>
        <v>Electricity Supply</v>
      </c>
      <c r="B317" s="467" t="str">
        <f>IF(ISBLANK(INDEX('Policy Characteristics'!B:B,MATCH($C317,'Policy Characteristics'!$C:$C,0))),"",INDEX('Policy Characteristics'!B:B,MATCH($C317,'Policy Characteristics'!$C:$C,0)))</f>
        <v>Early Retirement of Power Plants</v>
      </c>
      <c r="C317" s="446" t="str">
        <f t="shared" ref="C317:C338" si="20">C$315</f>
        <v>Annual Additional Capacity Retired due to Early Retirement Policy</v>
      </c>
      <c r="D317" s="294" t="s">
        <v>3489</v>
      </c>
      <c r="E317" s="339"/>
      <c r="F317" s="294" t="s">
        <v>3427</v>
      </c>
      <c r="G317" s="339"/>
      <c r="H317" s="20">
        <v>620</v>
      </c>
      <c r="I317" s="468" t="s">
        <v>43</v>
      </c>
      <c r="J317" s="469" t="str">
        <f>IF(ISBLANK(INDEX('Policy Characteristics'!D:D,MATCH($C317,'Policy Characteristics'!$C:$C,0))),"",INDEX('Policy Characteristics'!D:D,MATCH($C317,'Policy Characteristics'!$C:$C,0)))</f>
        <v>Early Retirement of Power Plants</v>
      </c>
      <c r="K317" s="446" t="str">
        <f>IF(ISBLANK(INDEX('Policy Characteristics'!E:E,MATCH($C317,'Policy Characteristics'!$C:$C,0))),"",INDEX('Policy Characteristics'!E:E,MATCH($C317,'Policy Characteristics'!$C:$C,0)))</f>
        <v>elec early retirement</v>
      </c>
      <c r="L317" s="446">
        <f>IF(ISBLANK(INDEX('Policy Characteristics'!F:F,MATCH($C317,'Policy Characteristics'!$C:$C,0))),"",INDEX('Policy Characteristics'!F:F,MATCH($C317,'Policy Characteristics'!$C:$C,0)))</f>
        <v>0</v>
      </c>
      <c r="M317" s="446">
        <f>IF(ISBLANK(INDEX('Policy Characteristics'!G:G,MATCH($C317,'Policy Characteristics'!$C:$C,0))),"",INDEX('Policy Characteristics'!G:G,MATCH($C317,'Policy Characteristics'!$C:$C,0)))</f>
        <v>1000</v>
      </c>
      <c r="N317" s="446">
        <f>IF(ISBLANK(INDEX('Policy Characteristics'!H:H,MATCH($C317,'Policy Characteristics'!$C:$C,0))),"",INDEX('Policy Characteristics'!H:H,MATCH($C317,'Policy Characteristics'!$C:$C,0)))</f>
        <v>100</v>
      </c>
      <c r="O317" s="446" t="str">
        <f>IF(ISBLANK(INDEX('Policy Characteristics'!I:I,MATCH($C317,'Policy Characteristics'!$C:$C,0))),"",INDEX('Policy Characteristics'!I:I,MATCH($C317,'Policy Characteristics'!$C:$C,0)))</f>
        <v>MW/year</v>
      </c>
      <c r="P317" s="446" t="str">
        <f>IF(ISBLANK(INDEX('Policy Characteristics'!J:J,MATCH($C317,'Policy Characteristics'!$C:$C,0))),"",INDEX('Policy Characteristics'!J:J,MATCH($C317,'Policy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17" s="446" t="str">
        <f>IF(ISBLANK(INDEX('Policy Characteristics'!K:K,MATCH($C317,'Policy Characteristics'!$C:$C,0))),"",INDEX('Policy Characteristics'!K:K,MATCH($C317,'Policy Characteristics'!$C:$C,0)))</f>
        <v>electricity-sector-main.html#early-ret</v>
      </c>
      <c r="R317" s="446" t="str">
        <f>IF(ISBLANK(INDEX('Policy Characteristics'!L:L,MATCH($C317,'Policy Characteristics'!$C:$C,0))),"",INDEX('Policy Characteristics'!L:L,MATCH($C317,'Policy Characteristics'!$C:$C,0)))</f>
        <v>early-retirement-of-power-plants.html</v>
      </c>
    </row>
    <row r="318" spans="1:19" x14ac:dyDescent="0.25">
      <c r="A318" s="446" t="str">
        <f>IF(ISBLANK(INDEX('Policy Characteristics'!A:A,MATCH($C318,'Policy Characteristics'!$C:$C,0))),"",INDEX('Policy Characteristics'!A:A,MATCH($C318,'Policy Characteristics'!$C:$C,0)))</f>
        <v>Electricity Supply</v>
      </c>
      <c r="B318" s="467" t="str">
        <f>IF(ISBLANK(INDEX('Policy Characteristics'!B:B,MATCH($C318,'Policy Characteristics'!$C:$C,0))),"",INDEX('Policy Characteristics'!B:B,MATCH($C318,'Policy Characteristics'!$C:$C,0)))</f>
        <v>Early Retirement of Power Plants</v>
      </c>
      <c r="C318" s="446" t="str">
        <f t="shared" si="20"/>
        <v>Annual Additional Capacity Retired due to Early Retirement Policy</v>
      </c>
      <c r="D318" s="294" t="s">
        <v>76</v>
      </c>
      <c r="E318" s="339"/>
      <c r="F318" s="294" t="s">
        <v>3499</v>
      </c>
      <c r="G318" s="339"/>
      <c r="H318" s="20">
        <v>32</v>
      </c>
      <c r="I318" s="468" t="s">
        <v>43</v>
      </c>
      <c r="J318" s="469" t="str">
        <f>IF(ISBLANK(INDEX('Policy Characteristics'!D:D,MATCH($C318,'Policy Characteristics'!$C:$C,0))),"",INDEX('Policy Characteristics'!D:D,MATCH($C318,'Policy Characteristics'!$C:$C,0)))</f>
        <v>Early Retirement of Power Plants</v>
      </c>
      <c r="K318" s="446" t="str">
        <f>IF(ISBLANK(INDEX('Policy Characteristics'!E:E,MATCH($C318,'Policy Characteristics'!$C:$C,0))),"",INDEX('Policy Characteristics'!E:E,MATCH($C318,'Policy Characteristics'!$C:$C,0)))</f>
        <v>elec early retirement</v>
      </c>
      <c r="L318" s="446">
        <f>IF(ISBLANK(INDEX('Policy Characteristics'!F:F,MATCH($C318,'Policy Characteristics'!$C:$C,0))),"",INDEX('Policy Characteristics'!F:F,MATCH($C318,'Policy Characteristics'!$C:$C,0)))</f>
        <v>0</v>
      </c>
      <c r="M318" s="446">
        <f>IF(ISBLANK(INDEX('Policy Characteristics'!G:G,MATCH($C318,'Policy Characteristics'!$C:$C,0))),"",INDEX('Policy Characteristics'!G:G,MATCH($C318,'Policy Characteristics'!$C:$C,0)))</f>
        <v>1000</v>
      </c>
      <c r="N318" s="446">
        <f>IF(ISBLANK(INDEX('Policy Characteristics'!H:H,MATCH($C318,'Policy Characteristics'!$C:$C,0))),"",INDEX('Policy Characteristics'!H:H,MATCH($C318,'Policy Characteristics'!$C:$C,0)))</f>
        <v>100</v>
      </c>
      <c r="O318" s="446" t="str">
        <f>IF(ISBLANK(INDEX('Policy Characteristics'!I:I,MATCH($C318,'Policy Characteristics'!$C:$C,0))),"",INDEX('Policy Characteristics'!I:I,MATCH($C318,'Policy Characteristics'!$C:$C,0)))</f>
        <v>MW/year</v>
      </c>
      <c r="P318" s="446" t="str">
        <f>IF(ISBLANK(INDEX('Policy Characteristics'!J:J,MATCH($C318,'Policy Characteristics'!$C:$C,0))),"",INDEX('Policy Characteristics'!J:J,MATCH($C318,'Policy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18" s="446" t="str">
        <f>IF(ISBLANK(INDEX('Policy Characteristics'!K:K,MATCH($C318,'Policy Characteristics'!$C:$C,0))),"",INDEX('Policy Characteristics'!K:K,MATCH($C318,'Policy Characteristics'!$C:$C,0)))</f>
        <v>electricity-sector-main.html#early-ret</v>
      </c>
      <c r="R318" s="446" t="str">
        <f>IF(ISBLANK(INDEX('Policy Characteristics'!L:L,MATCH($C318,'Policy Characteristics'!$C:$C,0))),"",INDEX('Policy Characteristics'!L:L,MATCH($C318,'Policy Characteristics'!$C:$C,0)))</f>
        <v>early-retirement-of-power-plants.html</v>
      </c>
    </row>
    <row r="319" spans="1:19" x14ac:dyDescent="0.25">
      <c r="A319" s="446" t="str">
        <f>IF(ISBLANK(INDEX('Policy Characteristics'!A:A,MATCH($C319,'Policy Characteristics'!$C:$C,0))),"",INDEX('Policy Characteristics'!A:A,MATCH($C319,'Policy Characteristics'!$C:$C,0)))</f>
        <v>Electricity Supply</v>
      </c>
      <c r="B319" s="467" t="str">
        <f>IF(ISBLANK(INDEX('Policy Characteristics'!B:B,MATCH($C319,'Policy Characteristics'!$C:$C,0))),"",INDEX('Policy Characteristics'!B:B,MATCH($C319,'Policy Characteristics'!$C:$C,0)))</f>
        <v>Early Retirement of Power Plants</v>
      </c>
      <c r="C319" s="446" t="str">
        <f t="shared" si="20"/>
        <v>Annual Additional Capacity Retired due to Early Retirement Policy</v>
      </c>
      <c r="D319" s="294" t="s">
        <v>77</v>
      </c>
      <c r="E319" s="339"/>
      <c r="F319" s="294" t="s">
        <v>89</v>
      </c>
      <c r="G319" s="339"/>
      <c r="H319" s="20">
        <v>621</v>
      </c>
      <c r="I319" s="468" t="s">
        <v>44</v>
      </c>
      <c r="J319" s="469" t="str">
        <f>IF(ISBLANK(INDEX('Policy Characteristics'!D:D,MATCH($C319,'Policy Characteristics'!$C:$C,0))),"",INDEX('Policy Characteristics'!D:D,MATCH($C319,'Policy Characteristics'!$C:$C,0)))</f>
        <v>Early Retirement of Power Plants</v>
      </c>
      <c r="K319" s="446" t="str">
        <f>IF(ISBLANK(INDEX('Policy Characteristics'!E:E,MATCH($C319,'Policy Characteristics'!$C:$C,0))),"",INDEX('Policy Characteristics'!E:E,MATCH($C319,'Policy Characteristics'!$C:$C,0)))</f>
        <v>elec early retirement</v>
      </c>
      <c r="L319" s="446">
        <f>IF(ISBLANK(INDEX('Policy Characteristics'!F:F,MATCH($C319,'Policy Characteristics'!$C:$C,0))),"",INDEX('Policy Characteristics'!F:F,MATCH($C319,'Policy Characteristics'!$C:$C,0)))</f>
        <v>0</v>
      </c>
      <c r="M319" s="446">
        <f>IF(ISBLANK(INDEX('Policy Characteristics'!G:G,MATCH($C319,'Policy Characteristics'!$C:$C,0))),"",INDEX('Policy Characteristics'!G:G,MATCH($C319,'Policy Characteristics'!$C:$C,0)))</f>
        <v>1000</v>
      </c>
      <c r="N319" s="446">
        <f>IF(ISBLANK(INDEX('Policy Characteristics'!H:H,MATCH($C319,'Policy Characteristics'!$C:$C,0))),"",INDEX('Policy Characteristics'!H:H,MATCH($C319,'Policy Characteristics'!$C:$C,0)))</f>
        <v>100</v>
      </c>
      <c r="O319" s="446" t="str">
        <f>IF(ISBLANK(INDEX('Policy Characteristics'!I:I,MATCH($C319,'Policy Characteristics'!$C:$C,0))),"",INDEX('Policy Characteristics'!I:I,MATCH($C319,'Policy Characteristics'!$C:$C,0)))</f>
        <v>MW/year</v>
      </c>
      <c r="P319" s="446" t="str">
        <f>IF(ISBLANK(INDEX('Policy Characteristics'!J:J,MATCH($C319,'Policy Characteristics'!$C:$C,0))),"",INDEX('Policy Characteristics'!J:J,MATCH($C319,'Policy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19" s="446" t="str">
        <f>IF(ISBLANK(INDEX('Policy Characteristics'!K:K,MATCH($C319,'Policy Characteristics'!$C:$C,0))),"",INDEX('Policy Characteristics'!K:K,MATCH($C319,'Policy Characteristics'!$C:$C,0)))</f>
        <v>electricity-sector-main.html#early-ret</v>
      </c>
      <c r="R319" s="446" t="str">
        <f>IF(ISBLANK(INDEX('Policy Characteristics'!L:L,MATCH($C319,'Policy Characteristics'!$C:$C,0))),"",INDEX('Policy Characteristics'!L:L,MATCH($C319,'Policy Characteristics'!$C:$C,0)))</f>
        <v>early-retirement-of-power-plants.html</v>
      </c>
    </row>
    <row r="320" spans="1:19" x14ac:dyDescent="0.25">
      <c r="A320" s="446" t="str">
        <f>IF(ISBLANK(INDEX('Policy Characteristics'!A:A,MATCH($C320,'Policy Characteristics'!$C:$C,0))),"",INDEX('Policy Characteristics'!A:A,MATCH($C320,'Policy Characteristics'!$C:$C,0)))</f>
        <v>Electricity Supply</v>
      </c>
      <c r="B320" s="467" t="str">
        <f>IF(ISBLANK(INDEX('Policy Characteristics'!B:B,MATCH($C320,'Policy Characteristics'!$C:$C,0))),"",INDEX('Policy Characteristics'!B:B,MATCH($C320,'Policy Characteristics'!$C:$C,0)))</f>
        <v>Early Retirement of Power Plants</v>
      </c>
      <c r="C320" s="446" t="str">
        <f t="shared" si="20"/>
        <v>Annual Additional Capacity Retired due to Early Retirement Policy</v>
      </c>
      <c r="D320" s="294" t="s">
        <v>449</v>
      </c>
      <c r="E320" s="339"/>
      <c r="F320" s="294" t="s">
        <v>452</v>
      </c>
      <c r="G320" s="339"/>
      <c r="H320" s="20">
        <v>622</v>
      </c>
      <c r="I320" s="468" t="s">
        <v>44</v>
      </c>
      <c r="J320" s="469" t="str">
        <f>IF(ISBLANK(INDEX('Policy Characteristics'!D:D,MATCH($C320,'Policy Characteristics'!$C:$C,0))),"",INDEX('Policy Characteristics'!D:D,MATCH($C320,'Policy Characteristics'!$C:$C,0)))</f>
        <v>Early Retirement of Power Plants</v>
      </c>
      <c r="K320" s="446" t="str">
        <f>IF(ISBLANK(INDEX('Policy Characteristics'!E:E,MATCH($C320,'Policy Characteristics'!$C:$C,0))),"",INDEX('Policy Characteristics'!E:E,MATCH($C320,'Policy Characteristics'!$C:$C,0)))</f>
        <v>elec early retirement</v>
      </c>
      <c r="L320" s="446">
        <f>IF(ISBLANK(INDEX('Policy Characteristics'!F:F,MATCH($C320,'Policy Characteristics'!$C:$C,0))),"",INDEX('Policy Characteristics'!F:F,MATCH($C320,'Policy Characteristics'!$C:$C,0)))</f>
        <v>0</v>
      </c>
      <c r="M320" s="446">
        <f>IF(ISBLANK(INDEX('Policy Characteristics'!G:G,MATCH($C320,'Policy Characteristics'!$C:$C,0))),"",INDEX('Policy Characteristics'!G:G,MATCH($C320,'Policy Characteristics'!$C:$C,0)))</f>
        <v>1000</v>
      </c>
      <c r="N320" s="446">
        <f>IF(ISBLANK(INDEX('Policy Characteristics'!H:H,MATCH($C320,'Policy Characteristics'!$C:$C,0))),"",INDEX('Policy Characteristics'!H:H,MATCH($C320,'Policy Characteristics'!$C:$C,0)))</f>
        <v>100</v>
      </c>
      <c r="O320" s="446" t="str">
        <f>IF(ISBLANK(INDEX('Policy Characteristics'!I:I,MATCH($C320,'Policy Characteristics'!$C:$C,0))),"",INDEX('Policy Characteristics'!I:I,MATCH($C320,'Policy Characteristics'!$C:$C,0)))</f>
        <v>MW/year</v>
      </c>
      <c r="P320" s="446" t="str">
        <f>IF(ISBLANK(INDEX('Policy Characteristics'!J:J,MATCH($C320,'Policy Characteristics'!$C:$C,0))),"",INDEX('Policy Characteristics'!J:J,MATCH($C320,'Policy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0" s="446" t="str">
        <f>IF(ISBLANK(INDEX('Policy Characteristics'!K:K,MATCH($C320,'Policy Characteristics'!$C:$C,0))),"",INDEX('Policy Characteristics'!K:K,MATCH($C320,'Policy Characteristics'!$C:$C,0)))</f>
        <v>electricity-sector-main.html#early-ret</v>
      </c>
      <c r="R320" s="446" t="str">
        <f>IF(ISBLANK(INDEX('Policy Characteristics'!L:L,MATCH($C320,'Policy Characteristics'!$C:$C,0))),"",INDEX('Policy Characteristics'!L:L,MATCH($C320,'Policy Characteristics'!$C:$C,0)))</f>
        <v>early-retirement-of-power-plants.html</v>
      </c>
    </row>
    <row r="321" spans="1:18" x14ac:dyDescent="0.25">
      <c r="A321" s="446" t="str">
        <f>IF(ISBLANK(INDEX('Policy Characteristics'!A:A,MATCH($C321,'Policy Characteristics'!$C:$C,0))),"",INDEX('Policy Characteristics'!A:A,MATCH($C321,'Policy Characteristics'!$C:$C,0)))</f>
        <v>Electricity Supply</v>
      </c>
      <c r="B321" s="467" t="str">
        <f>IF(ISBLANK(INDEX('Policy Characteristics'!B:B,MATCH($C321,'Policy Characteristics'!$C:$C,0))),"",INDEX('Policy Characteristics'!B:B,MATCH($C321,'Policy Characteristics'!$C:$C,0)))</f>
        <v>Early Retirement of Power Plants</v>
      </c>
      <c r="C321" s="446" t="str">
        <f t="shared" si="20"/>
        <v>Annual Additional Capacity Retired due to Early Retirement Policy</v>
      </c>
      <c r="D321" s="294" t="s">
        <v>78</v>
      </c>
      <c r="E321" s="339"/>
      <c r="F321" s="294" t="s">
        <v>90</v>
      </c>
      <c r="G321" s="339"/>
      <c r="H321" s="20">
        <v>623</v>
      </c>
      <c r="I321" s="468" t="s">
        <v>44</v>
      </c>
      <c r="J321" s="469" t="str">
        <f>IF(ISBLANK(INDEX('Policy Characteristics'!D:D,MATCH($C321,'Policy Characteristics'!$C:$C,0))),"",INDEX('Policy Characteristics'!D:D,MATCH($C321,'Policy Characteristics'!$C:$C,0)))</f>
        <v>Early Retirement of Power Plants</v>
      </c>
      <c r="K321" s="446" t="str">
        <f>IF(ISBLANK(INDEX('Policy Characteristics'!E:E,MATCH($C321,'Policy Characteristics'!$C:$C,0))),"",INDEX('Policy Characteristics'!E:E,MATCH($C321,'Policy Characteristics'!$C:$C,0)))</f>
        <v>elec early retirement</v>
      </c>
      <c r="L321" s="446">
        <f>IF(ISBLANK(INDEX('Policy Characteristics'!F:F,MATCH($C321,'Policy Characteristics'!$C:$C,0))),"",INDEX('Policy Characteristics'!F:F,MATCH($C321,'Policy Characteristics'!$C:$C,0)))</f>
        <v>0</v>
      </c>
      <c r="M321" s="446">
        <f>IF(ISBLANK(INDEX('Policy Characteristics'!G:G,MATCH($C321,'Policy Characteristics'!$C:$C,0))),"",INDEX('Policy Characteristics'!G:G,MATCH($C321,'Policy Characteristics'!$C:$C,0)))</f>
        <v>1000</v>
      </c>
      <c r="N321" s="446">
        <f>IF(ISBLANK(INDEX('Policy Characteristics'!H:H,MATCH($C321,'Policy Characteristics'!$C:$C,0))),"",INDEX('Policy Characteristics'!H:H,MATCH($C321,'Policy Characteristics'!$C:$C,0)))</f>
        <v>100</v>
      </c>
      <c r="O321" s="446" t="str">
        <f>IF(ISBLANK(INDEX('Policy Characteristics'!I:I,MATCH($C321,'Policy Characteristics'!$C:$C,0))),"",INDEX('Policy Characteristics'!I:I,MATCH($C321,'Policy Characteristics'!$C:$C,0)))</f>
        <v>MW/year</v>
      </c>
      <c r="P321" s="446" t="str">
        <f>IF(ISBLANK(INDEX('Policy Characteristics'!J:J,MATCH($C321,'Policy Characteristics'!$C:$C,0))),"",INDEX('Policy Characteristics'!J:J,MATCH($C321,'Policy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1" s="446" t="str">
        <f>IF(ISBLANK(INDEX('Policy Characteristics'!K:K,MATCH($C321,'Policy Characteristics'!$C:$C,0))),"",INDEX('Policy Characteristics'!K:K,MATCH($C321,'Policy Characteristics'!$C:$C,0)))</f>
        <v>electricity-sector-main.html#early-ret</v>
      </c>
      <c r="R321" s="446" t="str">
        <f>IF(ISBLANK(INDEX('Policy Characteristics'!L:L,MATCH($C321,'Policy Characteristics'!$C:$C,0))),"",INDEX('Policy Characteristics'!L:L,MATCH($C321,'Policy Characteristics'!$C:$C,0)))</f>
        <v>early-retirement-of-power-plants.html</v>
      </c>
    </row>
    <row r="322" spans="1:18" x14ac:dyDescent="0.25">
      <c r="A322" s="446" t="str">
        <f>IF(ISBLANK(INDEX('Policy Characteristics'!A:A,MATCH($C322,'Policy Characteristics'!$C:$C,0))),"",INDEX('Policy Characteristics'!A:A,MATCH($C322,'Policy Characteristics'!$C:$C,0)))</f>
        <v>Electricity Supply</v>
      </c>
      <c r="B322" s="467" t="str">
        <f>IF(ISBLANK(INDEX('Policy Characteristics'!B:B,MATCH($C322,'Policy Characteristics'!$C:$C,0))),"",INDEX('Policy Characteristics'!B:B,MATCH($C322,'Policy Characteristics'!$C:$C,0)))</f>
        <v>Early Retirement of Power Plants</v>
      </c>
      <c r="C322" s="446" t="str">
        <f t="shared" si="20"/>
        <v>Annual Additional Capacity Retired due to Early Retirement Policy</v>
      </c>
      <c r="D322" s="294" t="s">
        <v>79</v>
      </c>
      <c r="E322" s="339"/>
      <c r="F322" s="294" t="s">
        <v>91</v>
      </c>
      <c r="G322" s="339"/>
      <c r="H322" s="20">
        <v>624</v>
      </c>
      <c r="I322" s="468" t="s">
        <v>44</v>
      </c>
      <c r="J322" s="469" t="str">
        <f>IF(ISBLANK(INDEX('Policy Characteristics'!D:D,MATCH($C322,'Policy Characteristics'!$C:$C,0))),"",INDEX('Policy Characteristics'!D:D,MATCH($C322,'Policy Characteristics'!$C:$C,0)))</f>
        <v>Early Retirement of Power Plants</v>
      </c>
      <c r="K322" s="446" t="str">
        <f>IF(ISBLANK(INDEX('Policy Characteristics'!E:E,MATCH($C322,'Policy Characteristics'!$C:$C,0))),"",INDEX('Policy Characteristics'!E:E,MATCH($C322,'Policy Characteristics'!$C:$C,0)))</f>
        <v>elec early retirement</v>
      </c>
      <c r="L322" s="446">
        <f>IF(ISBLANK(INDEX('Policy Characteristics'!F:F,MATCH($C322,'Policy Characteristics'!$C:$C,0))),"",INDEX('Policy Characteristics'!F:F,MATCH($C322,'Policy Characteristics'!$C:$C,0)))</f>
        <v>0</v>
      </c>
      <c r="M322" s="446">
        <f>IF(ISBLANK(INDEX('Policy Characteristics'!G:G,MATCH($C322,'Policy Characteristics'!$C:$C,0))),"",INDEX('Policy Characteristics'!G:G,MATCH($C322,'Policy Characteristics'!$C:$C,0)))</f>
        <v>1000</v>
      </c>
      <c r="N322" s="446">
        <f>IF(ISBLANK(INDEX('Policy Characteristics'!H:H,MATCH($C322,'Policy Characteristics'!$C:$C,0))),"",INDEX('Policy Characteristics'!H:H,MATCH($C322,'Policy Characteristics'!$C:$C,0)))</f>
        <v>100</v>
      </c>
      <c r="O322" s="446" t="str">
        <f>IF(ISBLANK(INDEX('Policy Characteristics'!I:I,MATCH($C322,'Policy Characteristics'!$C:$C,0))),"",INDEX('Policy Characteristics'!I:I,MATCH($C322,'Policy Characteristics'!$C:$C,0)))</f>
        <v>MW/year</v>
      </c>
      <c r="P322" s="446" t="str">
        <f>IF(ISBLANK(INDEX('Policy Characteristics'!J:J,MATCH($C322,'Policy Characteristics'!$C:$C,0))),"",INDEX('Policy Characteristics'!J:J,MATCH($C322,'Policy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2" s="446" t="str">
        <f>IF(ISBLANK(INDEX('Policy Characteristics'!K:K,MATCH($C322,'Policy Characteristics'!$C:$C,0))),"",INDEX('Policy Characteristics'!K:K,MATCH($C322,'Policy Characteristics'!$C:$C,0)))</f>
        <v>electricity-sector-main.html#early-ret</v>
      </c>
      <c r="R322" s="446" t="str">
        <f>IF(ISBLANK(INDEX('Policy Characteristics'!L:L,MATCH($C322,'Policy Characteristics'!$C:$C,0))),"",INDEX('Policy Characteristics'!L:L,MATCH($C322,'Policy Characteristics'!$C:$C,0)))</f>
        <v>early-retirement-of-power-plants.html</v>
      </c>
    </row>
    <row r="323" spans="1:18" x14ac:dyDescent="0.25">
      <c r="A323" s="446" t="str">
        <f>IF(ISBLANK(INDEX('Policy Characteristics'!A:A,MATCH($C323,'Policy Characteristics'!$C:$C,0))),"",INDEX('Policy Characteristics'!A:A,MATCH($C323,'Policy Characteristics'!$C:$C,0)))</f>
        <v>Electricity Supply</v>
      </c>
      <c r="B323" s="467" t="str">
        <f>IF(ISBLANK(INDEX('Policy Characteristics'!B:B,MATCH($C323,'Policy Characteristics'!$C:$C,0))),"",INDEX('Policy Characteristics'!B:B,MATCH($C323,'Policy Characteristics'!$C:$C,0)))</f>
        <v>Early Retirement of Power Plants</v>
      </c>
      <c r="C323" s="446" t="str">
        <f t="shared" si="20"/>
        <v>Annual Additional Capacity Retired due to Early Retirement Policy</v>
      </c>
      <c r="D323" s="294" t="s">
        <v>80</v>
      </c>
      <c r="E323" s="339"/>
      <c r="F323" s="294" t="s">
        <v>92</v>
      </c>
      <c r="G323" s="339"/>
      <c r="H323" s="20">
        <v>625</v>
      </c>
      <c r="I323" s="468" t="s">
        <v>44</v>
      </c>
      <c r="J323" s="469" t="str">
        <f>IF(ISBLANK(INDEX('Policy Characteristics'!D:D,MATCH($C323,'Policy Characteristics'!$C:$C,0))),"",INDEX('Policy Characteristics'!D:D,MATCH($C323,'Policy Characteristics'!$C:$C,0)))</f>
        <v>Early Retirement of Power Plants</v>
      </c>
      <c r="K323" s="446" t="str">
        <f>IF(ISBLANK(INDEX('Policy Characteristics'!E:E,MATCH($C323,'Policy Characteristics'!$C:$C,0))),"",INDEX('Policy Characteristics'!E:E,MATCH($C323,'Policy Characteristics'!$C:$C,0)))</f>
        <v>elec early retirement</v>
      </c>
      <c r="L323" s="446">
        <f>IF(ISBLANK(INDEX('Policy Characteristics'!F:F,MATCH($C323,'Policy Characteristics'!$C:$C,0))),"",INDEX('Policy Characteristics'!F:F,MATCH($C323,'Policy Characteristics'!$C:$C,0)))</f>
        <v>0</v>
      </c>
      <c r="M323" s="446">
        <f>IF(ISBLANK(INDEX('Policy Characteristics'!G:G,MATCH($C323,'Policy Characteristics'!$C:$C,0))),"",INDEX('Policy Characteristics'!G:G,MATCH($C323,'Policy Characteristics'!$C:$C,0)))</f>
        <v>1000</v>
      </c>
      <c r="N323" s="446">
        <f>IF(ISBLANK(INDEX('Policy Characteristics'!H:H,MATCH($C323,'Policy Characteristics'!$C:$C,0))),"",INDEX('Policy Characteristics'!H:H,MATCH($C323,'Policy Characteristics'!$C:$C,0)))</f>
        <v>100</v>
      </c>
      <c r="O323" s="446" t="str">
        <f>IF(ISBLANK(INDEX('Policy Characteristics'!I:I,MATCH($C323,'Policy Characteristics'!$C:$C,0))),"",INDEX('Policy Characteristics'!I:I,MATCH($C323,'Policy Characteristics'!$C:$C,0)))</f>
        <v>MW/year</v>
      </c>
      <c r="P323" s="446" t="str">
        <f>IF(ISBLANK(INDEX('Policy Characteristics'!J:J,MATCH($C323,'Policy Characteristics'!$C:$C,0))),"",INDEX('Policy Characteristics'!J:J,MATCH($C323,'Policy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3" s="446" t="str">
        <f>IF(ISBLANK(INDEX('Policy Characteristics'!K:K,MATCH($C323,'Policy Characteristics'!$C:$C,0))),"",INDEX('Policy Characteristics'!K:K,MATCH($C323,'Policy Characteristics'!$C:$C,0)))</f>
        <v>electricity-sector-main.html#early-ret</v>
      </c>
      <c r="R323" s="446" t="str">
        <f>IF(ISBLANK(INDEX('Policy Characteristics'!L:L,MATCH($C323,'Policy Characteristics'!$C:$C,0))),"",INDEX('Policy Characteristics'!L:L,MATCH($C323,'Policy Characteristics'!$C:$C,0)))</f>
        <v>early-retirement-of-power-plants.html</v>
      </c>
    </row>
    <row r="324" spans="1:18" x14ac:dyDescent="0.25">
      <c r="A324" s="446" t="str">
        <f>IF(ISBLANK(INDEX('Policy Characteristics'!A:A,MATCH($C324,'Policy Characteristics'!$C:$C,0))),"",INDEX('Policy Characteristics'!A:A,MATCH($C324,'Policy Characteristics'!$C:$C,0)))</f>
        <v>Electricity Supply</v>
      </c>
      <c r="B324" s="467" t="str">
        <f>IF(ISBLANK(INDEX('Policy Characteristics'!B:B,MATCH($C324,'Policy Characteristics'!$C:$C,0))),"",INDEX('Policy Characteristics'!B:B,MATCH($C324,'Policy Characteristics'!$C:$C,0)))</f>
        <v>Early Retirement of Power Plants</v>
      </c>
      <c r="C324" s="446" t="str">
        <f t="shared" si="20"/>
        <v>Annual Additional Capacity Retired due to Early Retirement Policy</v>
      </c>
      <c r="D324" s="294" t="s">
        <v>2424</v>
      </c>
      <c r="E324" s="339"/>
      <c r="F324" s="294" t="s">
        <v>437</v>
      </c>
      <c r="G324" s="339"/>
      <c r="H324" s="20">
        <v>626</v>
      </c>
      <c r="I324" s="468" t="s">
        <v>44</v>
      </c>
      <c r="J324" s="469" t="str">
        <f>IF(ISBLANK(INDEX('Policy Characteristics'!D:D,MATCH($C324,'Policy Characteristics'!$C:$C,0))),"",INDEX('Policy Characteristics'!D:D,MATCH($C324,'Policy Characteristics'!$C:$C,0)))</f>
        <v>Early Retirement of Power Plants</v>
      </c>
      <c r="K324" s="446" t="str">
        <f>IF(ISBLANK(INDEX('Policy Characteristics'!E:E,MATCH($C324,'Policy Characteristics'!$C:$C,0))),"",INDEX('Policy Characteristics'!E:E,MATCH($C324,'Policy Characteristics'!$C:$C,0)))</f>
        <v>elec early retirement</v>
      </c>
      <c r="L324" s="446">
        <f>IF(ISBLANK(INDEX('Policy Characteristics'!F:F,MATCH($C324,'Policy Characteristics'!$C:$C,0))),"",INDEX('Policy Characteristics'!F:F,MATCH($C324,'Policy Characteristics'!$C:$C,0)))</f>
        <v>0</v>
      </c>
      <c r="M324" s="446">
        <f>IF(ISBLANK(INDEX('Policy Characteristics'!G:G,MATCH($C324,'Policy Characteristics'!$C:$C,0))),"",INDEX('Policy Characteristics'!G:G,MATCH($C324,'Policy Characteristics'!$C:$C,0)))</f>
        <v>1000</v>
      </c>
      <c r="N324" s="446">
        <f>IF(ISBLANK(INDEX('Policy Characteristics'!H:H,MATCH($C324,'Policy Characteristics'!$C:$C,0))),"",INDEX('Policy Characteristics'!H:H,MATCH($C324,'Policy Characteristics'!$C:$C,0)))</f>
        <v>100</v>
      </c>
      <c r="O324" s="446" t="str">
        <f>IF(ISBLANK(INDEX('Policy Characteristics'!I:I,MATCH($C324,'Policy Characteristics'!$C:$C,0))),"",INDEX('Policy Characteristics'!I:I,MATCH($C324,'Policy Characteristics'!$C:$C,0)))</f>
        <v>MW/year</v>
      </c>
      <c r="P324" s="446" t="str">
        <f>IF(ISBLANK(INDEX('Policy Characteristics'!J:J,MATCH($C324,'Policy Characteristics'!$C:$C,0))),"",INDEX('Policy Characteristics'!J:J,MATCH($C324,'Policy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4" s="446" t="str">
        <f>IF(ISBLANK(INDEX('Policy Characteristics'!K:K,MATCH($C324,'Policy Characteristics'!$C:$C,0))),"",INDEX('Policy Characteristics'!K:K,MATCH($C324,'Policy Characteristics'!$C:$C,0)))</f>
        <v>electricity-sector-main.html#early-ret</v>
      </c>
      <c r="R324" s="446" t="str">
        <f>IF(ISBLANK(INDEX('Policy Characteristics'!L:L,MATCH($C324,'Policy Characteristics'!$C:$C,0))),"",INDEX('Policy Characteristics'!L:L,MATCH($C324,'Policy Characteristics'!$C:$C,0)))</f>
        <v>early-retirement-of-power-plants.html</v>
      </c>
    </row>
    <row r="325" spans="1:18" x14ac:dyDescent="0.25">
      <c r="A325" s="446" t="str">
        <f>IF(ISBLANK(INDEX('Policy Characteristics'!A:A,MATCH($C325,'Policy Characteristics'!$C:$C,0))),"",INDEX('Policy Characteristics'!A:A,MATCH($C325,'Policy Characteristics'!$C:$C,0)))</f>
        <v>Electricity Supply</v>
      </c>
      <c r="B325" s="467" t="str">
        <f>IF(ISBLANK(INDEX('Policy Characteristics'!B:B,MATCH($C325,'Policy Characteristics'!$C:$C,0))),"",INDEX('Policy Characteristics'!B:B,MATCH($C325,'Policy Characteristics'!$C:$C,0)))</f>
        <v>Early Retirement of Power Plants</v>
      </c>
      <c r="C325" s="446" t="str">
        <f t="shared" si="20"/>
        <v>Annual Additional Capacity Retired due to Early Retirement Policy</v>
      </c>
      <c r="D325" s="294" t="s">
        <v>309</v>
      </c>
      <c r="E325" s="339"/>
      <c r="F325" s="294" t="s">
        <v>311</v>
      </c>
      <c r="G325" s="339"/>
      <c r="H325" s="20">
        <v>627</v>
      </c>
      <c r="I325" s="468" t="s">
        <v>44</v>
      </c>
      <c r="J325" s="469" t="str">
        <f>IF(ISBLANK(INDEX('Policy Characteristics'!D:D,MATCH($C325,'Policy Characteristics'!$C:$C,0))),"",INDEX('Policy Characteristics'!D:D,MATCH($C325,'Policy Characteristics'!$C:$C,0)))</f>
        <v>Early Retirement of Power Plants</v>
      </c>
      <c r="K325" s="446" t="str">
        <f>IF(ISBLANK(INDEX('Policy Characteristics'!E:E,MATCH($C325,'Policy Characteristics'!$C:$C,0))),"",INDEX('Policy Characteristics'!E:E,MATCH($C325,'Policy Characteristics'!$C:$C,0)))</f>
        <v>elec early retirement</v>
      </c>
      <c r="L325" s="446">
        <f>IF(ISBLANK(INDEX('Policy Characteristics'!F:F,MATCH($C325,'Policy Characteristics'!$C:$C,0))),"",INDEX('Policy Characteristics'!F:F,MATCH($C325,'Policy Characteristics'!$C:$C,0)))</f>
        <v>0</v>
      </c>
      <c r="M325" s="446">
        <f>IF(ISBLANK(INDEX('Policy Characteristics'!G:G,MATCH($C325,'Policy Characteristics'!$C:$C,0))),"",INDEX('Policy Characteristics'!G:G,MATCH($C325,'Policy Characteristics'!$C:$C,0)))</f>
        <v>1000</v>
      </c>
      <c r="N325" s="446">
        <f>IF(ISBLANK(INDEX('Policy Characteristics'!H:H,MATCH($C325,'Policy Characteristics'!$C:$C,0))),"",INDEX('Policy Characteristics'!H:H,MATCH($C325,'Policy Characteristics'!$C:$C,0)))</f>
        <v>100</v>
      </c>
      <c r="O325" s="446" t="str">
        <f>IF(ISBLANK(INDEX('Policy Characteristics'!I:I,MATCH($C325,'Policy Characteristics'!$C:$C,0))),"",INDEX('Policy Characteristics'!I:I,MATCH($C325,'Policy Characteristics'!$C:$C,0)))</f>
        <v>MW/year</v>
      </c>
      <c r="P325" s="446" t="str">
        <f>IF(ISBLANK(INDEX('Policy Characteristics'!J:J,MATCH($C325,'Policy Characteristics'!$C:$C,0))),"",INDEX('Policy Characteristics'!J:J,MATCH($C325,'Policy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5" s="446" t="str">
        <f>IF(ISBLANK(INDEX('Policy Characteristics'!K:K,MATCH($C325,'Policy Characteristics'!$C:$C,0))),"",INDEX('Policy Characteristics'!K:K,MATCH($C325,'Policy Characteristics'!$C:$C,0)))</f>
        <v>electricity-sector-main.html#early-ret</v>
      </c>
      <c r="R325" s="446" t="str">
        <f>IF(ISBLANK(INDEX('Policy Characteristics'!L:L,MATCH($C325,'Policy Characteristics'!$C:$C,0))),"",INDEX('Policy Characteristics'!L:L,MATCH($C325,'Policy Characteristics'!$C:$C,0)))</f>
        <v>early-retirement-of-power-plants.html</v>
      </c>
    </row>
    <row r="326" spans="1:18" x14ac:dyDescent="0.25">
      <c r="A326" s="446" t="str">
        <f>IF(ISBLANK(INDEX('Policy Characteristics'!A:A,MATCH($C326,'Policy Characteristics'!$C:$C,0))),"",INDEX('Policy Characteristics'!A:A,MATCH($C326,'Policy Characteristics'!$C:$C,0)))</f>
        <v>Electricity Supply</v>
      </c>
      <c r="B326" s="467" t="str">
        <f>IF(ISBLANK(INDEX('Policy Characteristics'!B:B,MATCH($C326,'Policy Characteristics'!$C:$C,0))),"",INDEX('Policy Characteristics'!B:B,MATCH($C326,'Policy Characteristics'!$C:$C,0)))</f>
        <v>Early Retirement of Power Plants</v>
      </c>
      <c r="C326" s="446" t="str">
        <f t="shared" si="20"/>
        <v>Annual Additional Capacity Retired due to Early Retirement Policy</v>
      </c>
      <c r="D326" s="294" t="s">
        <v>310</v>
      </c>
      <c r="E326" s="339"/>
      <c r="F326" s="294" t="s">
        <v>312</v>
      </c>
      <c r="G326" s="339"/>
      <c r="H326" s="20">
        <v>628</v>
      </c>
      <c r="I326" s="468" t="s">
        <v>43</v>
      </c>
      <c r="J326" s="469" t="str">
        <f>IF(ISBLANK(INDEX('Policy Characteristics'!D:D,MATCH($C326,'Policy Characteristics'!$C:$C,0))),"",INDEX('Policy Characteristics'!D:D,MATCH($C326,'Policy Characteristics'!$C:$C,0)))</f>
        <v>Early Retirement of Power Plants</v>
      </c>
      <c r="K326" s="446" t="str">
        <f>IF(ISBLANK(INDEX('Policy Characteristics'!E:E,MATCH($C326,'Policy Characteristics'!$C:$C,0))),"",INDEX('Policy Characteristics'!E:E,MATCH($C326,'Policy Characteristics'!$C:$C,0)))</f>
        <v>elec early retirement</v>
      </c>
      <c r="L326" s="446">
        <f>IF(ISBLANK(INDEX('Policy Characteristics'!F:F,MATCH($C326,'Policy Characteristics'!$C:$C,0))),"",INDEX('Policy Characteristics'!F:F,MATCH($C326,'Policy Characteristics'!$C:$C,0)))</f>
        <v>0</v>
      </c>
      <c r="M326" s="446">
        <f>IF(ISBLANK(INDEX('Policy Characteristics'!G:G,MATCH($C326,'Policy Characteristics'!$C:$C,0))),"",INDEX('Policy Characteristics'!G:G,MATCH($C326,'Policy Characteristics'!$C:$C,0)))</f>
        <v>1000</v>
      </c>
      <c r="N326" s="446">
        <f>IF(ISBLANK(INDEX('Policy Characteristics'!H:H,MATCH($C326,'Policy Characteristics'!$C:$C,0))),"",INDEX('Policy Characteristics'!H:H,MATCH($C326,'Policy Characteristics'!$C:$C,0)))</f>
        <v>100</v>
      </c>
      <c r="O326" s="446" t="str">
        <f>IF(ISBLANK(INDEX('Policy Characteristics'!I:I,MATCH($C326,'Policy Characteristics'!$C:$C,0))),"",INDEX('Policy Characteristics'!I:I,MATCH($C326,'Policy Characteristics'!$C:$C,0)))</f>
        <v>MW/year</v>
      </c>
      <c r="P326" s="446" t="str">
        <f>IF(ISBLANK(INDEX('Policy Characteristics'!J:J,MATCH($C326,'Policy Characteristics'!$C:$C,0))),"",INDEX('Policy Characteristics'!J:J,MATCH($C326,'Policy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6" s="446" t="str">
        <f>IF(ISBLANK(INDEX('Policy Characteristics'!K:K,MATCH($C326,'Policy Characteristics'!$C:$C,0))),"",INDEX('Policy Characteristics'!K:K,MATCH($C326,'Policy Characteristics'!$C:$C,0)))</f>
        <v>electricity-sector-main.html#early-ret</v>
      </c>
      <c r="R326" s="446" t="str">
        <f>IF(ISBLANK(INDEX('Policy Characteristics'!L:L,MATCH($C326,'Policy Characteristics'!$C:$C,0))),"",INDEX('Policy Characteristics'!L:L,MATCH($C326,'Policy Characteristics'!$C:$C,0)))</f>
        <v>early-retirement-of-power-plants.html</v>
      </c>
    </row>
    <row r="327" spans="1:18" x14ac:dyDescent="0.25">
      <c r="A327" s="446" t="str">
        <f>IF(ISBLANK(INDEX('Policy Characteristics'!A:A,MATCH($C327,'Policy Characteristics'!$C:$C,0))),"",INDEX('Policy Characteristics'!A:A,MATCH($C327,'Policy Characteristics'!$C:$C,0)))</f>
        <v>Electricity Supply</v>
      </c>
      <c r="B327" s="467" t="str">
        <f>IF(ISBLANK(INDEX('Policy Characteristics'!B:B,MATCH($C327,'Policy Characteristics'!$C:$C,0))),"",INDEX('Policy Characteristics'!B:B,MATCH($C327,'Policy Characteristics'!$C:$C,0)))</f>
        <v>Early Retirement of Power Plants</v>
      </c>
      <c r="C327" s="446" t="str">
        <f t="shared" si="20"/>
        <v>Annual Additional Capacity Retired due to Early Retirement Policy</v>
      </c>
      <c r="D327" s="294" t="s">
        <v>445</v>
      </c>
      <c r="E327" s="339"/>
      <c r="F327" s="294" t="s">
        <v>444</v>
      </c>
      <c r="G327" s="339"/>
      <c r="H327" s="20">
        <v>590</v>
      </c>
      <c r="I327" s="468" t="s">
        <v>43</v>
      </c>
      <c r="J327" s="469" t="str">
        <f>IF(ISBLANK(INDEX('Policy Characteristics'!D:D,MATCH($C327,'Policy Characteristics'!$C:$C,0))),"",INDEX('Policy Characteristics'!D:D,MATCH($C327,'Policy Characteristics'!$C:$C,0)))</f>
        <v>Early Retirement of Power Plants</v>
      </c>
      <c r="K327" s="446" t="str">
        <f>IF(ISBLANK(INDEX('Policy Characteristics'!E:E,MATCH($C327,'Policy Characteristics'!$C:$C,0))),"",INDEX('Policy Characteristics'!E:E,MATCH($C327,'Policy Characteristics'!$C:$C,0)))</f>
        <v>elec early retirement</v>
      </c>
      <c r="L327" s="446">
        <f>IF(ISBLANK(INDEX('Policy Characteristics'!F:F,MATCH($C327,'Policy Characteristics'!$C:$C,0))),"",INDEX('Policy Characteristics'!F:F,MATCH($C327,'Policy Characteristics'!$C:$C,0)))</f>
        <v>0</v>
      </c>
      <c r="M327" s="446">
        <f>IF(ISBLANK(INDEX('Policy Characteristics'!G:G,MATCH($C327,'Policy Characteristics'!$C:$C,0))),"",INDEX('Policy Characteristics'!G:G,MATCH($C327,'Policy Characteristics'!$C:$C,0)))</f>
        <v>1000</v>
      </c>
      <c r="N327" s="446">
        <f>IF(ISBLANK(INDEX('Policy Characteristics'!H:H,MATCH($C327,'Policy Characteristics'!$C:$C,0))),"",INDEX('Policy Characteristics'!H:H,MATCH($C327,'Policy Characteristics'!$C:$C,0)))</f>
        <v>100</v>
      </c>
      <c r="O327" s="446" t="str">
        <f>IF(ISBLANK(INDEX('Policy Characteristics'!I:I,MATCH($C327,'Policy Characteristics'!$C:$C,0))),"",INDEX('Policy Characteristics'!I:I,MATCH($C327,'Policy Characteristics'!$C:$C,0)))</f>
        <v>MW/year</v>
      </c>
      <c r="P327" s="446" t="str">
        <f>IF(ISBLANK(INDEX('Policy Characteristics'!J:J,MATCH($C327,'Policy Characteristics'!$C:$C,0))),"",INDEX('Policy Characteristics'!J:J,MATCH($C327,'Policy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7" s="446" t="str">
        <f>IF(ISBLANK(INDEX('Policy Characteristics'!K:K,MATCH($C327,'Policy Characteristics'!$C:$C,0))),"",INDEX('Policy Characteristics'!K:K,MATCH($C327,'Policy Characteristics'!$C:$C,0)))</f>
        <v>electricity-sector-main.html#early-ret</v>
      </c>
      <c r="R327" s="446" t="str">
        <f>IF(ISBLANK(INDEX('Policy Characteristics'!L:L,MATCH($C327,'Policy Characteristics'!$C:$C,0))),"",INDEX('Policy Characteristics'!L:L,MATCH($C327,'Policy Characteristics'!$C:$C,0)))</f>
        <v>early-retirement-of-power-plants.html</v>
      </c>
    </row>
    <row r="328" spans="1:18" x14ac:dyDescent="0.25">
      <c r="A328" s="446" t="str">
        <f>IF(ISBLANK(INDEX('Policy Characteristics'!A:A,MATCH($C328,'Policy Characteristics'!$C:$C,0))),"",INDEX('Policy Characteristics'!A:A,MATCH($C328,'Policy Characteristics'!$C:$C,0)))</f>
        <v>Electricity Supply</v>
      </c>
      <c r="B328" s="467" t="str">
        <f>IF(ISBLANK(INDEX('Policy Characteristics'!B:B,MATCH($C328,'Policy Characteristics'!$C:$C,0))),"",INDEX('Policy Characteristics'!B:B,MATCH($C328,'Policy Characteristics'!$C:$C,0)))</f>
        <v>Early Retirement of Power Plants</v>
      </c>
      <c r="C328" s="446" t="str">
        <f t="shared" si="20"/>
        <v>Annual Additional Capacity Retired due to Early Retirement Policy</v>
      </c>
      <c r="D328" s="294" t="s">
        <v>454</v>
      </c>
      <c r="E328" s="339"/>
      <c r="F328" s="294" t="s">
        <v>455</v>
      </c>
      <c r="G328" s="339"/>
      <c r="H328" s="20">
        <v>629</v>
      </c>
      <c r="I328" s="468" t="s">
        <v>44</v>
      </c>
      <c r="J328" s="469" t="str">
        <f>IF(ISBLANK(INDEX('Policy Characteristics'!D:D,MATCH($C328,'Policy Characteristics'!$C:$C,0))),"",INDEX('Policy Characteristics'!D:D,MATCH($C328,'Policy Characteristics'!$C:$C,0)))</f>
        <v>Early Retirement of Power Plants</v>
      </c>
      <c r="K328" s="446" t="str">
        <f>IF(ISBLANK(INDEX('Policy Characteristics'!E:E,MATCH($C328,'Policy Characteristics'!$C:$C,0))),"",INDEX('Policy Characteristics'!E:E,MATCH($C328,'Policy Characteristics'!$C:$C,0)))</f>
        <v>elec early retirement</v>
      </c>
      <c r="L328" s="446">
        <f>IF(ISBLANK(INDEX('Policy Characteristics'!F:F,MATCH($C328,'Policy Characteristics'!$C:$C,0))),"",INDEX('Policy Characteristics'!F:F,MATCH($C328,'Policy Characteristics'!$C:$C,0)))</f>
        <v>0</v>
      </c>
      <c r="M328" s="446">
        <f>IF(ISBLANK(INDEX('Policy Characteristics'!G:G,MATCH($C328,'Policy Characteristics'!$C:$C,0))),"",INDEX('Policy Characteristics'!G:G,MATCH($C328,'Policy Characteristics'!$C:$C,0)))</f>
        <v>1000</v>
      </c>
      <c r="N328" s="446">
        <f>IF(ISBLANK(INDEX('Policy Characteristics'!H:H,MATCH($C328,'Policy Characteristics'!$C:$C,0))),"",INDEX('Policy Characteristics'!H:H,MATCH($C328,'Policy Characteristics'!$C:$C,0)))</f>
        <v>100</v>
      </c>
      <c r="O328" s="446" t="str">
        <f>IF(ISBLANK(INDEX('Policy Characteristics'!I:I,MATCH($C328,'Policy Characteristics'!$C:$C,0))),"",INDEX('Policy Characteristics'!I:I,MATCH($C328,'Policy Characteristics'!$C:$C,0)))</f>
        <v>MW/year</v>
      </c>
      <c r="P328" s="446" t="str">
        <f>IF(ISBLANK(INDEX('Policy Characteristics'!J:J,MATCH($C328,'Policy Characteristics'!$C:$C,0))),"",INDEX('Policy Characteristics'!J:J,MATCH($C328,'Policy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8" s="446" t="str">
        <f>IF(ISBLANK(INDEX('Policy Characteristics'!K:K,MATCH($C328,'Policy Characteristics'!$C:$C,0))),"",INDEX('Policy Characteristics'!K:K,MATCH($C328,'Policy Characteristics'!$C:$C,0)))</f>
        <v>electricity-sector-main.html#early-ret</v>
      </c>
      <c r="R328" s="446" t="str">
        <f>IF(ISBLANK(INDEX('Policy Characteristics'!L:L,MATCH($C328,'Policy Characteristics'!$C:$C,0))),"",INDEX('Policy Characteristics'!L:L,MATCH($C328,'Policy Characteristics'!$C:$C,0)))</f>
        <v>early-retirement-of-power-plants.html</v>
      </c>
    </row>
    <row r="329" spans="1:18" x14ac:dyDescent="0.25">
      <c r="A329" s="446" t="str">
        <f>IF(ISBLANK(INDEX('Policy Characteristics'!A:A,MATCH($C329,'Policy Characteristics'!$C:$C,0))),"",INDEX('Policy Characteristics'!A:A,MATCH($C329,'Policy Characteristics'!$C:$C,0)))</f>
        <v>Electricity Supply</v>
      </c>
      <c r="B329" s="467" t="str">
        <f>IF(ISBLANK(INDEX('Policy Characteristics'!B:B,MATCH($C329,'Policy Characteristics'!$C:$C,0))),"",INDEX('Policy Characteristics'!B:B,MATCH($C329,'Policy Characteristics'!$C:$C,0)))</f>
        <v>Early Retirement of Power Plants</v>
      </c>
      <c r="C329" s="446" t="str">
        <f t="shared" si="20"/>
        <v>Annual Additional Capacity Retired due to Early Retirement Policy</v>
      </c>
      <c r="D329" s="294" t="s">
        <v>2749</v>
      </c>
      <c r="E329" s="339"/>
      <c r="F329" s="294" t="s">
        <v>2468</v>
      </c>
      <c r="G329" s="339"/>
      <c r="H329" s="20">
        <v>630</v>
      </c>
      <c r="I329" s="468" t="s">
        <v>44</v>
      </c>
      <c r="J329" s="469" t="str">
        <f>IF(ISBLANK(INDEX('Policy Characteristics'!D:D,MATCH($C329,'Policy Characteristics'!$C:$C,0))),"",INDEX('Policy Characteristics'!D:D,MATCH($C329,'Policy Characteristics'!$C:$C,0)))</f>
        <v>Early Retirement of Power Plants</v>
      </c>
      <c r="K329" s="446" t="str">
        <f>IF(ISBLANK(INDEX('Policy Characteristics'!E:E,MATCH($C329,'Policy Characteristics'!$C:$C,0))),"",INDEX('Policy Characteristics'!E:E,MATCH($C329,'Policy Characteristics'!$C:$C,0)))</f>
        <v>elec early retirement</v>
      </c>
      <c r="L329" s="446">
        <f>IF(ISBLANK(INDEX('Policy Characteristics'!F:F,MATCH($C329,'Policy Characteristics'!$C:$C,0))),"",INDEX('Policy Characteristics'!F:F,MATCH($C329,'Policy Characteristics'!$C:$C,0)))</f>
        <v>0</v>
      </c>
      <c r="M329" s="446">
        <f>IF(ISBLANK(INDEX('Policy Characteristics'!G:G,MATCH($C329,'Policy Characteristics'!$C:$C,0))),"",INDEX('Policy Characteristics'!G:G,MATCH($C329,'Policy Characteristics'!$C:$C,0)))</f>
        <v>1000</v>
      </c>
      <c r="N329" s="446">
        <f>IF(ISBLANK(INDEX('Policy Characteristics'!H:H,MATCH($C329,'Policy Characteristics'!$C:$C,0))),"",INDEX('Policy Characteristics'!H:H,MATCH($C329,'Policy Characteristics'!$C:$C,0)))</f>
        <v>100</v>
      </c>
      <c r="O329" s="446" t="str">
        <f>IF(ISBLANK(INDEX('Policy Characteristics'!I:I,MATCH($C329,'Policy Characteristics'!$C:$C,0))),"",INDEX('Policy Characteristics'!I:I,MATCH($C329,'Policy Characteristics'!$C:$C,0)))</f>
        <v>MW/year</v>
      </c>
      <c r="P329" s="446" t="str">
        <f>IF(ISBLANK(INDEX('Policy Characteristics'!J:J,MATCH($C329,'Policy Characteristics'!$C:$C,0))),"",INDEX('Policy Characteristics'!J:J,MATCH($C329,'Policy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9" s="446" t="str">
        <f>IF(ISBLANK(INDEX('Policy Characteristics'!K:K,MATCH($C329,'Policy Characteristics'!$C:$C,0))),"",INDEX('Policy Characteristics'!K:K,MATCH($C329,'Policy Characteristics'!$C:$C,0)))</f>
        <v>electricity-sector-main.html#early-ret</v>
      </c>
      <c r="R329" s="446" t="str">
        <f>IF(ISBLANK(INDEX('Policy Characteristics'!L:L,MATCH($C329,'Policy Characteristics'!$C:$C,0))),"",INDEX('Policy Characteristics'!L:L,MATCH($C329,'Policy Characteristics'!$C:$C,0)))</f>
        <v>early-retirement-of-power-plants.html</v>
      </c>
    </row>
    <row r="330" spans="1:18" x14ac:dyDescent="0.25">
      <c r="A330" s="446" t="str">
        <f>IF(ISBLANK(INDEX('Policy Characteristics'!A:A,MATCH($C330,'Policy Characteristics'!$C:$C,0))),"",INDEX('Policy Characteristics'!A:A,MATCH($C330,'Policy Characteristics'!$C:$C,0)))</f>
        <v>Electricity Supply</v>
      </c>
      <c r="B330" s="467" t="str">
        <f>IF(ISBLANK(INDEX('Policy Characteristics'!B:B,MATCH($C330,'Policy Characteristics'!$C:$C,0))),"",INDEX('Policy Characteristics'!B:B,MATCH($C330,'Policy Characteristics'!$C:$C,0)))</f>
        <v>Early Retirement of Power Plants</v>
      </c>
      <c r="C330" s="446" t="str">
        <f t="shared" si="20"/>
        <v>Annual Additional Capacity Retired due to Early Retirement Policy</v>
      </c>
      <c r="D330" s="294" t="s">
        <v>2750</v>
      </c>
      <c r="E330" s="339"/>
      <c r="F330" s="294" t="s">
        <v>2592</v>
      </c>
      <c r="G330" s="339"/>
      <c r="H330" s="20">
        <v>631</v>
      </c>
      <c r="I330" s="468" t="s">
        <v>44</v>
      </c>
      <c r="J330" s="469" t="str">
        <f>IF(ISBLANK(INDEX('Policy Characteristics'!D:D,MATCH($C330,'Policy Characteristics'!$C:$C,0))),"",INDEX('Policy Characteristics'!D:D,MATCH($C330,'Policy Characteristics'!$C:$C,0)))</f>
        <v>Early Retirement of Power Plants</v>
      </c>
      <c r="K330" s="446" t="str">
        <f>IF(ISBLANK(INDEX('Policy Characteristics'!E:E,MATCH($C330,'Policy Characteristics'!$C:$C,0))),"",INDEX('Policy Characteristics'!E:E,MATCH($C330,'Policy Characteristics'!$C:$C,0)))</f>
        <v>elec early retirement</v>
      </c>
      <c r="L330" s="446">
        <f>IF(ISBLANK(INDEX('Policy Characteristics'!F:F,MATCH($C330,'Policy Characteristics'!$C:$C,0))),"",INDEX('Policy Characteristics'!F:F,MATCH($C330,'Policy Characteristics'!$C:$C,0)))</f>
        <v>0</v>
      </c>
      <c r="M330" s="446">
        <f>IF(ISBLANK(INDEX('Policy Characteristics'!G:G,MATCH($C330,'Policy Characteristics'!$C:$C,0))),"",INDEX('Policy Characteristics'!G:G,MATCH($C330,'Policy Characteristics'!$C:$C,0)))</f>
        <v>1000</v>
      </c>
      <c r="N330" s="446">
        <f>IF(ISBLANK(INDEX('Policy Characteristics'!H:H,MATCH($C330,'Policy Characteristics'!$C:$C,0))),"",INDEX('Policy Characteristics'!H:H,MATCH($C330,'Policy Characteristics'!$C:$C,0)))</f>
        <v>100</v>
      </c>
      <c r="O330" s="446" t="str">
        <f>IF(ISBLANK(INDEX('Policy Characteristics'!I:I,MATCH($C330,'Policy Characteristics'!$C:$C,0))),"",INDEX('Policy Characteristics'!I:I,MATCH($C330,'Policy Characteristics'!$C:$C,0)))</f>
        <v>MW/year</v>
      </c>
      <c r="P330" s="446" t="str">
        <f>IF(ISBLANK(INDEX('Policy Characteristics'!J:J,MATCH($C330,'Policy Characteristics'!$C:$C,0))),"",INDEX('Policy Characteristics'!J:J,MATCH($C330,'Policy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0" s="446" t="str">
        <f>IF(ISBLANK(INDEX('Policy Characteristics'!K:K,MATCH($C330,'Policy Characteristics'!$C:$C,0))),"",INDEX('Policy Characteristics'!K:K,MATCH($C330,'Policy Characteristics'!$C:$C,0)))</f>
        <v>electricity-sector-main.html#early-ret</v>
      </c>
      <c r="R330" s="446" t="str">
        <f>IF(ISBLANK(INDEX('Policy Characteristics'!L:L,MATCH($C330,'Policy Characteristics'!$C:$C,0))),"",INDEX('Policy Characteristics'!L:L,MATCH($C330,'Policy Characteristics'!$C:$C,0)))</f>
        <v>early-retirement-of-power-plants.html</v>
      </c>
    </row>
    <row r="331" spans="1:18" x14ac:dyDescent="0.25">
      <c r="A331" s="446" t="str">
        <f>IF(ISBLANK(INDEX('Policy Characteristics'!A:A,MATCH($C331,'Policy Characteristics'!$C:$C,0))),"",INDEX('Policy Characteristics'!A:A,MATCH($C331,'Policy Characteristics'!$C:$C,0)))</f>
        <v>Electricity Supply</v>
      </c>
      <c r="B331" s="467" t="str">
        <f>IF(ISBLANK(INDEX('Policy Characteristics'!B:B,MATCH($C331,'Policy Characteristics'!$C:$C,0))),"",INDEX('Policy Characteristics'!B:B,MATCH($C331,'Policy Characteristics'!$C:$C,0)))</f>
        <v>Early Retirement of Power Plants</v>
      </c>
      <c r="C331" s="446" t="str">
        <f t="shared" si="20"/>
        <v>Annual Additional Capacity Retired due to Early Retirement Policy</v>
      </c>
      <c r="D331" s="294" t="s">
        <v>2751</v>
      </c>
      <c r="E331" s="339"/>
      <c r="F331" s="294" t="s">
        <v>2470</v>
      </c>
      <c r="G331" s="339"/>
      <c r="H331" s="20">
        <v>632</v>
      </c>
      <c r="I331" s="468" t="s">
        <v>44</v>
      </c>
      <c r="J331" s="469" t="str">
        <f>IF(ISBLANK(INDEX('Policy Characteristics'!D:D,MATCH($C331,'Policy Characteristics'!$C:$C,0))),"",INDEX('Policy Characteristics'!D:D,MATCH($C331,'Policy Characteristics'!$C:$C,0)))</f>
        <v>Early Retirement of Power Plants</v>
      </c>
      <c r="K331" s="446" t="str">
        <f>IF(ISBLANK(INDEX('Policy Characteristics'!E:E,MATCH($C331,'Policy Characteristics'!$C:$C,0))),"",INDEX('Policy Characteristics'!E:E,MATCH($C331,'Policy Characteristics'!$C:$C,0)))</f>
        <v>elec early retirement</v>
      </c>
      <c r="L331" s="446">
        <f>IF(ISBLANK(INDEX('Policy Characteristics'!F:F,MATCH($C331,'Policy Characteristics'!$C:$C,0))),"",INDEX('Policy Characteristics'!F:F,MATCH($C331,'Policy Characteristics'!$C:$C,0)))</f>
        <v>0</v>
      </c>
      <c r="M331" s="446">
        <f>IF(ISBLANK(INDEX('Policy Characteristics'!G:G,MATCH($C331,'Policy Characteristics'!$C:$C,0))),"",INDEX('Policy Characteristics'!G:G,MATCH($C331,'Policy Characteristics'!$C:$C,0)))</f>
        <v>1000</v>
      </c>
      <c r="N331" s="446">
        <f>IF(ISBLANK(INDEX('Policy Characteristics'!H:H,MATCH($C331,'Policy Characteristics'!$C:$C,0))),"",INDEX('Policy Characteristics'!H:H,MATCH($C331,'Policy Characteristics'!$C:$C,0)))</f>
        <v>100</v>
      </c>
      <c r="O331" s="446" t="str">
        <f>IF(ISBLANK(INDEX('Policy Characteristics'!I:I,MATCH($C331,'Policy Characteristics'!$C:$C,0))),"",INDEX('Policy Characteristics'!I:I,MATCH($C331,'Policy Characteristics'!$C:$C,0)))</f>
        <v>MW/year</v>
      </c>
      <c r="P331" s="446" t="str">
        <f>IF(ISBLANK(INDEX('Policy Characteristics'!J:J,MATCH($C331,'Policy Characteristics'!$C:$C,0))),"",INDEX('Policy Characteristics'!J:J,MATCH($C331,'Policy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1" s="446" t="str">
        <f>IF(ISBLANK(INDEX('Policy Characteristics'!K:K,MATCH($C331,'Policy Characteristics'!$C:$C,0))),"",INDEX('Policy Characteristics'!K:K,MATCH($C331,'Policy Characteristics'!$C:$C,0)))</f>
        <v>electricity-sector-main.html#early-ret</v>
      </c>
      <c r="R331" s="446" t="str">
        <f>IF(ISBLANK(INDEX('Policy Characteristics'!L:L,MATCH($C331,'Policy Characteristics'!$C:$C,0))),"",INDEX('Policy Characteristics'!L:L,MATCH($C331,'Policy Characteristics'!$C:$C,0)))</f>
        <v>early-retirement-of-power-plants.html</v>
      </c>
    </row>
    <row r="332" spans="1:18" x14ac:dyDescent="0.25">
      <c r="A332" s="446" t="str">
        <f>IF(ISBLANK(INDEX('Policy Characteristics'!A:A,MATCH($C332,'Policy Characteristics'!$C:$C,0))),"",INDEX('Policy Characteristics'!A:A,MATCH($C332,'Policy Characteristics'!$C:$C,0)))</f>
        <v>Electricity Supply</v>
      </c>
      <c r="B332" s="467" t="str">
        <f>IF(ISBLANK(INDEX('Policy Characteristics'!B:B,MATCH($C332,'Policy Characteristics'!$C:$C,0))),"",INDEX('Policy Characteristics'!B:B,MATCH($C332,'Policy Characteristics'!$C:$C,0)))</f>
        <v>Early Retirement of Power Plants</v>
      </c>
      <c r="C332" s="446" t="str">
        <f t="shared" si="20"/>
        <v>Annual Additional Capacity Retired due to Early Retirement Policy</v>
      </c>
      <c r="D332" s="294" t="s">
        <v>3487</v>
      </c>
      <c r="E332" s="339"/>
      <c r="F332" s="294" t="s">
        <v>3494</v>
      </c>
      <c r="G332" s="339"/>
      <c r="H332" s="20">
        <v>1761</v>
      </c>
      <c r="I332" s="468" t="s">
        <v>44</v>
      </c>
      <c r="J332" s="469" t="str">
        <f>IF(ISBLANK(INDEX('Policy Characteristics'!D:D,MATCH($C332,'Policy Characteristics'!$C:$C,0))),"",INDEX('Policy Characteristics'!D:D,MATCH($C332,'Policy Characteristics'!$C:$C,0)))</f>
        <v>Early Retirement of Power Plants</v>
      </c>
      <c r="K332" s="446" t="str">
        <f>IF(ISBLANK(INDEX('Policy Characteristics'!E:E,MATCH($C332,'Policy Characteristics'!$C:$C,0))),"",INDEX('Policy Characteristics'!E:E,MATCH($C332,'Policy Characteristics'!$C:$C,0)))</f>
        <v>elec early retirement</v>
      </c>
      <c r="L332" s="446">
        <f>IF(ISBLANK(INDEX('Policy Characteristics'!F:F,MATCH($C332,'Policy Characteristics'!$C:$C,0))),"",INDEX('Policy Characteristics'!F:F,MATCH($C332,'Policy Characteristics'!$C:$C,0)))</f>
        <v>0</v>
      </c>
      <c r="M332" s="446">
        <f>IF(ISBLANK(INDEX('Policy Characteristics'!G:G,MATCH($C332,'Policy Characteristics'!$C:$C,0))),"",INDEX('Policy Characteristics'!G:G,MATCH($C332,'Policy Characteristics'!$C:$C,0)))</f>
        <v>1000</v>
      </c>
      <c r="N332" s="446">
        <f>IF(ISBLANK(INDEX('Policy Characteristics'!H:H,MATCH($C332,'Policy Characteristics'!$C:$C,0))),"",INDEX('Policy Characteristics'!H:H,MATCH($C332,'Policy Characteristics'!$C:$C,0)))</f>
        <v>100</v>
      </c>
      <c r="O332" s="446" t="str">
        <f>IF(ISBLANK(INDEX('Policy Characteristics'!I:I,MATCH($C332,'Policy Characteristics'!$C:$C,0))),"",INDEX('Policy Characteristics'!I:I,MATCH($C332,'Policy Characteristics'!$C:$C,0)))</f>
        <v>MW/year</v>
      </c>
      <c r="P332" s="446" t="str">
        <f>IF(ISBLANK(INDEX('Policy Characteristics'!J:J,MATCH($C332,'Policy Characteristics'!$C:$C,0))),"",INDEX('Policy Characteristics'!J:J,MATCH($C332,'Policy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2" s="446" t="str">
        <f>IF(ISBLANK(INDEX('Policy Characteristics'!K:K,MATCH($C332,'Policy Characteristics'!$C:$C,0))),"",INDEX('Policy Characteristics'!K:K,MATCH($C332,'Policy Characteristics'!$C:$C,0)))</f>
        <v>electricity-sector-main.html#early-ret</v>
      </c>
      <c r="R332" s="446" t="str">
        <f>IF(ISBLANK(INDEX('Policy Characteristics'!L:L,MATCH($C332,'Policy Characteristics'!$C:$C,0))),"",INDEX('Policy Characteristics'!L:L,MATCH($C332,'Policy Characteristics'!$C:$C,0)))</f>
        <v>early-retirement-of-power-plants.html</v>
      </c>
    </row>
    <row r="333" spans="1:18" x14ac:dyDescent="0.25">
      <c r="A333" s="446" t="str">
        <f>IF(ISBLANK(INDEX('Policy Characteristics'!A:A,MATCH($C333,'Policy Characteristics'!$C:$C,0))),"",INDEX('Policy Characteristics'!A:A,MATCH($C333,'Policy Characteristics'!$C:$C,0)))</f>
        <v>Electricity Supply</v>
      </c>
      <c r="B333" s="467" t="str">
        <f>IF(ISBLANK(INDEX('Policy Characteristics'!B:B,MATCH($C333,'Policy Characteristics'!$C:$C,0))),"",INDEX('Policy Characteristics'!B:B,MATCH($C333,'Policy Characteristics'!$C:$C,0)))</f>
        <v>Early Retirement of Power Plants</v>
      </c>
      <c r="C333" s="446" t="str">
        <f t="shared" si="20"/>
        <v>Annual Additional Capacity Retired due to Early Retirement Policy</v>
      </c>
      <c r="D333" s="294" t="s">
        <v>3490</v>
      </c>
      <c r="E333" s="339"/>
      <c r="F333" s="294" t="s">
        <v>3495</v>
      </c>
      <c r="G333" s="339"/>
      <c r="H333" s="20">
        <v>1762</v>
      </c>
      <c r="I333" s="468" t="s">
        <v>44</v>
      </c>
      <c r="J333" s="469" t="str">
        <f>IF(ISBLANK(INDEX('Policy Characteristics'!D:D,MATCH($C333,'Policy Characteristics'!$C:$C,0))),"",INDEX('Policy Characteristics'!D:D,MATCH($C333,'Policy Characteristics'!$C:$C,0)))</f>
        <v>Early Retirement of Power Plants</v>
      </c>
      <c r="K333" s="446" t="str">
        <f>IF(ISBLANK(INDEX('Policy Characteristics'!E:E,MATCH($C333,'Policy Characteristics'!$C:$C,0))),"",INDEX('Policy Characteristics'!E:E,MATCH($C333,'Policy Characteristics'!$C:$C,0)))</f>
        <v>elec early retirement</v>
      </c>
      <c r="L333" s="446">
        <f>IF(ISBLANK(INDEX('Policy Characteristics'!F:F,MATCH($C333,'Policy Characteristics'!$C:$C,0))),"",INDEX('Policy Characteristics'!F:F,MATCH($C333,'Policy Characteristics'!$C:$C,0)))</f>
        <v>0</v>
      </c>
      <c r="M333" s="446">
        <f>IF(ISBLANK(INDEX('Policy Characteristics'!G:G,MATCH($C333,'Policy Characteristics'!$C:$C,0))),"",INDEX('Policy Characteristics'!G:G,MATCH($C333,'Policy Characteristics'!$C:$C,0)))</f>
        <v>1000</v>
      </c>
      <c r="N333" s="446">
        <f>IF(ISBLANK(INDEX('Policy Characteristics'!H:H,MATCH($C333,'Policy Characteristics'!$C:$C,0))),"",INDEX('Policy Characteristics'!H:H,MATCH($C333,'Policy Characteristics'!$C:$C,0)))</f>
        <v>100</v>
      </c>
      <c r="O333" s="446" t="str">
        <f>IF(ISBLANK(INDEX('Policy Characteristics'!I:I,MATCH($C333,'Policy Characteristics'!$C:$C,0))),"",INDEX('Policy Characteristics'!I:I,MATCH($C333,'Policy Characteristics'!$C:$C,0)))</f>
        <v>MW/year</v>
      </c>
      <c r="P333" s="446" t="str">
        <f>IF(ISBLANK(INDEX('Policy Characteristics'!J:J,MATCH($C333,'Policy Characteristics'!$C:$C,0))),"",INDEX('Policy Characteristics'!J:J,MATCH($C333,'Policy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3" s="446" t="str">
        <f>IF(ISBLANK(INDEX('Policy Characteristics'!K:K,MATCH($C333,'Policy Characteristics'!$C:$C,0))),"",INDEX('Policy Characteristics'!K:K,MATCH($C333,'Policy Characteristics'!$C:$C,0)))</f>
        <v>electricity-sector-main.html#early-ret</v>
      </c>
      <c r="R333" s="446" t="str">
        <f>IF(ISBLANK(INDEX('Policy Characteristics'!L:L,MATCH($C333,'Policy Characteristics'!$C:$C,0))),"",INDEX('Policy Characteristics'!L:L,MATCH($C333,'Policy Characteristics'!$C:$C,0)))</f>
        <v>early-retirement-of-power-plants.html</v>
      </c>
    </row>
    <row r="334" spans="1:18" x14ac:dyDescent="0.25">
      <c r="A334" s="446" t="str">
        <f>IF(ISBLANK(INDEX('Policy Characteristics'!A:A,MATCH($C334,'Policy Characteristics'!$C:$C,0))),"",INDEX('Policy Characteristics'!A:A,MATCH($C334,'Policy Characteristics'!$C:$C,0)))</f>
        <v>Electricity Supply</v>
      </c>
      <c r="B334" s="467" t="str">
        <f>IF(ISBLANK(INDEX('Policy Characteristics'!B:B,MATCH($C334,'Policy Characteristics'!$C:$C,0))),"",INDEX('Policy Characteristics'!B:B,MATCH($C334,'Policy Characteristics'!$C:$C,0)))</f>
        <v>Early Retirement of Power Plants</v>
      </c>
      <c r="C334" s="446" t="str">
        <f t="shared" si="20"/>
        <v>Annual Additional Capacity Retired due to Early Retirement Policy</v>
      </c>
      <c r="D334" s="294" t="s">
        <v>3491</v>
      </c>
      <c r="E334" s="339"/>
      <c r="F334" s="294" t="s">
        <v>3496</v>
      </c>
      <c r="G334" s="339"/>
      <c r="H334" s="20">
        <v>1763</v>
      </c>
      <c r="I334" s="468" t="s">
        <v>44</v>
      </c>
      <c r="J334" s="469" t="str">
        <f>IF(ISBLANK(INDEX('Policy Characteristics'!D:D,MATCH($C334,'Policy Characteristics'!$C:$C,0))),"",INDEX('Policy Characteristics'!D:D,MATCH($C334,'Policy Characteristics'!$C:$C,0)))</f>
        <v>Early Retirement of Power Plants</v>
      </c>
      <c r="K334" s="446" t="str">
        <f>IF(ISBLANK(INDEX('Policy Characteristics'!E:E,MATCH($C334,'Policy Characteristics'!$C:$C,0))),"",INDEX('Policy Characteristics'!E:E,MATCH($C334,'Policy Characteristics'!$C:$C,0)))</f>
        <v>elec early retirement</v>
      </c>
      <c r="L334" s="446">
        <f>IF(ISBLANK(INDEX('Policy Characteristics'!F:F,MATCH($C334,'Policy Characteristics'!$C:$C,0))),"",INDEX('Policy Characteristics'!F:F,MATCH($C334,'Policy Characteristics'!$C:$C,0)))</f>
        <v>0</v>
      </c>
      <c r="M334" s="446">
        <f>IF(ISBLANK(INDEX('Policy Characteristics'!G:G,MATCH($C334,'Policy Characteristics'!$C:$C,0))),"",INDEX('Policy Characteristics'!G:G,MATCH($C334,'Policy Characteristics'!$C:$C,0)))</f>
        <v>1000</v>
      </c>
      <c r="N334" s="446">
        <f>IF(ISBLANK(INDEX('Policy Characteristics'!H:H,MATCH($C334,'Policy Characteristics'!$C:$C,0))),"",INDEX('Policy Characteristics'!H:H,MATCH($C334,'Policy Characteristics'!$C:$C,0)))</f>
        <v>100</v>
      </c>
      <c r="O334" s="446" t="str">
        <f>IF(ISBLANK(INDEX('Policy Characteristics'!I:I,MATCH($C334,'Policy Characteristics'!$C:$C,0))),"",INDEX('Policy Characteristics'!I:I,MATCH($C334,'Policy Characteristics'!$C:$C,0)))</f>
        <v>MW/year</v>
      </c>
      <c r="P334" s="446" t="str">
        <f>IF(ISBLANK(INDEX('Policy Characteristics'!J:J,MATCH($C334,'Policy Characteristics'!$C:$C,0))),"",INDEX('Policy Characteristics'!J:J,MATCH($C334,'Policy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4" s="446" t="str">
        <f>IF(ISBLANK(INDEX('Policy Characteristics'!K:K,MATCH($C334,'Policy Characteristics'!$C:$C,0))),"",INDEX('Policy Characteristics'!K:K,MATCH($C334,'Policy Characteristics'!$C:$C,0)))</f>
        <v>electricity-sector-main.html#early-ret</v>
      </c>
      <c r="R334" s="446" t="str">
        <f>IF(ISBLANK(INDEX('Policy Characteristics'!L:L,MATCH($C334,'Policy Characteristics'!$C:$C,0))),"",INDEX('Policy Characteristics'!L:L,MATCH($C334,'Policy Characteristics'!$C:$C,0)))</f>
        <v>early-retirement-of-power-plants.html</v>
      </c>
    </row>
    <row r="335" spans="1:18" x14ac:dyDescent="0.25">
      <c r="A335" s="446" t="str">
        <f>IF(ISBLANK(INDEX('Policy Characteristics'!A:A,MATCH($C335,'Policy Characteristics'!$C:$C,0))),"",INDEX('Policy Characteristics'!A:A,MATCH($C335,'Policy Characteristics'!$C:$C,0)))</f>
        <v>Electricity Supply</v>
      </c>
      <c r="B335" s="467" t="str">
        <f>IF(ISBLANK(INDEX('Policy Characteristics'!B:B,MATCH($C335,'Policy Characteristics'!$C:$C,0))),"",INDEX('Policy Characteristics'!B:B,MATCH($C335,'Policy Characteristics'!$C:$C,0)))</f>
        <v>Early Retirement of Power Plants</v>
      </c>
      <c r="C335" s="446" t="str">
        <f t="shared" si="20"/>
        <v>Annual Additional Capacity Retired due to Early Retirement Policy</v>
      </c>
      <c r="D335" s="294" t="s">
        <v>3492</v>
      </c>
      <c r="E335" s="339"/>
      <c r="F335" s="294" t="s">
        <v>3497</v>
      </c>
      <c r="G335" s="339"/>
      <c r="H335" s="20">
        <v>1764</v>
      </c>
      <c r="I335" s="468" t="s">
        <v>44</v>
      </c>
      <c r="J335" s="469" t="str">
        <f>IF(ISBLANK(INDEX('Policy Characteristics'!D:D,MATCH($C335,'Policy Characteristics'!$C:$C,0))),"",INDEX('Policy Characteristics'!D:D,MATCH($C335,'Policy Characteristics'!$C:$C,0)))</f>
        <v>Early Retirement of Power Plants</v>
      </c>
      <c r="K335" s="446" t="str">
        <f>IF(ISBLANK(INDEX('Policy Characteristics'!E:E,MATCH($C335,'Policy Characteristics'!$C:$C,0))),"",INDEX('Policy Characteristics'!E:E,MATCH($C335,'Policy Characteristics'!$C:$C,0)))</f>
        <v>elec early retirement</v>
      </c>
      <c r="L335" s="446">
        <f>IF(ISBLANK(INDEX('Policy Characteristics'!F:F,MATCH($C335,'Policy Characteristics'!$C:$C,0))),"",INDEX('Policy Characteristics'!F:F,MATCH($C335,'Policy Characteristics'!$C:$C,0)))</f>
        <v>0</v>
      </c>
      <c r="M335" s="446">
        <f>IF(ISBLANK(INDEX('Policy Characteristics'!G:G,MATCH($C335,'Policy Characteristics'!$C:$C,0))),"",INDEX('Policy Characteristics'!G:G,MATCH($C335,'Policy Characteristics'!$C:$C,0)))</f>
        <v>1000</v>
      </c>
      <c r="N335" s="446">
        <f>IF(ISBLANK(INDEX('Policy Characteristics'!H:H,MATCH($C335,'Policy Characteristics'!$C:$C,0))),"",INDEX('Policy Characteristics'!H:H,MATCH($C335,'Policy Characteristics'!$C:$C,0)))</f>
        <v>100</v>
      </c>
      <c r="O335" s="446" t="str">
        <f>IF(ISBLANK(INDEX('Policy Characteristics'!I:I,MATCH($C335,'Policy Characteristics'!$C:$C,0))),"",INDEX('Policy Characteristics'!I:I,MATCH($C335,'Policy Characteristics'!$C:$C,0)))</f>
        <v>MW/year</v>
      </c>
      <c r="P335" s="446" t="str">
        <f>IF(ISBLANK(INDEX('Policy Characteristics'!J:J,MATCH($C335,'Policy Characteristics'!$C:$C,0))),"",INDEX('Policy Characteristics'!J:J,MATCH($C335,'Policy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5" s="446" t="str">
        <f>IF(ISBLANK(INDEX('Policy Characteristics'!K:K,MATCH($C335,'Policy Characteristics'!$C:$C,0))),"",INDEX('Policy Characteristics'!K:K,MATCH($C335,'Policy Characteristics'!$C:$C,0)))</f>
        <v>electricity-sector-main.html#early-ret</v>
      </c>
      <c r="R335" s="446" t="str">
        <f>IF(ISBLANK(INDEX('Policy Characteristics'!L:L,MATCH($C335,'Policy Characteristics'!$C:$C,0))),"",INDEX('Policy Characteristics'!L:L,MATCH($C335,'Policy Characteristics'!$C:$C,0)))</f>
        <v>early-retirement-of-power-plants.html</v>
      </c>
    </row>
    <row r="336" spans="1:18" x14ac:dyDescent="0.25">
      <c r="A336" s="446" t="str">
        <f>IF(ISBLANK(INDEX('Policy Characteristics'!A:A,MATCH($C336,'Policy Characteristics'!$C:$C,0))),"",INDEX('Policy Characteristics'!A:A,MATCH($C336,'Policy Characteristics'!$C:$C,0)))</f>
        <v>Electricity Supply</v>
      </c>
      <c r="B336" s="467" t="str">
        <f>IF(ISBLANK(INDEX('Policy Characteristics'!B:B,MATCH($C336,'Policy Characteristics'!$C:$C,0))),"",INDEX('Policy Characteristics'!B:B,MATCH($C336,'Policy Characteristics'!$C:$C,0)))</f>
        <v>Early Retirement of Power Plants</v>
      </c>
      <c r="C336" s="446" t="str">
        <f t="shared" si="20"/>
        <v>Annual Additional Capacity Retired due to Early Retirement Policy</v>
      </c>
      <c r="D336" s="294" t="s">
        <v>3493</v>
      </c>
      <c r="E336" s="339"/>
      <c r="F336" s="294" t="s">
        <v>3498</v>
      </c>
      <c r="G336" s="339"/>
      <c r="H336" s="20">
        <v>1765</v>
      </c>
      <c r="I336" s="468" t="s">
        <v>44</v>
      </c>
      <c r="J336" s="469" t="str">
        <f>IF(ISBLANK(INDEX('Policy Characteristics'!D:D,MATCH($C336,'Policy Characteristics'!$C:$C,0))),"",INDEX('Policy Characteristics'!D:D,MATCH($C336,'Policy Characteristics'!$C:$C,0)))</f>
        <v>Early Retirement of Power Plants</v>
      </c>
      <c r="K336" s="446" t="str">
        <f>IF(ISBLANK(INDEX('Policy Characteristics'!E:E,MATCH($C336,'Policy Characteristics'!$C:$C,0))),"",INDEX('Policy Characteristics'!E:E,MATCH($C336,'Policy Characteristics'!$C:$C,0)))</f>
        <v>elec early retirement</v>
      </c>
      <c r="L336" s="446">
        <f>IF(ISBLANK(INDEX('Policy Characteristics'!F:F,MATCH($C336,'Policy Characteristics'!$C:$C,0))),"",INDEX('Policy Characteristics'!F:F,MATCH($C336,'Policy Characteristics'!$C:$C,0)))</f>
        <v>0</v>
      </c>
      <c r="M336" s="446">
        <f>IF(ISBLANK(INDEX('Policy Characteristics'!G:G,MATCH($C336,'Policy Characteristics'!$C:$C,0))),"",INDEX('Policy Characteristics'!G:G,MATCH($C336,'Policy Characteristics'!$C:$C,0)))</f>
        <v>1000</v>
      </c>
      <c r="N336" s="446">
        <f>IF(ISBLANK(INDEX('Policy Characteristics'!H:H,MATCH($C336,'Policy Characteristics'!$C:$C,0))),"",INDEX('Policy Characteristics'!H:H,MATCH($C336,'Policy Characteristics'!$C:$C,0)))</f>
        <v>100</v>
      </c>
      <c r="O336" s="446" t="str">
        <f>IF(ISBLANK(INDEX('Policy Characteristics'!I:I,MATCH($C336,'Policy Characteristics'!$C:$C,0))),"",INDEX('Policy Characteristics'!I:I,MATCH($C336,'Policy Characteristics'!$C:$C,0)))</f>
        <v>MW/year</v>
      </c>
      <c r="P336" s="446" t="str">
        <f>IF(ISBLANK(INDEX('Policy Characteristics'!J:J,MATCH($C336,'Policy Characteristics'!$C:$C,0))),"",INDEX('Policy Characteristics'!J:J,MATCH($C336,'Policy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6" s="446" t="str">
        <f>IF(ISBLANK(INDEX('Policy Characteristics'!K:K,MATCH($C336,'Policy Characteristics'!$C:$C,0))),"",INDEX('Policy Characteristics'!K:K,MATCH($C336,'Policy Characteristics'!$C:$C,0)))</f>
        <v>electricity-sector-main.html#early-ret</v>
      </c>
      <c r="R336" s="446" t="str">
        <f>IF(ISBLANK(INDEX('Policy Characteristics'!L:L,MATCH($C336,'Policy Characteristics'!$C:$C,0))),"",INDEX('Policy Characteristics'!L:L,MATCH($C336,'Policy Characteristics'!$C:$C,0)))</f>
        <v>early-retirement-of-power-plants.html</v>
      </c>
    </row>
    <row r="337" spans="1:18" x14ac:dyDescent="0.25">
      <c r="A337" s="446" t="str">
        <f>IF(ISBLANK(INDEX('Policy Characteristics'!A:A,MATCH($C337,'Policy Characteristics'!$C:$C,0))),"",INDEX('Policy Characteristics'!A:A,MATCH($C337,'Policy Characteristics'!$C:$C,0)))</f>
        <v>Electricity Supply</v>
      </c>
      <c r="B337" s="467" t="str">
        <f>IF(ISBLANK(INDEX('Policy Characteristics'!B:B,MATCH($C337,'Policy Characteristics'!$C:$C,0))),"",INDEX('Policy Characteristics'!B:B,MATCH($C337,'Policy Characteristics'!$C:$C,0)))</f>
        <v>Early Retirement of Power Plants</v>
      </c>
      <c r="C337" s="446" t="str">
        <f t="shared" si="20"/>
        <v>Annual Additional Capacity Retired due to Early Retirement Policy</v>
      </c>
      <c r="D337" s="294" t="s">
        <v>3582</v>
      </c>
      <c r="E337" s="339"/>
      <c r="F337" s="294" t="s">
        <v>3580</v>
      </c>
      <c r="G337" s="339"/>
      <c r="H337" s="20">
        <v>1766</v>
      </c>
      <c r="I337" s="468" t="s">
        <v>44</v>
      </c>
      <c r="J337" s="469" t="str">
        <f>IF(ISBLANK(INDEX('Policy Characteristics'!D:D,MATCH($C337,'Policy Characteristics'!$C:$C,0))),"",INDEX('Policy Characteristics'!D:D,MATCH($C337,'Policy Characteristics'!$C:$C,0)))</f>
        <v>Early Retirement of Power Plants</v>
      </c>
      <c r="K337" s="446" t="str">
        <f>IF(ISBLANK(INDEX('Policy Characteristics'!E:E,MATCH($C337,'Policy Characteristics'!$C:$C,0))),"",INDEX('Policy Characteristics'!E:E,MATCH($C337,'Policy Characteristics'!$C:$C,0)))</f>
        <v>elec early retirement</v>
      </c>
      <c r="L337" s="446">
        <f>IF(ISBLANK(INDEX('Policy Characteristics'!F:F,MATCH($C337,'Policy Characteristics'!$C:$C,0))),"",INDEX('Policy Characteristics'!F:F,MATCH($C337,'Policy Characteristics'!$C:$C,0)))</f>
        <v>0</v>
      </c>
      <c r="M337" s="446">
        <f>IF(ISBLANK(INDEX('Policy Characteristics'!G:G,MATCH($C337,'Policy Characteristics'!$C:$C,0))),"",INDEX('Policy Characteristics'!G:G,MATCH($C337,'Policy Characteristics'!$C:$C,0)))</f>
        <v>1000</v>
      </c>
      <c r="N337" s="446">
        <f>IF(ISBLANK(INDEX('Policy Characteristics'!H:H,MATCH($C337,'Policy Characteristics'!$C:$C,0))),"",INDEX('Policy Characteristics'!H:H,MATCH($C337,'Policy Characteristics'!$C:$C,0)))</f>
        <v>100</v>
      </c>
      <c r="O337" s="446" t="str">
        <f>IF(ISBLANK(INDEX('Policy Characteristics'!I:I,MATCH($C337,'Policy Characteristics'!$C:$C,0))),"",INDEX('Policy Characteristics'!I:I,MATCH($C337,'Policy Characteristics'!$C:$C,0)))</f>
        <v>MW/year</v>
      </c>
      <c r="P337" s="446" t="str">
        <f>IF(ISBLANK(INDEX('Policy Characteristics'!J:J,MATCH($C337,'Policy Characteristics'!$C:$C,0))),"",INDEX('Policy Characteristics'!J:J,MATCH($C337,'Policy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7" s="446" t="str">
        <f>IF(ISBLANK(INDEX('Policy Characteristics'!K:K,MATCH($C337,'Policy Characteristics'!$C:$C,0))),"",INDEX('Policy Characteristics'!K:K,MATCH($C337,'Policy Characteristics'!$C:$C,0)))</f>
        <v>electricity-sector-main.html#early-ret</v>
      </c>
      <c r="R337" s="446" t="str">
        <f>IF(ISBLANK(INDEX('Policy Characteristics'!L:L,MATCH($C337,'Policy Characteristics'!$C:$C,0))),"",INDEX('Policy Characteristics'!L:L,MATCH($C337,'Policy Characteristics'!$C:$C,0)))</f>
        <v>early-retirement-of-power-plants.html</v>
      </c>
    </row>
    <row r="338" spans="1:18" x14ac:dyDescent="0.25">
      <c r="A338" s="446" t="str">
        <f>IF(ISBLANK(INDEX('Policy Characteristics'!A:A,MATCH($C338,'Policy Characteristics'!$C:$C,0))),"",INDEX('Policy Characteristics'!A:A,MATCH($C338,'Policy Characteristics'!$C:$C,0)))</f>
        <v>Electricity Supply</v>
      </c>
      <c r="B338" s="467" t="str">
        <f>IF(ISBLANK(INDEX('Policy Characteristics'!B:B,MATCH($C338,'Policy Characteristics'!$C:$C,0))),"",INDEX('Policy Characteristics'!B:B,MATCH($C338,'Policy Characteristics'!$C:$C,0)))</f>
        <v>Early Retirement of Power Plants</v>
      </c>
      <c r="C338" s="446" t="str">
        <f t="shared" si="20"/>
        <v>Annual Additional Capacity Retired due to Early Retirement Policy</v>
      </c>
      <c r="D338" s="294" t="s">
        <v>3583</v>
      </c>
      <c r="E338" s="339"/>
      <c r="F338" s="294" t="s">
        <v>3581</v>
      </c>
      <c r="G338" s="339"/>
      <c r="H338" s="20">
        <v>2239</v>
      </c>
      <c r="I338" s="468" t="s">
        <v>44</v>
      </c>
      <c r="J338" s="469" t="str">
        <f>IF(ISBLANK(INDEX('Policy Characteristics'!D:D,MATCH($C338,'Policy Characteristics'!$C:$C,0))),"",INDEX('Policy Characteristics'!D:D,MATCH($C338,'Policy Characteristics'!$C:$C,0)))</f>
        <v>Early Retirement of Power Plants</v>
      </c>
      <c r="K338" s="446" t="str">
        <f>IF(ISBLANK(INDEX('Policy Characteristics'!E:E,MATCH($C338,'Policy Characteristics'!$C:$C,0))),"",INDEX('Policy Characteristics'!E:E,MATCH($C338,'Policy Characteristics'!$C:$C,0)))</f>
        <v>elec early retirement</v>
      </c>
      <c r="L338" s="446">
        <f>IF(ISBLANK(INDEX('Policy Characteristics'!F:F,MATCH($C338,'Policy Characteristics'!$C:$C,0))),"",INDEX('Policy Characteristics'!F:F,MATCH($C338,'Policy Characteristics'!$C:$C,0)))</f>
        <v>0</v>
      </c>
      <c r="M338" s="446">
        <f>IF(ISBLANK(INDEX('Policy Characteristics'!G:G,MATCH($C338,'Policy Characteristics'!$C:$C,0))),"",INDEX('Policy Characteristics'!G:G,MATCH($C338,'Policy Characteristics'!$C:$C,0)))</f>
        <v>1000</v>
      </c>
      <c r="N338" s="446">
        <f>IF(ISBLANK(INDEX('Policy Characteristics'!H:H,MATCH($C338,'Policy Characteristics'!$C:$C,0))),"",INDEX('Policy Characteristics'!H:H,MATCH($C338,'Policy Characteristics'!$C:$C,0)))</f>
        <v>100</v>
      </c>
      <c r="O338" s="446" t="str">
        <f>IF(ISBLANK(INDEX('Policy Characteristics'!I:I,MATCH($C338,'Policy Characteristics'!$C:$C,0))),"",INDEX('Policy Characteristics'!I:I,MATCH($C338,'Policy Characteristics'!$C:$C,0)))</f>
        <v>MW/year</v>
      </c>
      <c r="P338" s="446" t="str">
        <f>IF(ISBLANK(INDEX('Policy Characteristics'!J:J,MATCH($C338,'Policy Characteristics'!$C:$C,0))),"",INDEX('Policy Characteristics'!J:J,MATCH($C338,'Policy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8" s="446" t="str">
        <f>IF(ISBLANK(INDEX('Policy Characteristics'!K:K,MATCH($C338,'Policy Characteristics'!$C:$C,0))),"",INDEX('Policy Characteristics'!K:K,MATCH($C338,'Policy Characteristics'!$C:$C,0)))</f>
        <v>electricity-sector-main.html#early-ret</v>
      </c>
      <c r="R338" s="446" t="str">
        <f>IF(ISBLANK(INDEX('Policy Characteristics'!L:L,MATCH($C338,'Policy Characteristics'!$C:$C,0))),"",INDEX('Policy Characteristics'!L:L,MATCH($C338,'Policy Characteristics'!$C:$C,0)))</f>
        <v>early-retirement-of-power-plants.html</v>
      </c>
    </row>
    <row r="339" spans="1:18" x14ac:dyDescent="0.25">
      <c r="A339" s="446" t="str">
        <f>IF(ISBLANK(INDEX('Policy Characteristics'!A:A,MATCH($C339,'Policy Characteristics'!$C:$C,0))),"",INDEX('Policy Characteristics'!A:A,MATCH($C339,'Policy Characteristics'!$C:$C,0)))</f>
        <v>Electricity Supply</v>
      </c>
      <c r="B339" s="467" t="str">
        <f>IF(ISBLANK(INDEX('Policy Characteristics'!B:B,MATCH($C339,'Policy Characteristics'!$C:$C,0))),"",INDEX('Policy Characteristics'!B:B,MATCH($C339,'Policy Characteristics'!$C:$C,0)))</f>
        <v>Non BAU Capacity Retirement Schedule</v>
      </c>
      <c r="C339" t="s">
        <v>3021</v>
      </c>
      <c r="D339" s="339" t="s">
        <v>448</v>
      </c>
      <c r="E339" s="339"/>
      <c r="F339" s="339" t="s">
        <v>447</v>
      </c>
      <c r="G339" s="339"/>
      <c r="H339" s="20">
        <v>860</v>
      </c>
      <c r="I339" s="468" t="s">
        <v>44</v>
      </c>
      <c r="J339" s="469" t="str">
        <f>IF(ISBLANK(INDEX('Policy Characteristics'!D:D,MATCH($C339,'Policy Characteristics'!$C:$C,0))),"",INDEX('Policy Characteristics'!D:D,MATCH($C339,'Policy Characteristics'!$C:$C,0)))</f>
        <v>Non BAU Capacity Retirement Schedule</v>
      </c>
      <c r="K339" s="446" t="str">
        <f>IF(ISBLANK(INDEX('Policy Characteristics'!E:E,MATCH($C339,'Policy Characteristics'!$C:$C,0))),"",INDEX('Policy Characteristics'!E:E,MATCH($C339,'Policy Characteristics'!$C:$C,0)))</f>
        <v/>
      </c>
      <c r="L339" s="446">
        <f>IF(ISBLANK(INDEX('Policy Characteristics'!F:F,MATCH($C339,'Policy Characteristics'!$C:$C,0))),"",INDEX('Policy Characteristics'!F:F,MATCH($C339,'Policy Characteristics'!$C:$C,0)))</f>
        <v>0</v>
      </c>
      <c r="M339" s="446">
        <f>IF(ISBLANK(INDEX('Policy Characteristics'!G:G,MATCH($C339,'Policy Characteristics'!$C:$C,0))),"",INDEX('Policy Characteristics'!G:G,MATCH($C339,'Policy Characteristics'!$C:$C,0)))</f>
        <v>1</v>
      </c>
      <c r="N339" s="446">
        <f>IF(ISBLANK(INDEX('Policy Characteristics'!H:H,MATCH($C339,'Policy Characteristics'!$C:$C,0))),"",INDEX('Policy Characteristics'!H:H,MATCH($C339,'Policy Characteristics'!$C:$C,0)))</f>
        <v>1</v>
      </c>
      <c r="O339" s="446" t="str">
        <f>IF(ISBLANK(INDEX('Policy Characteristics'!I:I,MATCH($C339,'Policy Characteristics'!$C:$C,0))),"",INDEX('Policy Characteristics'!I:I,MATCH($C339,'Policy Characteristics'!$C:$C,0)))</f>
        <v>on/off</v>
      </c>
      <c r="P339" s="446" t="str">
        <f>IF(ISBLANK(INDEX('Policy Characteristics'!J:J,MATCH($C339,'Policy Characteristics'!$C:$C,0))),"",INDEX('Policy Characteristics'!J:J,MATCH($C339,'Policy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39" s="446" t="str">
        <f>IF(ISBLANK(INDEX('Policy Characteristics'!K:K,MATCH($C339,'Policy Characteristics'!$C:$C,0))),"",INDEX('Policy Characteristics'!K:K,MATCH($C339,'Policy Characteristics'!$C:$C,0)))</f>
        <v/>
      </c>
      <c r="R339" s="446" t="str">
        <f>IF(ISBLANK(INDEX('Policy Characteristics'!L:L,MATCH($C339,'Policy Characteristics'!$C:$C,0))),"",INDEX('Policy Characteristics'!L:L,MATCH($C339,'Policy Characteristics'!$C:$C,0)))</f>
        <v/>
      </c>
    </row>
    <row r="340" spans="1:18" x14ac:dyDescent="0.25">
      <c r="A340" s="446" t="str">
        <f>IF(ISBLANK(INDEX('Policy Characteristics'!A:A,MATCH($C340,'Policy Characteristics'!$C:$C,0))),"",INDEX('Policy Characteristics'!A:A,MATCH($C340,'Policy Characteristics'!$C:$C,0)))</f>
        <v>Electricity Supply</v>
      </c>
      <c r="B340" s="467" t="str">
        <f>IF(ISBLANK(INDEX('Policy Characteristics'!B:B,MATCH($C340,'Policy Characteristics'!$C:$C,0))),"",INDEX('Policy Characteristics'!B:B,MATCH($C340,'Policy Characteristics'!$C:$C,0)))</f>
        <v>Non BAU Capacity Retirement Schedule</v>
      </c>
      <c r="C340" s="446" t="str">
        <f t="shared" ref="C340:C362" si="21">C$339</f>
        <v>Boolean Use Non BAU Capacity Retirement Schedule</v>
      </c>
      <c r="D340" s="294" t="s">
        <v>3488</v>
      </c>
      <c r="E340" s="339"/>
      <c r="F340" s="294" t="s">
        <v>3426</v>
      </c>
      <c r="G340" s="339"/>
      <c r="H340" s="20">
        <v>861</v>
      </c>
      <c r="I340" s="468" t="s">
        <v>44</v>
      </c>
      <c r="J340" s="469" t="str">
        <f>IF(ISBLANK(INDEX('Policy Characteristics'!D:D,MATCH($C340,'Policy Characteristics'!$C:$C,0))),"",INDEX('Policy Characteristics'!D:D,MATCH($C340,'Policy Characteristics'!$C:$C,0)))</f>
        <v>Non BAU Capacity Retirement Schedule</v>
      </c>
      <c r="K340" s="446" t="str">
        <f>IF(ISBLANK(INDEX('Policy Characteristics'!E:E,MATCH($C340,'Policy Characteristics'!$C:$C,0))),"",INDEX('Policy Characteristics'!E:E,MATCH($C340,'Policy Characteristics'!$C:$C,0)))</f>
        <v/>
      </c>
      <c r="L340" s="446">
        <f>IF(ISBLANK(INDEX('Policy Characteristics'!F:F,MATCH($C340,'Policy Characteristics'!$C:$C,0))),"",INDEX('Policy Characteristics'!F:F,MATCH($C340,'Policy Characteristics'!$C:$C,0)))</f>
        <v>0</v>
      </c>
      <c r="M340" s="446">
        <f>IF(ISBLANK(INDEX('Policy Characteristics'!G:G,MATCH($C340,'Policy Characteristics'!$C:$C,0))),"",INDEX('Policy Characteristics'!G:G,MATCH($C340,'Policy Characteristics'!$C:$C,0)))</f>
        <v>1</v>
      </c>
      <c r="N340" s="446">
        <f>IF(ISBLANK(INDEX('Policy Characteristics'!H:H,MATCH($C340,'Policy Characteristics'!$C:$C,0))),"",INDEX('Policy Characteristics'!H:H,MATCH($C340,'Policy Characteristics'!$C:$C,0)))</f>
        <v>1</v>
      </c>
      <c r="O340" s="446" t="str">
        <f>IF(ISBLANK(INDEX('Policy Characteristics'!I:I,MATCH($C340,'Policy Characteristics'!$C:$C,0))),"",INDEX('Policy Characteristics'!I:I,MATCH($C340,'Policy Characteristics'!$C:$C,0)))</f>
        <v>on/off</v>
      </c>
      <c r="P340" s="446" t="str">
        <f>IF(ISBLANK(INDEX('Policy Characteristics'!J:J,MATCH($C340,'Policy Characteristics'!$C:$C,0))),"",INDEX('Policy Characteristics'!J:J,MATCH($C340,'Policy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0" s="446" t="str">
        <f>IF(ISBLANK(INDEX('Policy Characteristics'!K:K,MATCH($C340,'Policy Characteristics'!$C:$C,0))),"",INDEX('Policy Characteristics'!K:K,MATCH($C340,'Policy Characteristics'!$C:$C,0)))</f>
        <v/>
      </c>
      <c r="R340" s="446" t="str">
        <f>IF(ISBLANK(INDEX('Policy Characteristics'!L:L,MATCH($C340,'Policy Characteristics'!$C:$C,0))),"",INDEX('Policy Characteristics'!L:L,MATCH($C340,'Policy Characteristics'!$C:$C,0)))</f>
        <v/>
      </c>
    </row>
    <row r="341" spans="1:18" x14ac:dyDescent="0.25">
      <c r="A341" s="446" t="str">
        <f>IF(ISBLANK(INDEX('Policy Characteristics'!A:A,MATCH($C341,'Policy Characteristics'!$C:$C,0))),"",INDEX('Policy Characteristics'!A:A,MATCH($C341,'Policy Characteristics'!$C:$C,0)))</f>
        <v>Electricity Supply</v>
      </c>
      <c r="B341" s="467" t="str">
        <f>IF(ISBLANK(INDEX('Policy Characteristics'!B:B,MATCH($C341,'Policy Characteristics'!$C:$C,0))),"",INDEX('Policy Characteristics'!B:B,MATCH($C341,'Policy Characteristics'!$C:$C,0)))</f>
        <v>Non BAU Capacity Retirement Schedule</v>
      </c>
      <c r="C341" s="446" t="str">
        <f t="shared" si="21"/>
        <v>Boolean Use Non BAU Capacity Retirement Schedule</v>
      </c>
      <c r="D341" s="294" t="s">
        <v>3489</v>
      </c>
      <c r="E341" s="339"/>
      <c r="F341" s="294" t="s">
        <v>3427</v>
      </c>
      <c r="G341" s="339"/>
      <c r="H341" s="20">
        <v>1767</v>
      </c>
      <c r="I341" s="468" t="s">
        <v>44</v>
      </c>
      <c r="J341" s="469" t="str">
        <f>IF(ISBLANK(INDEX('Policy Characteristics'!D:D,MATCH($C341,'Policy Characteristics'!$C:$C,0))),"",INDEX('Policy Characteristics'!D:D,MATCH($C341,'Policy Characteristics'!$C:$C,0)))</f>
        <v>Non BAU Capacity Retirement Schedule</v>
      </c>
      <c r="K341" s="446" t="str">
        <f>IF(ISBLANK(INDEX('Policy Characteristics'!E:E,MATCH($C341,'Policy Characteristics'!$C:$C,0))),"",INDEX('Policy Characteristics'!E:E,MATCH($C341,'Policy Characteristics'!$C:$C,0)))</f>
        <v/>
      </c>
      <c r="L341" s="446">
        <f>IF(ISBLANK(INDEX('Policy Characteristics'!F:F,MATCH($C341,'Policy Characteristics'!$C:$C,0))),"",INDEX('Policy Characteristics'!F:F,MATCH($C341,'Policy Characteristics'!$C:$C,0)))</f>
        <v>0</v>
      </c>
      <c r="M341" s="446">
        <f>IF(ISBLANK(INDEX('Policy Characteristics'!G:G,MATCH($C341,'Policy Characteristics'!$C:$C,0))),"",INDEX('Policy Characteristics'!G:G,MATCH($C341,'Policy Characteristics'!$C:$C,0)))</f>
        <v>1</v>
      </c>
      <c r="N341" s="446">
        <f>IF(ISBLANK(INDEX('Policy Characteristics'!H:H,MATCH($C341,'Policy Characteristics'!$C:$C,0))),"",INDEX('Policy Characteristics'!H:H,MATCH($C341,'Policy Characteristics'!$C:$C,0)))</f>
        <v>1</v>
      </c>
      <c r="O341" s="446" t="str">
        <f>IF(ISBLANK(INDEX('Policy Characteristics'!I:I,MATCH($C341,'Policy Characteristics'!$C:$C,0))),"",INDEX('Policy Characteristics'!I:I,MATCH($C341,'Policy Characteristics'!$C:$C,0)))</f>
        <v>on/off</v>
      </c>
      <c r="P341" s="446" t="str">
        <f>IF(ISBLANK(INDEX('Policy Characteristics'!J:J,MATCH($C341,'Policy Characteristics'!$C:$C,0))),"",INDEX('Policy Characteristics'!J:J,MATCH($C341,'Policy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1" s="446" t="str">
        <f>IF(ISBLANK(INDEX('Policy Characteristics'!K:K,MATCH($C341,'Policy Characteristics'!$C:$C,0))),"",INDEX('Policy Characteristics'!K:K,MATCH($C341,'Policy Characteristics'!$C:$C,0)))</f>
        <v/>
      </c>
      <c r="R341" s="446" t="str">
        <f>IF(ISBLANK(INDEX('Policy Characteristics'!L:L,MATCH($C341,'Policy Characteristics'!$C:$C,0))),"",INDEX('Policy Characteristics'!L:L,MATCH($C341,'Policy Characteristics'!$C:$C,0)))</f>
        <v/>
      </c>
    </row>
    <row r="342" spans="1:18" x14ac:dyDescent="0.25">
      <c r="A342" s="446" t="str">
        <f>IF(ISBLANK(INDEX('Policy Characteristics'!A:A,MATCH($C342,'Policy Characteristics'!$C:$C,0))),"",INDEX('Policy Characteristics'!A:A,MATCH($C342,'Policy Characteristics'!$C:$C,0)))</f>
        <v>Electricity Supply</v>
      </c>
      <c r="B342" s="467" t="str">
        <f>IF(ISBLANK(INDEX('Policy Characteristics'!B:B,MATCH($C342,'Policy Characteristics'!$C:$C,0))),"",INDEX('Policy Characteristics'!B:B,MATCH($C342,'Policy Characteristics'!$C:$C,0)))</f>
        <v>Non BAU Capacity Retirement Schedule</v>
      </c>
      <c r="C342" s="446" t="str">
        <f t="shared" si="21"/>
        <v>Boolean Use Non BAU Capacity Retirement Schedule</v>
      </c>
      <c r="D342" s="294" t="s">
        <v>76</v>
      </c>
      <c r="E342" s="339"/>
      <c r="F342" s="294" t="s">
        <v>3499</v>
      </c>
      <c r="G342" s="339"/>
      <c r="H342" s="20">
        <v>862</v>
      </c>
      <c r="I342" s="468" t="s">
        <v>44</v>
      </c>
      <c r="J342" s="469" t="str">
        <f>IF(ISBLANK(INDEX('Policy Characteristics'!D:D,MATCH($C342,'Policy Characteristics'!$C:$C,0))),"",INDEX('Policy Characteristics'!D:D,MATCH($C342,'Policy Characteristics'!$C:$C,0)))</f>
        <v>Non BAU Capacity Retirement Schedule</v>
      </c>
      <c r="K342" s="446" t="str">
        <f>IF(ISBLANK(INDEX('Policy Characteristics'!E:E,MATCH($C342,'Policy Characteristics'!$C:$C,0))),"",INDEX('Policy Characteristics'!E:E,MATCH($C342,'Policy Characteristics'!$C:$C,0)))</f>
        <v/>
      </c>
      <c r="L342" s="446">
        <f>IF(ISBLANK(INDEX('Policy Characteristics'!F:F,MATCH($C342,'Policy Characteristics'!$C:$C,0))),"",INDEX('Policy Characteristics'!F:F,MATCH($C342,'Policy Characteristics'!$C:$C,0)))</f>
        <v>0</v>
      </c>
      <c r="M342" s="446">
        <f>IF(ISBLANK(INDEX('Policy Characteristics'!G:G,MATCH($C342,'Policy Characteristics'!$C:$C,0))),"",INDEX('Policy Characteristics'!G:G,MATCH($C342,'Policy Characteristics'!$C:$C,0)))</f>
        <v>1</v>
      </c>
      <c r="N342" s="446">
        <f>IF(ISBLANK(INDEX('Policy Characteristics'!H:H,MATCH($C342,'Policy Characteristics'!$C:$C,0))),"",INDEX('Policy Characteristics'!H:H,MATCH($C342,'Policy Characteristics'!$C:$C,0)))</f>
        <v>1</v>
      </c>
      <c r="O342" s="446" t="str">
        <f>IF(ISBLANK(INDEX('Policy Characteristics'!I:I,MATCH($C342,'Policy Characteristics'!$C:$C,0))),"",INDEX('Policy Characteristics'!I:I,MATCH($C342,'Policy Characteristics'!$C:$C,0)))</f>
        <v>on/off</v>
      </c>
      <c r="P342" s="446" t="str">
        <f>IF(ISBLANK(INDEX('Policy Characteristics'!J:J,MATCH($C342,'Policy Characteristics'!$C:$C,0))),"",INDEX('Policy Characteristics'!J:J,MATCH($C342,'Policy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2" s="446" t="str">
        <f>IF(ISBLANK(INDEX('Policy Characteristics'!K:K,MATCH($C342,'Policy Characteristics'!$C:$C,0))),"",INDEX('Policy Characteristics'!K:K,MATCH($C342,'Policy Characteristics'!$C:$C,0)))</f>
        <v/>
      </c>
      <c r="R342" s="446" t="str">
        <f>IF(ISBLANK(INDEX('Policy Characteristics'!L:L,MATCH($C342,'Policy Characteristics'!$C:$C,0))),"",INDEX('Policy Characteristics'!L:L,MATCH($C342,'Policy Characteristics'!$C:$C,0)))</f>
        <v/>
      </c>
    </row>
    <row r="343" spans="1:18" x14ac:dyDescent="0.25">
      <c r="A343" s="446" t="str">
        <f>IF(ISBLANK(INDEX('Policy Characteristics'!A:A,MATCH($C343,'Policy Characteristics'!$C:$C,0))),"",INDEX('Policy Characteristics'!A:A,MATCH($C343,'Policy Characteristics'!$C:$C,0)))</f>
        <v>Electricity Supply</v>
      </c>
      <c r="B343" s="467" t="str">
        <f>IF(ISBLANK(INDEX('Policy Characteristics'!B:B,MATCH($C343,'Policy Characteristics'!$C:$C,0))),"",INDEX('Policy Characteristics'!B:B,MATCH($C343,'Policy Characteristics'!$C:$C,0)))</f>
        <v>Non BAU Capacity Retirement Schedule</v>
      </c>
      <c r="C343" s="446" t="str">
        <f t="shared" si="21"/>
        <v>Boolean Use Non BAU Capacity Retirement Schedule</v>
      </c>
      <c r="D343" s="294" t="s">
        <v>77</v>
      </c>
      <c r="E343" s="339"/>
      <c r="F343" s="294" t="s">
        <v>89</v>
      </c>
      <c r="G343" s="339"/>
      <c r="H343" s="20">
        <v>863</v>
      </c>
      <c r="I343" s="468" t="s">
        <v>44</v>
      </c>
      <c r="J343" s="469" t="str">
        <f>IF(ISBLANK(INDEX('Policy Characteristics'!D:D,MATCH($C343,'Policy Characteristics'!$C:$C,0))),"",INDEX('Policy Characteristics'!D:D,MATCH($C343,'Policy Characteristics'!$C:$C,0)))</f>
        <v>Non BAU Capacity Retirement Schedule</v>
      </c>
      <c r="K343" s="446" t="str">
        <f>IF(ISBLANK(INDEX('Policy Characteristics'!E:E,MATCH($C343,'Policy Characteristics'!$C:$C,0))),"",INDEX('Policy Characteristics'!E:E,MATCH($C343,'Policy Characteristics'!$C:$C,0)))</f>
        <v/>
      </c>
      <c r="L343" s="446">
        <f>IF(ISBLANK(INDEX('Policy Characteristics'!F:F,MATCH($C343,'Policy Characteristics'!$C:$C,0))),"",INDEX('Policy Characteristics'!F:F,MATCH($C343,'Policy Characteristics'!$C:$C,0)))</f>
        <v>0</v>
      </c>
      <c r="M343" s="446">
        <f>IF(ISBLANK(INDEX('Policy Characteristics'!G:G,MATCH($C343,'Policy Characteristics'!$C:$C,0))),"",INDEX('Policy Characteristics'!G:G,MATCH($C343,'Policy Characteristics'!$C:$C,0)))</f>
        <v>1</v>
      </c>
      <c r="N343" s="446">
        <f>IF(ISBLANK(INDEX('Policy Characteristics'!H:H,MATCH($C343,'Policy Characteristics'!$C:$C,0))),"",INDEX('Policy Characteristics'!H:H,MATCH($C343,'Policy Characteristics'!$C:$C,0)))</f>
        <v>1</v>
      </c>
      <c r="O343" s="446" t="str">
        <f>IF(ISBLANK(INDEX('Policy Characteristics'!I:I,MATCH($C343,'Policy Characteristics'!$C:$C,0))),"",INDEX('Policy Characteristics'!I:I,MATCH($C343,'Policy Characteristics'!$C:$C,0)))</f>
        <v>on/off</v>
      </c>
      <c r="P343" s="446" t="str">
        <f>IF(ISBLANK(INDEX('Policy Characteristics'!J:J,MATCH($C343,'Policy Characteristics'!$C:$C,0))),"",INDEX('Policy Characteristics'!J:J,MATCH($C343,'Policy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3" s="446" t="str">
        <f>IF(ISBLANK(INDEX('Policy Characteristics'!K:K,MATCH($C343,'Policy Characteristics'!$C:$C,0))),"",INDEX('Policy Characteristics'!K:K,MATCH($C343,'Policy Characteristics'!$C:$C,0)))</f>
        <v/>
      </c>
      <c r="R343" s="446" t="str">
        <f>IF(ISBLANK(INDEX('Policy Characteristics'!L:L,MATCH($C343,'Policy Characteristics'!$C:$C,0))),"",INDEX('Policy Characteristics'!L:L,MATCH($C343,'Policy Characteristics'!$C:$C,0)))</f>
        <v/>
      </c>
    </row>
    <row r="344" spans="1:18" x14ac:dyDescent="0.25">
      <c r="A344" s="446" t="str">
        <f>IF(ISBLANK(INDEX('Policy Characteristics'!A:A,MATCH($C344,'Policy Characteristics'!$C:$C,0))),"",INDEX('Policy Characteristics'!A:A,MATCH($C344,'Policy Characteristics'!$C:$C,0)))</f>
        <v>Electricity Supply</v>
      </c>
      <c r="B344" s="467" t="str">
        <f>IF(ISBLANK(INDEX('Policy Characteristics'!B:B,MATCH($C344,'Policy Characteristics'!$C:$C,0))),"",INDEX('Policy Characteristics'!B:B,MATCH($C344,'Policy Characteristics'!$C:$C,0)))</f>
        <v>Non BAU Capacity Retirement Schedule</v>
      </c>
      <c r="C344" s="446" t="str">
        <f t="shared" si="21"/>
        <v>Boolean Use Non BAU Capacity Retirement Schedule</v>
      </c>
      <c r="D344" s="294" t="s">
        <v>449</v>
      </c>
      <c r="E344" s="339"/>
      <c r="F344" s="294" t="s">
        <v>452</v>
      </c>
      <c r="G344" s="339"/>
      <c r="H344" s="20">
        <v>864</v>
      </c>
      <c r="I344" s="468" t="s">
        <v>44</v>
      </c>
      <c r="J344" s="469" t="str">
        <f>IF(ISBLANK(INDEX('Policy Characteristics'!D:D,MATCH($C344,'Policy Characteristics'!$C:$C,0))),"",INDEX('Policy Characteristics'!D:D,MATCH($C344,'Policy Characteristics'!$C:$C,0)))</f>
        <v>Non BAU Capacity Retirement Schedule</v>
      </c>
      <c r="K344" s="446" t="str">
        <f>IF(ISBLANK(INDEX('Policy Characteristics'!E:E,MATCH($C344,'Policy Characteristics'!$C:$C,0))),"",INDEX('Policy Characteristics'!E:E,MATCH($C344,'Policy Characteristics'!$C:$C,0)))</f>
        <v/>
      </c>
      <c r="L344" s="446">
        <f>IF(ISBLANK(INDEX('Policy Characteristics'!F:F,MATCH($C344,'Policy Characteristics'!$C:$C,0))),"",INDEX('Policy Characteristics'!F:F,MATCH($C344,'Policy Characteristics'!$C:$C,0)))</f>
        <v>0</v>
      </c>
      <c r="M344" s="446">
        <f>IF(ISBLANK(INDEX('Policy Characteristics'!G:G,MATCH($C344,'Policy Characteristics'!$C:$C,0))),"",INDEX('Policy Characteristics'!G:G,MATCH($C344,'Policy Characteristics'!$C:$C,0)))</f>
        <v>1</v>
      </c>
      <c r="N344" s="446">
        <f>IF(ISBLANK(INDEX('Policy Characteristics'!H:H,MATCH($C344,'Policy Characteristics'!$C:$C,0))),"",INDEX('Policy Characteristics'!H:H,MATCH($C344,'Policy Characteristics'!$C:$C,0)))</f>
        <v>1</v>
      </c>
      <c r="O344" s="446" t="str">
        <f>IF(ISBLANK(INDEX('Policy Characteristics'!I:I,MATCH($C344,'Policy Characteristics'!$C:$C,0))),"",INDEX('Policy Characteristics'!I:I,MATCH($C344,'Policy Characteristics'!$C:$C,0)))</f>
        <v>on/off</v>
      </c>
      <c r="P344" s="446" t="str">
        <f>IF(ISBLANK(INDEX('Policy Characteristics'!J:J,MATCH($C344,'Policy Characteristics'!$C:$C,0))),"",INDEX('Policy Characteristics'!J:J,MATCH($C344,'Policy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4" s="446" t="str">
        <f>IF(ISBLANK(INDEX('Policy Characteristics'!K:K,MATCH($C344,'Policy Characteristics'!$C:$C,0))),"",INDEX('Policy Characteristics'!K:K,MATCH($C344,'Policy Characteristics'!$C:$C,0)))</f>
        <v/>
      </c>
      <c r="R344" s="446" t="str">
        <f>IF(ISBLANK(INDEX('Policy Characteristics'!L:L,MATCH($C344,'Policy Characteristics'!$C:$C,0))),"",INDEX('Policy Characteristics'!L:L,MATCH($C344,'Policy Characteristics'!$C:$C,0)))</f>
        <v/>
      </c>
    </row>
    <row r="345" spans="1:18" x14ac:dyDescent="0.25">
      <c r="A345" s="446" t="str">
        <f>IF(ISBLANK(INDEX('Policy Characteristics'!A:A,MATCH($C345,'Policy Characteristics'!$C:$C,0))),"",INDEX('Policy Characteristics'!A:A,MATCH($C345,'Policy Characteristics'!$C:$C,0)))</f>
        <v>Electricity Supply</v>
      </c>
      <c r="B345" s="467" t="str">
        <f>IF(ISBLANK(INDEX('Policy Characteristics'!B:B,MATCH($C345,'Policy Characteristics'!$C:$C,0))),"",INDEX('Policy Characteristics'!B:B,MATCH($C345,'Policy Characteristics'!$C:$C,0)))</f>
        <v>Non BAU Capacity Retirement Schedule</v>
      </c>
      <c r="C345" s="446" t="str">
        <f t="shared" si="21"/>
        <v>Boolean Use Non BAU Capacity Retirement Schedule</v>
      </c>
      <c r="D345" s="294" t="s">
        <v>78</v>
      </c>
      <c r="E345" s="339"/>
      <c r="F345" s="294" t="s">
        <v>90</v>
      </c>
      <c r="G345" s="339"/>
      <c r="H345" s="20">
        <v>865</v>
      </c>
      <c r="I345" s="468" t="s">
        <v>44</v>
      </c>
      <c r="J345" s="469" t="str">
        <f>IF(ISBLANK(INDEX('Policy Characteristics'!D:D,MATCH($C345,'Policy Characteristics'!$C:$C,0))),"",INDEX('Policy Characteristics'!D:D,MATCH($C345,'Policy Characteristics'!$C:$C,0)))</f>
        <v>Non BAU Capacity Retirement Schedule</v>
      </c>
      <c r="K345" s="446" t="str">
        <f>IF(ISBLANK(INDEX('Policy Characteristics'!E:E,MATCH($C345,'Policy Characteristics'!$C:$C,0))),"",INDEX('Policy Characteristics'!E:E,MATCH($C345,'Policy Characteristics'!$C:$C,0)))</f>
        <v/>
      </c>
      <c r="L345" s="446">
        <f>IF(ISBLANK(INDEX('Policy Characteristics'!F:F,MATCH($C345,'Policy Characteristics'!$C:$C,0))),"",INDEX('Policy Characteristics'!F:F,MATCH($C345,'Policy Characteristics'!$C:$C,0)))</f>
        <v>0</v>
      </c>
      <c r="M345" s="446">
        <f>IF(ISBLANK(INDEX('Policy Characteristics'!G:G,MATCH($C345,'Policy Characteristics'!$C:$C,0))),"",INDEX('Policy Characteristics'!G:G,MATCH($C345,'Policy Characteristics'!$C:$C,0)))</f>
        <v>1</v>
      </c>
      <c r="N345" s="446">
        <f>IF(ISBLANK(INDEX('Policy Characteristics'!H:H,MATCH($C345,'Policy Characteristics'!$C:$C,0))),"",INDEX('Policy Characteristics'!H:H,MATCH($C345,'Policy Characteristics'!$C:$C,0)))</f>
        <v>1</v>
      </c>
      <c r="O345" s="446" t="str">
        <f>IF(ISBLANK(INDEX('Policy Characteristics'!I:I,MATCH($C345,'Policy Characteristics'!$C:$C,0))),"",INDEX('Policy Characteristics'!I:I,MATCH($C345,'Policy Characteristics'!$C:$C,0)))</f>
        <v>on/off</v>
      </c>
      <c r="P345" s="446" t="str">
        <f>IF(ISBLANK(INDEX('Policy Characteristics'!J:J,MATCH($C345,'Policy Characteristics'!$C:$C,0))),"",INDEX('Policy Characteristics'!J:J,MATCH($C345,'Policy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5" s="446" t="str">
        <f>IF(ISBLANK(INDEX('Policy Characteristics'!K:K,MATCH($C345,'Policy Characteristics'!$C:$C,0))),"",INDEX('Policy Characteristics'!K:K,MATCH($C345,'Policy Characteristics'!$C:$C,0)))</f>
        <v/>
      </c>
      <c r="R345" s="446" t="str">
        <f>IF(ISBLANK(INDEX('Policy Characteristics'!L:L,MATCH($C345,'Policy Characteristics'!$C:$C,0))),"",INDEX('Policy Characteristics'!L:L,MATCH($C345,'Policy Characteristics'!$C:$C,0)))</f>
        <v/>
      </c>
    </row>
    <row r="346" spans="1:18" x14ac:dyDescent="0.25">
      <c r="A346" s="446" t="str">
        <f>IF(ISBLANK(INDEX('Policy Characteristics'!A:A,MATCH($C346,'Policy Characteristics'!$C:$C,0))),"",INDEX('Policy Characteristics'!A:A,MATCH($C346,'Policy Characteristics'!$C:$C,0)))</f>
        <v>Electricity Supply</v>
      </c>
      <c r="B346" s="467" t="str">
        <f>IF(ISBLANK(INDEX('Policy Characteristics'!B:B,MATCH($C346,'Policy Characteristics'!$C:$C,0))),"",INDEX('Policy Characteristics'!B:B,MATCH($C346,'Policy Characteristics'!$C:$C,0)))</f>
        <v>Non BAU Capacity Retirement Schedule</v>
      </c>
      <c r="C346" s="446" t="str">
        <f t="shared" si="21"/>
        <v>Boolean Use Non BAU Capacity Retirement Schedule</v>
      </c>
      <c r="D346" s="294" t="s">
        <v>79</v>
      </c>
      <c r="E346" s="339"/>
      <c r="F346" s="294" t="s">
        <v>91</v>
      </c>
      <c r="G346" s="339"/>
      <c r="H346" s="20">
        <v>866</v>
      </c>
      <c r="I346" s="468" t="s">
        <v>44</v>
      </c>
      <c r="J346" s="469" t="str">
        <f>IF(ISBLANK(INDEX('Policy Characteristics'!D:D,MATCH($C346,'Policy Characteristics'!$C:$C,0))),"",INDEX('Policy Characteristics'!D:D,MATCH($C346,'Policy Characteristics'!$C:$C,0)))</f>
        <v>Non BAU Capacity Retirement Schedule</v>
      </c>
      <c r="K346" s="446" t="str">
        <f>IF(ISBLANK(INDEX('Policy Characteristics'!E:E,MATCH($C346,'Policy Characteristics'!$C:$C,0))),"",INDEX('Policy Characteristics'!E:E,MATCH($C346,'Policy Characteristics'!$C:$C,0)))</f>
        <v/>
      </c>
      <c r="L346" s="446">
        <f>IF(ISBLANK(INDEX('Policy Characteristics'!F:F,MATCH($C346,'Policy Characteristics'!$C:$C,0))),"",INDEX('Policy Characteristics'!F:F,MATCH($C346,'Policy Characteristics'!$C:$C,0)))</f>
        <v>0</v>
      </c>
      <c r="M346" s="446">
        <f>IF(ISBLANK(INDEX('Policy Characteristics'!G:G,MATCH($C346,'Policy Characteristics'!$C:$C,0))),"",INDEX('Policy Characteristics'!G:G,MATCH($C346,'Policy Characteristics'!$C:$C,0)))</f>
        <v>1</v>
      </c>
      <c r="N346" s="446">
        <f>IF(ISBLANK(INDEX('Policy Characteristics'!H:H,MATCH($C346,'Policy Characteristics'!$C:$C,0))),"",INDEX('Policy Characteristics'!H:H,MATCH($C346,'Policy Characteristics'!$C:$C,0)))</f>
        <v>1</v>
      </c>
      <c r="O346" s="446" t="str">
        <f>IF(ISBLANK(INDEX('Policy Characteristics'!I:I,MATCH($C346,'Policy Characteristics'!$C:$C,0))),"",INDEX('Policy Characteristics'!I:I,MATCH($C346,'Policy Characteristics'!$C:$C,0)))</f>
        <v>on/off</v>
      </c>
      <c r="P346" s="446" t="str">
        <f>IF(ISBLANK(INDEX('Policy Characteristics'!J:J,MATCH($C346,'Policy Characteristics'!$C:$C,0))),"",INDEX('Policy Characteristics'!J:J,MATCH($C346,'Policy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6" s="446" t="str">
        <f>IF(ISBLANK(INDEX('Policy Characteristics'!K:K,MATCH($C346,'Policy Characteristics'!$C:$C,0))),"",INDEX('Policy Characteristics'!K:K,MATCH($C346,'Policy Characteristics'!$C:$C,0)))</f>
        <v/>
      </c>
      <c r="R346" s="446" t="str">
        <f>IF(ISBLANK(INDEX('Policy Characteristics'!L:L,MATCH($C346,'Policy Characteristics'!$C:$C,0))),"",INDEX('Policy Characteristics'!L:L,MATCH($C346,'Policy Characteristics'!$C:$C,0)))</f>
        <v/>
      </c>
    </row>
    <row r="347" spans="1:18" x14ac:dyDescent="0.25">
      <c r="A347" s="446" t="str">
        <f>IF(ISBLANK(INDEX('Policy Characteristics'!A:A,MATCH($C347,'Policy Characteristics'!$C:$C,0))),"",INDEX('Policy Characteristics'!A:A,MATCH($C347,'Policy Characteristics'!$C:$C,0)))</f>
        <v>Electricity Supply</v>
      </c>
      <c r="B347" s="467" t="str">
        <f>IF(ISBLANK(INDEX('Policy Characteristics'!B:B,MATCH($C347,'Policy Characteristics'!$C:$C,0))),"",INDEX('Policy Characteristics'!B:B,MATCH($C347,'Policy Characteristics'!$C:$C,0)))</f>
        <v>Non BAU Capacity Retirement Schedule</v>
      </c>
      <c r="C347" s="446" t="str">
        <f t="shared" si="21"/>
        <v>Boolean Use Non BAU Capacity Retirement Schedule</v>
      </c>
      <c r="D347" s="294" t="s">
        <v>80</v>
      </c>
      <c r="E347" s="339"/>
      <c r="F347" s="294" t="s">
        <v>92</v>
      </c>
      <c r="G347" s="339"/>
      <c r="H347" s="20">
        <v>867</v>
      </c>
      <c r="I347" s="468" t="s">
        <v>44</v>
      </c>
      <c r="J347" s="469" t="str">
        <f>IF(ISBLANK(INDEX('Policy Characteristics'!D:D,MATCH($C347,'Policy Characteristics'!$C:$C,0))),"",INDEX('Policy Characteristics'!D:D,MATCH($C347,'Policy Characteristics'!$C:$C,0)))</f>
        <v>Non BAU Capacity Retirement Schedule</v>
      </c>
      <c r="K347" s="446" t="str">
        <f>IF(ISBLANK(INDEX('Policy Characteristics'!E:E,MATCH($C347,'Policy Characteristics'!$C:$C,0))),"",INDEX('Policy Characteristics'!E:E,MATCH($C347,'Policy Characteristics'!$C:$C,0)))</f>
        <v/>
      </c>
      <c r="L347" s="446">
        <f>IF(ISBLANK(INDEX('Policy Characteristics'!F:F,MATCH($C347,'Policy Characteristics'!$C:$C,0))),"",INDEX('Policy Characteristics'!F:F,MATCH($C347,'Policy Characteristics'!$C:$C,0)))</f>
        <v>0</v>
      </c>
      <c r="M347" s="446">
        <f>IF(ISBLANK(INDEX('Policy Characteristics'!G:G,MATCH($C347,'Policy Characteristics'!$C:$C,0))),"",INDEX('Policy Characteristics'!G:G,MATCH($C347,'Policy Characteristics'!$C:$C,0)))</f>
        <v>1</v>
      </c>
      <c r="N347" s="446">
        <f>IF(ISBLANK(INDEX('Policy Characteristics'!H:H,MATCH($C347,'Policy Characteristics'!$C:$C,0))),"",INDEX('Policy Characteristics'!H:H,MATCH($C347,'Policy Characteristics'!$C:$C,0)))</f>
        <v>1</v>
      </c>
      <c r="O347" s="446" t="str">
        <f>IF(ISBLANK(INDEX('Policy Characteristics'!I:I,MATCH($C347,'Policy Characteristics'!$C:$C,0))),"",INDEX('Policy Characteristics'!I:I,MATCH($C347,'Policy Characteristics'!$C:$C,0)))</f>
        <v>on/off</v>
      </c>
      <c r="P347" s="446" t="str">
        <f>IF(ISBLANK(INDEX('Policy Characteristics'!J:J,MATCH($C347,'Policy Characteristics'!$C:$C,0))),"",INDEX('Policy Characteristics'!J:J,MATCH($C347,'Policy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7" s="446" t="str">
        <f>IF(ISBLANK(INDEX('Policy Characteristics'!K:K,MATCH($C347,'Policy Characteristics'!$C:$C,0))),"",INDEX('Policy Characteristics'!K:K,MATCH($C347,'Policy Characteristics'!$C:$C,0)))</f>
        <v/>
      </c>
      <c r="R347" s="446" t="str">
        <f>IF(ISBLANK(INDEX('Policy Characteristics'!L:L,MATCH($C347,'Policy Characteristics'!$C:$C,0))),"",INDEX('Policy Characteristics'!L:L,MATCH($C347,'Policy Characteristics'!$C:$C,0)))</f>
        <v/>
      </c>
    </row>
    <row r="348" spans="1:18" x14ac:dyDescent="0.25">
      <c r="A348" s="446" t="str">
        <f>IF(ISBLANK(INDEX('Policy Characteristics'!A:A,MATCH($C348,'Policy Characteristics'!$C:$C,0))),"",INDEX('Policy Characteristics'!A:A,MATCH($C348,'Policy Characteristics'!$C:$C,0)))</f>
        <v>Electricity Supply</v>
      </c>
      <c r="B348" s="467" t="str">
        <f>IF(ISBLANK(INDEX('Policy Characteristics'!B:B,MATCH($C348,'Policy Characteristics'!$C:$C,0))),"",INDEX('Policy Characteristics'!B:B,MATCH($C348,'Policy Characteristics'!$C:$C,0)))</f>
        <v>Non BAU Capacity Retirement Schedule</v>
      </c>
      <c r="C348" s="446" t="str">
        <f t="shared" si="21"/>
        <v>Boolean Use Non BAU Capacity Retirement Schedule</v>
      </c>
      <c r="D348" s="294" t="s">
        <v>2424</v>
      </c>
      <c r="E348" s="339"/>
      <c r="F348" s="294" t="s">
        <v>437</v>
      </c>
      <c r="G348" s="339"/>
      <c r="H348" s="20">
        <v>868</v>
      </c>
      <c r="I348" s="468" t="s">
        <v>44</v>
      </c>
      <c r="J348" s="469" t="str">
        <f>IF(ISBLANK(INDEX('Policy Characteristics'!D:D,MATCH($C348,'Policy Characteristics'!$C:$C,0))),"",INDEX('Policy Characteristics'!D:D,MATCH($C348,'Policy Characteristics'!$C:$C,0)))</f>
        <v>Non BAU Capacity Retirement Schedule</v>
      </c>
      <c r="K348" s="446" t="str">
        <f>IF(ISBLANK(INDEX('Policy Characteristics'!E:E,MATCH($C348,'Policy Characteristics'!$C:$C,0))),"",INDEX('Policy Characteristics'!E:E,MATCH($C348,'Policy Characteristics'!$C:$C,0)))</f>
        <v/>
      </c>
      <c r="L348" s="446">
        <f>IF(ISBLANK(INDEX('Policy Characteristics'!F:F,MATCH($C348,'Policy Characteristics'!$C:$C,0))),"",INDEX('Policy Characteristics'!F:F,MATCH($C348,'Policy Characteristics'!$C:$C,0)))</f>
        <v>0</v>
      </c>
      <c r="M348" s="446">
        <f>IF(ISBLANK(INDEX('Policy Characteristics'!G:G,MATCH($C348,'Policy Characteristics'!$C:$C,0))),"",INDEX('Policy Characteristics'!G:G,MATCH($C348,'Policy Characteristics'!$C:$C,0)))</f>
        <v>1</v>
      </c>
      <c r="N348" s="446">
        <f>IF(ISBLANK(INDEX('Policy Characteristics'!H:H,MATCH($C348,'Policy Characteristics'!$C:$C,0))),"",INDEX('Policy Characteristics'!H:H,MATCH($C348,'Policy Characteristics'!$C:$C,0)))</f>
        <v>1</v>
      </c>
      <c r="O348" s="446" t="str">
        <f>IF(ISBLANK(INDEX('Policy Characteristics'!I:I,MATCH($C348,'Policy Characteristics'!$C:$C,0))),"",INDEX('Policy Characteristics'!I:I,MATCH($C348,'Policy Characteristics'!$C:$C,0)))</f>
        <v>on/off</v>
      </c>
      <c r="P348" s="446" t="str">
        <f>IF(ISBLANK(INDEX('Policy Characteristics'!J:J,MATCH($C348,'Policy Characteristics'!$C:$C,0))),"",INDEX('Policy Characteristics'!J:J,MATCH($C348,'Policy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8" s="446" t="str">
        <f>IF(ISBLANK(INDEX('Policy Characteristics'!K:K,MATCH($C348,'Policy Characteristics'!$C:$C,0))),"",INDEX('Policy Characteristics'!K:K,MATCH($C348,'Policy Characteristics'!$C:$C,0)))</f>
        <v/>
      </c>
      <c r="R348" s="446" t="str">
        <f>IF(ISBLANK(INDEX('Policy Characteristics'!L:L,MATCH($C348,'Policy Characteristics'!$C:$C,0))),"",INDEX('Policy Characteristics'!L:L,MATCH($C348,'Policy Characteristics'!$C:$C,0)))</f>
        <v/>
      </c>
    </row>
    <row r="349" spans="1:18" x14ac:dyDescent="0.25">
      <c r="A349" s="446" t="str">
        <f>IF(ISBLANK(INDEX('Policy Characteristics'!A:A,MATCH($C349,'Policy Characteristics'!$C:$C,0))),"",INDEX('Policy Characteristics'!A:A,MATCH($C349,'Policy Characteristics'!$C:$C,0)))</f>
        <v>Electricity Supply</v>
      </c>
      <c r="B349" s="467" t="str">
        <f>IF(ISBLANK(INDEX('Policy Characteristics'!B:B,MATCH($C349,'Policy Characteristics'!$C:$C,0))),"",INDEX('Policy Characteristics'!B:B,MATCH($C349,'Policy Characteristics'!$C:$C,0)))</f>
        <v>Non BAU Capacity Retirement Schedule</v>
      </c>
      <c r="C349" s="446" t="str">
        <f t="shared" si="21"/>
        <v>Boolean Use Non BAU Capacity Retirement Schedule</v>
      </c>
      <c r="D349" s="294" t="s">
        <v>309</v>
      </c>
      <c r="E349" s="339"/>
      <c r="F349" s="294" t="s">
        <v>311</v>
      </c>
      <c r="G349" s="339"/>
      <c r="H349" s="20">
        <v>869</v>
      </c>
      <c r="I349" s="468" t="s">
        <v>44</v>
      </c>
      <c r="J349" s="469" t="str">
        <f>IF(ISBLANK(INDEX('Policy Characteristics'!D:D,MATCH($C349,'Policy Characteristics'!$C:$C,0))),"",INDEX('Policy Characteristics'!D:D,MATCH($C349,'Policy Characteristics'!$C:$C,0)))</f>
        <v>Non BAU Capacity Retirement Schedule</v>
      </c>
      <c r="K349" s="446" t="str">
        <f>IF(ISBLANK(INDEX('Policy Characteristics'!E:E,MATCH($C349,'Policy Characteristics'!$C:$C,0))),"",INDEX('Policy Characteristics'!E:E,MATCH($C349,'Policy Characteristics'!$C:$C,0)))</f>
        <v/>
      </c>
      <c r="L349" s="446">
        <f>IF(ISBLANK(INDEX('Policy Characteristics'!F:F,MATCH($C349,'Policy Characteristics'!$C:$C,0))),"",INDEX('Policy Characteristics'!F:F,MATCH($C349,'Policy Characteristics'!$C:$C,0)))</f>
        <v>0</v>
      </c>
      <c r="M349" s="446">
        <f>IF(ISBLANK(INDEX('Policy Characteristics'!G:G,MATCH($C349,'Policy Characteristics'!$C:$C,0))),"",INDEX('Policy Characteristics'!G:G,MATCH($C349,'Policy Characteristics'!$C:$C,0)))</f>
        <v>1</v>
      </c>
      <c r="N349" s="446">
        <f>IF(ISBLANK(INDEX('Policy Characteristics'!H:H,MATCH($C349,'Policy Characteristics'!$C:$C,0))),"",INDEX('Policy Characteristics'!H:H,MATCH($C349,'Policy Characteristics'!$C:$C,0)))</f>
        <v>1</v>
      </c>
      <c r="O349" s="446" t="str">
        <f>IF(ISBLANK(INDEX('Policy Characteristics'!I:I,MATCH($C349,'Policy Characteristics'!$C:$C,0))),"",INDEX('Policy Characteristics'!I:I,MATCH($C349,'Policy Characteristics'!$C:$C,0)))</f>
        <v>on/off</v>
      </c>
      <c r="P349" s="446" t="str">
        <f>IF(ISBLANK(INDEX('Policy Characteristics'!J:J,MATCH($C349,'Policy Characteristics'!$C:$C,0))),"",INDEX('Policy Characteristics'!J:J,MATCH($C349,'Policy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9" s="446" t="str">
        <f>IF(ISBLANK(INDEX('Policy Characteristics'!K:K,MATCH($C349,'Policy Characteristics'!$C:$C,0))),"",INDEX('Policy Characteristics'!K:K,MATCH($C349,'Policy Characteristics'!$C:$C,0)))</f>
        <v/>
      </c>
      <c r="R349" s="446" t="str">
        <f>IF(ISBLANK(INDEX('Policy Characteristics'!L:L,MATCH($C349,'Policy Characteristics'!$C:$C,0))),"",INDEX('Policy Characteristics'!L:L,MATCH($C349,'Policy Characteristics'!$C:$C,0)))</f>
        <v/>
      </c>
    </row>
    <row r="350" spans="1:18" x14ac:dyDescent="0.25">
      <c r="A350" s="446" t="str">
        <f>IF(ISBLANK(INDEX('Policy Characteristics'!A:A,MATCH($C350,'Policy Characteristics'!$C:$C,0))),"",INDEX('Policy Characteristics'!A:A,MATCH($C350,'Policy Characteristics'!$C:$C,0)))</f>
        <v>Electricity Supply</v>
      </c>
      <c r="B350" s="467" t="str">
        <f>IF(ISBLANK(INDEX('Policy Characteristics'!B:B,MATCH($C350,'Policy Characteristics'!$C:$C,0))),"",INDEX('Policy Characteristics'!B:B,MATCH($C350,'Policy Characteristics'!$C:$C,0)))</f>
        <v>Non BAU Capacity Retirement Schedule</v>
      </c>
      <c r="C350" s="446" t="str">
        <f t="shared" si="21"/>
        <v>Boolean Use Non BAU Capacity Retirement Schedule</v>
      </c>
      <c r="D350" s="294" t="s">
        <v>310</v>
      </c>
      <c r="E350" s="339"/>
      <c r="F350" s="294" t="s">
        <v>312</v>
      </c>
      <c r="G350" s="339"/>
      <c r="H350" s="20">
        <v>870</v>
      </c>
      <c r="I350" s="468" t="s">
        <v>44</v>
      </c>
      <c r="J350" s="469" t="str">
        <f>IF(ISBLANK(INDEX('Policy Characteristics'!D:D,MATCH($C350,'Policy Characteristics'!$C:$C,0))),"",INDEX('Policy Characteristics'!D:D,MATCH($C350,'Policy Characteristics'!$C:$C,0)))</f>
        <v>Non BAU Capacity Retirement Schedule</v>
      </c>
      <c r="K350" s="446" t="str">
        <f>IF(ISBLANK(INDEX('Policy Characteristics'!E:E,MATCH($C350,'Policy Characteristics'!$C:$C,0))),"",INDEX('Policy Characteristics'!E:E,MATCH($C350,'Policy Characteristics'!$C:$C,0)))</f>
        <v/>
      </c>
      <c r="L350" s="446">
        <f>IF(ISBLANK(INDEX('Policy Characteristics'!F:F,MATCH($C350,'Policy Characteristics'!$C:$C,0))),"",INDEX('Policy Characteristics'!F:F,MATCH($C350,'Policy Characteristics'!$C:$C,0)))</f>
        <v>0</v>
      </c>
      <c r="M350" s="446">
        <f>IF(ISBLANK(INDEX('Policy Characteristics'!G:G,MATCH($C350,'Policy Characteristics'!$C:$C,0))),"",INDEX('Policy Characteristics'!G:G,MATCH($C350,'Policy Characteristics'!$C:$C,0)))</f>
        <v>1</v>
      </c>
      <c r="N350" s="446">
        <f>IF(ISBLANK(INDEX('Policy Characteristics'!H:H,MATCH($C350,'Policy Characteristics'!$C:$C,0))),"",INDEX('Policy Characteristics'!H:H,MATCH($C350,'Policy Characteristics'!$C:$C,0)))</f>
        <v>1</v>
      </c>
      <c r="O350" s="446" t="str">
        <f>IF(ISBLANK(INDEX('Policy Characteristics'!I:I,MATCH($C350,'Policy Characteristics'!$C:$C,0))),"",INDEX('Policy Characteristics'!I:I,MATCH($C350,'Policy Characteristics'!$C:$C,0)))</f>
        <v>on/off</v>
      </c>
      <c r="P350" s="446" t="str">
        <f>IF(ISBLANK(INDEX('Policy Characteristics'!J:J,MATCH($C350,'Policy Characteristics'!$C:$C,0))),"",INDEX('Policy Characteristics'!J:J,MATCH($C350,'Policy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0" s="446" t="str">
        <f>IF(ISBLANK(INDEX('Policy Characteristics'!K:K,MATCH($C350,'Policy Characteristics'!$C:$C,0))),"",INDEX('Policy Characteristics'!K:K,MATCH($C350,'Policy Characteristics'!$C:$C,0)))</f>
        <v/>
      </c>
      <c r="R350" s="446" t="str">
        <f>IF(ISBLANK(INDEX('Policy Characteristics'!L:L,MATCH($C350,'Policy Characteristics'!$C:$C,0))),"",INDEX('Policy Characteristics'!L:L,MATCH($C350,'Policy Characteristics'!$C:$C,0)))</f>
        <v/>
      </c>
    </row>
    <row r="351" spans="1:18" x14ac:dyDescent="0.25">
      <c r="A351" s="446" t="str">
        <f>IF(ISBLANK(INDEX('Policy Characteristics'!A:A,MATCH($C351,'Policy Characteristics'!$C:$C,0))),"",INDEX('Policy Characteristics'!A:A,MATCH($C351,'Policy Characteristics'!$C:$C,0)))</f>
        <v>Electricity Supply</v>
      </c>
      <c r="B351" s="467" t="str">
        <f>IF(ISBLANK(INDEX('Policy Characteristics'!B:B,MATCH($C351,'Policy Characteristics'!$C:$C,0))),"",INDEX('Policy Characteristics'!B:B,MATCH($C351,'Policy Characteristics'!$C:$C,0)))</f>
        <v>Non BAU Capacity Retirement Schedule</v>
      </c>
      <c r="C351" s="446" t="str">
        <f t="shared" si="21"/>
        <v>Boolean Use Non BAU Capacity Retirement Schedule</v>
      </c>
      <c r="D351" s="294" t="s">
        <v>445</v>
      </c>
      <c r="E351" s="339"/>
      <c r="F351" s="294" t="s">
        <v>444</v>
      </c>
      <c r="G351" s="339"/>
      <c r="H351" s="20">
        <v>871</v>
      </c>
      <c r="I351" s="468" t="s">
        <v>44</v>
      </c>
      <c r="J351" s="469" t="str">
        <f>IF(ISBLANK(INDEX('Policy Characteristics'!D:D,MATCH($C351,'Policy Characteristics'!$C:$C,0))),"",INDEX('Policy Characteristics'!D:D,MATCH($C351,'Policy Characteristics'!$C:$C,0)))</f>
        <v>Non BAU Capacity Retirement Schedule</v>
      </c>
      <c r="K351" s="446" t="str">
        <f>IF(ISBLANK(INDEX('Policy Characteristics'!E:E,MATCH($C351,'Policy Characteristics'!$C:$C,0))),"",INDEX('Policy Characteristics'!E:E,MATCH($C351,'Policy Characteristics'!$C:$C,0)))</f>
        <v/>
      </c>
      <c r="L351" s="446">
        <f>IF(ISBLANK(INDEX('Policy Characteristics'!F:F,MATCH($C351,'Policy Characteristics'!$C:$C,0))),"",INDEX('Policy Characteristics'!F:F,MATCH($C351,'Policy Characteristics'!$C:$C,0)))</f>
        <v>0</v>
      </c>
      <c r="M351" s="446">
        <f>IF(ISBLANK(INDEX('Policy Characteristics'!G:G,MATCH($C351,'Policy Characteristics'!$C:$C,0))),"",INDEX('Policy Characteristics'!G:G,MATCH($C351,'Policy Characteristics'!$C:$C,0)))</f>
        <v>1</v>
      </c>
      <c r="N351" s="446">
        <f>IF(ISBLANK(INDEX('Policy Characteristics'!H:H,MATCH($C351,'Policy Characteristics'!$C:$C,0))),"",INDEX('Policy Characteristics'!H:H,MATCH($C351,'Policy Characteristics'!$C:$C,0)))</f>
        <v>1</v>
      </c>
      <c r="O351" s="446" t="str">
        <f>IF(ISBLANK(INDEX('Policy Characteristics'!I:I,MATCH($C351,'Policy Characteristics'!$C:$C,0))),"",INDEX('Policy Characteristics'!I:I,MATCH($C351,'Policy Characteristics'!$C:$C,0)))</f>
        <v>on/off</v>
      </c>
      <c r="P351" s="446" t="str">
        <f>IF(ISBLANK(INDEX('Policy Characteristics'!J:J,MATCH($C351,'Policy Characteristics'!$C:$C,0))),"",INDEX('Policy Characteristics'!J:J,MATCH($C351,'Policy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1" s="446" t="str">
        <f>IF(ISBLANK(INDEX('Policy Characteristics'!K:K,MATCH($C351,'Policy Characteristics'!$C:$C,0))),"",INDEX('Policy Characteristics'!K:K,MATCH($C351,'Policy Characteristics'!$C:$C,0)))</f>
        <v/>
      </c>
      <c r="R351" s="446" t="str">
        <f>IF(ISBLANK(INDEX('Policy Characteristics'!L:L,MATCH($C351,'Policy Characteristics'!$C:$C,0))),"",INDEX('Policy Characteristics'!L:L,MATCH($C351,'Policy Characteristics'!$C:$C,0)))</f>
        <v/>
      </c>
    </row>
    <row r="352" spans="1:18" x14ac:dyDescent="0.25">
      <c r="A352" s="446" t="str">
        <f>IF(ISBLANK(INDEX('Policy Characteristics'!A:A,MATCH($C352,'Policy Characteristics'!$C:$C,0))),"",INDEX('Policy Characteristics'!A:A,MATCH($C352,'Policy Characteristics'!$C:$C,0)))</f>
        <v>Electricity Supply</v>
      </c>
      <c r="B352" s="467" t="str">
        <f>IF(ISBLANK(INDEX('Policy Characteristics'!B:B,MATCH($C352,'Policy Characteristics'!$C:$C,0))),"",INDEX('Policy Characteristics'!B:B,MATCH($C352,'Policy Characteristics'!$C:$C,0)))</f>
        <v>Non BAU Capacity Retirement Schedule</v>
      </c>
      <c r="C352" s="446" t="str">
        <f t="shared" si="21"/>
        <v>Boolean Use Non BAU Capacity Retirement Schedule</v>
      </c>
      <c r="D352" s="294" t="s">
        <v>454</v>
      </c>
      <c r="E352" s="339"/>
      <c r="F352" s="294" t="s">
        <v>455</v>
      </c>
      <c r="G352" s="339"/>
      <c r="H352" s="20">
        <v>872</v>
      </c>
      <c r="I352" s="468" t="s">
        <v>44</v>
      </c>
      <c r="J352" s="469" t="str">
        <f>IF(ISBLANK(INDEX('Policy Characteristics'!D:D,MATCH($C352,'Policy Characteristics'!$C:$C,0))),"",INDEX('Policy Characteristics'!D:D,MATCH($C352,'Policy Characteristics'!$C:$C,0)))</f>
        <v>Non BAU Capacity Retirement Schedule</v>
      </c>
      <c r="K352" s="446" t="str">
        <f>IF(ISBLANK(INDEX('Policy Characteristics'!E:E,MATCH($C352,'Policy Characteristics'!$C:$C,0))),"",INDEX('Policy Characteristics'!E:E,MATCH($C352,'Policy Characteristics'!$C:$C,0)))</f>
        <v/>
      </c>
      <c r="L352" s="446">
        <f>IF(ISBLANK(INDEX('Policy Characteristics'!F:F,MATCH($C352,'Policy Characteristics'!$C:$C,0))),"",INDEX('Policy Characteristics'!F:F,MATCH($C352,'Policy Characteristics'!$C:$C,0)))</f>
        <v>0</v>
      </c>
      <c r="M352" s="446">
        <f>IF(ISBLANK(INDEX('Policy Characteristics'!G:G,MATCH($C352,'Policy Characteristics'!$C:$C,0))),"",INDEX('Policy Characteristics'!G:G,MATCH($C352,'Policy Characteristics'!$C:$C,0)))</f>
        <v>1</v>
      </c>
      <c r="N352" s="446">
        <f>IF(ISBLANK(INDEX('Policy Characteristics'!H:H,MATCH($C352,'Policy Characteristics'!$C:$C,0))),"",INDEX('Policy Characteristics'!H:H,MATCH($C352,'Policy Characteristics'!$C:$C,0)))</f>
        <v>1</v>
      </c>
      <c r="O352" s="446" t="str">
        <f>IF(ISBLANK(INDEX('Policy Characteristics'!I:I,MATCH($C352,'Policy Characteristics'!$C:$C,0))),"",INDEX('Policy Characteristics'!I:I,MATCH($C352,'Policy Characteristics'!$C:$C,0)))</f>
        <v>on/off</v>
      </c>
      <c r="P352" s="446" t="str">
        <f>IF(ISBLANK(INDEX('Policy Characteristics'!J:J,MATCH($C352,'Policy Characteristics'!$C:$C,0))),"",INDEX('Policy Characteristics'!J:J,MATCH($C352,'Policy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2" s="446" t="str">
        <f>IF(ISBLANK(INDEX('Policy Characteristics'!K:K,MATCH($C352,'Policy Characteristics'!$C:$C,0))),"",INDEX('Policy Characteristics'!K:K,MATCH($C352,'Policy Characteristics'!$C:$C,0)))</f>
        <v/>
      </c>
      <c r="R352" s="446" t="str">
        <f>IF(ISBLANK(INDEX('Policy Characteristics'!L:L,MATCH($C352,'Policy Characteristics'!$C:$C,0))),"",INDEX('Policy Characteristics'!L:L,MATCH($C352,'Policy Characteristics'!$C:$C,0)))</f>
        <v/>
      </c>
    </row>
    <row r="353" spans="1:18" x14ac:dyDescent="0.25">
      <c r="A353" s="446" t="str">
        <f>IF(ISBLANK(INDEX('Policy Characteristics'!A:A,MATCH($C353,'Policy Characteristics'!$C:$C,0))),"",INDEX('Policy Characteristics'!A:A,MATCH($C353,'Policy Characteristics'!$C:$C,0)))</f>
        <v>Electricity Supply</v>
      </c>
      <c r="B353" s="467" t="str">
        <f>IF(ISBLANK(INDEX('Policy Characteristics'!B:B,MATCH($C353,'Policy Characteristics'!$C:$C,0))),"",INDEX('Policy Characteristics'!B:B,MATCH($C353,'Policy Characteristics'!$C:$C,0)))</f>
        <v>Non BAU Capacity Retirement Schedule</v>
      </c>
      <c r="C353" s="446" t="str">
        <f t="shared" si="21"/>
        <v>Boolean Use Non BAU Capacity Retirement Schedule</v>
      </c>
      <c r="D353" s="294" t="s">
        <v>2749</v>
      </c>
      <c r="E353" s="339"/>
      <c r="F353" s="294" t="s">
        <v>2468</v>
      </c>
      <c r="G353" s="339"/>
      <c r="H353" s="20">
        <v>873</v>
      </c>
      <c r="I353" s="468" t="s">
        <v>44</v>
      </c>
      <c r="J353" s="469" t="str">
        <f>IF(ISBLANK(INDEX('Policy Characteristics'!D:D,MATCH($C353,'Policy Characteristics'!$C:$C,0))),"",INDEX('Policy Characteristics'!D:D,MATCH($C353,'Policy Characteristics'!$C:$C,0)))</f>
        <v>Non BAU Capacity Retirement Schedule</v>
      </c>
      <c r="K353" s="446" t="str">
        <f>IF(ISBLANK(INDEX('Policy Characteristics'!E:E,MATCH($C353,'Policy Characteristics'!$C:$C,0))),"",INDEX('Policy Characteristics'!E:E,MATCH($C353,'Policy Characteristics'!$C:$C,0)))</f>
        <v/>
      </c>
      <c r="L353" s="446">
        <f>IF(ISBLANK(INDEX('Policy Characteristics'!F:F,MATCH($C353,'Policy Characteristics'!$C:$C,0))),"",INDEX('Policy Characteristics'!F:F,MATCH($C353,'Policy Characteristics'!$C:$C,0)))</f>
        <v>0</v>
      </c>
      <c r="M353" s="446">
        <f>IF(ISBLANK(INDEX('Policy Characteristics'!G:G,MATCH($C353,'Policy Characteristics'!$C:$C,0))),"",INDEX('Policy Characteristics'!G:G,MATCH($C353,'Policy Characteristics'!$C:$C,0)))</f>
        <v>1</v>
      </c>
      <c r="N353" s="446">
        <f>IF(ISBLANK(INDEX('Policy Characteristics'!H:H,MATCH($C353,'Policy Characteristics'!$C:$C,0))),"",INDEX('Policy Characteristics'!H:H,MATCH($C353,'Policy Characteristics'!$C:$C,0)))</f>
        <v>1</v>
      </c>
      <c r="O353" s="446" t="str">
        <f>IF(ISBLANK(INDEX('Policy Characteristics'!I:I,MATCH($C353,'Policy Characteristics'!$C:$C,0))),"",INDEX('Policy Characteristics'!I:I,MATCH($C353,'Policy Characteristics'!$C:$C,0)))</f>
        <v>on/off</v>
      </c>
      <c r="P353" s="446" t="str">
        <f>IF(ISBLANK(INDEX('Policy Characteristics'!J:J,MATCH($C353,'Policy Characteristics'!$C:$C,0))),"",INDEX('Policy Characteristics'!J:J,MATCH($C353,'Policy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3" s="446" t="str">
        <f>IF(ISBLANK(INDEX('Policy Characteristics'!K:K,MATCH($C353,'Policy Characteristics'!$C:$C,0))),"",INDEX('Policy Characteristics'!K:K,MATCH($C353,'Policy Characteristics'!$C:$C,0)))</f>
        <v/>
      </c>
      <c r="R353" s="446" t="str">
        <f>IF(ISBLANK(INDEX('Policy Characteristics'!L:L,MATCH($C353,'Policy Characteristics'!$C:$C,0))),"",INDEX('Policy Characteristics'!L:L,MATCH($C353,'Policy Characteristics'!$C:$C,0)))</f>
        <v/>
      </c>
    </row>
    <row r="354" spans="1:18" x14ac:dyDescent="0.25">
      <c r="A354" s="446" t="str">
        <f>IF(ISBLANK(INDEX('Policy Characteristics'!A:A,MATCH($C354,'Policy Characteristics'!$C:$C,0))),"",INDEX('Policy Characteristics'!A:A,MATCH($C354,'Policy Characteristics'!$C:$C,0)))</f>
        <v>Electricity Supply</v>
      </c>
      <c r="B354" s="467" t="str">
        <f>IF(ISBLANK(INDEX('Policy Characteristics'!B:B,MATCH($C354,'Policy Characteristics'!$C:$C,0))),"",INDEX('Policy Characteristics'!B:B,MATCH($C354,'Policy Characteristics'!$C:$C,0)))</f>
        <v>Non BAU Capacity Retirement Schedule</v>
      </c>
      <c r="C354" s="446" t="str">
        <f t="shared" si="21"/>
        <v>Boolean Use Non BAU Capacity Retirement Schedule</v>
      </c>
      <c r="D354" s="294" t="s">
        <v>2750</v>
      </c>
      <c r="E354" s="339"/>
      <c r="F354" s="294" t="s">
        <v>2592</v>
      </c>
      <c r="G354" s="339"/>
      <c r="H354" s="20">
        <v>874</v>
      </c>
      <c r="I354" s="468" t="s">
        <v>44</v>
      </c>
      <c r="J354" s="469" t="str">
        <f>IF(ISBLANK(INDEX('Policy Characteristics'!D:D,MATCH($C354,'Policy Characteristics'!$C:$C,0))),"",INDEX('Policy Characteristics'!D:D,MATCH($C354,'Policy Characteristics'!$C:$C,0)))</f>
        <v>Non BAU Capacity Retirement Schedule</v>
      </c>
      <c r="K354" s="446" t="str">
        <f>IF(ISBLANK(INDEX('Policy Characteristics'!E:E,MATCH($C354,'Policy Characteristics'!$C:$C,0))),"",INDEX('Policy Characteristics'!E:E,MATCH($C354,'Policy Characteristics'!$C:$C,0)))</f>
        <v/>
      </c>
      <c r="L354" s="446">
        <f>IF(ISBLANK(INDEX('Policy Characteristics'!F:F,MATCH($C354,'Policy Characteristics'!$C:$C,0))),"",INDEX('Policy Characteristics'!F:F,MATCH($C354,'Policy Characteristics'!$C:$C,0)))</f>
        <v>0</v>
      </c>
      <c r="M354" s="446">
        <f>IF(ISBLANK(INDEX('Policy Characteristics'!G:G,MATCH($C354,'Policy Characteristics'!$C:$C,0))),"",INDEX('Policy Characteristics'!G:G,MATCH($C354,'Policy Characteristics'!$C:$C,0)))</f>
        <v>1</v>
      </c>
      <c r="N354" s="446">
        <f>IF(ISBLANK(INDEX('Policy Characteristics'!H:H,MATCH($C354,'Policy Characteristics'!$C:$C,0))),"",INDEX('Policy Characteristics'!H:H,MATCH($C354,'Policy Characteristics'!$C:$C,0)))</f>
        <v>1</v>
      </c>
      <c r="O354" s="446" t="str">
        <f>IF(ISBLANK(INDEX('Policy Characteristics'!I:I,MATCH($C354,'Policy Characteristics'!$C:$C,0))),"",INDEX('Policy Characteristics'!I:I,MATCH($C354,'Policy Characteristics'!$C:$C,0)))</f>
        <v>on/off</v>
      </c>
      <c r="P354" s="446" t="str">
        <f>IF(ISBLANK(INDEX('Policy Characteristics'!J:J,MATCH($C354,'Policy Characteristics'!$C:$C,0))),"",INDEX('Policy Characteristics'!J:J,MATCH($C354,'Policy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4" s="446" t="str">
        <f>IF(ISBLANK(INDEX('Policy Characteristics'!K:K,MATCH($C354,'Policy Characteristics'!$C:$C,0))),"",INDEX('Policy Characteristics'!K:K,MATCH($C354,'Policy Characteristics'!$C:$C,0)))</f>
        <v/>
      </c>
      <c r="R354" s="446" t="str">
        <f>IF(ISBLANK(INDEX('Policy Characteristics'!L:L,MATCH($C354,'Policy Characteristics'!$C:$C,0))),"",INDEX('Policy Characteristics'!L:L,MATCH($C354,'Policy Characteristics'!$C:$C,0)))</f>
        <v/>
      </c>
    </row>
    <row r="355" spans="1:18" x14ac:dyDescent="0.25">
      <c r="A355" s="446" t="str">
        <f>IF(ISBLANK(INDEX('Policy Characteristics'!A:A,MATCH($C355,'Policy Characteristics'!$C:$C,0))),"",INDEX('Policy Characteristics'!A:A,MATCH($C355,'Policy Characteristics'!$C:$C,0)))</f>
        <v>Electricity Supply</v>
      </c>
      <c r="B355" s="467" t="str">
        <f>IF(ISBLANK(INDEX('Policy Characteristics'!B:B,MATCH($C355,'Policy Characteristics'!$C:$C,0))),"",INDEX('Policy Characteristics'!B:B,MATCH($C355,'Policy Characteristics'!$C:$C,0)))</f>
        <v>Non BAU Capacity Retirement Schedule</v>
      </c>
      <c r="C355" s="446" t="str">
        <f t="shared" si="21"/>
        <v>Boolean Use Non BAU Capacity Retirement Schedule</v>
      </c>
      <c r="D355" s="294" t="s">
        <v>2751</v>
      </c>
      <c r="E355" s="339"/>
      <c r="F355" s="294" t="s">
        <v>2470</v>
      </c>
      <c r="G355" s="339"/>
      <c r="H355" s="20">
        <v>875</v>
      </c>
      <c r="I355" s="468" t="s">
        <v>44</v>
      </c>
      <c r="J355" s="469" t="str">
        <f>IF(ISBLANK(INDEX('Policy Characteristics'!D:D,MATCH($C355,'Policy Characteristics'!$C:$C,0))),"",INDEX('Policy Characteristics'!D:D,MATCH($C355,'Policy Characteristics'!$C:$C,0)))</f>
        <v>Non BAU Capacity Retirement Schedule</v>
      </c>
      <c r="K355" s="446" t="str">
        <f>IF(ISBLANK(INDEX('Policy Characteristics'!E:E,MATCH($C355,'Policy Characteristics'!$C:$C,0))),"",INDEX('Policy Characteristics'!E:E,MATCH($C355,'Policy Characteristics'!$C:$C,0)))</f>
        <v/>
      </c>
      <c r="L355" s="446">
        <f>IF(ISBLANK(INDEX('Policy Characteristics'!F:F,MATCH($C355,'Policy Characteristics'!$C:$C,0))),"",INDEX('Policy Characteristics'!F:F,MATCH($C355,'Policy Characteristics'!$C:$C,0)))</f>
        <v>0</v>
      </c>
      <c r="M355" s="446">
        <f>IF(ISBLANK(INDEX('Policy Characteristics'!G:G,MATCH($C355,'Policy Characteristics'!$C:$C,0))),"",INDEX('Policy Characteristics'!G:G,MATCH($C355,'Policy Characteristics'!$C:$C,0)))</f>
        <v>1</v>
      </c>
      <c r="N355" s="446">
        <f>IF(ISBLANK(INDEX('Policy Characteristics'!H:H,MATCH($C355,'Policy Characteristics'!$C:$C,0))),"",INDEX('Policy Characteristics'!H:H,MATCH($C355,'Policy Characteristics'!$C:$C,0)))</f>
        <v>1</v>
      </c>
      <c r="O355" s="446" t="str">
        <f>IF(ISBLANK(INDEX('Policy Characteristics'!I:I,MATCH($C355,'Policy Characteristics'!$C:$C,0))),"",INDEX('Policy Characteristics'!I:I,MATCH($C355,'Policy Characteristics'!$C:$C,0)))</f>
        <v>on/off</v>
      </c>
      <c r="P355" s="446" t="str">
        <f>IF(ISBLANK(INDEX('Policy Characteristics'!J:J,MATCH($C355,'Policy Characteristics'!$C:$C,0))),"",INDEX('Policy Characteristics'!J:J,MATCH($C355,'Policy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5" s="446" t="str">
        <f>IF(ISBLANK(INDEX('Policy Characteristics'!K:K,MATCH($C355,'Policy Characteristics'!$C:$C,0))),"",INDEX('Policy Characteristics'!K:K,MATCH($C355,'Policy Characteristics'!$C:$C,0)))</f>
        <v/>
      </c>
      <c r="R355" s="446" t="str">
        <f>IF(ISBLANK(INDEX('Policy Characteristics'!L:L,MATCH($C355,'Policy Characteristics'!$C:$C,0))),"",INDEX('Policy Characteristics'!L:L,MATCH($C355,'Policy Characteristics'!$C:$C,0)))</f>
        <v/>
      </c>
    </row>
    <row r="356" spans="1:18" x14ac:dyDescent="0.25">
      <c r="A356" s="446" t="str">
        <f>IF(ISBLANK(INDEX('Policy Characteristics'!A:A,MATCH($C356,'Policy Characteristics'!$C:$C,0))),"",INDEX('Policy Characteristics'!A:A,MATCH($C356,'Policy Characteristics'!$C:$C,0)))</f>
        <v>Electricity Supply</v>
      </c>
      <c r="B356" s="467" t="str">
        <f>IF(ISBLANK(INDEX('Policy Characteristics'!B:B,MATCH($C356,'Policy Characteristics'!$C:$C,0))),"",INDEX('Policy Characteristics'!B:B,MATCH($C356,'Policy Characteristics'!$C:$C,0)))</f>
        <v>Non BAU Capacity Retirement Schedule</v>
      </c>
      <c r="C356" s="446" t="str">
        <f t="shared" si="21"/>
        <v>Boolean Use Non BAU Capacity Retirement Schedule</v>
      </c>
      <c r="D356" s="294" t="s">
        <v>3487</v>
      </c>
      <c r="E356" s="339"/>
      <c r="F356" s="294" t="s">
        <v>3494</v>
      </c>
      <c r="G356" s="339"/>
      <c r="H356" s="20">
        <v>1768</v>
      </c>
      <c r="I356" s="468" t="s">
        <v>44</v>
      </c>
      <c r="J356" s="469" t="str">
        <f>IF(ISBLANK(INDEX('Policy Characteristics'!D:D,MATCH($C356,'Policy Characteristics'!$C:$C,0))),"",INDEX('Policy Characteristics'!D:D,MATCH($C356,'Policy Characteristics'!$C:$C,0)))</f>
        <v>Non BAU Capacity Retirement Schedule</v>
      </c>
      <c r="K356" s="446" t="str">
        <f>IF(ISBLANK(INDEX('Policy Characteristics'!E:E,MATCH($C356,'Policy Characteristics'!$C:$C,0))),"",INDEX('Policy Characteristics'!E:E,MATCH($C356,'Policy Characteristics'!$C:$C,0)))</f>
        <v/>
      </c>
      <c r="L356" s="446">
        <f>IF(ISBLANK(INDEX('Policy Characteristics'!F:F,MATCH($C356,'Policy Characteristics'!$C:$C,0))),"",INDEX('Policy Characteristics'!F:F,MATCH($C356,'Policy Characteristics'!$C:$C,0)))</f>
        <v>0</v>
      </c>
      <c r="M356" s="446">
        <f>IF(ISBLANK(INDEX('Policy Characteristics'!G:G,MATCH($C356,'Policy Characteristics'!$C:$C,0))),"",INDEX('Policy Characteristics'!G:G,MATCH($C356,'Policy Characteristics'!$C:$C,0)))</f>
        <v>1</v>
      </c>
      <c r="N356" s="446">
        <f>IF(ISBLANK(INDEX('Policy Characteristics'!H:H,MATCH($C356,'Policy Characteristics'!$C:$C,0))),"",INDEX('Policy Characteristics'!H:H,MATCH($C356,'Policy Characteristics'!$C:$C,0)))</f>
        <v>1</v>
      </c>
      <c r="O356" s="446" t="str">
        <f>IF(ISBLANK(INDEX('Policy Characteristics'!I:I,MATCH($C356,'Policy Characteristics'!$C:$C,0))),"",INDEX('Policy Characteristics'!I:I,MATCH($C356,'Policy Characteristics'!$C:$C,0)))</f>
        <v>on/off</v>
      </c>
      <c r="P356" s="446" t="str">
        <f>IF(ISBLANK(INDEX('Policy Characteristics'!J:J,MATCH($C356,'Policy Characteristics'!$C:$C,0))),"",INDEX('Policy Characteristics'!J:J,MATCH($C356,'Policy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6" s="446" t="str">
        <f>IF(ISBLANK(INDEX('Policy Characteristics'!K:K,MATCH($C356,'Policy Characteristics'!$C:$C,0))),"",INDEX('Policy Characteristics'!K:K,MATCH($C356,'Policy Characteristics'!$C:$C,0)))</f>
        <v/>
      </c>
      <c r="R356" s="446" t="str">
        <f>IF(ISBLANK(INDEX('Policy Characteristics'!L:L,MATCH($C356,'Policy Characteristics'!$C:$C,0))),"",INDEX('Policy Characteristics'!L:L,MATCH($C356,'Policy Characteristics'!$C:$C,0)))</f>
        <v/>
      </c>
    </row>
    <row r="357" spans="1:18" x14ac:dyDescent="0.25">
      <c r="A357" s="446" t="str">
        <f>IF(ISBLANK(INDEX('Policy Characteristics'!A:A,MATCH($C357,'Policy Characteristics'!$C:$C,0))),"",INDEX('Policy Characteristics'!A:A,MATCH($C357,'Policy Characteristics'!$C:$C,0)))</f>
        <v>Electricity Supply</v>
      </c>
      <c r="B357" s="467" t="str">
        <f>IF(ISBLANK(INDEX('Policy Characteristics'!B:B,MATCH($C357,'Policy Characteristics'!$C:$C,0))),"",INDEX('Policy Characteristics'!B:B,MATCH($C357,'Policy Characteristics'!$C:$C,0)))</f>
        <v>Non BAU Capacity Retirement Schedule</v>
      </c>
      <c r="C357" s="446" t="str">
        <f t="shared" si="21"/>
        <v>Boolean Use Non BAU Capacity Retirement Schedule</v>
      </c>
      <c r="D357" s="294" t="s">
        <v>3490</v>
      </c>
      <c r="E357" s="339"/>
      <c r="F357" s="294" t="s">
        <v>3495</v>
      </c>
      <c r="G357" s="339"/>
      <c r="H357" s="20">
        <v>1769</v>
      </c>
      <c r="I357" s="468" t="s">
        <v>44</v>
      </c>
      <c r="J357" s="469" t="str">
        <f>IF(ISBLANK(INDEX('Policy Characteristics'!D:D,MATCH($C357,'Policy Characteristics'!$C:$C,0))),"",INDEX('Policy Characteristics'!D:D,MATCH($C357,'Policy Characteristics'!$C:$C,0)))</f>
        <v>Non BAU Capacity Retirement Schedule</v>
      </c>
      <c r="K357" s="446" t="str">
        <f>IF(ISBLANK(INDEX('Policy Characteristics'!E:E,MATCH($C357,'Policy Characteristics'!$C:$C,0))),"",INDEX('Policy Characteristics'!E:E,MATCH($C357,'Policy Characteristics'!$C:$C,0)))</f>
        <v/>
      </c>
      <c r="L357" s="446">
        <f>IF(ISBLANK(INDEX('Policy Characteristics'!F:F,MATCH($C357,'Policy Characteristics'!$C:$C,0))),"",INDEX('Policy Characteristics'!F:F,MATCH($C357,'Policy Characteristics'!$C:$C,0)))</f>
        <v>0</v>
      </c>
      <c r="M357" s="446">
        <f>IF(ISBLANK(INDEX('Policy Characteristics'!G:G,MATCH($C357,'Policy Characteristics'!$C:$C,0))),"",INDEX('Policy Characteristics'!G:G,MATCH($C357,'Policy Characteristics'!$C:$C,0)))</f>
        <v>1</v>
      </c>
      <c r="N357" s="446">
        <f>IF(ISBLANK(INDEX('Policy Characteristics'!H:H,MATCH($C357,'Policy Characteristics'!$C:$C,0))),"",INDEX('Policy Characteristics'!H:H,MATCH($C357,'Policy Characteristics'!$C:$C,0)))</f>
        <v>1</v>
      </c>
      <c r="O357" s="446" t="str">
        <f>IF(ISBLANK(INDEX('Policy Characteristics'!I:I,MATCH($C357,'Policy Characteristics'!$C:$C,0))),"",INDEX('Policy Characteristics'!I:I,MATCH($C357,'Policy Characteristics'!$C:$C,0)))</f>
        <v>on/off</v>
      </c>
      <c r="P357" s="446" t="str">
        <f>IF(ISBLANK(INDEX('Policy Characteristics'!J:J,MATCH($C357,'Policy Characteristics'!$C:$C,0))),"",INDEX('Policy Characteristics'!J:J,MATCH($C357,'Policy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7" s="446" t="str">
        <f>IF(ISBLANK(INDEX('Policy Characteristics'!K:K,MATCH($C357,'Policy Characteristics'!$C:$C,0))),"",INDEX('Policy Characteristics'!K:K,MATCH($C357,'Policy Characteristics'!$C:$C,0)))</f>
        <v/>
      </c>
      <c r="R357" s="446" t="str">
        <f>IF(ISBLANK(INDEX('Policy Characteristics'!L:L,MATCH($C357,'Policy Characteristics'!$C:$C,0))),"",INDEX('Policy Characteristics'!L:L,MATCH($C357,'Policy Characteristics'!$C:$C,0)))</f>
        <v/>
      </c>
    </row>
    <row r="358" spans="1:18" x14ac:dyDescent="0.25">
      <c r="A358" s="446" t="str">
        <f>IF(ISBLANK(INDEX('Policy Characteristics'!A:A,MATCH($C358,'Policy Characteristics'!$C:$C,0))),"",INDEX('Policy Characteristics'!A:A,MATCH($C358,'Policy Characteristics'!$C:$C,0)))</f>
        <v>Electricity Supply</v>
      </c>
      <c r="B358" s="467" t="str">
        <f>IF(ISBLANK(INDEX('Policy Characteristics'!B:B,MATCH($C358,'Policy Characteristics'!$C:$C,0))),"",INDEX('Policy Characteristics'!B:B,MATCH($C358,'Policy Characteristics'!$C:$C,0)))</f>
        <v>Non BAU Capacity Retirement Schedule</v>
      </c>
      <c r="C358" s="446" t="str">
        <f t="shared" si="21"/>
        <v>Boolean Use Non BAU Capacity Retirement Schedule</v>
      </c>
      <c r="D358" s="294" t="s">
        <v>3491</v>
      </c>
      <c r="E358" s="339"/>
      <c r="F358" s="294" t="s">
        <v>3496</v>
      </c>
      <c r="G358" s="339"/>
      <c r="H358" s="20">
        <v>1770</v>
      </c>
      <c r="I358" s="468" t="s">
        <v>44</v>
      </c>
      <c r="J358" s="469" t="str">
        <f>IF(ISBLANK(INDEX('Policy Characteristics'!D:D,MATCH($C358,'Policy Characteristics'!$C:$C,0))),"",INDEX('Policy Characteristics'!D:D,MATCH($C358,'Policy Characteristics'!$C:$C,0)))</f>
        <v>Non BAU Capacity Retirement Schedule</v>
      </c>
      <c r="K358" s="446" t="str">
        <f>IF(ISBLANK(INDEX('Policy Characteristics'!E:E,MATCH($C358,'Policy Characteristics'!$C:$C,0))),"",INDEX('Policy Characteristics'!E:E,MATCH($C358,'Policy Characteristics'!$C:$C,0)))</f>
        <v/>
      </c>
      <c r="L358" s="446">
        <f>IF(ISBLANK(INDEX('Policy Characteristics'!F:F,MATCH($C358,'Policy Characteristics'!$C:$C,0))),"",INDEX('Policy Characteristics'!F:F,MATCH($C358,'Policy Characteristics'!$C:$C,0)))</f>
        <v>0</v>
      </c>
      <c r="M358" s="446">
        <f>IF(ISBLANK(INDEX('Policy Characteristics'!G:G,MATCH($C358,'Policy Characteristics'!$C:$C,0))),"",INDEX('Policy Characteristics'!G:G,MATCH($C358,'Policy Characteristics'!$C:$C,0)))</f>
        <v>1</v>
      </c>
      <c r="N358" s="446">
        <f>IF(ISBLANK(INDEX('Policy Characteristics'!H:H,MATCH($C358,'Policy Characteristics'!$C:$C,0))),"",INDEX('Policy Characteristics'!H:H,MATCH($C358,'Policy Characteristics'!$C:$C,0)))</f>
        <v>1</v>
      </c>
      <c r="O358" s="446" t="str">
        <f>IF(ISBLANK(INDEX('Policy Characteristics'!I:I,MATCH($C358,'Policy Characteristics'!$C:$C,0))),"",INDEX('Policy Characteristics'!I:I,MATCH($C358,'Policy Characteristics'!$C:$C,0)))</f>
        <v>on/off</v>
      </c>
      <c r="P358" s="446" t="str">
        <f>IF(ISBLANK(INDEX('Policy Characteristics'!J:J,MATCH($C358,'Policy Characteristics'!$C:$C,0))),"",INDEX('Policy Characteristics'!J:J,MATCH($C358,'Policy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8" s="446" t="str">
        <f>IF(ISBLANK(INDEX('Policy Characteristics'!K:K,MATCH($C358,'Policy Characteristics'!$C:$C,0))),"",INDEX('Policy Characteristics'!K:K,MATCH($C358,'Policy Characteristics'!$C:$C,0)))</f>
        <v/>
      </c>
      <c r="R358" s="446" t="str">
        <f>IF(ISBLANK(INDEX('Policy Characteristics'!L:L,MATCH($C358,'Policy Characteristics'!$C:$C,0))),"",INDEX('Policy Characteristics'!L:L,MATCH($C358,'Policy Characteristics'!$C:$C,0)))</f>
        <v/>
      </c>
    </row>
    <row r="359" spans="1:18" x14ac:dyDescent="0.25">
      <c r="A359" s="446" t="str">
        <f>IF(ISBLANK(INDEX('Policy Characteristics'!A:A,MATCH($C359,'Policy Characteristics'!$C:$C,0))),"",INDEX('Policy Characteristics'!A:A,MATCH($C359,'Policy Characteristics'!$C:$C,0)))</f>
        <v>Electricity Supply</v>
      </c>
      <c r="B359" s="467" t="str">
        <f>IF(ISBLANK(INDEX('Policy Characteristics'!B:B,MATCH($C359,'Policy Characteristics'!$C:$C,0))),"",INDEX('Policy Characteristics'!B:B,MATCH($C359,'Policy Characteristics'!$C:$C,0)))</f>
        <v>Non BAU Capacity Retirement Schedule</v>
      </c>
      <c r="C359" s="446" t="str">
        <f t="shared" si="21"/>
        <v>Boolean Use Non BAU Capacity Retirement Schedule</v>
      </c>
      <c r="D359" s="294" t="s">
        <v>3492</v>
      </c>
      <c r="E359" s="339"/>
      <c r="F359" s="294" t="s">
        <v>3497</v>
      </c>
      <c r="G359" s="339"/>
      <c r="H359" s="20">
        <v>1771</v>
      </c>
      <c r="I359" s="468" t="s">
        <v>44</v>
      </c>
      <c r="J359" s="469" t="str">
        <f>IF(ISBLANK(INDEX('Policy Characteristics'!D:D,MATCH($C359,'Policy Characteristics'!$C:$C,0))),"",INDEX('Policy Characteristics'!D:D,MATCH($C359,'Policy Characteristics'!$C:$C,0)))</f>
        <v>Non BAU Capacity Retirement Schedule</v>
      </c>
      <c r="K359" s="446" t="str">
        <f>IF(ISBLANK(INDEX('Policy Characteristics'!E:E,MATCH($C359,'Policy Characteristics'!$C:$C,0))),"",INDEX('Policy Characteristics'!E:E,MATCH($C359,'Policy Characteristics'!$C:$C,0)))</f>
        <v/>
      </c>
      <c r="L359" s="446">
        <f>IF(ISBLANK(INDEX('Policy Characteristics'!F:F,MATCH($C359,'Policy Characteristics'!$C:$C,0))),"",INDEX('Policy Characteristics'!F:F,MATCH($C359,'Policy Characteristics'!$C:$C,0)))</f>
        <v>0</v>
      </c>
      <c r="M359" s="446">
        <f>IF(ISBLANK(INDEX('Policy Characteristics'!G:G,MATCH($C359,'Policy Characteristics'!$C:$C,0))),"",INDEX('Policy Characteristics'!G:G,MATCH($C359,'Policy Characteristics'!$C:$C,0)))</f>
        <v>1</v>
      </c>
      <c r="N359" s="446">
        <f>IF(ISBLANK(INDEX('Policy Characteristics'!H:H,MATCH($C359,'Policy Characteristics'!$C:$C,0))),"",INDEX('Policy Characteristics'!H:H,MATCH($C359,'Policy Characteristics'!$C:$C,0)))</f>
        <v>1</v>
      </c>
      <c r="O359" s="446" t="str">
        <f>IF(ISBLANK(INDEX('Policy Characteristics'!I:I,MATCH($C359,'Policy Characteristics'!$C:$C,0))),"",INDEX('Policy Characteristics'!I:I,MATCH($C359,'Policy Characteristics'!$C:$C,0)))</f>
        <v>on/off</v>
      </c>
      <c r="P359" s="446" t="str">
        <f>IF(ISBLANK(INDEX('Policy Characteristics'!J:J,MATCH($C359,'Policy Characteristics'!$C:$C,0))),"",INDEX('Policy Characteristics'!J:J,MATCH($C359,'Policy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9" s="446" t="str">
        <f>IF(ISBLANK(INDEX('Policy Characteristics'!K:K,MATCH($C359,'Policy Characteristics'!$C:$C,0))),"",INDEX('Policy Characteristics'!K:K,MATCH($C359,'Policy Characteristics'!$C:$C,0)))</f>
        <v/>
      </c>
      <c r="R359" s="446" t="str">
        <f>IF(ISBLANK(INDEX('Policy Characteristics'!L:L,MATCH($C359,'Policy Characteristics'!$C:$C,0))),"",INDEX('Policy Characteristics'!L:L,MATCH($C359,'Policy Characteristics'!$C:$C,0)))</f>
        <v/>
      </c>
    </row>
    <row r="360" spans="1:18" x14ac:dyDescent="0.25">
      <c r="A360" s="446" t="str">
        <f>IF(ISBLANK(INDEX('Policy Characteristics'!A:A,MATCH($C360,'Policy Characteristics'!$C:$C,0))),"",INDEX('Policy Characteristics'!A:A,MATCH($C360,'Policy Characteristics'!$C:$C,0)))</f>
        <v>Electricity Supply</v>
      </c>
      <c r="B360" s="467" t="str">
        <f>IF(ISBLANK(INDEX('Policy Characteristics'!B:B,MATCH($C360,'Policy Characteristics'!$C:$C,0))),"",INDEX('Policy Characteristics'!B:B,MATCH($C360,'Policy Characteristics'!$C:$C,0)))</f>
        <v>Non BAU Capacity Retirement Schedule</v>
      </c>
      <c r="C360" s="446" t="str">
        <f t="shared" si="21"/>
        <v>Boolean Use Non BAU Capacity Retirement Schedule</v>
      </c>
      <c r="D360" s="294" t="s">
        <v>3493</v>
      </c>
      <c r="E360" s="339"/>
      <c r="F360" s="294" t="s">
        <v>3498</v>
      </c>
      <c r="G360" s="339"/>
      <c r="H360" s="20">
        <v>1772</v>
      </c>
      <c r="I360" s="468" t="s">
        <v>44</v>
      </c>
      <c r="J360" s="469" t="str">
        <f>IF(ISBLANK(INDEX('Policy Characteristics'!D:D,MATCH($C360,'Policy Characteristics'!$C:$C,0))),"",INDEX('Policy Characteristics'!D:D,MATCH($C360,'Policy Characteristics'!$C:$C,0)))</f>
        <v>Non BAU Capacity Retirement Schedule</v>
      </c>
      <c r="K360" s="446" t="str">
        <f>IF(ISBLANK(INDEX('Policy Characteristics'!E:E,MATCH($C360,'Policy Characteristics'!$C:$C,0))),"",INDEX('Policy Characteristics'!E:E,MATCH($C360,'Policy Characteristics'!$C:$C,0)))</f>
        <v/>
      </c>
      <c r="L360" s="446">
        <f>IF(ISBLANK(INDEX('Policy Characteristics'!F:F,MATCH($C360,'Policy Characteristics'!$C:$C,0))),"",INDEX('Policy Characteristics'!F:F,MATCH($C360,'Policy Characteristics'!$C:$C,0)))</f>
        <v>0</v>
      </c>
      <c r="M360" s="446">
        <f>IF(ISBLANK(INDEX('Policy Characteristics'!G:G,MATCH($C360,'Policy Characteristics'!$C:$C,0))),"",INDEX('Policy Characteristics'!G:G,MATCH($C360,'Policy Characteristics'!$C:$C,0)))</f>
        <v>1</v>
      </c>
      <c r="N360" s="446">
        <f>IF(ISBLANK(INDEX('Policy Characteristics'!H:H,MATCH($C360,'Policy Characteristics'!$C:$C,0))),"",INDEX('Policy Characteristics'!H:H,MATCH($C360,'Policy Characteristics'!$C:$C,0)))</f>
        <v>1</v>
      </c>
      <c r="O360" s="446" t="str">
        <f>IF(ISBLANK(INDEX('Policy Characteristics'!I:I,MATCH($C360,'Policy Characteristics'!$C:$C,0))),"",INDEX('Policy Characteristics'!I:I,MATCH($C360,'Policy Characteristics'!$C:$C,0)))</f>
        <v>on/off</v>
      </c>
      <c r="P360" s="446" t="str">
        <f>IF(ISBLANK(INDEX('Policy Characteristics'!J:J,MATCH($C360,'Policy Characteristics'!$C:$C,0))),"",INDEX('Policy Characteristics'!J:J,MATCH($C360,'Policy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60" s="446" t="str">
        <f>IF(ISBLANK(INDEX('Policy Characteristics'!K:K,MATCH($C360,'Policy Characteristics'!$C:$C,0))),"",INDEX('Policy Characteristics'!K:K,MATCH($C360,'Policy Characteristics'!$C:$C,0)))</f>
        <v/>
      </c>
      <c r="R360" s="446" t="str">
        <f>IF(ISBLANK(INDEX('Policy Characteristics'!L:L,MATCH($C360,'Policy Characteristics'!$C:$C,0))),"",INDEX('Policy Characteristics'!L:L,MATCH($C360,'Policy Characteristics'!$C:$C,0)))</f>
        <v/>
      </c>
    </row>
    <row r="361" spans="1:18" x14ac:dyDescent="0.25">
      <c r="A361" s="446" t="str">
        <f>IF(ISBLANK(INDEX('Policy Characteristics'!A:A,MATCH($C361,'Policy Characteristics'!$C:$C,0))),"",INDEX('Policy Characteristics'!A:A,MATCH($C361,'Policy Characteristics'!$C:$C,0)))</f>
        <v>Electricity Supply</v>
      </c>
      <c r="B361" s="467" t="str">
        <f>IF(ISBLANK(INDEX('Policy Characteristics'!B:B,MATCH($C361,'Policy Characteristics'!$C:$C,0))),"",INDEX('Policy Characteristics'!B:B,MATCH($C361,'Policy Characteristics'!$C:$C,0)))</f>
        <v>Non BAU Capacity Retirement Schedule</v>
      </c>
      <c r="C361" s="446" t="str">
        <f t="shared" si="21"/>
        <v>Boolean Use Non BAU Capacity Retirement Schedule</v>
      </c>
      <c r="D361" s="294" t="s">
        <v>3582</v>
      </c>
      <c r="E361" s="339"/>
      <c r="F361" s="294" t="s">
        <v>3580</v>
      </c>
      <c r="G361" s="339"/>
      <c r="H361" s="20">
        <v>1773</v>
      </c>
      <c r="I361" s="468" t="s">
        <v>44</v>
      </c>
      <c r="J361" s="469" t="str">
        <f>IF(ISBLANK(INDEX('Policy Characteristics'!D:D,MATCH($C361,'Policy Characteristics'!$C:$C,0))),"",INDEX('Policy Characteristics'!D:D,MATCH($C361,'Policy Characteristics'!$C:$C,0)))</f>
        <v>Non BAU Capacity Retirement Schedule</v>
      </c>
      <c r="K361" s="446" t="str">
        <f>IF(ISBLANK(INDEX('Policy Characteristics'!E:E,MATCH($C361,'Policy Characteristics'!$C:$C,0))),"",INDEX('Policy Characteristics'!E:E,MATCH($C361,'Policy Characteristics'!$C:$C,0)))</f>
        <v/>
      </c>
      <c r="L361" s="446">
        <f>IF(ISBLANK(INDEX('Policy Characteristics'!F:F,MATCH($C361,'Policy Characteristics'!$C:$C,0))),"",INDEX('Policy Characteristics'!F:F,MATCH($C361,'Policy Characteristics'!$C:$C,0)))</f>
        <v>0</v>
      </c>
      <c r="M361" s="446">
        <f>IF(ISBLANK(INDEX('Policy Characteristics'!G:G,MATCH($C361,'Policy Characteristics'!$C:$C,0))),"",INDEX('Policy Characteristics'!G:G,MATCH($C361,'Policy Characteristics'!$C:$C,0)))</f>
        <v>1</v>
      </c>
      <c r="N361" s="446">
        <f>IF(ISBLANK(INDEX('Policy Characteristics'!H:H,MATCH($C361,'Policy Characteristics'!$C:$C,0))),"",INDEX('Policy Characteristics'!H:H,MATCH($C361,'Policy Characteristics'!$C:$C,0)))</f>
        <v>1</v>
      </c>
      <c r="O361" s="446" t="str">
        <f>IF(ISBLANK(INDEX('Policy Characteristics'!I:I,MATCH($C361,'Policy Characteristics'!$C:$C,0))),"",INDEX('Policy Characteristics'!I:I,MATCH($C361,'Policy Characteristics'!$C:$C,0)))</f>
        <v>on/off</v>
      </c>
      <c r="P361" s="446" t="str">
        <f>IF(ISBLANK(INDEX('Policy Characteristics'!J:J,MATCH($C361,'Policy Characteristics'!$C:$C,0))),"",INDEX('Policy Characteristics'!J:J,MATCH($C361,'Policy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61" s="446" t="str">
        <f>IF(ISBLANK(INDEX('Policy Characteristics'!K:K,MATCH($C361,'Policy Characteristics'!$C:$C,0))),"",INDEX('Policy Characteristics'!K:K,MATCH($C361,'Policy Characteristics'!$C:$C,0)))</f>
        <v/>
      </c>
      <c r="R361" s="446" t="str">
        <f>IF(ISBLANK(INDEX('Policy Characteristics'!L:L,MATCH($C361,'Policy Characteristics'!$C:$C,0))),"",INDEX('Policy Characteristics'!L:L,MATCH($C361,'Policy Characteristics'!$C:$C,0)))</f>
        <v/>
      </c>
    </row>
    <row r="362" spans="1:18" x14ac:dyDescent="0.25">
      <c r="A362" s="446" t="str">
        <f>IF(ISBLANK(INDEX('Policy Characteristics'!A:A,MATCH($C362,'Policy Characteristics'!$C:$C,0))),"",INDEX('Policy Characteristics'!A:A,MATCH($C362,'Policy Characteristics'!$C:$C,0)))</f>
        <v>Electricity Supply</v>
      </c>
      <c r="B362" s="467" t="str">
        <f>IF(ISBLANK(INDEX('Policy Characteristics'!B:B,MATCH($C362,'Policy Characteristics'!$C:$C,0))),"",INDEX('Policy Characteristics'!B:B,MATCH($C362,'Policy Characteristics'!$C:$C,0)))</f>
        <v>Non BAU Capacity Retirement Schedule</v>
      </c>
      <c r="C362" s="446" t="str">
        <f t="shared" si="21"/>
        <v>Boolean Use Non BAU Capacity Retirement Schedule</v>
      </c>
      <c r="D362" s="294" t="s">
        <v>3583</v>
      </c>
      <c r="E362" s="339"/>
      <c r="F362" s="294" t="s">
        <v>3581</v>
      </c>
      <c r="G362" s="339"/>
      <c r="H362" s="20">
        <v>2240</v>
      </c>
      <c r="I362" s="468" t="s">
        <v>44</v>
      </c>
      <c r="J362" s="469" t="str">
        <f>IF(ISBLANK(INDEX('Policy Characteristics'!D:D,MATCH($C362,'Policy Characteristics'!$C:$C,0))),"",INDEX('Policy Characteristics'!D:D,MATCH($C362,'Policy Characteristics'!$C:$C,0)))</f>
        <v>Non BAU Capacity Retirement Schedule</v>
      </c>
      <c r="K362" s="446" t="str">
        <f>IF(ISBLANK(INDEX('Policy Characteristics'!E:E,MATCH($C362,'Policy Characteristics'!$C:$C,0))),"",INDEX('Policy Characteristics'!E:E,MATCH($C362,'Policy Characteristics'!$C:$C,0)))</f>
        <v/>
      </c>
      <c r="L362" s="446">
        <f>IF(ISBLANK(INDEX('Policy Characteristics'!F:F,MATCH($C362,'Policy Characteristics'!$C:$C,0))),"",INDEX('Policy Characteristics'!F:F,MATCH($C362,'Policy Characteristics'!$C:$C,0)))</f>
        <v>0</v>
      </c>
      <c r="M362" s="446">
        <f>IF(ISBLANK(INDEX('Policy Characteristics'!G:G,MATCH($C362,'Policy Characteristics'!$C:$C,0))),"",INDEX('Policy Characteristics'!G:G,MATCH($C362,'Policy Characteristics'!$C:$C,0)))</f>
        <v>1</v>
      </c>
      <c r="N362" s="446">
        <f>IF(ISBLANK(INDEX('Policy Characteristics'!H:H,MATCH($C362,'Policy Characteristics'!$C:$C,0))),"",INDEX('Policy Characteristics'!H:H,MATCH($C362,'Policy Characteristics'!$C:$C,0)))</f>
        <v>1</v>
      </c>
      <c r="O362" s="446" t="str">
        <f>IF(ISBLANK(INDEX('Policy Characteristics'!I:I,MATCH($C362,'Policy Characteristics'!$C:$C,0))),"",INDEX('Policy Characteristics'!I:I,MATCH($C362,'Policy Characteristics'!$C:$C,0)))</f>
        <v>on/off</v>
      </c>
      <c r="P362" s="446" t="str">
        <f>IF(ISBLANK(INDEX('Policy Characteristics'!J:J,MATCH($C362,'Policy Characteristics'!$C:$C,0))),"",INDEX('Policy Characteristics'!J:J,MATCH($C362,'Policy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62" s="446"/>
      <c r="R362" s="446"/>
    </row>
    <row r="363" spans="1:18" s="446" customFormat="1" x14ac:dyDescent="0.25">
      <c r="A363" s="446" t="str">
        <f>IF(ISBLANK(INDEX('Policy Characteristics'!A:A,MATCH($C363,'Policy Characteristics'!$C:$C,0))),"",INDEX('Policy Characteristics'!A:A,MATCH($C363,'Policy Characteristics'!$C:$C,0)))</f>
        <v>Electricity Supply</v>
      </c>
      <c r="B363" s="467" t="str">
        <f>IF(ISBLANK(INDEX('Policy Characteristics'!B:B,MATCH($C363,'Policy Characteristics'!$C:$C,0))),"",INDEX('Policy Characteristics'!B:B,MATCH($C363,'Policy Characteristics'!$C:$C,0)))</f>
        <v>Non BAU Mandated Capacity Construction</v>
      </c>
      <c r="C363" t="s">
        <v>130</v>
      </c>
      <c r="D363" s="339" t="s">
        <v>448</v>
      </c>
      <c r="E363" s="339"/>
      <c r="F363" s="339" t="s">
        <v>447</v>
      </c>
      <c r="G363" s="339"/>
      <c r="H363" s="20">
        <v>633</v>
      </c>
      <c r="I363" s="468" t="s">
        <v>44</v>
      </c>
      <c r="J363" s="469" t="str">
        <f>IF(ISBLANK(INDEX('Policy Characteristics'!D:D,MATCH($C363,'Policy Characteristics'!$C:$C,0))),"",INDEX('Policy Characteristics'!D:D,MATCH($C363,'Policy Characteristics'!$C:$C,0)))</f>
        <v>Non BAU Mandated Capacity Construction</v>
      </c>
      <c r="K363" s="446" t="str">
        <f>IF(ISBLANK(INDEX('Policy Characteristics'!E:E,MATCH($C363,'Policy Characteristics'!$C:$C,0))),"",INDEX('Policy Characteristics'!E:E,MATCH($C363,'Policy Characteristics'!$C:$C,0)))</f>
        <v/>
      </c>
      <c r="L363" s="446">
        <f>IF(ISBLANK(INDEX('Policy Characteristics'!F:F,MATCH($C363,'Policy Characteristics'!$C:$C,0))),"",INDEX('Policy Characteristics'!F:F,MATCH($C363,'Policy Characteristics'!$C:$C,0)))</f>
        <v>0</v>
      </c>
      <c r="M363" s="446">
        <f>IF(ISBLANK(INDEX('Policy Characteristics'!G:G,MATCH($C363,'Policy Characteristics'!$C:$C,0))),"",INDEX('Policy Characteristics'!G:G,MATCH($C363,'Policy Characteristics'!$C:$C,0)))</f>
        <v>1</v>
      </c>
      <c r="N363" s="446">
        <f>IF(ISBLANK(INDEX('Policy Characteristics'!H:H,MATCH($C363,'Policy Characteristics'!$C:$C,0))),"",INDEX('Policy Characteristics'!H:H,MATCH($C363,'Policy Characteristics'!$C:$C,0)))</f>
        <v>1</v>
      </c>
      <c r="O363" s="446" t="str">
        <f>IF(ISBLANK(INDEX('Policy Characteristics'!I:I,MATCH($C363,'Policy Characteristics'!$C:$C,0))),"",INDEX('Policy Characteristics'!I:I,MATCH($C363,'Policy Characteristics'!$C:$C,0)))</f>
        <v>on/off</v>
      </c>
      <c r="P363" s="446" t="str">
        <f>IF(ISBLANK(INDEX('Policy Characteristics'!J:J,MATCH($C363,'Policy Characteristics'!$C:$C,0))),"",INDEX('Policy Characteristics'!J:J,MATCH($C363,'Policy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63" s="446" t="str">
        <f>IF(ISBLANK(INDEX('Policy Characteristics'!K:K,MATCH($C363,'Policy Characteristics'!$C:$C,0))),"",INDEX('Policy Characteristics'!K:K,MATCH($C363,'Policy Characteristics'!$C:$C,0)))</f>
        <v/>
      </c>
      <c r="R363" s="446" t="str">
        <f>IF(ISBLANK(INDEX('Policy Characteristics'!L:L,MATCH($C363,'Policy Characteristics'!$C:$C,0))),"",INDEX('Policy Characteristics'!L:L,MATCH($C363,'Policy Characteristics'!$C:$C,0)))</f>
        <v/>
      </c>
    </row>
    <row r="364" spans="1:18" s="446" customFormat="1" x14ac:dyDescent="0.25">
      <c r="A364" s="446" t="str">
        <f>IF(ISBLANK(INDEX('Policy Characteristics'!A:A,MATCH($C364,'Policy Characteristics'!$C:$C,0))),"",INDEX('Policy Characteristics'!A:A,MATCH($C364,'Policy Characteristics'!$C:$C,0)))</f>
        <v>Electricity Supply</v>
      </c>
      <c r="B364" s="467" t="str">
        <f>IF(ISBLANK(INDEX('Policy Characteristics'!B:B,MATCH($C364,'Policy Characteristics'!$C:$C,0))),"",INDEX('Policy Characteristics'!B:B,MATCH($C364,'Policy Characteristics'!$C:$C,0)))</f>
        <v>Non BAU Mandated Capacity Construction</v>
      </c>
      <c r="C364" s="446" t="str">
        <f t="shared" ref="C364:C386" si="22">C$363</f>
        <v>Boolean Use Non BAU Mandated Capacity Construction Schedule</v>
      </c>
      <c r="D364" s="294" t="s">
        <v>3488</v>
      </c>
      <c r="E364" s="339"/>
      <c r="F364" s="294" t="s">
        <v>3426</v>
      </c>
      <c r="G364" s="339"/>
      <c r="H364" s="20">
        <v>634</v>
      </c>
      <c r="I364" s="468" t="s">
        <v>44</v>
      </c>
      <c r="J364" s="469" t="str">
        <f>IF(ISBLANK(INDEX('Policy Characteristics'!D:D,MATCH($C364,'Policy Characteristics'!$C:$C,0))),"",INDEX('Policy Characteristics'!D:D,MATCH($C364,'Policy Characteristics'!$C:$C,0)))</f>
        <v>Non BAU Mandated Capacity Construction</v>
      </c>
      <c r="K364" s="446" t="str">
        <f>IF(ISBLANK(INDEX('Policy Characteristics'!E:E,MATCH($C364,'Policy Characteristics'!$C:$C,0))),"",INDEX('Policy Characteristics'!E:E,MATCH($C364,'Policy Characteristics'!$C:$C,0)))</f>
        <v/>
      </c>
      <c r="L364" s="446">
        <f>IF(ISBLANK(INDEX('Policy Characteristics'!F:F,MATCH($C364,'Policy Characteristics'!$C:$C,0))),"",INDEX('Policy Characteristics'!F:F,MATCH($C364,'Policy Characteristics'!$C:$C,0)))</f>
        <v>0</v>
      </c>
      <c r="M364" s="446">
        <f>IF(ISBLANK(INDEX('Policy Characteristics'!G:G,MATCH($C364,'Policy Characteristics'!$C:$C,0))),"",INDEX('Policy Characteristics'!G:G,MATCH($C364,'Policy Characteristics'!$C:$C,0)))</f>
        <v>1</v>
      </c>
      <c r="N364" s="446">
        <f>IF(ISBLANK(INDEX('Policy Characteristics'!H:H,MATCH($C364,'Policy Characteristics'!$C:$C,0))),"",INDEX('Policy Characteristics'!H:H,MATCH($C364,'Policy Characteristics'!$C:$C,0)))</f>
        <v>1</v>
      </c>
      <c r="O364" s="446" t="str">
        <f>IF(ISBLANK(INDEX('Policy Characteristics'!I:I,MATCH($C364,'Policy Characteristics'!$C:$C,0))),"",INDEX('Policy Characteristics'!I:I,MATCH($C364,'Policy Characteristics'!$C:$C,0)))</f>
        <v>on/off</v>
      </c>
      <c r="P364" s="446" t="str">
        <f>IF(ISBLANK(INDEX('Policy Characteristics'!J:J,MATCH($C364,'Policy Characteristics'!$C:$C,0))),"",INDEX('Policy Characteristics'!J:J,MATCH($C364,'Policy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64" s="446" t="str">
        <f>IF(ISBLANK(INDEX('Policy Characteristics'!K:K,MATCH($C364,'Policy Characteristics'!$C:$C,0))),"",INDEX('Policy Characteristics'!K:K,MATCH($C364,'Policy Characteristics'!$C:$C,0)))</f>
        <v/>
      </c>
      <c r="R364" s="446" t="str">
        <f>IF(ISBLANK(INDEX('Policy Characteristics'!L:L,MATCH($C364,'Policy Characteristics'!$C:$C,0))),"",INDEX('Policy Characteristics'!L:L,MATCH($C364,'Policy Characteristics'!$C:$C,0)))</f>
        <v/>
      </c>
    </row>
    <row r="365" spans="1:18" s="446" customFormat="1" x14ac:dyDescent="0.25">
      <c r="A365" s="446" t="str">
        <f>IF(ISBLANK(INDEX('Policy Characteristics'!A:A,MATCH($C365,'Policy Characteristics'!$C:$C,0))),"",INDEX('Policy Characteristics'!A:A,MATCH($C365,'Policy Characteristics'!$C:$C,0)))</f>
        <v>Electricity Supply</v>
      </c>
      <c r="B365" s="467" t="str">
        <f>IF(ISBLANK(INDEX('Policy Characteristics'!B:B,MATCH($C365,'Policy Characteristics'!$C:$C,0))),"",INDEX('Policy Characteristics'!B:B,MATCH($C365,'Policy Characteristics'!$C:$C,0)))</f>
        <v>Non BAU Mandated Capacity Construction</v>
      </c>
      <c r="C365" s="446" t="str">
        <f t="shared" si="22"/>
        <v>Boolean Use Non BAU Mandated Capacity Construction Schedule</v>
      </c>
      <c r="D365" s="294" t="s">
        <v>3489</v>
      </c>
      <c r="E365" s="339"/>
      <c r="F365" s="294" t="s">
        <v>3427</v>
      </c>
      <c r="G365" s="339"/>
      <c r="H365" s="20">
        <v>1774</v>
      </c>
      <c r="I365" s="468" t="s">
        <v>44</v>
      </c>
      <c r="J365" s="469" t="str">
        <f>IF(ISBLANK(INDEX('Policy Characteristics'!D:D,MATCH($C365,'Policy Characteristics'!$C:$C,0))),"",INDEX('Policy Characteristics'!D:D,MATCH($C365,'Policy Characteristics'!$C:$C,0)))</f>
        <v>Non BAU Mandated Capacity Construction</v>
      </c>
      <c r="K365" s="446" t="str">
        <f>IF(ISBLANK(INDEX('Policy Characteristics'!E:E,MATCH($C365,'Policy Characteristics'!$C:$C,0))),"",INDEX('Policy Characteristics'!E:E,MATCH($C365,'Policy Characteristics'!$C:$C,0)))</f>
        <v/>
      </c>
      <c r="L365" s="446">
        <f>IF(ISBLANK(INDEX('Policy Characteristics'!F:F,MATCH($C365,'Policy Characteristics'!$C:$C,0))),"",INDEX('Policy Characteristics'!F:F,MATCH($C365,'Policy Characteristics'!$C:$C,0)))</f>
        <v>0</v>
      </c>
      <c r="M365" s="446">
        <f>IF(ISBLANK(INDEX('Policy Characteristics'!G:G,MATCH($C365,'Policy Characteristics'!$C:$C,0))),"",INDEX('Policy Characteristics'!G:G,MATCH($C365,'Policy Characteristics'!$C:$C,0)))</f>
        <v>1</v>
      </c>
      <c r="N365" s="446">
        <f>IF(ISBLANK(INDEX('Policy Characteristics'!H:H,MATCH($C365,'Policy Characteristics'!$C:$C,0))),"",INDEX('Policy Characteristics'!H:H,MATCH($C365,'Policy Characteristics'!$C:$C,0)))</f>
        <v>1</v>
      </c>
      <c r="O365" s="446" t="str">
        <f>IF(ISBLANK(INDEX('Policy Characteristics'!I:I,MATCH($C365,'Policy Characteristics'!$C:$C,0))),"",INDEX('Policy Characteristics'!I:I,MATCH($C365,'Policy Characteristics'!$C:$C,0)))</f>
        <v>on/off</v>
      </c>
      <c r="P365" s="446" t="str">
        <f>IF(ISBLANK(INDEX('Policy Characteristics'!J:J,MATCH($C365,'Policy Characteristics'!$C:$C,0))),"",INDEX('Policy Characteristics'!J:J,MATCH($C365,'Policy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65" s="446" t="str">
        <f>IF(ISBLANK(INDEX('Policy Characteristics'!K:K,MATCH($C365,'Policy Characteristics'!$C:$C,0))),"",INDEX('Policy Characteristics'!K:K,MATCH($C365,'Policy Characteristics'!$C:$C,0)))</f>
        <v/>
      </c>
      <c r="R365" s="446" t="str">
        <f>IF(ISBLANK(INDEX('Policy Characteristics'!L:L,MATCH($C365,'Policy Characteristics'!$C:$C,0))),"",INDEX('Policy Characteristics'!L:L,MATCH($C365,'Policy Characteristics'!$C:$C,0)))</f>
        <v/>
      </c>
    </row>
    <row r="366" spans="1:18" s="446" customFormat="1" x14ac:dyDescent="0.25">
      <c r="A366" s="446" t="str">
        <f>IF(ISBLANK(INDEX('Policy Characteristics'!A:A,MATCH($C366,'Policy Characteristics'!$C:$C,0))),"",INDEX('Policy Characteristics'!A:A,MATCH($C366,'Policy Characteristics'!$C:$C,0)))</f>
        <v>Electricity Supply</v>
      </c>
      <c r="B366" s="467" t="str">
        <f>IF(ISBLANK(INDEX('Policy Characteristics'!B:B,MATCH($C366,'Policy Characteristics'!$C:$C,0))),"",INDEX('Policy Characteristics'!B:B,MATCH($C366,'Policy Characteristics'!$C:$C,0)))</f>
        <v>Non BAU Mandated Capacity Construction</v>
      </c>
      <c r="C366" s="446" t="str">
        <f t="shared" si="22"/>
        <v>Boolean Use Non BAU Mandated Capacity Construction Schedule</v>
      </c>
      <c r="D366" s="294" t="s">
        <v>76</v>
      </c>
      <c r="E366" s="339"/>
      <c r="F366" s="294" t="s">
        <v>3499</v>
      </c>
      <c r="G366" s="339"/>
      <c r="H366" s="20">
        <v>635</v>
      </c>
      <c r="I366" s="468" t="s">
        <v>44</v>
      </c>
      <c r="J366" s="469" t="str">
        <f>IF(ISBLANK(INDEX('Policy Characteristics'!D:D,MATCH($C366,'Policy Characteristics'!$C:$C,0))),"",INDEX('Policy Characteristics'!D:D,MATCH($C366,'Policy Characteristics'!$C:$C,0)))</f>
        <v>Non BAU Mandated Capacity Construction</v>
      </c>
      <c r="K366" s="446" t="str">
        <f>IF(ISBLANK(INDEX('Policy Characteristics'!E:E,MATCH($C366,'Policy Characteristics'!$C:$C,0))),"",INDEX('Policy Characteristics'!E:E,MATCH($C366,'Policy Characteristics'!$C:$C,0)))</f>
        <v/>
      </c>
      <c r="L366" s="446">
        <f>IF(ISBLANK(INDEX('Policy Characteristics'!F:F,MATCH($C366,'Policy Characteristics'!$C:$C,0))),"",INDEX('Policy Characteristics'!F:F,MATCH($C366,'Policy Characteristics'!$C:$C,0)))</f>
        <v>0</v>
      </c>
      <c r="M366" s="446">
        <f>IF(ISBLANK(INDEX('Policy Characteristics'!G:G,MATCH($C366,'Policy Characteristics'!$C:$C,0))),"",INDEX('Policy Characteristics'!G:G,MATCH($C366,'Policy Characteristics'!$C:$C,0)))</f>
        <v>1</v>
      </c>
      <c r="N366" s="446">
        <f>IF(ISBLANK(INDEX('Policy Characteristics'!H:H,MATCH($C366,'Policy Characteristics'!$C:$C,0))),"",INDEX('Policy Characteristics'!H:H,MATCH($C366,'Policy Characteristics'!$C:$C,0)))</f>
        <v>1</v>
      </c>
      <c r="O366" s="446" t="str">
        <f>IF(ISBLANK(INDEX('Policy Characteristics'!I:I,MATCH($C366,'Policy Characteristics'!$C:$C,0))),"",INDEX('Policy Characteristics'!I:I,MATCH($C366,'Policy Characteristics'!$C:$C,0)))</f>
        <v>on/off</v>
      </c>
      <c r="P366" s="446" t="str">
        <f>IF(ISBLANK(INDEX('Policy Characteristics'!J:J,MATCH($C366,'Policy Characteristics'!$C:$C,0))),"",INDEX('Policy Characteristics'!J:J,MATCH($C366,'Policy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66" s="446" t="str">
        <f>IF(ISBLANK(INDEX('Policy Characteristics'!K:K,MATCH($C366,'Policy Characteristics'!$C:$C,0))),"",INDEX('Policy Characteristics'!K:K,MATCH($C366,'Policy Characteristics'!$C:$C,0)))</f>
        <v/>
      </c>
      <c r="R366" s="446" t="str">
        <f>IF(ISBLANK(INDEX('Policy Characteristics'!L:L,MATCH($C366,'Policy Characteristics'!$C:$C,0))),"",INDEX('Policy Characteristics'!L:L,MATCH($C366,'Policy Characteristics'!$C:$C,0)))</f>
        <v/>
      </c>
    </row>
    <row r="367" spans="1:18" s="446" customFormat="1" x14ac:dyDescent="0.25">
      <c r="A367" s="446" t="str">
        <f>IF(ISBLANK(INDEX('Policy Characteristics'!A:A,MATCH($C367,'Policy Characteristics'!$C:$C,0))),"",INDEX('Policy Characteristics'!A:A,MATCH($C367,'Policy Characteristics'!$C:$C,0)))</f>
        <v>Electricity Supply</v>
      </c>
      <c r="B367" s="467" t="str">
        <f>IF(ISBLANK(INDEX('Policy Characteristics'!B:B,MATCH($C367,'Policy Characteristics'!$C:$C,0))),"",INDEX('Policy Characteristics'!B:B,MATCH($C367,'Policy Characteristics'!$C:$C,0)))</f>
        <v>Non BAU Mandated Capacity Construction</v>
      </c>
      <c r="C367" s="446" t="str">
        <f t="shared" si="22"/>
        <v>Boolean Use Non BAU Mandated Capacity Construction Schedule</v>
      </c>
      <c r="D367" s="294" t="s">
        <v>77</v>
      </c>
      <c r="E367" s="339"/>
      <c r="F367" s="294" t="s">
        <v>89</v>
      </c>
      <c r="G367" s="339"/>
      <c r="H367" s="20">
        <v>636</v>
      </c>
      <c r="I367" s="468" t="s">
        <v>44</v>
      </c>
      <c r="J367" s="469" t="str">
        <f>IF(ISBLANK(INDEX('Policy Characteristics'!D:D,MATCH($C367,'Policy Characteristics'!$C:$C,0))),"",INDEX('Policy Characteristics'!D:D,MATCH($C367,'Policy Characteristics'!$C:$C,0)))</f>
        <v>Non BAU Mandated Capacity Construction</v>
      </c>
      <c r="K367" s="446" t="str">
        <f>IF(ISBLANK(INDEX('Policy Characteristics'!E:E,MATCH($C367,'Policy Characteristics'!$C:$C,0))),"",INDEX('Policy Characteristics'!E:E,MATCH($C367,'Policy Characteristics'!$C:$C,0)))</f>
        <v/>
      </c>
      <c r="L367" s="446">
        <f>IF(ISBLANK(INDEX('Policy Characteristics'!F:F,MATCH($C367,'Policy Characteristics'!$C:$C,0))),"",INDEX('Policy Characteristics'!F:F,MATCH($C367,'Policy Characteristics'!$C:$C,0)))</f>
        <v>0</v>
      </c>
      <c r="M367" s="446">
        <f>IF(ISBLANK(INDEX('Policy Characteristics'!G:G,MATCH($C367,'Policy Characteristics'!$C:$C,0))),"",INDEX('Policy Characteristics'!G:G,MATCH($C367,'Policy Characteristics'!$C:$C,0)))</f>
        <v>1</v>
      </c>
      <c r="N367" s="446">
        <f>IF(ISBLANK(INDEX('Policy Characteristics'!H:H,MATCH($C367,'Policy Characteristics'!$C:$C,0))),"",INDEX('Policy Characteristics'!H:H,MATCH($C367,'Policy Characteristics'!$C:$C,0)))</f>
        <v>1</v>
      </c>
      <c r="O367" s="446" t="str">
        <f>IF(ISBLANK(INDEX('Policy Characteristics'!I:I,MATCH($C367,'Policy Characteristics'!$C:$C,0))),"",INDEX('Policy Characteristics'!I:I,MATCH($C367,'Policy Characteristics'!$C:$C,0)))</f>
        <v>on/off</v>
      </c>
      <c r="P367" s="446" t="str">
        <f>IF(ISBLANK(INDEX('Policy Characteristics'!J:J,MATCH($C367,'Policy Characteristics'!$C:$C,0))),"",INDEX('Policy Characteristics'!J:J,MATCH($C367,'Policy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67" s="446" t="str">
        <f>IF(ISBLANK(INDEX('Policy Characteristics'!K:K,MATCH($C367,'Policy Characteristics'!$C:$C,0))),"",INDEX('Policy Characteristics'!K:K,MATCH($C367,'Policy Characteristics'!$C:$C,0)))</f>
        <v/>
      </c>
      <c r="R367" s="446" t="str">
        <f>IF(ISBLANK(INDEX('Policy Characteristics'!L:L,MATCH($C367,'Policy Characteristics'!$C:$C,0))),"",INDEX('Policy Characteristics'!L:L,MATCH($C367,'Policy Characteristics'!$C:$C,0)))</f>
        <v/>
      </c>
    </row>
    <row r="368" spans="1:18" s="446" customFormat="1" x14ac:dyDescent="0.25">
      <c r="A368" s="446" t="str">
        <f>IF(ISBLANK(INDEX('Policy Characteristics'!A:A,MATCH($C368,'Policy Characteristics'!$C:$C,0))),"",INDEX('Policy Characteristics'!A:A,MATCH($C368,'Policy Characteristics'!$C:$C,0)))</f>
        <v>Electricity Supply</v>
      </c>
      <c r="B368" s="467" t="str">
        <f>IF(ISBLANK(INDEX('Policy Characteristics'!B:B,MATCH($C368,'Policy Characteristics'!$C:$C,0))),"",INDEX('Policy Characteristics'!B:B,MATCH($C368,'Policy Characteristics'!$C:$C,0)))</f>
        <v>Non BAU Mandated Capacity Construction</v>
      </c>
      <c r="C368" s="446" t="str">
        <f t="shared" si="22"/>
        <v>Boolean Use Non BAU Mandated Capacity Construction Schedule</v>
      </c>
      <c r="D368" s="294" t="s">
        <v>449</v>
      </c>
      <c r="E368" s="339"/>
      <c r="F368" s="294" t="s">
        <v>452</v>
      </c>
      <c r="G368" s="339"/>
      <c r="H368" s="20">
        <v>637</v>
      </c>
      <c r="I368" s="468" t="s">
        <v>44</v>
      </c>
      <c r="J368" s="469" t="str">
        <f>IF(ISBLANK(INDEX('Policy Characteristics'!D:D,MATCH($C368,'Policy Characteristics'!$C:$C,0))),"",INDEX('Policy Characteristics'!D:D,MATCH($C368,'Policy Characteristics'!$C:$C,0)))</f>
        <v>Non BAU Mandated Capacity Construction</v>
      </c>
      <c r="K368" s="446" t="str">
        <f>IF(ISBLANK(INDEX('Policy Characteristics'!E:E,MATCH($C368,'Policy Characteristics'!$C:$C,0))),"",INDEX('Policy Characteristics'!E:E,MATCH($C368,'Policy Characteristics'!$C:$C,0)))</f>
        <v/>
      </c>
      <c r="L368" s="446">
        <f>IF(ISBLANK(INDEX('Policy Characteristics'!F:F,MATCH($C368,'Policy Characteristics'!$C:$C,0))),"",INDEX('Policy Characteristics'!F:F,MATCH($C368,'Policy Characteristics'!$C:$C,0)))</f>
        <v>0</v>
      </c>
      <c r="M368" s="446">
        <f>IF(ISBLANK(INDEX('Policy Characteristics'!G:G,MATCH($C368,'Policy Characteristics'!$C:$C,0))),"",INDEX('Policy Characteristics'!G:G,MATCH($C368,'Policy Characteristics'!$C:$C,0)))</f>
        <v>1</v>
      </c>
      <c r="N368" s="446">
        <f>IF(ISBLANK(INDEX('Policy Characteristics'!H:H,MATCH($C368,'Policy Characteristics'!$C:$C,0))),"",INDEX('Policy Characteristics'!H:H,MATCH($C368,'Policy Characteristics'!$C:$C,0)))</f>
        <v>1</v>
      </c>
      <c r="O368" s="446" t="str">
        <f>IF(ISBLANK(INDEX('Policy Characteristics'!I:I,MATCH($C368,'Policy Characteristics'!$C:$C,0))),"",INDEX('Policy Characteristics'!I:I,MATCH($C368,'Policy Characteristics'!$C:$C,0)))</f>
        <v>on/off</v>
      </c>
      <c r="P368" s="446" t="str">
        <f>IF(ISBLANK(INDEX('Policy Characteristics'!J:J,MATCH($C368,'Policy Characteristics'!$C:$C,0))),"",INDEX('Policy Characteristics'!J:J,MATCH($C368,'Policy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68" s="446" t="str">
        <f>IF(ISBLANK(INDEX('Policy Characteristics'!K:K,MATCH($C368,'Policy Characteristics'!$C:$C,0))),"",INDEX('Policy Characteristics'!K:K,MATCH($C368,'Policy Characteristics'!$C:$C,0)))</f>
        <v/>
      </c>
      <c r="R368" s="446" t="str">
        <f>IF(ISBLANK(INDEX('Policy Characteristics'!L:L,MATCH($C368,'Policy Characteristics'!$C:$C,0))),"",INDEX('Policy Characteristics'!L:L,MATCH($C368,'Policy Characteristics'!$C:$C,0)))</f>
        <v/>
      </c>
    </row>
    <row r="369" spans="1:18" s="446" customFormat="1" x14ac:dyDescent="0.25">
      <c r="A369" s="446" t="str">
        <f>IF(ISBLANK(INDEX('Policy Characteristics'!A:A,MATCH($C369,'Policy Characteristics'!$C:$C,0))),"",INDEX('Policy Characteristics'!A:A,MATCH($C369,'Policy Characteristics'!$C:$C,0)))</f>
        <v>Electricity Supply</v>
      </c>
      <c r="B369" s="467" t="str">
        <f>IF(ISBLANK(INDEX('Policy Characteristics'!B:B,MATCH($C369,'Policy Characteristics'!$C:$C,0))),"",INDEX('Policy Characteristics'!B:B,MATCH($C369,'Policy Characteristics'!$C:$C,0)))</f>
        <v>Non BAU Mandated Capacity Construction</v>
      </c>
      <c r="C369" s="446" t="str">
        <f t="shared" si="22"/>
        <v>Boolean Use Non BAU Mandated Capacity Construction Schedule</v>
      </c>
      <c r="D369" s="294" t="s">
        <v>78</v>
      </c>
      <c r="E369" s="339"/>
      <c r="F369" s="294" t="s">
        <v>90</v>
      </c>
      <c r="G369" s="339"/>
      <c r="H369" s="20">
        <v>638</v>
      </c>
      <c r="I369" s="468" t="s">
        <v>44</v>
      </c>
      <c r="J369" s="469" t="str">
        <f>IF(ISBLANK(INDEX('Policy Characteristics'!D:D,MATCH($C369,'Policy Characteristics'!$C:$C,0))),"",INDEX('Policy Characteristics'!D:D,MATCH($C369,'Policy Characteristics'!$C:$C,0)))</f>
        <v>Non BAU Mandated Capacity Construction</v>
      </c>
      <c r="K369" s="446" t="str">
        <f>IF(ISBLANK(INDEX('Policy Characteristics'!E:E,MATCH($C369,'Policy Characteristics'!$C:$C,0))),"",INDEX('Policy Characteristics'!E:E,MATCH($C369,'Policy Characteristics'!$C:$C,0)))</f>
        <v/>
      </c>
      <c r="L369" s="446">
        <f>IF(ISBLANK(INDEX('Policy Characteristics'!F:F,MATCH($C369,'Policy Characteristics'!$C:$C,0))),"",INDEX('Policy Characteristics'!F:F,MATCH($C369,'Policy Characteristics'!$C:$C,0)))</f>
        <v>0</v>
      </c>
      <c r="M369" s="446">
        <f>IF(ISBLANK(INDEX('Policy Characteristics'!G:G,MATCH($C369,'Policy Characteristics'!$C:$C,0))),"",INDEX('Policy Characteristics'!G:G,MATCH($C369,'Policy Characteristics'!$C:$C,0)))</f>
        <v>1</v>
      </c>
      <c r="N369" s="446">
        <f>IF(ISBLANK(INDEX('Policy Characteristics'!H:H,MATCH($C369,'Policy Characteristics'!$C:$C,0))),"",INDEX('Policy Characteristics'!H:H,MATCH($C369,'Policy Characteristics'!$C:$C,0)))</f>
        <v>1</v>
      </c>
      <c r="O369" s="446" t="str">
        <f>IF(ISBLANK(INDEX('Policy Characteristics'!I:I,MATCH($C369,'Policy Characteristics'!$C:$C,0))),"",INDEX('Policy Characteristics'!I:I,MATCH($C369,'Policy Characteristics'!$C:$C,0)))</f>
        <v>on/off</v>
      </c>
      <c r="P369" s="446" t="str">
        <f>IF(ISBLANK(INDEX('Policy Characteristics'!J:J,MATCH($C369,'Policy Characteristics'!$C:$C,0))),"",INDEX('Policy Characteristics'!J:J,MATCH($C369,'Policy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69" s="446" t="str">
        <f>IF(ISBLANK(INDEX('Policy Characteristics'!K:K,MATCH($C369,'Policy Characteristics'!$C:$C,0))),"",INDEX('Policy Characteristics'!K:K,MATCH($C369,'Policy Characteristics'!$C:$C,0)))</f>
        <v/>
      </c>
      <c r="R369" s="446" t="str">
        <f>IF(ISBLANK(INDEX('Policy Characteristics'!L:L,MATCH($C369,'Policy Characteristics'!$C:$C,0))),"",INDEX('Policy Characteristics'!L:L,MATCH($C369,'Policy Characteristics'!$C:$C,0)))</f>
        <v/>
      </c>
    </row>
    <row r="370" spans="1:18" s="446" customFormat="1" x14ac:dyDescent="0.25">
      <c r="A370" s="446" t="str">
        <f>IF(ISBLANK(INDEX('Policy Characteristics'!A:A,MATCH($C370,'Policy Characteristics'!$C:$C,0))),"",INDEX('Policy Characteristics'!A:A,MATCH($C370,'Policy Characteristics'!$C:$C,0)))</f>
        <v>Electricity Supply</v>
      </c>
      <c r="B370" s="467" t="str">
        <f>IF(ISBLANK(INDEX('Policy Characteristics'!B:B,MATCH($C370,'Policy Characteristics'!$C:$C,0))),"",INDEX('Policy Characteristics'!B:B,MATCH($C370,'Policy Characteristics'!$C:$C,0)))</f>
        <v>Non BAU Mandated Capacity Construction</v>
      </c>
      <c r="C370" s="446" t="str">
        <f t="shared" si="22"/>
        <v>Boolean Use Non BAU Mandated Capacity Construction Schedule</v>
      </c>
      <c r="D370" s="294" t="s">
        <v>79</v>
      </c>
      <c r="E370" s="339"/>
      <c r="F370" s="294" t="s">
        <v>91</v>
      </c>
      <c r="G370" s="339"/>
      <c r="H370" s="20">
        <v>639</v>
      </c>
      <c r="I370" s="468" t="s">
        <v>44</v>
      </c>
      <c r="J370" s="469" t="str">
        <f>IF(ISBLANK(INDEX('Policy Characteristics'!D:D,MATCH($C370,'Policy Characteristics'!$C:$C,0))),"",INDEX('Policy Characteristics'!D:D,MATCH($C370,'Policy Characteristics'!$C:$C,0)))</f>
        <v>Non BAU Mandated Capacity Construction</v>
      </c>
      <c r="K370" s="446" t="str">
        <f>IF(ISBLANK(INDEX('Policy Characteristics'!E:E,MATCH($C370,'Policy Characteristics'!$C:$C,0))),"",INDEX('Policy Characteristics'!E:E,MATCH($C370,'Policy Characteristics'!$C:$C,0)))</f>
        <v/>
      </c>
      <c r="L370" s="446">
        <f>IF(ISBLANK(INDEX('Policy Characteristics'!F:F,MATCH($C370,'Policy Characteristics'!$C:$C,0))),"",INDEX('Policy Characteristics'!F:F,MATCH($C370,'Policy Characteristics'!$C:$C,0)))</f>
        <v>0</v>
      </c>
      <c r="M370" s="446">
        <f>IF(ISBLANK(INDEX('Policy Characteristics'!G:G,MATCH($C370,'Policy Characteristics'!$C:$C,0))),"",INDEX('Policy Characteristics'!G:G,MATCH($C370,'Policy Characteristics'!$C:$C,0)))</f>
        <v>1</v>
      </c>
      <c r="N370" s="446">
        <f>IF(ISBLANK(INDEX('Policy Characteristics'!H:H,MATCH($C370,'Policy Characteristics'!$C:$C,0))),"",INDEX('Policy Characteristics'!H:H,MATCH($C370,'Policy Characteristics'!$C:$C,0)))</f>
        <v>1</v>
      </c>
      <c r="O370" s="446" t="str">
        <f>IF(ISBLANK(INDEX('Policy Characteristics'!I:I,MATCH($C370,'Policy Characteristics'!$C:$C,0))),"",INDEX('Policy Characteristics'!I:I,MATCH($C370,'Policy Characteristics'!$C:$C,0)))</f>
        <v>on/off</v>
      </c>
      <c r="P370" s="446" t="str">
        <f>IF(ISBLANK(INDEX('Policy Characteristics'!J:J,MATCH($C370,'Policy Characteristics'!$C:$C,0))),"",INDEX('Policy Characteristics'!J:J,MATCH($C370,'Policy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0" s="446" t="str">
        <f>IF(ISBLANK(INDEX('Policy Characteristics'!K:K,MATCH($C370,'Policy Characteristics'!$C:$C,0))),"",INDEX('Policy Characteristics'!K:K,MATCH($C370,'Policy Characteristics'!$C:$C,0)))</f>
        <v/>
      </c>
      <c r="R370" s="446" t="str">
        <f>IF(ISBLANK(INDEX('Policy Characteristics'!L:L,MATCH($C370,'Policy Characteristics'!$C:$C,0))),"",INDEX('Policy Characteristics'!L:L,MATCH($C370,'Policy Characteristics'!$C:$C,0)))</f>
        <v/>
      </c>
    </row>
    <row r="371" spans="1:18" s="446" customFormat="1" x14ac:dyDescent="0.25">
      <c r="A371" s="446" t="str">
        <f>IF(ISBLANK(INDEX('Policy Characteristics'!A:A,MATCH($C371,'Policy Characteristics'!$C:$C,0))),"",INDEX('Policy Characteristics'!A:A,MATCH($C371,'Policy Characteristics'!$C:$C,0)))</f>
        <v>Electricity Supply</v>
      </c>
      <c r="B371" s="467" t="str">
        <f>IF(ISBLANK(INDEX('Policy Characteristics'!B:B,MATCH($C371,'Policy Characteristics'!$C:$C,0))),"",INDEX('Policy Characteristics'!B:B,MATCH($C371,'Policy Characteristics'!$C:$C,0)))</f>
        <v>Non BAU Mandated Capacity Construction</v>
      </c>
      <c r="C371" s="446" t="str">
        <f t="shared" si="22"/>
        <v>Boolean Use Non BAU Mandated Capacity Construction Schedule</v>
      </c>
      <c r="D371" s="294" t="s">
        <v>80</v>
      </c>
      <c r="E371" s="339"/>
      <c r="F371" s="294" t="s">
        <v>92</v>
      </c>
      <c r="G371" s="339"/>
      <c r="H371" s="20">
        <v>640</v>
      </c>
      <c r="I371" s="468" t="s">
        <v>44</v>
      </c>
      <c r="J371" s="469" t="str">
        <f>IF(ISBLANK(INDEX('Policy Characteristics'!D:D,MATCH($C371,'Policy Characteristics'!$C:$C,0))),"",INDEX('Policy Characteristics'!D:D,MATCH($C371,'Policy Characteristics'!$C:$C,0)))</f>
        <v>Non BAU Mandated Capacity Construction</v>
      </c>
      <c r="K371" s="446" t="str">
        <f>IF(ISBLANK(INDEX('Policy Characteristics'!E:E,MATCH($C371,'Policy Characteristics'!$C:$C,0))),"",INDEX('Policy Characteristics'!E:E,MATCH($C371,'Policy Characteristics'!$C:$C,0)))</f>
        <v/>
      </c>
      <c r="L371" s="446">
        <f>IF(ISBLANK(INDEX('Policy Characteristics'!F:F,MATCH($C371,'Policy Characteristics'!$C:$C,0))),"",INDEX('Policy Characteristics'!F:F,MATCH($C371,'Policy Characteristics'!$C:$C,0)))</f>
        <v>0</v>
      </c>
      <c r="M371" s="446">
        <f>IF(ISBLANK(INDEX('Policy Characteristics'!G:G,MATCH($C371,'Policy Characteristics'!$C:$C,0))),"",INDEX('Policy Characteristics'!G:G,MATCH($C371,'Policy Characteristics'!$C:$C,0)))</f>
        <v>1</v>
      </c>
      <c r="N371" s="446">
        <f>IF(ISBLANK(INDEX('Policy Characteristics'!H:H,MATCH($C371,'Policy Characteristics'!$C:$C,0))),"",INDEX('Policy Characteristics'!H:H,MATCH($C371,'Policy Characteristics'!$C:$C,0)))</f>
        <v>1</v>
      </c>
      <c r="O371" s="446" t="str">
        <f>IF(ISBLANK(INDEX('Policy Characteristics'!I:I,MATCH($C371,'Policy Characteristics'!$C:$C,0))),"",INDEX('Policy Characteristics'!I:I,MATCH($C371,'Policy Characteristics'!$C:$C,0)))</f>
        <v>on/off</v>
      </c>
      <c r="P371" s="446" t="str">
        <f>IF(ISBLANK(INDEX('Policy Characteristics'!J:J,MATCH($C371,'Policy Characteristics'!$C:$C,0))),"",INDEX('Policy Characteristics'!J:J,MATCH($C371,'Policy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1" s="446" t="str">
        <f>IF(ISBLANK(INDEX('Policy Characteristics'!K:K,MATCH($C371,'Policy Characteristics'!$C:$C,0))),"",INDEX('Policy Characteristics'!K:K,MATCH($C371,'Policy Characteristics'!$C:$C,0)))</f>
        <v/>
      </c>
      <c r="R371" s="446" t="str">
        <f>IF(ISBLANK(INDEX('Policy Characteristics'!L:L,MATCH($C371,'Policy Characteristics'!$C:$C,0))),"",INDEX('Policy Characteristics'!L:L,MATCH($C371,'Policy Characteristics'!$C:$C,0)))</f>
        <v/>
      </c>
    </row>
    <row r="372" spans="1:18" s="446" customFormat="1" x14ac:dyDescent="0.25">
      <c r="A372" s="446" t="str">
        <f>IF(ISBLANK(INDEX('Policy Characteristics'!A:A,MATCH($C372,'Policy Characteristics'!$C:$C,0))),"",INDEX('Policy Characteristics'!A:A,MATCH($C372,'Policy Characteristics'!$C:$C,0)))</f>
        <v>Electricity Supply</v>
      </c>
      <c r="B372" s="467" t="str">
        <f>IF(ISBLANK(INDEX('Policy Characteristics'!B:B,MATCH($C372,'Policy Characteristics'!$C:$C,0))),"",INDEX('Policy Characteristics'!B:B,MATCH($C372,'Policy Characteristics'!$C:$C,0)))</f>
        <v>Non BAU Mandated Capacity Construction</v>
      </c>
      <c r="C372" s="446" t="str">
        <f t="shared" si="22"/>
        <v>Boolean Use Non BAU Mandated Capacity Construction Schedule</v>
      </c>
      <c r="D372" s="294" t="s">
        <v>2424</v>
      </c>
      <c r="E372" s="339"/>
      <c r="F372" s="294" t="s">
        <v>437</v>
      </c>
      <c r="G372" s="339"/>
      <c r="H372" s="20">
        <v>641</v>
      </c>
      <c r="I372" s="468" t="s">
        <v>44</v>
      </c>
      <c r="J372" s="469" t="str">
        <f>IF(ISBLANK(INDEX('Policy Characteristics'!D:D,MATCH($C372,'Policy Characteristics'!$C:$C,0))),"",INDEX('Policy Characteristics'!D:D,MATCH($C372,'Policy Characteristics'!$C:$C,0)))</f>
        <v>Non BAU Mandated Capacity Construction</v>
      </c>
      <c r="K372" s="446" t="str">
        <f>IF(ISBLANK(INDEX('Policy Characteristics'!E:E,MATCH($C372,'Policy Characteristics'!$C:$C,0))),"",INDEX('Policy Characteristics'!E:E,MATCH($C372,'Policy Characteristics'!$C:$C,0)))</f>
        <v/>
      </c>
      <c r="L372" s="446">
        <f>IF(ISBLANK(INDEX('Policy Characteristics'!F:F,MATCH($C372,'Policy Characteristics'!$C:$C,0))),"",INDEX('Policy Characteristics'!F:F,MATCH($C372,'Policy Characteristics'!$C:$C,0)))</f>
        <v>0</v>
      </c>
      <c r="M372" s="446">
        <f>IF(ISBLANK(INDEX('Policy Characteristics'!G:G,MATCH($C372,'Policy Characteristics'!$C:$C,0))),"",INDEX('Policy Characteristics'!G:G,MATCH($C372,'Policy Characteristics'!$C:$C,0)))</f>
        <v>1</v>
      </c>
      <c r="N372" s="446">
        <f>IF(ISBLANK(INDEX('Policy Characteristics'!H:H,MATCH($C372,'Policy Characteristics'!$C:$C,0))),"",INDEX('Policy Characteristics'!H:H,MATCH($C372,'Policy Characteristics'!$C:$C,0)))</f>
        <v>1</v>
      </c>
      <c r="O372" s="446" t="str">
        <f>IF(ISBLANK(INDEX('Policy Characteristics'!I:I,MATCH($C372,'Policy Characteristics'!$C:$C,0))),"",INDEX('Policy Characteristics'!I:I,MATCH($C372,'Policy Characteristics'!$C:$C,0)))</f>
        <v>on/off</v>
      </c>
      <c r="P372" s="446" t="str">
        <f>IF(ISBLANK(INDEX('Policy Characteristics'!J:J,MATCH($C372,'Policy Characteristics'!$C:$C,0))),"",INDEX('Policy Characteristics'!J:J,MATCH($C372,'Policy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2" s="446" t="str">
        <f>IF(ISBLANK(INDEX('Policy Characteristics'!K:K,MATCH($C372,'Policy Characteristics'!$C:$C,0))),"",INDEX('Policy Characteristics'!K:K,MATCH($C372,'Policy Characteristics'!$C:$C,0)))</f>
        <v/>
      </c>
      <c r="R372" s="446" t="str">
        <f>IF(ISBLANK(INDEX('Policy Characteristics'!L:L,MATCH($C372,'Policy Characteristics'!$C:$C,0))),"",INDEX('Policy Characteristics'!L:L,MATCH($C372,'Policy Characteristics'!$C:$C,0)))</f>
        <v/>
      </c>
    </row>
    <row r="373" spans="1:18" s="446" customFormat="1" x14ac:dyDescent="0.25">
      <c r="A373" s="446" t="str">
        <f>IF(ISBLANK(INDEX('Policy Characteristics'!A:A,MATCH($C373,'Policy Characteristics'!$C:$C,0))),"",INDEX('Policy Characteristics'!A:A,MATCH($C373,'Policy Characteristics'!$C:$C,0)))</f>
        <v>Electricity Supply</v>
      </c>
      <c r="B373" s="467" t="str">
        <f>IF(ISBLANK(INDEX('Policy Characteristics'!B:B,MATCH($C373,'Policy Characteristics'!$C:$C,0))),"",INDEX('Policy Characteristics'!B:B,MATCH($C373,'Policy Characteristics'!$C:$C,0)))</f>
        <v>Non BAU Mandated Capacity Construction</v>
      </c>
      <c r="C373" s="446" t="str">
        <f t="shared" si="22"/>
        <v>Boolean Use Non BAU Mandated Capacity Construction Schedule</v>
      </c>
      <c r="D373" s="294" t="s">
        <v>309</v>
      </c>
      <c r="E373" s="339"/>
      <c r="F373" s="294" t="s">
        <v>311</v>
      </c>
      <c r="G373" s="339"/>
      <c r="H373" s="20">
        <v>642</v>
      </c>
      <c r="I373" s="468" t="s">
        <v>44</v>
      </c>
      <c r="J373" s="469" t="str">
        <f>IF(ISBLANK(INDEX('Policy Characteristics'!D:D,MATCH($C373,'Policy Characteristics'!$C:$C,0))),"",INDEX('Policy Characteristics'!D:D,MATCH($C373,'Policy Characteristics'!$C:$C,0)))</f>
        <v>Non BAU Mandated Capacity Construction</v>
      </c>
      <c r="K373" s="446" t="str">
        <f>IF(ISBLANK(INDEX('Policy Characteristics'!E:E,MATCH($C373,'Policy Characteristics'!$C:$C,0))),"",INDEX('Policy Characteristics'!E:E,MATCH($C373,'Policy Characteristics'!$C:$C,0)))</f>
        <v/>
      </c>
      <c r="L373" s="446">
        <f>IF(ISBLANK(INDEX('Policy Characteristics'!F:F,MATCH($C373,'Policy Characteristics'!$C:$C,0))),"",INDEX('Policy Characteristics'!F:F,MATCH($C373,'Policy Characteristics'!$C:$C,0)))</f>
        <v>0</v>
      </c>
      <c r="M373" s="446">
        <f>IF(ISBLANK(INDEX('Policy Characteristics'!G:G,MATCH($C373,'Policy Characteristics'!$C:$C,0))),"",INDEX('Policy Characteristics'!G:G,MATCH($C373,'Policy Characteristics'!$C:$C,0)))</f>
        <v>1</v>
      </c>
      <c r="N373" s="446">
        <f>IF(ISBLANK(INDEX('Policy Characteristics'!H:H,MATCH($C373,'Policy Characteristics'!$C:$C,0))),"",INDEX('Policy Characteristics'!H:H,MATCH($C373,'Policy Characteristics'!$C:$C,0)))</f>
        <v>1</v>
      </c>
      <c r="O373" s="446" t="str">
        <f>IF(ISBLANK(INDEX('Policy Characteristics'!I:I,MATCH($C373,'Policy Characteristics'!$C:$C,0))),"",INDEX('Policy Characteristics'!I:I,MATCH($C373,'Policy Characteristics'!$C:$C,0)))</f>
        <v>on/off</v>
      </c>
      <c r="P373" s="446" t="str">
        <f>IF(ISBLANK(INDEX('Policy Characteristics'!J:J,MATCH($C373,'Policy Characteristics'!$C:$C,0))),"",INDEX('Policy Characteristics'!J:J,MATCH($C373,'Policy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3" s="446" t="str">
        <f>IF(ISBLANK(INDEX('Policy Characteristics'!K:K,MATCH($C373,'Policy Characteristics'!$C:$C,0))),"",INDEX('Policy Characteristics'!K:K,MATCH($C373,'Policy Characteristics'!$C:$C,0)))</f>
        <v/>
      </c>
      <c r="R373" s="446" t="str">
        <f>IF(ISBLANK(INDEX('Policy Characteristics'!L:L,MATCH($C373,'Policy Characteristics'!$C:$C,0))),"",INDEX('Policy Characteristics'!L:L,MATCH($C373,'Policy Characteristics'!$C:$C,0)))</f>
        <v/>
      </c>
    </row>
    <row r="374" spans="1:18" s="446" customFormat="1" x14ac:dyDescent="0.25">
      <c r="A374" s="446" t="str">
        <f>IF(ISBLANK(INDEX('Policy Characteristics'!A:A,MATCH($C374,'Policy Characteristics'!$C:$C,0))),"",INDEX('Policy Characteristics'!A:A,MATCH($C374,'Policy Characteristics'!$C:$C,0)))</f>
        <v>Electricity Supply</v>
      </c>
      <c r="B374" s="467" t="str">
        <f>IF(ISBLANK(INDEX('Policy Characteristics'!B:B,MATCH($C374,'Policy Characteristics'!$C:$C,0))),"",INDEX('Policy Characteristics'!B:B,MATCH($C374,'Policy Characteristics'!$C:$C,0)))</f>
        <v>Non BAU Mandated Capacity Construction</v>
      </c>
      <c r="C374" s="446" t="str">
        <f t="shared" si="22"/>
        <v>Boolean Use Non BAU Mandated Capacity Construction Schedule</v>
      </c>
      <c r="D374" s="294" t="s">
        <v>310</v>
      </c>
      <c r="E374" s="339"/>
      <c r="F374" s="294" t="s">
        <v>312</v>
      </c>
      <c r="G374" s="339"/>
      <c r="H374" s="20">
        <v>643</v>
      </c>
      <c r="I374" s="468" t="s">
        <v>44</v>
      </c>
      <c r="J374" s="469" t="str">
        <f>IF(ISBLANK(INDEX('Policy Characteristics'!D:D,MATCH($C374,'Policy Characteristics'!$C:$C,0))),"",INDEX('Policy Characteristics'!D:D,MATCH($C374,'Policy Characteristics'!$C:$C,0)))</f>
        <v>Non BAU Mandated Capacity Construction</v>
      </c>
      <c r="K374" s="446" t="str">
        <f>IF(ISBLANK(INDEX('Policy Characteristics'!E:E,MATCH($C374,'Policy Characteristics'!$C:$C,0))),"",INDEX('Policy Characteristics'!E:E,MATCH($C374,'Policy Characteristics'!$C:$C,0)))</f>
        <v/>
      </c>
      <c r="L374" s="446">
        <f>IF(ISBLANK(INDEX('Policy Characteristics'!F:F,MATCH($C374,'Policy Characteristics'!$C:$C,0))),"",INDEX('Policy Characteristics'!F:F,MATCH($C374,'Policy Characteristics'!$C:$C,0)))</f>
        <v>0</v>
      </c>
      <c r="M374" s="446">
        <f>IF(ISBLANK(INDEX('Policy Characteristics'!G:G,MATCH($C374,'Policy Characteristics'!$C:$C,0))),"",INDEX('Policy Characteristics'!G:G,MATCH($C374,'Policy Characteristics'!$C:$C,0)))</f>
        <v>1</v>
      </c>
      <c r="N374" s="446">
        <f>IF(ISBLANK(INDEX('Policy Characteristics'!H:H,MATCH($C374,'Policy Characteristics'!$C:$C,0))),"",INDEX('Policy Characteristics'!H:H,MATCH($C374,'Policy Characteristics'!$C:$C,0)))</f>
        <v>1</v>
      </c>
      <c r="O374" s="446" t="str">
        <f>IF(ISBLANK(INDEX('Policy Characteristics'!I:I,MATCH($C374,'Policy Characteristics'!$C:$C,0))),"",INDEX('Policy Characteristics'!I:I,MATCH($C374,'Policy Characteristics'!$C:$C,0)))</f>
        <v>on/off</v>
      </c>
      <c r="P374" s="446" t="str">
        <f>IF(ISBLANK(INDEX('Policy Characteristics'!J:J,MATCH($C374,'Policy Characteristics'!$C:$C,0))),"",INDEX('Policy Characteristics'!J:J,MATCH($C374,'Policy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4" s="446" t="str">
        <f>IF(ISBLANK(INDEX('Policy Characteristics'!K:K,MATCH($C374,'Policy Characteristics'!$C:$C,0))),"",INDEX('Policy Characteristics'!K:K,MATCH($C374,'Policy Characteristics'!$C:$C,0)))</f>
        <v/>
      </c>
      <c r="R374" s="446" t="str">
        <f>IF(ISBLANK(INDEX('Policy Characteristics'!L:L,MATCH($C374,'Policy Characteristics'!$C:$C,0))),"",INDEX('Policy Characteristics'!L:L,MATCH($C374,'Policy Characteristics'!$C:$C,0)))</f>
        <v/>
      </c>
    </row>
    <row r="375" spans="1:18" s="446" customFormat="1" x14ac:dyDescent="0.25">
      <c r="A375" s="446" t="str">
        <f>IF(ISBLANK(INDEX('Policy Characteristics'!A:A,MATCH($C375,'Policy Characteristics'!$C:$C,0))),"",INDEX('Policy Characteristics'!A:A,MATCH($C375,'Policy Characteristics'!$C:$C,0)))</f>
        <v>Electricity Supply</v>
      </c>
      <c r="B375" s="467" t="str">
        <f>IF(ISBLANK(INDEX('Policy Characteristics'!B:B,MATCH($C375,'Policy Characteristics'!$C:$C,0))),"",INDEX('Policy Characteristics'!B:B,MATCH($C375,'Policy Characteristics'!$C:$C,0)))</f>
        <v>Non BAU Mandated Capacity Construction</v>
      </c>
      <c r="C375" s="446" t="str">
        <f t="shared" si="22"/>
        <v>Boolean Use Non BAU Mandated Capacity Construction Schedule</v>
      </c>
      <c r="D375" s="294" t="s">
        <v>445</v>
      </c>
      <c r="E375" s="339"/>
      <c r="F375" s="294" t="s">
        <v>444</v>
      </c>
      <c r="G375" s="339"/>
      <c r="H375" s="20">
        <v>644</v>
      </c>
      <c r="I375" s="468" t="s">
        <v>44</v>
      </c>
      <c r="J375" s="469" t="str">
        <f>IF(ISBLANK(INDEX('Policy Characteristics'!D:D,MATCH($C375,'Policy Characteristics'!$C:$C,0))),"",INDEX('Policy Characteristics'!D:D,MATCH($C375,'Policy Characteristics'!$C:$C,0)))</f>
        <v>Non BAU Mandated Capacity Construction</v>
      </c>
      <c r="K375" s="446" t="str">
        <f>IF(ISBLANK(INDEX('Policy Characteristics'!E:E,MATCH($C375,'Policy Characteristics'!$C:$C,0))),"",INDEX('Policy Characteristics'!E:E,MATCH($C375,'Policy Characteristics'!$C:$C,0)))</f>
        <v/>
      </c>
      <c r="L375" s="446">
        <f>IF(ISBLANK(INDEX('Policy Characteristics'!F:F,MATCH($C375,'Policy Characteristics'!$C:$C,0))),"",INDEX('Policy Characteristics'!F:F,MATCH($C375,'Policy Characteristics'!$C:$C,0)))</f>
        <v>0</v>
      </c>
      <c r="M375" s="446">
        <f>IF(ISBLANK(INDEX('Policy Characteristics'!G:G,MATCH($C375,'Policy Characteristics'!$C:$C,0))),"",INDEX('Policy Characteristics'!G:G,MATCH($C375,'Policy Characteristics'!$C:$C,0)))</f>
        <v>1</v>
      </c>
      <c r="N375" s="446">
        <f>IF(ISBLANK(INDEX('Policy Characteristics'!H:H,MATCH($C375,'Policy Characteristics'!$C:$C,0))),"",INDEX('Policy Characteristics'!H:H,MATCH($C375,'Policy Characteristics'!$C:$C,0)))</f>
        <v>1</v>
      </c>
      <c r="O375" s="446" t="str">
        <f>IF(ISBLANK(INDEX('Policy Characteristics'!I:I,MATCH($C375,'Policy Characteristics'!$C:$C,0))),"",INDEX('Policy Characteristics'!I:I,MATCH($C375,'Policy Characteristics'!$C:$C,0)))</f>
        <v>on/off</v>
      </c>
      <c r="P375" s="446" t="str">
        <f>IF(ISBLANK(INDEX('Policy Characteristics'!J:J,MATCH($C375,'Policy Characteristics'!$C:$C,0))),"",INDEX('Policy Characteristics'!J:J,MATCH($C375,'Policy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5" s="446" t="str">
        <f>IF(ISBLANK(INDEX('Policy Characteristics'!K:K,MATCH($C375,'Policy Characteristics'!$C:$C,0))),"",INDEX('Policy Characteristics'!K:K,MATCH($C375,'Policy Characteristics'!$C:$C,0)))</f>
        <v/>
      </c>
      <c r="R375" s="446" t="str">
        <f>IF(ISBLANK(INDEX('Policy Characteristics'!L:L,MATCH($C375,'Policy Characteristics'!$C:$C,0))),"",INDEX('Policy Characteristics'!L:L,MATCH($C375,'Policy Characteristics'!$C:$C,0)))</f>
        <v/>
      </c>
    </row>
    <row r="376" spans="1:18" s="446" customFormat="1" x14ac:dyDescent="0.25">
      <c r="A376" s="446" t="str">
        <f>IF(ISBLANK(INDEX('Policy Characteristics'!A:A,MATCH($C376,'Policy Characteristics'!$C:$C,0))),"",INDEX('Policy Characteristics'!A:A,MATCH($C376,'Policy Characteristics'!$C:$C,0)))</f>
        <v>Electricity Supply</v>
      </c>
      <c r="B376" s="467" t="str">
        <f>IF(ISBLANK(INDEX('Policy Characteristics'!B:B,MATCH($C376,'Policy Characteristics'!$C:$C,0))),"",INDEX('Policy Characteristics'!B:B,MATCH($C376,'Policy Characteristics'!$C:$C,0)))</f>
        <v>Non BAU Mandated Capacity Construction</v>
      </c>
      <c r="C376" s="446" t="str">
        <f t="shared" si="22"/>
        <v>Boolean Use Non BAU Mandated Capacity Construction Schedule</v>
      </c>
      <c r="D376" s="294" t="s">
        <v>454</v>
      </c>
      <c r="E376" s="339"/>
      <c r="F376" s="294" t="s">
        <v>455</v>
      </c>
      <c r="G376" s="339"/>
      <c r="H376" s="20">
        <v>645</v>
      </c>
      <c r="I376" s="468" t="s">
        <v>4345</v>
      </c>
      <c r="J376" s="469" t="str">
        <f>IF(ISBLANK(INDEX('Policy Characteristics'!D:D,MATCH($C376,'Policy Characteristics'!$C:$C,0))),"",INDEX('Policy Characteristics'!D:D,MATCH($C376,'Policy Characteristics'!$C:$C,0)))</f>
        <v>Non BAU Mandated Capacity Construction</v>
      </c>
      <c r="K376" s="446" t="str">
        <f>IF(ISBLANK(INDEX('Policy Characteristics'!E:E,MATCH($C376,'Policy Characteristics'!$C:$C,0))),"",INDEX('Policy Characteristics'!E:E,MATCH($C376,'Policy Characteristics'!$C:$C,0)))</f>
        <v/>
      </c>
      <c r="L376" s="446">
        <f>IF(ISBLANK(INDEX('Policy Characteristics'!F:F,MATCH($C376,'Policy Characteristics'!$C:$C,0))),"",INDEX('Policy Characteristics'!F:F,MATCH($C376,'Policy Characteristics'!$C:$C,0)))</f>
        <v>0</v>
      </c>
      <c r="M376" s="446">
        <f>IF(ISBLANK(INDEX('Policy Characteristics'!G:G,MATCH($C376,'Policy Characteristics'!$C:$C,0))),"",INDEX('Policy Characteristics'!G:G,MATCH($C376,'Policy Characteristics'!$C:$C,0)))</f>
        <v>1</v>
      </c>
      <c r="N376" s="446">
        <f>IF(ISBLANK(INDEX('Policy Characteristics'!H:H,MATCH($C376,'Policy Characteristics'!$C:$C,0))),"",INDEX('Policy Characteristics'!H:H,MATCH($C376,'Policy Characteristics'!$C:$C,0)))</f>
        <v>1</v>
      </c>
      <c r="O376" s="446" t="str">
        <f>IF(ISBLANK(INDEX('Policy Characteristics'!I:I,MATCH($C376,'Policy Characteristics'!$C:$C,0))),"",INDEX('Policy Characteristics'!I:I,MATCH($C376,'Policy Characteristics'!$C:$C,0)))</f>
        <v>on/off</v>
      </c>
      <c r="P376" s="446" t="str">
        <f>IF(ISBLANK(INDEX('Policy Characteristics'!J:J,MATCH($C376,'Policy Characteristics'!$C:$C,0))),"",INDEX('Policy Characteristics'!J:J,MATCH($C376,'Policy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6" s="446" t="str">
        <f>IF(ISBLANK(INDEX('Policy Characteristics'!K:K,MATCH($C376,'Policy Characteristics'!$C:$C,0))),"",INDEX('Policy Characteristics'!K:K,MATCH($C376,'Policy Characteristics'!$C:$C,0)))</f>
        <v/>
      </c>
      <c r="R376" s="446" t="str">
        <f>IF(ISBLANK(INDEX('Policy Characteristics'!L:L,MATCH($C376,'Policy Characteristics'!$C:$C,0))),"",INDEX('Policy Characteristics'!L:L,MATCH($C376,'Policy Characteristics'!$C:$C,0)))</f>
        <v/>
      </c>
    </row>
    <row r="377" spans="1:18" s="446" customFormat="1" x14ac:dyDescent="0.25">
      <c r="A377" s="446" t="str">
        <f>IF(ISBLANK(INDEX('Policy Characteristics'!A:A,MATCH($C377,'Policy Characteristics'!$C:$C,0))),"",INDEX('Policy Characteristics'!A:A,MATCH($C377,'Policy Characteristics'!$C:$C,0)))</f>
        <v>Electricity Supply</v>
      </c>
      <c r="B377" s="467" t="str">
        <f>IF(ISBLANK(INDEX('Policy Characteristics'!B:B,MATCH($C377,'Policy Characteristics'!$C:$C,0))),"",INDEX('Policy Characteristics'!B:B,MATCH($C377,'Policy Characteristics'!$C:$C,0)))</f>
        <v>Non BAU Mandated Capacity Construction</v>
      </c>
      <c r="C377" s="446" t="str">
        <f t="shared" si="22"/>
        <v>Boolean Use Non BAU Mandated Capacity Construction Schedule</v>
      </c>
      <c r="D377" s="294" t="s">
        <v>2749</v>
      </c>
      <c r="E377" s="339"/>
      <c r="F377" s="294" t="s">
        <v>2468</v>
      </c>
      <c r="G377" s="339"/>
      <c r="H377" s="20">
        <v>646</v>
      </c>
      <c r="I377" s="468" t="s">
        <v>44</v>
      </c>
      <c r="J377" s="469" t="str">
        <f>IF(ISBLANK(INDEX('Policy Characteristics'!D:D,MATCH($C377,'Policy Characteristics'!$C:$C,0))),"",INDEX('Policy Characteristics'!D:D,MATCH($C377,'Policy Characteristics'!$C:$C,0)))</f>
        <v>Non BAU Mandated Capacity Construction</v>
      </c>
      <c r="K377" s="446" t="str">
        <f>IF(ISBLANK(INDEX('Policy Characteristics'!E:E,MATCH($C377,'Policy Characteristics'!$C:$C,0))),"",INDEX('Policy Characteristics'!E:E,MATCH($C377,'Policy Characteristics'!$C:$C,0)))</f>
        <v/>
      </c>
      <c r="L377" s="446">
        <f>IF(ISBLANK(INDEX('Policy Characteristics'!F:F,MATCH($C377,'Policy Characteristics'!$C:$C,0))),"",INDEX('Policy Characteristics'!F:F,MATCH($C377,'Policy Characteristics'!$C:$C,0)))</f>
        <v>0</v>
      </c>
      <c r="M377" s="446">
        <f>IF(ISBLANK(INDEX('Policy Characteristics'!G:G,MATCH($C377,'Policy Characteristics'!$C:$C,0))),"",INDEX('Policy Characteristics'!G:G,MATCH($C377,'Policy Characteristics'!$C:$C,0)))</f>
        <v>1</v>
      </c>
      <c r="N377" s="446">
        <f>IF(ISBLANK(INDEX('Policy Characteristics'!H:H,MATCH($C377,'Policy Characteristics'!$C:$C,0))),"",INDEX('Policy Characteristics'!H:H,MATCH($C377,'Policy Characteristics'!$C:$C,0)))</f>
        <v>1</v>
      </c>
      <c r="O377" s="446" t="str">
        <f>IF(ISBLANK(INDEX('Policy Characteristics'!I:I,MATCH($C377,'Policy Characteristics'!$C:$C,0))),"",INDEX('Policy Characteristics'!I:I,MATCH($C377,'Policy Characteristics'!$C:$C,0)))</f>
        <v>on/off</v>
      </c>
      <c r="P377" s="446" t="str">
        <f>IF(ISBLANK(INDEX('Policy Characteristics'!J:J,MATCH($C377,'Policy Characteristics'!$C:$C,0))),"",INDEX('Policy Characteristics'!J:J,MATCH($C377,'Policy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7" s="446" t="str">
        <f>IF(ISBLANK(INDEX('Policy Characteristics'!K:K,MATCH($C377,'Policy Characteristics'!$C:$C,0))),"",INDEX('Policy Characteristics'!K:K,MATCH($C377,'Policy Characteristics'!$C:$C,0)))</f>
        <v/>
      </c>
      <c r="R377" s="446" t="str">
        <f>IF(ISBLANK(INDEX('Policy Characteristics'!L:L,MATCH($C377,'Policy Characteristics'!$C:$C,0))),"",INDEX('Policy Characteristics'!L:L,MATCH($C377,'Policy Characteristics'!$C:$C,0)))</f>
        <v/>
      </c>
    </row>
    <row r="378" spans="1:18" s="446" customFormat="1" x14ac:dyDescent="0.25">
      <c r="A378" s="446" t="str">
        <f>IF(ISBLANK(INDEX('Policy Characteristics'!A:A,MATCH($C378,'Policy Characteristics'!$C:$C,0))),"",INDEX('Policy Characteristics'!A:A,MATCH($C378,'Policy Characteristics'!$C:$C,0)))</f>
        <v>Electricity Supply</v>
      </c>
      <c r="B378" s="467" t="str">
        <f>IF(ISBLANK(INDEX('Policy Characteristics'!B:B,MATCH($C378,'Policy Characteristics'!$C:$C,0))),"",INDEX('Policy Characteristics'!B:B,MATCH($C378,'Policy Characteristics'!$C:$C,0)))</f>
        <v>Non BAU Mandated Capacity Construction</v>
      </c>
      <c r="C378" s="446" t="str">
        <f t="shared" si="22"/>
        <v>Boolean Use Non BAU Mandated Capacity Construction Schedule</v>
      </c>
      <c r="D378" s="294" t="s">
        <v>2750</v>
      </c>
      <c r="E378" s="339"/>
      <c r="F378" s="294" t="s">
        <v>2592</v>
      </c>
      <c r="G378" s="339"/>
      <c r="H378" s="20">
        <v>647</v>
      </c>
      <c r="I378" s="468" t="s">
        <v>44</v>
      </c>
      <c r="J378" s="469" t="str">
        <f>IF(ISBLANK(INDEX('Policy Characteristics'!D:D,MATCH($C378,'Policy Characteristics'!$C:$C,0))),"",INDEX('Policy Characteristics'!D:D,MATCH($C378,'Policy Characteristics'!$C:$C,0)))</f>
        <v>Non BAU Mandated Capacity Construction</v>
      </c>
      <c r="K378" s="446" t="str">
        <f>IF(ISBLANK(INDEX('Policy Characteristics'!E:E,MATCH($C378,'Policy Characteristics'!$C:$C,0))),"",INDEX('Policy Characteristics'!E:E,MATCH($C378,'Policy Characteristics'!$C:$C,0)))</f>
        <v/>
      </c>
      <c r="L378" s="446">
        <f>IF(ISBLANK(INDEX('Policy Characteristics'!F:F,MATCH($C378,'Policy Characteristics'!$C:$C,0))),"",INDEX('Policy Characteristics'!F:F,MATCH($C378,'Policy Characteristics'!$C:$C,0)))</f>
        <v>0</v>
      </c>
      <c r="M378" s="446">
        <f>IF(ISBLANK(INDEX('Policy Characteristics'!G:G,MATCH($C378,'Policy Characteristics'!$C:$C,0))),"",INDEX('Policy Characteristics'!G:G,MATCH($C378,'Policy Characteristics'!$C:$C,0)))</f>
        <v>1</v>
      </c>
      <c r="N378" s="446">
        <f>IF(ISBLANK(INDEX('Policy Characteristics'!H:H,MATCH($C378,'Policy Characteristics'!$C:$C,0))),"",INDEX('Policy Characteristics'!H:H,MATCH($C378,'Policy Characteristics'!$C:$C,0)))</f>
        <v>1</v>
      </c>
      <c r="O378" s="446" t="str">
        <f>IF(ISBLANK(INDEX('Policy Characteristics'!I:I,MATCH($C378,'Policy Characteristics'!$C:$C,0))),"",INDEX('Policy Characteristics'!I:I,MATCH($C378,'Policy Characteristics'!$C:$C,0)))</f>
        <v>on/off</v>
      </c>
      <c r="P378" s="446" t="str">
        <f>IF(ISBLANK(INDEX('Policy Characteristics'!J:J,MATCH($C378,'Policy Characteristics'!$C:$C,0))),"",INDEX('Policy Characteristics'!J:J,MATCH($C378,'Policy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8" s="446" t="str">
        <f>IF(ISBLANK(INDEX('Policy Characteristics'!K:K,MATCH($C378,'Policy Characteristics'!$C:$C,0))),"",INDEX('Policy Characteristics'!K:K,MATCH($C378,'Policy Characteristics'!$C:$C,0)))</f>
        <v/>
      </c>
      <c r="R378" s="446" t="str">
        <f>IF(ISBLANK(INDEX('Policy Characteristics'!L:L,MATCH($C378,'Policy Characteristics'!$C:$C,0))),"",INDEX('Policy Characteristics'!L:L,MATCH($C378,'Policy Characteristics'!$C:$C,0)))</f>
        <v/>
      </c>
    </row>
    <row r="379" spans="1:18" s="446" customFormat="1" x14ac:dyDescent="0.25">
      <c r="A379" s="446" t="str">
        <f>IF(ISBLANK(INDEX('Policy Characteristics'!A:A,MATCH($C379,'Policy Characteristics'!$C:$C,0))),"",INDEX('Policy Characteristics'!A:A,MATCH($C379,'Policy Characteristics'!$C:$C,0)))</f>
        <v>Electricity Supply</v>
      </c>
      <c r="B379" s="467" t="str">
        <f>IF(ISBLANK(INDEX('Policy Characteristics'!B:B,MATCH($C379,'Policy Characteristics'!$C:$C,0))),"",INDEX('Policy Characteristics'!B:B,MATCH($C379,'Policy Characteristics'!$C:$C,0)))</f>
        <v>Non BAU Mandated Capacity Construction</v>
      </c>
      <c r="C379" s="446" t="str">
        <f t="shared" si="22"/>
        <v>Boolean Use Non BAU Mandated Capacity Construction Schedule</v>
      </c>
      <c r="D379" s="294" t="s">
        <v>2751</v>
      </c>
      <c r="E379" s="339"/>
      <c r="F379" s="294" t="s">
        <v>2470</v>
      </c>
      <c r="G379" s="339"/>
      <c r="H379" s="20">
        <v>648</v>
      </c>
      <c r="I379" s="468" t="s">
        <v>44</v>
      </c>
      <c r="J379" s="469" t="str">
        <f>IF(ISBLANK(INDEX('Policy Characteristics'!D:D,MATCH($C379,'Policy Characteristics'!$C:$C,0))),"",INDEX('Policy Characteristics'!D:D,MATCH($C379,'Policy Characteristics'!$C:$C,0)))</f>
        <v>Non BAU Mandated Capacity Construction</v>
      </c>
      <c r="K379" s="446" t="str">
        <f>IF(ISBLANK(INDEX('Policy Characteristics'!E:E,MATCH($C379,'Policy Characteristics'!$C:$C,0))),"",INDEX('Policy Characteristics'!E:E,MATCH($C379,'Policy Characteristics'!$C:$C,0)))</f>
        <v/>
      </c>
      <c r="L379" s="446">
        <f>IF(ISBLANK(INDEX('Policy Characteristics'!F:F,MATCH($C379,'Policy Characteristics'!$C:$C,0))),"",INDEX('Policy Characteristics'!F:F,MATCH($C379,'Policy Characteristics'!$C:$C,0)))</f>
        <v>0</v>
      </c>
      <c r="M379" s="446">
        <f>IF(ISBLANK(INDEX('Policy Characteristics'!G:G,MATCH($C379,'Policy Characteristics'!$C:$C,0))),"",INDEX('Policy Characteristics'!G:G,MATCH($C379,'Policy Characteristics'!$C:$C,0)))</f>
        <v>1</v>
      </c>
      <c r="N379" s="446">
        <f>IF(ISBLANK(INDEX('Policy Characteristics'!H:H,MATCH($C379,'Policy Characteristics'!$C:$C,0))),"",INDEX('Policy Characteristics'!H:H,MATCH($C379,'Policy Characteristics'!$C:$C,0)))</f>
        <v>1</v>
      </c>
      <c r="O379" s="446" t="str">
        <f>IF(ISBLANK(INDEX('Policy Characteristics'!I:I,MATCH($C379,'Policy Characteristics'!$C:$C,0))),"",INDEX('Policy Characteristics'!I:I,MATCH($C379,'Policy Characteristics'!$C:$C,0)))</f>
        <v>on/off</v>
      </c>
      <c r="P379" s="446" t="str">
        <f>IF(ISBLANK(INDEX('Policy Characteristics'!J:J,MATCH($C379,'Policy Characteristics'!$C:$C,0))),"",INDEX('Policy Characteristics'!J:J,MATCH($C379,'Policy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9" s="446" t="str">
        <f>IF(ISBLANK(INDEX('Policy Characteristics'!K:K,MATCH($C379,'Policy Characteristics'!$C:$C,0))),"",INDEX('Policy Characteristics'!K:K,MATCH($C379,'Policy Characteristics'!$C:$C,0)))</f>
        <v/>
      </c>
      <c r="R379" s="446" t="str">
        <f>IF(ISBLANK(INDEX('Policy Characteristics'!L:L,MATCH($C379,'Policy Characteristics'!$C:$C,0))),"",INDEX('Policy Characteristics'!L:L,MATCH($C379,'Policy Characteristics'!$C:$C,0)))</f>
        <v/>
      </c>
    </row>
    <row r="380" spans="1:18" s="446" customFormat="1" x14ac:dyDescent="0.25">
      <c r="A380" s="446" t="str">
        <f>IF(ISBLANK(INDEX('Policy Characteristics'!A:A,MATCH($C380,'Policy Characteristics'!$C:$C,0))),"",INDEX('Policy Characteristics'!A:A,MATCH($C380,'Policy Characteristics'!$C:$C,0)))</f>
        <v>Electricity Supply</v>
      </c>
      <c r="B380" s="467" t="str">
        <f>IF(ISBLANK(INDEX('Policy Characteristics'!B:B,MATCH($C380,'Policy Characteristics'!$C:$C,0))),"",INDEX('Policy Characteristics'!B:B,MATCH($C380,'Policy Characteristics'!$C:$C,0)))</f>
        <v>Non BAU Mandated Capacity Construction</v>
      </c>
      <c r="C380" s="446" t="str">
        <f t="shared" si="22"/>
        <v>Boolean Use Non BAU Mandated Capacity Construction Schedule</v>
      </c>
      <c r="D380" s="294" t="s">
        <v>3487</v>
      </c>
      <c r="E380" s="339"/>
      <c r="F380" s="294" t="s">
        <v>3494</v>
      </c>
      <c r="G380" s="339"/>
      <c r="H380" s="20">
        <v>1775</v>
      </c>
      <c r="I380" s="468" t="s">
        <v>44</v>
      </c>
      <c r="J380" s="469" t="str">
        <f>IF(ISBLANK(INDEX('Policy Characteristics'!D:D,MATCH($C380,'Policy Characteristics'!$C:$C,0))),"",INDEX('Policy Characteristics'!D:D,MATCH($C380,'Policy Characteristics'!$C:$C,0)))</f>
        <v>Non BAU Mandated Capacity Construction</v>
      </c>
      <c r="K380" s="446" t="str">
        <f>IF(ISBLANK(INDEX('Policy Characteristics'!E:E,MATCH($C380,'Policy Characteristics'!$C:$C,0))),"",INDEX('Policy Characteristics'!E:E,MATCH($C380,'Policy Characteristics'!$C:$C,0)))</f>
        <v/>
      </c>
      <c r="L380" s="446">
        <f>IF(ISBLANK(INDEX('Policy Characteristics'!F:F,MATCH($C380,'Policy Characteristics'!$C:$C,0))),"",INDEX('Policy Characteristics'!F:F,MATCH($C380,'Policy Characteristics'!$C:$C,0)))</f>
        <v>0</v>
      </c>
      <c r="M380" s="446">
        <f>IF(ISBLANK(INDEX('Policy Characteristics'!G:G,MATCH($C380,'Policy Characteristics'!$C:$C,0))),"",INDEX('Policy Characteristics'!G:G,MATCH($C380,'Policy Characteristics'!$C:$C,0)))</f>
        <v>1</v>
      </c>
      <c r="N380" s="446">
        <f>IF(ISBLANK(INDEX('Policy Characteristics'!H:H,MATCH($C380,'Policy Characteristics'!$C:$C,0))),"",INDEX('Policy Characteristics'!H:H,MATCH($C380,'Policy Characteristics'!$C:$C,0)))</f>
        <v>1</v>
      </c>
      <c r="O380" s="446" t="str">
        <f>IF(ISBLANK(INDEX('Policy Characteristics'!I:I,MATCH($C380,'Policy Characteristics'!$C:$C,0))),"",INDEX('Policy Characteristics'!I:I,MATCH($C380,'Policy Characteristics'!$C:$C,0)))</f>
        <v>on/off</v>
      </c>
      <c r="P380" s="446" t="str">
        <f>IF(ISBLANK(INDEX('Policy Characteristics'!J:J,MATCH($C380,'Policy Characteristics'!$C:$C,0))),"",INDEX('Policy Characteristics'!J:J,MATCH($C380,'Policy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80" s="446" t="str">
        <f>IF(ISBLANK(INDEX('Policy Characteristics'!K:K,MATCH($C380,'Policy Characteristics'!$C:$C,0))),"",INDEX('Policy Characteristics'!K:K,MATCH($C380,'Policy Characteristics'!$C:$C,0)))</f>
        <v/>
      </c>
      <c r="R380" s="446" t="str">
        <f>IF(ISBLANK(INDEX('Policy Characteristics'!L:L,MATCH($C380,'Policy Characteristics'!$C:$C,0))),"",INDEX('Policy Characteristics'!L:L,MATCH($C380,'Policy Characteristics'!$C:$C,0)))</f>
        <v/>
      </c>
    </row>
    <row r="381" spans="1:18" s="446" customFormat="1" x14ac:dyDescent="0.25">
      <c r="A381" s="446" t="str">
        <f>IF(ISBLANK(INDEX('Policy Characteristics'!A:A,MATCH($C381,'Policy Characteristics'!$C:$C,0))),"",INDEX('Policy Characteristics'!A:A,MATCH($C381,'Policy Characteristics'!$C:$C,0)))</f>
        <v>Electricity Supply</v>
      </c>
      <c r="B381" s="467" t="str">
        <f>IF(ISBLANK(INDEX('Policy Characteristics'!B:B,MATCH($C381,'Policy Characteristics'!$C:$C,0))),"",INDEX('Policy Characteristics'!B:B,MATCH($C381,'Policy Characteristics'!$C:$C,0)))</f>
        <v>Non BAU Mandated Capacity Construction</v>
      </c>
      <c r="C381" s="446" t="str">
        <f t="shared" si="22"/>
        <v>Boolean Use Non BAU Mandated Capacity Construction Schedule</v>
      </c>
      <c r="D381" s="294" t="s">
        <v>3490</v>
      </c>
      <c r="E381" s="339"/>
      <c r="F381" s="294" t="s">
        <v>3495</v>
      </c>
      <c r="G381" s="339"/>
      <c r="H381" s="20">
        <v>1776</v>
      </c>
      <c r="I381" s="468" t="s">
        <v>44</v>
      </c>
      <c r="J381" s="469" t="str">
        <f>IF(ISBLANK(INDEX('Policy Characteristics'!D:D,MATCH($C381,'Policy Characteristics'!$C:$C,0))),"",INDEX('Policy Characteristics'!D:D,MATCH($C381,'Policy Characteristics'!$C:$C,0)))</f>
        <v>Non BAU Mandated Capacity Construction</v>
      </c>
      <c r="K381" s="446" t="str">
        <f>IF(ISBLANK(INDEX('Policy Characteristics'!E:E,MATCH($C381,'Policy Characteristics'!$C:$C,0))),"",INDEX('Policy Characteristics'!E:E,MATCH($C381,'Policy Characteristics'!$C:$C,0)))</f>
        <v/>
      </c>
      <c r="L381" s="446">
        <f>IF(ISBLANK(INDEX('Policy Characteristics'!F:F,MATCH($C381,'Policy Characteristics'!$C:$C,0))),"",INDEX('Policy Characteristics'!F:F,MATCH($C381,'Policy Characteristics'!$C:$C,0)))</f>
        <v>0</v>
      </c>
      <c r="M381" s="446">
        <f>IF(ISBLANK(INDEX('Policy Characteristics'!G:G,MATCH($C381,'Policy Characteristics'!$C:$C,0))),"",INDEX('Policy Characteristics'!G:G,MATCH($C381,'Policy Characteristics'!$C:$C,0)))</f>
        <v>1</v>
      </c>
      <c r="N381" s="446">
        <f>IF(ISBLANK(INDEX('Policy Characteristics'!H:H,MATCH($C381,'Policy Characteristics'!$C:$C,0))),"",INDEX('Policy Characteristics'!H:H,MATCH($C381,'Policy Characteristics'!$C:$C,0)))</f>
        <v>1</v>
      </c>
      <c r="O381" s="446" t="str">
        <f>IF(ISBLANK(INDEX('Policy Characteristics'!I:I,MATCH($C381,'Policy Characteristics'!$C:$C,0))),"",INDEX('Policy Characteristics'!I:I,MATCH($C381,'Policy Characteristics'!$C:$C,0)))</f>
        <v>on/off</v>
      </c>
      <c r="P381" s="446" t="str">
        <f>IF(ISBLANK(INDEX('Policy Characteristics'!J:J,MATCH($C381,'Policy Characteristics'!$C:$C,0))),"",INDEX('Policy Characteristics'!J:J,MATCH($C381,'Policy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81" s="446" t="str">
        <f>IF(ISBLANK(INDEX('Policy Characteristics'!K:K,MATCH($C381,'Policy Characteristics'!$C:$C,0))),"",INDEX('Policy Characteristics'!K:K,MATCH($C381,'Policy Characteristics'!$C:$C,0)))</f>
        <v/>
      </c>
      <c r="R381" s="446" t="str">
        <f>IF(ISBLANK(INDEX('Policy Characteristics'!L:L,MATCH($C381,'Policy Characteristics'!$C:$C,0))),"",INDEX('Policy Characteristics'!L:L,MATCH($C381,'Policy Characteristics'!$C:$C,0)))</f>
        <v/>
      </c>
    </row>
    <row r="382" spans="1:18" s="446" customFormat="1" x14ac:dyDescent="0.25">
      <c r="A382" s="446" t="str">
        <f>IF(ISBLANK(INDEX('Policy Characteristics'!A:A,MATCH($C382,'Policy Characteristics'!$C:$C,0))),"",INDEX('Policy Characteristics'!A:A,MATCH($C382,'Policy Characteristics'!$C:$C,0)))</f>
        <v>Electricity Supply</v>
      </c>
      <c r="B382" s="467" t="str">
        <f>IF(ISBLANK(INDEX('Policy Characteristics'!B:B,MATCH($C382,'Policy Characteristics'!$C:$C,0))),"",INDEX('Policy Characteristics'!B:B,MATCH($C382,'Policy Characteristics'!$C:$C,0)))</f>
        <v>Non BAU Mandated Capacity Construction</v>
      </c>
      <c r="C382" s="446" t="str">
        <f t="shared" si="22"/>
        <v>Boolean Use Non BAU Mandated Capacity Construction Schedule</v>
      </c>
      <c r="D382" s="294" t="s">
        <v>3491</v>
      </c>
      <c r="E382" s="339"/>
      <c r="F382" s="294" t="s">
        <v>3496</v>
      </c>
      <c r="G382" s="339"/>
      <c r="H382" s="20">
        <v>1777</v>
      </c>
      <c r="I382" s="468" t="s">
        <v>44</v>
      </c>
      <c r="J382" s="469" t="str">
        <f>IF(ISBLANK(INDEX('Policy Characteristics'!D:D,MATCH($C382,'Policy Characteristics'!$C:$C,0))),"",INDEX('Policy Characteristics'!D:D,MATCH($C382,'Policy Characteristics'!$C:$C,0)))</f>
        <v>Non BAU Mandated Capacity Construction</v>
      </c>
      <c r="K382" s="446" t="str">
        <f>IF(ISBLANK(INDEX('Policy Characteristics'!E:E,MATCH($C382,'Policy Characteristics'!$C:$C,0))),"",INDEX('Policy Characteristics'!E:E,MATCH($C382,'Policy Characteristics'!$C:$C,0)))</f>
        <v/>
      </c>
      <c r="L382" s="446">
        <f>IF(ISBLANK(INDEX('Policy Characteristics'!F:F,MATCH($C382,'Policy Characteristics'!$C:$C,0))),"",INDEX('Policy Characteristics'!F:F,MATCH($C382,'Policy Characteristics'!$C:$C,0)))</f>
        <v>0</v>
      </c>
      <c r="M382" s="446">
        <f>IF(ISBLANK(INDEX('Policy Characteristics'!G:G,MATCH($C382,'Policy Characteristics'!$C:$C,0))),"",INDEX('Policy Characteristics'!G:G,MATCH($C382,'Policy Characteristics'!$C:$C,0)))</f>
        <v>1</v>
      </c>
      <c r="N382" s="446">
        <f>IF(ISBLANK(INDEX('Policy Characteristics'!H:H,MATCH($C382,'Policy Characteristics'!$C:$C,0))),"",INDEX('Policy Characteristics'!H:H,MATCH($C382,'Policy Characteristics'!$C:$C,0)))</f>
        <v>1</v>
      </c>
      <c r="O382" s="446" t="str">
        <f>IF(ISBLANK(INDEX('Policy Characteristics'!I:I,MATCH($C382,'Policy Characteristics'!$C:$C,0))),"",INDEX('Policy Characteristics'!I:I,MATCH($C382,'Policy Characteristics'!$C:$C,0)))</f>
        <v>on/off</v>
      </c>
      <c r="P382" s="446" t="str">
        <f>IF(ISBLANK(INDEX('Policy Characteristics'!J:J,MATCH($C382,'Policy Characteristics'!$C:$C,0))),"",INDEX('Policy Characteristics'!J:J,MATCH($C382,'Policy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82" s="446" t="str">
        <f>IF(ISBLANK(INDEX('Policy Characteristics'!K:K,MATCH($C382,'Policy Characteristics'!$C:$C,0))),"",INDEX('Policy Characteristics'!K:K,MATCH($C382,'Policy Characteristics'!$C:$C,0)))</f>
        <v/>
      </c>
      <c r="R382" s="446" t="str">
        <f>IF(ISBLANK(INDEX('Policy Characteristics'!L:L,MATCH($C382,'Policy Characteristics'!$C:$C,0))),"",INDEX('Policy Characteristics'!L:L,MATCH($C382,'Policy Characteristics'!$C:$C,0)))</f>
        <v/>
      </c>
    </row>
    <row r="383" spans="1:18" s="446" customFormat="1" x14ac:dyDescent="0.25">
      <c r="A383" s="446" t="str">
        <f>IF(ISBLANK(INDEX('Policy Characteristics'!A:A,MATCH($C383,'Policy Characteristics'!$C:$C,0))),"",INDEX('Policy Characteristics'!A:A,MATCH($C383,'Policy Characteristics'!$C:$C,0)))</f>
        <v>Electricity Supply</v>
      </c>
      <c r="B383" s="467" t="str">
        <f>IF(ISBLANK(INDEX('Policy Characteristics'!B:B,MATCH($C383,'Policy Characteristics'!$C:$C,0))),"",INDEX('Policy Characteristics'!B:B,MATCH($C383,'Policy Characteristics'!$C:$C,0)))</f>
        <v>Non BAU Mandated Capacity Construction</v>
      </c>
      <c r="C383" s="446" t="str">
        <f t="shared" si="22"/>
        <v>Boolean Use Non BAU Mandated Capacity Construction Schedule</v>
      </c>
      <c r="D383" s="294" t="s">
        <v>3492</v>
      </c>
      <c r="E383" s="339"/>
      <c r="F383" s="294" t="s">
        <v>3497</v>
      </c>
      <c r="G383" s="339"/>
      <c r="H383" s="20">
        <v>1778</v>
      </c>
      <c r="I383" s="468" t="s">
        <v>44</v>
      </c>
      <c r="J383" s="469" t="str">
        <f>IF(ISBLANK(INDEX('Policy Characteristics'!D:D,MATCH($C383,'Policy Characteristics'!$C:$C,0))),"",INDEX('Policy Characteristics'!D:D,MATCH($C383,'Policy Characteristics'!$C:$C,0)))</f>
        <v>Non BAU Mandated Capacity Construction</v>
      </c>
      <c r="K383" s="446" t="str">
        <f>IF(ISBLANK(INDEX('Policy Characteristics'!E:E,MATCH($C383,'Policy Characteristics'!$C:$C,0))),"",INDEX('Policy Characteristics'!E:E,MATCH($C383,'Policy Characteristics'!$C:$C,0)))</f>
        <v/>
      </c>
      <c r="L383" s="446">
        <f>IF(ISBLANK(INDEX('Policy Characteristics'!F:F,MATCH($C383,'Policy Characteristics'!$C:$C,0))),"",INDEX('Policy Characteristics'!F:F,MATCH($C383,'Policy Characteristics'!$C:$C,0)))</f>
        <v>0</v>
      </c>
      <c r="M383" s="446">
        <f>IF(ISBLANK(INDEX('Policy Characteristics'!G:G,MATCH($C383,'Policy Characteristics'!$C:$C,0))),"",INDEX('Policy Characteristics'!G:G,MATCH($C383,'Policy Characteristics'!$C:$C,0)))</f>
        <v>1</v>
      </c>
      <c r="N383" s="446">
        <f>IF(ISBLANK(INDEX('Policy Characteristics'!H:H,MATCH($C383,'Policy Characteristics'!$C:$C,0))),"",INDEX('Policy Characteristics'!H:H,MATCH($C383,'Policy Characteristics'!$C:$C,0)))</f>
        <v>1</v>
      </c>
      <c r="O383" s="446" t="str">
        <f>IF(ISBLANK(INDEX('Policy Characteristics'!I:I,MATCH($C383,'Policy Characteristics'!$C:$C,0))),"",INDEX('Policy Characteristics'!I:I,MATCH($C383,'Policy Characteristics'!$C:$C,0)))</f>
        <v>on/off</v>
      </c>
      <c r="P383" s="446" t="str">
        <f>IF(ISBLANK(INDEX('Policy Characteristics'!J:J,MATCH($C383,'Policy Characteristics'!$C:$C,0))),"",INDEX('Policy Characteristics'!J:J,MATCH($C383,'Policy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83" s="446" t="str">
        <f>IF(ISBLANK(INDEX('Policy Characteristics'!K:K,MATCH($C383,'Policy Characteristics'!$C:$C,0))),"",INDEX('Policy Characteristics'!K:K,MATCH($C383,'Policy Characteristics'!$C:$C,0)))</f>
        <v/>
      </c>
      <c r="R383" s="446" t="str">
        <f>IF(ISBLANK(INDEX('Policy Characteristics'!L:L,MATCH($C383,'Policy Characteristics'!$C:$C,0))),"",INDEX('Policy Characteristics'!L:L,MATCH($C383,'Policy Characteristics'!$C:$C,0)))</f>
        <v/>
      </c>
    </row>
    <row r="384" spans="1:18" s="446" customFormat="1" x14ac:dyDescent="0.25">
      <c r="A384" s="446" t="str">
        <f>IF(ISBLANK(INDEX('Policy Characteristics'!A:A,MATCH($C384,'Policy Characteristics'!$C:$C,0))),"",INDEX('Policy Characteristics'!A:A,MATCH($C384,'Policy Characteristics'!$C:$C,0)))</f>
        <v>Electricity Supply</v>
      </c>
      <c r="B384" s="467" t="str">
        <f>IF(ISBLANK(INDEX('Policy Characteristics'!B:B,MATCH($C384,'Policy Characteristics'!$C:$C,0))),"",INDEX('Policy Characteristics'!B:B,MATCH($C384,'Policy Characteristics'!$C:$C,0)))</f>
        <v>Non BAU Mandated Capacity Construction</v>
      </c>
      <c r="C384" s="446" t="str">
        <f t="shared" si="22"/>
        <v>Boolean Use Non BAU Mandated Capacity Construction Schedule</v>
      </c>
      <c r="D384" s="294" t="s">
        <v>3493</v>
      </c>
      <c r="E384" s="339"/>
      <c r="F384" s="294" t="s">
        <v>3498</v>
      </c>
      <c r="G384" s="339"/>
      <c r="H384" s="20">
        <v>1779</v>
      </c>
      <c r="I384" s="468" t="s">
        <v>44</v>
      </c>
      <c r="J384" s="469" t="str">
        <f>IF(ISBLANK(INDEX('Policy Characteristics'!D:D,MATCH($C384,'Policy Characteristics'!$C:$C,0))),"",INDEX('Policy Characteristics'!D:D,MATCH($C384,'Policy Characteristics'!$C:$C,0)))</f>
        <v>Non BAU Mandated Capacity Construction</v>
      </c>
      <c r="K384" s="446" t="str">
        <f>IF(ISBLANK(INDEX('Policy Characteristics'!E:E,MATCH($C384,'Policy Characteristics'!$C:$C,0))),"",INDEX('Policy Characteristics'!E:E,MATCH($C384,'Policy Characteristics'!$C:$C,0)))</f>
        <v/>
      </c>
      <c r="L384" s="446">
        <f>IF(ISBLANK(INDEX('Policy Characteristics'!F:F,MATCH($C384,'Policy Characteristics'!$C:$C,0))),"",INDEX('Policy Characteristics'!F:F,MATCH($C384,'Policy Characteristics'!$C:$C,0)))</f>
        <v>0</v>
      </c>
      <c r="M384" s="446">
        <f>IF(ISBLANK(INDEX('Policy Characteristics'!G:G,MATCH($C384,'Policy Characteristics'!$C:$C,0))),"",INDEX('Policy Characteristics'!G:G,MATCH($C384,'Policy Characteristics'!$C:$C,0)))</f>
        <v>1</v>
      </c>
      <c r="N384" s="446">
        <f>IF(ISBLANK(INDEX('Policy Characteristics'!H:H,MATCH($C384,'Policy Characteristics'!$C:$C,0))),"",INDEX('Policy Characteristics'!H:H,MATCH($C384,'Policy Characteristics'!$C:$C,0)))</f>
        <v>1</v>
      </c>
      <c r="O384" s="446" t="str">
        <f>IF(ISBLANK(INDEX('Policy Characteristics'!I:I,MATCH($C384,'Policy Characteristics'!$C:$C,0))),"",INDEX('Policy Characteristics'!I:I,MATCH($C384,'Policy Characteristics'!$C:$C,0)))</f>
        <v>on/off</v>
      </c>
      <c r="P384" s="446" t="str">
        <f>IF(ISBLANK(INDEX('Policy Characteristics'!J:J,MATCH($C384,'Policy Characteristics'!$C:$C,0))),"",INDEX('Policy Characteristics'!J:J,MATCH($C384,'Policy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84" s="446" t="str">
        <f>IF(ISBLANK(INDEX('Policy Characteristics'!K:K,MATCH($C384,'Policy Characteristics'!$C:$C,0))),"",INDEX('Policy Characteristics'!K:K,MATCH($C384,'Policy Characteristics'!$C:$C,0)))</f>
        <v/>
      </c>
      <c r="R384" s="446" t="str">
        <f>IF(ISBLANK(INDEX('Policy Characteristics'!L:L,MATCH($C384,'Policy Characteristics'!$C:$C,0))),"",INDEX('Policy Characteristics'!L:L,MATCH($C384,'Policy Characteristics'!$C:$C,0)))</f>
        <v/>
      </c>
    </row>
    <row r="385" spans="1:18" s="446" customFormat="1" x14ac:dyDescent="0.25">
      <c r="A385" s="446" t="str">
        <f>IF(ISBLANK(INDEX('Policy Characteristics'!A:A,MATCH($C385,'Policy Characteristics'!$C:$C,0))),"",INDEX('Policy Characteristics'!A:A,MATCH($C385,'Policy Characteristics'!$C:$C,0)))</f>
        <v>Electricity Supply</v>
      </c>
      <c r="B385" s="467" t="str">
        <f>IF(ISBLANK(INDEX('Policy Characteristics'!B:B,MATCH($C385,'Policy Characteristics'!$C:$C,0))),"",INDEX('Policy Characteristics'!B:B,MATCH($C385,'Policy Characteristics'!$C:$C,0)))</f>
        <v>Non BAU Mandated Capacity Construction</v>
      </c>
      <c r="C385" s="446" t="str">
        <f t="shared" si="22"/>
        <v>Boolean Use Non BAU Mandated Capacity Construction Schedule</v>
      </c>
      <c r="D385" s="294" t="s">
        <v>3582</v>
      </c>
      <c r="E385" s="339"/>
      <c r="F385" s="294" t="s">
        <v>3580</v>
      </c>
      <c r="G385" s="339"/>
      <c r="H385" s="20">
        <v>1780</v>
      </c>
      <c r="I385" s="468" t="s">
        <v>44</v>
      </c>
      <c r="J385" s="469" t="str">
        <f>IF(ISBLANK(INDEX('Policy Characteristics'!D:D,MATCH($C385,'Policy Characteristics'!$C:$C,0))),"",INDEX('Policy Characteristics'!D:D,MATCH($C385,'Policy Characteristics'!$C:$C,0)))</f>
        <v>Non BAU Mandated Capacity Construction</v>
      </c>
      <c r="K385" s="446" t="str">
        <f>IF(ISBLANK(INDEX('Policy Characteristics'!E:E,MATCH($C385,'Policy Characteristics'!$C:$C,0))),"",INDEX('Policy Characteristics'!E:E,MATCH($C385,'Policy Characteristics'!$C:$C,0)))</f>
        <v/>
      </c>
      <c r="L385" s="446">
        <f>IF(ISBLANK(INDEX('Policy Characteristics'!F:F,MATCH($C385,'Policy Characteristics'!$C:$C,0))),"",INDEX('Policy Characteristics'!F:F,MATCH($C385,'Policy Characteristics'!$C:$C,0)))</f>
        <v>0</v>
      </c>
      <c r="M385" s="446">
        <f>IF(ISBLANK(INDEX('Policy Characteristics'!G:G,MATCH($C385,'Policy Characteristics'!$C:$C,0))),"",INDEX('Policy Characteristics'!G:G,MATCH($C385,'Policy Characteristics'!$C:$C,0)))</f>
        <v>1</v>
      </c>
      <c r="N385" s="446">
        <f>IF(ISBLANK(INDEX('Policy Characteristics'!H:H,MATCH($C385,'Policy Characteristics'!$C:$C,0))),"",INDEX('Policy Characteristics'!H:H,MATCH($C385,'Policy Characteristics'!$C:$C,0)))</f>
        <v>1</v>
      </c>
      <c r="O385" s="446" t="str">
        <f>IF(ISBLANK(INDEX('Policy Characteristics'!I:I,MATCH($C385,'Policy Characteristics'!$C:$C,0))),"",INDEX('Policy Characteristics'!I:I,MATCH($C385,'Policy Characteristics'!$C:$C,0)))</f>
        <v>on/off</v>
      </c>
      <c r="P385" s="446" t="str">
        <f>IF(ISBLANK(INDEX('Policy Characteristics'!J:J,MATCH($C385,'Policy Characteristics'!$C:$C,0))),"",INDEX('Policy Characteristics'!J:J,MATCH($C385,'Policy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85" s="446" t="str">
        <f>IF(ISBLANK(INDEX('Policy Characteristics'!K:K,MATCH($C385,'Policy Characteristics'!$C:$C,0))),"",INDEX('Policy Characteristics'!K:K,MATCH($C385,'Policy Characteristics'!$C:$C,0)))</f>
        <v/>
      </c>
      <c r="R385" s="446" t="str">
        <f>IF(ISBLANK(INDEX('Policy Characteristics'!L:L,MATCH($C385,'Policy Characteristics'!$C:$C,0))),"",INDEX('Policy Characteristics'!L:L,MATCH($C385,'Policy Characteristics'!$C:$C,0)))</f>
        <v/>
      </c>
    </row>
    <row r="386" spans="1:18" s="446" customFormat="1" x14ac:dyDescent="0.25">
      <c r="A386" s="446" t="str">
        <f>IF(ISBLANK(INDEX('Policy Characteristics'!A:A,MATCH($C386,'Policy Characteristics'!$C:$C,0))),"",INDEX('Policy Characteristics'!A:A,MATCH($C386,'Policy Characteristics'!$C:$C,0)))</f>
        <v>Electricity Supply</v>
      </c>
      <c r="B386" s="467" t="str">
        <f>IF(ISBLANK(INDEX('Policy Characteristics'!B:B,MATCH($C386,'Policy Characteristics'!$C:$C,0))),"",INDEX('Policy Characteristics'!B:B,MATCH($C386,'Policy Characteristics'!$C:$C,0)))</f>
        <v>Non BAU Mandated Capacity Construction</v>
      </c>
      <c r="C386" s="446" t="str">
        <f t="shared" si="22"/>
        <v>Boolean Use Non BAU Mandated Capacity Construction Schedule</v>
      </c>
      <c r="D386" s="294" t="s">
        <v>3583</v>
      </c>
      <c r="E386" s="339"/>
      <c r="F386" s="294" t="s">
        <v>3581</v>
      </c>
      <c r="G386" s="339"/>
      <c r="H386" s="20">
        <v>2241</v>
      </c>
      <c r="I386" s="468" t="s">
        <v>44</v>
      </c>
      <c r="J386" s="469" t="str">
        <f>IF(ISBLANK(INDEX('Policy Characteristics'!D:D,MATCH($C386,'Policy Characteristics'!$C:$C,0))),"",INDEX('Policy Characteristics'!D:D,MATCH($C386,'Policy Characteristics'!$C:$C,0)))</f>
        <v>Non BAU Mandated Capacity Construction</v>
      </c>
      <c r="K386" s="446" t="str">
        <f>IF(ISBLANK(INDEX('Policy Characteristics'!E:E,MATCH($C386,'Policy Characteristics'!$C:$C,0))),"",INDEX('Policy Characteristics'!E:E,MATCH($C386,'Policy Characteristics'!$C:$C,0)))</f>
        <v/>
      </c>
      <c r="L386" s="446">
        <f>IF(ISBLANK(INDEX('Policy Characteristics'!F:F,MATCH($C386,'Policy Characteristics'!$C:$C,0))),"",INDEX('Policy Characteristics'!F:F,MATCH($C386,'Policy Characteristics'!$C:$C,0)))</f>
        <v>0</v>
      </c>
      <c r="M386" s="446">
        <f>IF(ISBLANK(INDEX('Policy Characteristics'!G:G,MATCH($C386,'Policy Characteristics'!$C:$C,0))),"",INDEX('Policy Characteristics'!G:G,MATCH($C386,'Policy Characteristics'!$C:$C,0)))</f>
        <v>1</v>
      </c>
      <c r="N386" s="446">
        <f>IF(ISBLANK(INDEX('Policy Characteristics'!H:H,MATCH($C386,'Policy Characteristics'!$C:$C,0))),"",INDEX('Policy Characteristics'!H:H,MATCH($C386,'Policy Characteristics'!$C:$C,0)))</f>
        <v>1</v>
      </c>
      <c r="O386" s="446" t="str">
        <f>IF(ISBLANK(INDEX('Policy Characteristics'!I:I,MATCH($C386,'Policy Characteristics'!$C:$C,0))),"",INDEX('Policy Characteristics'!I:I,MATCH($C386,'Policy Characteristics'!$C:$C,0)))</f>
        <v>on/off</v>
      </c>
      <c r="P386" s="446" t="str">
        <f>IF(ISBLANK(INDEX('Policy Characteristics'!J:J,MATCH($C386,'Policy Characteristics'!$C:$C,0))),"",INDEX('Policy Characteristics'!J:J,MATCH($C386,'Policy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row>
    <row r="387" spans="1:18" s="446" customFormat="1" x14ac:dyDescent="0.25">
      <c r="A387" s="446" t="str">
        <f>IF(ISBLANK(INDEX('Policy Characteristics'!A:A,MATCH($C387,'Policy Characteristics'!$C:$C,0))),"",INDEX('Policy Characteristics'!A:A,MATCH($C387,'Policy Characteristics'!$C:$C,0)))</f>
        <v>Electricity Supply</v>
      </c>
      <c r="B387" s="467" t="str">
        <f>IF(ISBLANK(INDEX('Policy Characteristics'!B:B,MATCH($C387,'Policy Characteristics'!$C:$C,0))),"",INDEX('Policy Characteristics'!B:B,MATCH($C387,'Policy Characteristics'!$C:$C,0)))</f>
        <v>Non BAU Mandated Capacity CCUS Retrofits</v>
      </c>
      <c r="C387" t="s">
        <v>3732</v>
      </c>
      <c r="D387" s="339" t="s">
        <v>448</v>
      </c>
      <c r="E387" s="339"/>
      <c r="F387" s="339" t="s">
        <v>447</v>
      </c>
      <c r="G387" s="339"/>
      <c r="H387" s="20">
        <v>2289</v>
      </c>
      <c r="I387" s="468" t="s">
        <v>44</v>
      </c>
      <c r="J387" s="469" t="str">
        <f>IF(ISBLANK(INDEX('Policy Characteristics'!D:D,MATCH($C387,'Policy Characteristics'!$C:$C,0))),"",INDEX('Policy Characteristics'!D:D,MATCH($C387,'Policy Characteristics'!$C:$C,0)))</f>
        <v>Non BAU Mandated Capacity CCUS Retrofits</v>
      </c>
      <c r="K387" s="446" t="str">
        <f>IF(ISBLANK(INDEX('Policy Characteristics'!E:E,MATCH($C387,'Policy Characteristics'!$C:$C,0))),"",INDEX('Policy Characteristics'!E:E,MATCH($C387,'Policy Characteristics'!$C:$C,0)))</f>
        <v/>
      </c>
      <c r="L387" s="446">
        <f>IF(ISBLANK(INDEX('Policy Characteristics'!F:F,MATCH($C387,'Policy Characteristics'!$C:$C,0))),"",INDEX('Policy Characteristics'!F:F,MATCH($C387,'Policy Characteristics'!$C:$C,0)))</f>
        <v>0</v>
      </c>
      <c r="M387" s="446">
        <f>IF(ISBLANK(INDEX('Policy Characteristics'!G:G,MATCH($C387,'Policy Characteristics'!$C:$C,0))),"",INDEX('Policy Characteristics'!G:G,MATCH($C387,'Policy Characteristics'!$C:$C,0)))</f>
        <v>1</v>
      </c>
      <c r="N387" s="446">
        <f>IF(ISBLANK(INDEX('Policy Characteristics'!H:H,MATCH($C387,'Policy Characteristics'!$C:$C,0))),"",INDEX('Policy Characteristics'!H:H,MATCH($C387,'Policy Characteristics'!$C:$C,0)))</f>
        <v>1</v>
      </c>
      <c r="O387" s="446" t="str">
        <f>IF(ISBLANK(INDEX('Policy Characteristics'!I:I,MATCH($C387,'Policy Characteristics'!$C:$C,0))),"",INDEX('Policy Characteristics'!I:I,MATCH($C387,'Policy Characteristics'!$C:$C,0)))</f>
        <v>on/off</v>
      </c>
      <c r="P387" s="446" t="str">
        <f>IF(ISBLANK(INDEX('Policy Characteristics'!J:J,MATCH($C387,'Policy Characteristics'!$C:$C,0))),"",INDEX('Policy Characteristics'!J:J,MATCH($C387,'Policy Characteristics'!$C:$C,0)))</f>
        <v xml:space="preserve">**Description:** The business-as-usual case includes all planned CCUS retrofits (as modeled by the EPA for its latest GHG standards for power plants). This policy uses an alternative set of data for CCUS retrofits. </v>
      </c>
      <c r="Q387" s="446" t="str">
        <f>IF(ISBLANK(INDEX('Policy Characteristics'!K:K,MATCH($C387,'Policy Characteristics'!$C:$C,0))),"",INDEX('Policy Characteristics'!K:K,MATCH($C387,'Policy Characteristics'!$C:$C,0)))</f>
        <v/>
      </c>
      <c r="R387" s="446" t="str">
        <f>IF(ISBLANK(INDEX('Policy Characteristics'!L:L,MATCH($C387,'Policy Characteristics'!$C:$C,0))),"",INDEX('Policy Characteristics'!L:L,MATCH($C387,'Policy Characteristics'!$C:$C,0)))</f>
        <v/>
      </c>
    </row>
    <row r="388" spans="1:18" s="446" customFormat="1" x14ac:dyDescent="0.25">
      <c r="A388" s="446" t="str">
        <f>IF(ISBLANK(INDEX('Policy Characteristics'!A:A,MATCH($C388,'Policy Characteristics'!$C:$C,0))),"",INDEX('Policy Characteristics'!A:A,MATCH($C388,'Policy Characteristics'!$C:$C,0)))</f>
        <v>Electricity Supply</v>
      </c>
      <c r="B388" s="467" t="str">
        <f>IF(ISBLANK(INDEX('Policy Characteristics'!B:B,MATCH($C388,'Policy Characteristics'!$C:$C,0))),"",INDEX('Policy Characteristics'!B:B,MATCH($C388,'Policy Characteristics'!$C:$C,0)))</f>
        <v>Non BAU Mandated Capacity CCUS Retrofits</v>
      </c>
      <c r="C388" s="446" t="str">
        <f>$C$387</f>
        <v>Boolean Use Non BAU Mandated Capacity Retrofit Schedule</v>
      </c>
      <c r="D388" s="294" t="s">
        <v>3488</v>
      </c>
      <c r="E388" s="339"/>
      <c r="F388" s="294" t="s">
        <v>3426</v>
      </c>
      <c r="G388" s="339"/>
      <c r="H388" s="20">
        <v>2290</v>
      </c>
      <c r="I388" s="468" t="s">
        <v>44</v>
      </c>
      <c r="J388" s="469" t="str">
        <f>IF(ISBLANK(INDEX('Policy Characteristics'!D:D,MATCH($C388,'Policy Characteristics'!$C:$C,0))),"",INDEX('Policy Characteristics'!D:D,MATCH($C388,'Policy Characteristics'!$C:$C,0)))</f>
        <v>Non BAU Mandated Capacity CCUS Retrofits</v>
      </c>
      <c r="K388" s="446" t="str">
        <f>IF(ISBLANK(INDEX('Policy Characteristics'!E:E,MATCH($C388,'Policy Characteristics'!$C:$C,0))),"",INDEX('Policy Characteristics'!E:E,MATCH($C388,'Policy Characteristics'!$C:$C,0)))</f>
        <v/>
      </c>
      <c r="L388" s="446">
        <f>IF(ISBLANK(INDEX('Policy Characteristics'!F:F,MATCH($C388,'Policy Characteristics'!$C:$C,0))),"",INDEX('Policy Characteristics'!F:F,MATCH($C388,'Policy Characteristics'!$C:$C,0)))</f>
        <v>0</v>
      </c>
      <c r="M388" s="446">
        <f>IF(ISBLANK(INDEX('Policy Characteristics'!G:G,MATCH($C388,'Policy Characteristics'!$C:$C,0))),"",INDEX('Policy Characteristics'!G:G,MATCH($C388,'Policy Characteristics'!$C:$C,0)))</f>
        <v>1</v>
      </c>
      <c r="N388" s="446">
        <f>IF(ISBLANK(INDEX('Policy Characteristics'!H:H,MATCH($C388,'Policy Characteristics'!$C:$C,0))),"",INDEX('Policy Characteristics'!H:H,MATCH($C388,'Policy Characteristics'!$C:$C,0)))</f>
        <v>1</v>
      </c>
      <c r="O388" s="446" t="str">
        <f>IF(ISBLANK(INDEX('Policy Characteristics'!I:I,MATCH($C388,'Policy Characteristics'!$C:$C,0))),"",INDEX('Policy Characteristics'!I:I,MATCH($C388,'Policy Characteristics'!$C:$C,0)))</f>
        <v>on/off</v>
      </c>
      <c r="P388" s="446" t="str">
        <f>IF(ISBLANK(INDEX('Policy Characteristics'!J:J,MATCH($C388,'Policy Characteristics'!$C:$C,0))),"",INDEX('Policy Characteristics'!J:J,MATCH($C388,'Policy Characteristics'!$C:$C,0)))</f>
        <v xml:space="preserve">**Description:** The business-as-usual case includes all planned CCUS retrofits (as modeled by the EPA for its latest GHG standards for power plants). This policy uses an alternative set of data for CCUS retrofits. </v>
      </c>
      <c r="Q388" s="446" t="str">
        <f>IF(ISBLANK(INDEX('Policy Characteristics'!K:K,MATCH($C388,'Policy Characteristics'!$C:$C,0))),"",INDEX('Policy Characteristics'!K:K,MATCH($C388,'Policy Characteristics'!$C:$C,0)))</f>
        <v/>
      </c>
      <c r="R388" s="446" t="str">
        <f>IF(ISBLANK(INDEX('Policy Characteristics'!L:L,MATCH($C388,'Policy Characteristics'!$C:$C,0))),"",INDEX('Policy Characteristics'!L:L,MATCH($C388,'Policy Characteristics'!$C:$C,0)))</f>
        <v/>
      </c>
    </row>
    <row r="389" spans="1:18" s="446" customFormat="1" x14ac:dyDescent="0.25">
      <c r="A389" s="446" t="str">
        <f>IF(ISBLANK(INDEX('Policy Characteristics'!A:A,MATCH($C389,'Policy Characteristics'!$C:$C,0))),"",INDEX('Policy Characteristics'!A:A,MATCH($C389,'Policy Characteristics'!$C:$C,0)))</f>
        <v>Electricity Supply</v>
      </c>
      <c r="B389" s="467" t="str">
        <f>IF(ISBLANK(INDEX('Policy Characteristics'!B:B,MATCH($C389,'Policy Characteristics'!$C:$C,0))),"",INDEX('Policy Characteristics'!B:B,MATCH($C389,'Policy Characteristics'!$C:$C,0)))</f>
        <v>Non BAU Mandated Capacity CCUS Retrofits</v>
      </c>
      <c r="C389" s="446" t="str">
        <f t="shared" ref="C389:C410" si="23">$C$387</f>
        <v>Boolean Use Non BAU Mandated Capacity Retrofit Schedule</v>
      </c>
      <c r="D389" s="294" t="s">
        <v>3489</v>
      </c>
      <c r="E389" s="339"/>
      <c r="F389" s="294" t="s">
        <v>3427</v>
      </c>
      <c r="G389" s="339"/>
      <c r="H389" s="20">
        <v>2291</v>
      </c>
      <c r="I389" s="468" t="s">
        <v>44</v>
      </c>
      <c r="J389" s="469" t="str">
        <f>IF(ISBLANK(INDEX('Policy Characteristics'!D:D,MATCH($C389,'Policy Characteristics'!$C:$C,0))),"",INDEX('Policy Characteristics'!D:D,MATCH($C389,'Policy Characteristics'!$C:$C,0)))</f>
        <v>Non BAU Mandated Capacity CCUS Retrofits</v>
      </c>
      <c r="K389" s="446" t="str">
        <f>IF(ISBLANK(INDEX('Policy Characteristics'!E:E,MATCH($C389,'Policy Characteristics'!$C:$C,0))),"",INDEX('Policy Characteristics'!E:E,MATCH($C389,'Policy Characteristics'!$C:$C,0)))</f>
        <v/>
      </c>
      <c r="L389" s="446">
        <f>IF(ISBLANK(INDEX('Policy Characteristics'!F:F,MATCH($C389,'Policy Characteristics'!$C:$C,0))),"",INDEX('Policy Characteristics'!F:F,MATCH($C389,'Policy Characteristics'!$C:$C,0)))</f>
        <v>0</v>
      </c>
      <c r="M389" s="446">
        <f>IF(ISBLANK(INDEX('Policy Characteristics'!G:G,MATCH($C389,'Policy Characteristics'!$C:$C,0))),"",INDEX('Policy Characteristics'!G:G,MATCH($C389,'Policy Characteristics'!$C:$C,0)))</f>
        <v>1</v>
      </c>
      <c r="N389" s="446">
        <f>IF(ISBLANK(INDEX('Policy Characteristics'!H:H,MATCH($C389,'Policy Characteristics'!$C:$C,0))),"",INDEX('Policy Characteristics'!H:H,MATCH($C389,'Policy Characteristics'!$C:$C,0)))</f>
        <v>1</v>
      </c>
      <c r="O389" s="446" t="str">
        <f>IF(ISBLANK(INDEX('Policy Characteristics'!I:I,MATCH($C389,'Policy Characteristics'!$C:$C,0))),"",INDEX('Policy Characteristics'!I:I,MATCH($C389,'Policy Characteristics'!$C:$C,0)))</f>
        <v>on/off</v>
      </c>
      <c r="P389" s="446" t="str">
        <f>IF(ISBLANK(INDEX('Policy Characteristics'!J:J,MATCH($C389,'Policy Characteristics'!$C:$C,0))),"",INDEX('Policy Characteristics'!J:J,MATCH($C389,'Policy Characteristics'!$C:$C,0)))</f>
        <v xml:space="preserve">**Description:** The business-as-usual case includes all planned CCUS retrofits (as modeled by the EPA for its latest GHG standards for power plants). This policy uses an alternative set of data for CCUS retrofits. </v>
      </c>
      <c r="Q389" s="446" t="str">
        <f>IF(ISBLANK(INDEX('Policy Characteristics'!K:K,MATCH($C389,'Policy Characteristics'!$C:$C,0))),"",INDEX('Policy Characteristics'!K:K,MATCH($C389,'Policy Characteristics'!$C:$C,0)))</f>
        <v/>
      </c>
      <c r="R389" s="446" t="str">
        <f>IF(ISBLANK(INDEX('Policy Characteristics'!L:L,MATCH($C389,'Policy Characteristics'!$C:$C,0))),"",INDEX('Policy Characteristics'!L:L,MATCH($C389,'Policy Characteristics'!$C:$C,0)))</f>
        <v/>
      </c>
    </row>
    <row r="390" spans="1:18" s="446" customFormat="1" x14ac:dyDescent="0.25">
      <c r="A390" s="446" t="str">
        <f>IF(ISBLANK(INDEX('Policy Characteristics'!A:A,MATCH($C390,'Policy Characteristics'!$C:$C,0))),"",INDEX('Policy Characteristics'!A:A,MATCH($C390,'Policy Characteristics'!$C:$C,0)))</f>
        <v>Electricity Supply</v>
      </c>
      <c r="B390" s="467" t="str">
        <f>IF(ISBLANK(INDEX('Policy Characteristics'!B:B,MATCH($C390,'Policy Characteristics'!$C:$C,0))),"",INDEX('Policy Characteristics'!B:B,MATCH($C390,'Policy Characteristics'!$C:$C,0)))</f>
        <v>Non BAU Mandated Capacity CCUS Retrofits</v>
      </c>
      <c r="C390" s="446" t="str">
        <f t="shared" si="23"/>
        <v>Boolean Use Non BAU Mandated Capacity Retrofit Schedule</v>
      </c>
      <c r="D390" s="294" t="s">
        <v>76</v>
      </c>
      <c r="E390" s="339"/>
      <c r="F390" s="294" t="s">
        <v>3499</v>
      </c>
      <c r="G390" s="339"/>
      <c r="H390" s="20">
        <v>2292</v>
      </c>
      <c r="I390" s="468" t="s">
        <v>44</v>
      </c>
      <c r="J390" s="469" t="str">
        <f>IF(ISBLANK(INDEX('Policy Characteristics'!D:D,MATCH($C390,'Policy Characteristics'!$C:$C,0))),"",INDEX('Policy Characteristics'!D:D,MATCH($C390,'Policy Characteristics'!$C:$C,0)))</f>
        <v>Non BAU Mandated Capacity CCUS Retrofits</v>
      </c>
      <c r="K390" s="446" t="str">
        <f>IF(ISBLANK(INDEX('Policy Characteristics'!E:E,MATCH($C390,'Policy Characteristics'!$C:$C,0))),"",INDEX('Policy Characteristics'!E:E,MATCH($C390,'Policy Characteristics'!$C:$C,0)))</f>
        <v/>
      </c>
      <c r="L390" s="446">
        <f>IF(ISBLANK(INDEX('Policy Characteristics'!F:F,MATCH($C390,'Policy Characteristics'!$C:$C,0))),"",INDEX('Policy Characteristics'!F:F,MATCH($C390,'Policy Characteristics'!$C:$C,0)))</f>
        <v>0</v>
      </c>
      <c r="M390" s="446">
        <f>IF(ISBLANK(INDEX('Policy Characteristics'!G:G,MATCH($C390,'Policy Characteristics'!$C:$C,0))),"",INDEX('Policy Characteristics'!G:G,MATCH($C390,'Policy Characteristics'!$C:$C,0)))</f>
        <v>1</v>
      </c>
      <c r="N390" s="446">
        <f>IF(ISBLANK(INDEX('Policy Characteristics'!H:H,MATCH($C390,'Policy Characteristics'!$C:$C,0))),"",INDEX('Policy Characteristics'!H:H,MATCH($C390,'Policy Characteristics'!$C:$C,0)))</f>
        <v>1</v>
      </c>
      <c r="O390" s="446" t="str">
        <f>IF(ISBLANK(INDEX('Policy Characteristics'!I:I,MATCH($C390,'Policy Characteristics'!$C:$C,0))),"",INDEX('Policy Characteristics'!I:I,MATCH($C390,'Policy Characteristics'!$C:$C,0)))</f>
        <v>on/off</v>
      </c>
      <c r="P390" s="446" t="str">
        <f>IF(ISBLANK(INDEX('Policy Characteristics'!J:J,MATCH($C390,'Policy Characteristics'!$C:$C,0))),"",INDEX('Policy Characteristics'!J:J,MATCH($C390,'Policy Characteristics'!$C:$C,0)))</f>
        <v xml:space="preserve">**Description:** The business-as-usual case includes all planned CCUS retrofits (as modeled by the EPA for its latest GHG standards for power plants). This policy uses an alternative set of data for CCUS retrofits. </v>
      </c>
      <c r="Q390" s="446" t="str">
        <f>IF(ISBLANK(INDEX('Policy Characteristics'!K:K,MATCH($C390,'Policy Characteristics'!$C:$C,0))),"",INDEX('Policy Characteristics'!K:K,MATCH($C390,'Policy Characteristics'!$C:$C,0)))</f>
        <v/>
      </c>
      <c r="R390" s="446" t="str">
        <f>IF(ISBLANK(INDEX('Policy Characteristics'!L:L,MATCH($C390,'Policy Characteristics'!$C:$C,0))),"",INDEX('Policy Characteristics'!L:L,MATCH($C390,'Policy Characteristics'!$C:$C,0)))</f>
        <v/>
      </c>
    </row>
    <row r="391" spans="1:18" s="446" customFormat="1" x14ac:dyDescent="0.25">
      <c r="A391" s="446" t="str">
        <f>IF(ISBLANK(INDEX('Policy Characteristics'!A:A,MATCH($C391,'Policy Characteristics'!$C:$C,0))),"",INDEX('Policy Characteristics'!A:A,MATCH($C391,'Policy Characteristics'!$C:$C,0)))</f>
        <v>Electricity Supply</v>
      </c>
      <c r="B391" s="467" t="str">
        <f>IF(ISBLANK(INDEX('Policy Characteristics'!B:B,MATCH($C391,'Policy Characteristics'!$C:$C,0))),"",INDEX('Policy Characteristics'!B:B,MATCH($C391,'Policy Characteristics'!$C:$C,0)))</f>
        <v>Non BAU Mandated Capacity CCUS Retrofits</v>
      </c>
      <c r="C391" s="446" t="str">
        <f t="shared" si="23"/>
        <v>Boolean Use Non BAU Mandated Capacity Retrofit Schedule</v>
      </c>
      <c r="D391" s="294" t="s">
        <v>77</v>
      </c>
      <c r="E391" s="339"/>
      <c r="F391" s="294" t="s">
        <v>89</v>
      </c>
      <c r="G391" s="339"/>
      <c r="H391" s="20">
        <v>2293</v>
      </c>
      <c r="I391" s="468" t="s">
        <v>44</v>
      </c>
      <c r="J391" s="469" t="str">
        <f>IF(ISBLANK(INDEX('Policy Characteristics'!D:D,MATCH($C391,'Policy Characteristics'!$C:$C,0))),"",INDEX('Policy Characteristics'!D:D,MATCH($C391,'Policy Characteristics'!$C:$C,0)))</f>
        <v>Non BAU Mandated Capacity CCUS Retrofits</v>
      </c>
      <c r="K391" s="446" t="str">
        <f>IF(ISBLANK(INDEX('Policy Characteristics'!E:E,MATCH($C391,'Policy Characteristics'!$C:$C,0))),"",INDEX('Policy Characteristics'!E:E,MATCH($C391,'Policy Characteristics'!$C:$C,0)))</f>
        <v/>
      </c>
      <c r="L391" s="446">
        <f>IF(ISBLANK(INDEX('Policy Characteristics'!F:F,MATCH($C391,'Policy Characteristics'!$C:$C,0))),"",INDEX('Policy Characteristics'!F:F,MATCH($C391,'Policy Characteristics'!$C:$C,0)))</f>
        <v>0</v>
      </c>
      <c r="M391" s="446">
        <f>IF(ISBLANK(INDEX('Policy Characteristics'!G:G,MATCH($C391,'Policy Characteristics'!$C:$C,0))),"",INDEX('Policy Characteristics'!G:G,MATCH($C391,'Policy Characteristics'!$C:$C,0)))</f>
        <v>1</v>
      </c>
      <c r="N391" s="446">
        <f>IF(ISBLANK(INDEX('Policy Characteristics'!H:H,MATCH($C391,'Policy Characteristics'!$C:$C,0))),"",INDEX('Policy Characteristics'!H:H,MATCH($C391,'Policy Characteristics'!$C:$C,0)))</f>
        <v>1</v>
      </c>
      <c r="O391" s="446" t="str">
        <f>IF(ISBLANK(INDEX('Policy Characteristics'!I:I,MATCH($C391,'Policy Characteristics'!$C:$C,0))),"",INDEX('Policy Characteristics'!I:I,MATCH($C391,'Policy Characteristics'!$C:$C,0)))</f>
        <v>on/off</v>
      </c>
      <c r="P391" s="446" t="str">
        <f>IF(ISBLANK(INDEX('Policy Characteristics'!J:J,MATCH($C391,'Policy Characteristics'!$C:$C,0))),"",INDEX('Policy Characteristics'!J:J,MATCH($C391,'Policy Characteristics'!$C:$C,0)))</f>
        <v xml:space="preserve">**Description:** The business-as-usual case includes all planned CCUS retrofits (as modeled by the EPA for its latest GHG standards for power plants). This policy uses an alternative set of data for CCUS retrofits. </v>
      </c>
      <c r="Q391" s="446" t="str">
        <f>IF(ISBLANK(INDEX('Policy Characteristics'!K:K,MATCH($C391,'Policy Characteristics'!$C:$C,0))),"",INDEX('Policy Characteristics'!K:K,MATCH($C391,'Policy Characteristics'!$C:$C,0)))</f>
        <v/>
      </c>
      <c r="R391" s="446" t="str">
        <f>IF(ISBLANK(INDEX('Policy Characteristics'!L:L,MATCH($C391,'Policy Characteristics'!$C:$C,0))),"",INDEX('Policy Characteristics'!L:L,MATCH($C391,'Policy Characteristics'!$C:$C,0)))</f>
        <v/>
      </c>
    </row>
    <row r="392" spans="1:18" s="446" customFormat="1" x14ac:dyDescent="0.25">
      <c r="A392" s="446" t="str">
        <f>IF(ISBLANK(INDEX('Policy Characteristics'!A:A,MATCH($C392,'Policy Characteristics'!$C:$C,0))),"",INDEX('Policy Characteristics'!A:A,MATCH($C392,'Policy Characteristics'!$C:$C,0)))</f>
        <v>Electricity Supply</v>
      </c>
      <c r="B392" s="467" t="str">
        <f>IF(ISBLANK(INDEX('Policy Characteristics'!B:B,MATCH($C392,'Policy Characteristics'!$C:$C,0))),"",INDEX('Policy Characteristics'!B:B,MATCH($C392,'Policy Characteristics'!$C:$C,0)))</f>
        <v>Non BAU Mandated Capacity CCUS Retrofits</v>
      </c>
      <c r="C392" s="446" t="str">
        <f t="shared" si="23"/>
        <v>Boolean Use Non BAU Mandated Capacity Retrofit Schedule</v>
      </c>
      <c r="D392" s="294" t="s">
        <v>449</v>
      </c>
      <c r="E392" s="339"/>
      <c r="F392" s="294" t="s">
        <v>452</v>
      </c>
      <c r="G392" s="339"/>
      <c r="H392" s="20">
        <v>2294</v>
      </c>
      <c r="I392" s="468" t="s">
        <v>44</v>
      </c>
      <c r="J392" s="469" t="str">
        <f>IF(ISBLANK(INDEX('Policy Characteristics'!D:D,MATCH($C392,'Policy Characteristics'!$C:$C,0))),"",INDEX('Policy Characteristics'!D:D,MATCH($C392,'Policy Characteristics'!$C:$C,0)))</f>
        <v>Non BAU Mandated Capacity CCUS Retrofits</v>
      </c>
      <c r="K392" s="446" t="str">
        <f>IF(ISBLANK(INDEX('Policy Characteristics'!E:E,MATCH($C392,'Policy Characteristics'!$C:$C,0))),"",INDEX('Policy Characteristics'!E:E,MATCH($C392,'Policy Characteristics'!$C:$C,0)))</f>
        <v/>
      </c>
      <c r="L392" s="446">
        <f>IF(ISBLANK(INDEX('Policy Characteristics'!F:F,MATCH($C392,'Policy Characteristics'!$C:$C,0))),"",INDEX('Policy Characteristics'!F:F,MATCH($C392,'Policy Characteristics'!$C:$C,0)))</f>
        <v>0</v>
      </c>
      <c r="M392" s="446">
        <f>IF(ISBLANK(INDEX('Policy Characteristics'!G:G,MATCH($C392,'Policy Characteristics'!$C:$C,0))),"",INDEX('Policy Characteristics'!G:G,MATCH($C392,'Policy Characteristics'!$C:$C,0)))</f>
        <v>1</v>
      </c>
      <c r="N392" s="446">
        <f>IF(ISBLANK(INDEX('Policy Characteristics'!H:H,MATCH($C392,'Policy Characteristics'!$C:$C,0))),"",INDEX('Policy Characteristics'!H:H,MATCH($C392,'Policy Characteristics'!$C:$C,0)))</f>
        <v>1</v>
      </c>
      <c r="O392" s="446" t="str">
        <f>IF(ISBLANK(INDEX('Policy Characteristics'!I:I,MATCH($C392,'Policy Characteristics'!$C:$C,0))),"",INDEX('Policy Characteristics'!I:I,MATCH($C392,'Policy Characteristics'!$C:$C,0)))</f>
        <v>on/off</v>
      </c>
      <c r="P392" s="446" t="str">
        <f>IF(ISBLANK(INDEX('Policy Characteristics'!J:J,MATCH($C392,'Policy Characteristics'!$C:$C,0))),"",INDEX('Policy Characteristics'!J:J,MATCH($C392,'Policy Characteristics'!$C:$C,0)))</f>
        <v xml:space="preserve">**Description:** The business-as-usual case includes all planned CCUS retrofits (as modeled by the EPA for its latest GHG standards for power plants). This policy uses an alternative set of data for CCUS retrofits. </v>
      </c>
      <c r="Q392" s="446" t="str">
        <f>IF(ISBLANK(INDEX('Policy Characteristics'!K:K,MATCH($C392,'Policy Characteristics'!$C:$C,0))),"",INDEX('Policy Characteristics'!K:K,MATCH($C392,'Policy Characteristics'!$C:$C,0)))</f>
        <v/>
      </c>
      <c r="R392" s="446" t="str">
        <f>IF(ISBLANK(INDEX('Policy Characteristics'!L:L,MATCH($C392,'Policy Characteristics'!$C:$C,0))),"",INDEX('Policy Characteristics'!L:L,MATCH($C392,'Policy Characteristics'!$C:$C,0)))</f>
        <v/>
      </c>
    </row>
    <row r="393" spans="1:18" s="446" customFormat="1" x14ac:dyDescent="0.25">
      <c r="A393" s="446" t="str">
        <f>IF(ISBLANK(INDEX('Policy Characteristics'!A:A,MATCH($C393,'Policy Characteristics'!$C:$C,0))),"",INDEX('Policy Characteristics'!A:A,MATCH($C393,'Policy Characteristics'!$C:$C,0)))</f>
        <v>Electricity Supply</v>
      </c>
      <c r="B393" s="467" t="str">
        <f>IF(ISBLANK(INDEX('Policy Characteristics'!B:B,MATCH($C393,'Policy Characteristics'!$C:$C,0))),"",INDEX('Policy Characteristics'!B:B,MATCH($C393,'Policy Characteristics'!$C:$C,0)))</f>
        <v>Non BAU Mandated Capacity CCUS Retrofits</v>
      </c>
      <c r="C393" s="446" t="str">
        <f t="shared" si="23"/>
        <v>Boolean Use Non BAU Mandated Capacity Retrofit Schedule</v>
      </c>
      <c r="D393" s="294" t="s">
        <v>78</v>
      </c>
      <c r="E393" s="339"/>
      <c r="F393" s="294" t="s">
        <v>90</v>
      </c>
      <c r="G393" s="339"/>
      <c r="H393" s="20">
        <v>2295</v>
      </c>
      <c r="I393" s="468" t="s">
        <v>44</v>
      </c>
      <c r="J393" s="469" t="str">
        <f>IF(ISBLANK(INDEX('Policy Characteristics'!D:D,MATCH($C393,'Policy Characteristics'!$C:$C,0))),"",INDEX('Policy Characteristics'!D:D,MATCH($C393,'Policy Characteristics'!$C:$C,0)))</f>
        <v>Non BAU Mandated Capacity CCUS Retrofits</v>
      </c>
      <c r="K393" s="446" t="str">
        <f>IF(ISBLANK(INDEX('Policy Characteristics'!E:E,MATCH($C393,'Policy Characteristics'!$C:$C,0))),"",INDEX('Policy Characteristics'!E:E,MATCH($C393,'Policy Characteristics'!$C:$C,0)))</f>
        <v/>
      </c>
      <c r="L393" s="446">
        <f>IF(ISBLANK(INDEX('Policy Characteristics'!F:F,MATCH($C393,'Policy Characteristics'!$C:$C,0))),"",INDEX('Policy Characteristics'!F:F,MATCH($C393,'Policy Characteristics'!$C:$C,0)))</f>
        <v>0</v>
      </c>
      <c r="M393" s="446">
        <f>IF(ISBLANK(INDEX('Policy Characteristics'!G:G,MATCH($C393,'Policy Characteristics'!$C:$C,0))),"",INDEX('Policy Characteristics'!G:G,MATCH($C393,'Policy Characteristics'!$C:$C,0)))</f>
        <v>1</v>
      </c>
      <c r="N393" s="446">
        <f>IF(ISBLANK(INDEX('Policy Characteristics'!H:H,MATCH($C393,'Policy Characteristics'!$C:$C,0))),"",INDEX('Policy Characteristics'!H:H,MATCH($C393,'Policy Characteristics'!$C:$C,0)))</f>
        <v>1</v>
      </c>
      <c r="O393" s="446" t="str">
        <f>IF(ISBLANK(INDEX('Policy Characteristics'!I:I,MATCH($C393,'Policy Characteristics'!$C:$C,0))),"",INDEX('Policy Characteristics'!I:I,MATCH($C393,'Policy Characteristics'!$C:$C,0)))</f>
        <v>on/off</v>
      </c>
      <c r="P393" s="446" t="str">
        <f>IF(ISBLANK(INDEX('Policy Characteristics'!J:J,MATCH($C393,'Policy Characteristics'!$C:$C,0))),"",INDEX('Policy Characteristics'!J:J,MATCH($C393,'Policy Characteristics'!$C:$C,0)))</f>
        <v xml:space="preserve">**Description:** The business-as-usual case includes all planned CCUS retrofits (as modeled by the EPA for its latest GHG standards for power plants). This policy uses an alternative set of data for CCUS retrofits. </v>
      </c>
      <c r="Q393" s="446" t="str">
        <f>IF(ISBLANK(INDEX('Policy Characteristics'!K:K,MATCH($C393,'Policy Characteristics'!$C:$C,0))),"",INDEX('Policy Characteristics'!K:K,MATCH($C393,'Policy Characteristics'!$C:$C,0)))</f>
        <v/>
      </c>
      <c r="R393" s="446" t="str">
        <f>IF(ISBLANK(INDEX('Policy Characteristics'!L:L,MATCH($C393,'Policy Characteristics'!$C:$C,0))),"",INDEX('Policy Characteristics'!L:L,MATCH($C393,'Policy Characteristics'!$C:$C,0)))</f>
        <v/>
      </c>
    </row>
    <row r="394" spans="1:18" s="446" customFormat="1" x14ac:dyDescent="0.25">
      <c r="A394" s="446" t="str">
        <f>IF(ISBLANK(INDEX('Policy Characteristics'!A:A,MATCH($C394,'Policy Characteristics'!$C:$C,0))),"",INDEX('Policy Characteristics'!A:A,MATCH($C394,'Policy Characteristics'!$C:$C,0)))</f>
        <v>Electricity Supply</v>
      </c>
      <c r="B394" s="467" t="str">
        <f>IF(ISBLANK(INDEX('Policy Characteristics'!B:B,MATCH($C394,'Policy Characteristics'!$C:$C,0))),"",INDEX('Policy Characteristics'!B:B,MATCH($C394,'Policy Characteristics'!$C:$C,0)))</f>
        <v>Non BAU Mandated Capacity CCUS Retrofits</v>
      </c>
      <c r="C394" s="446" t="str">
        <f t="shared" si="23"/>
        <v>Boolean Use Non BAU Mandated Capacity Retrofit Schedule</v>
      </c>
      <c r="D394" s="294" t="s">
        <v>79</v>
      </c>
      <c r="E394" s="339"/>
      <c r="F394" s="294" t="s">
        <v>91</v>
      </c>
      <c r="G394" s="339"/>
      <c r="H394" s="20">
        <v>2296</v>
      </c>
      <c r="I394" s="468" t="s">
        <v>44</v>
      </c>
      <c r="J394" s="469" t="str">
        <f>IF(ISBLANK(INDEX('Policy Characteristics'!D:D,MATCH($C394,'Policy Characteristics'!$C:$C,0))),"",INDEX('Policy Characteristics'!D:D,MATCH($C394,'Policy Characteristics'!$C:$C,0)))</f>
        <v>Non BAU Mandated Capacity CCUS Retrofits</v>
      </c>
      <c r="K394" s="446" t="str">
        <f>IF(ISBLANK(INDEX('Policy Characteristics'!E:E,MATCH($C394,'Policy Characteristics'!$C:$C,0))),"",INDEX('Policy Characteristics'!E:E,MATCH($C394,'Policy Characteristics'!$C:$C,0)))</f>
        <v/>
      </c>
      <c r="L394" s="446">
        <f>IF(ISBLANK(INDEX('Policy Characteristics'!F:F,MATCH($C394,'Policy Characteristics'!$C:$C,0))),"",INDEX('Policy Characteristics'!F:F,MATCH($C394,'Policy Characteristics'!$C:$C,0)))</f>
        <v>0</v>
      </c>
      <c r="M394" s="446">
        <f>IF(ISBLANK(INDEX('Policy Characteristics'!G:G,MATCH($C394,'Policy Characteristics'!$C:$C,0))),"",INDEX('Policy Characteristics'!G:G,MATCH($C394,'Policy Characteristics'!$C:$C,0)))</f>
        <v>1</v>
      </c>
      <c r="N394" s="446">
        <f>IF(ISBLANK(INDEX('Policy Characteristics'!H:H,MATCH($C394,'Policy Characteristics'!$C:$C,0))),"",INDEX('Policy Characteristics'!H:H,MATCH($C394,'Policy Characteristics'!$C:$C,0)))</f>
        <v>1</v>
      </c>
      <c r="O394" s="446" t="str">
        <f>IF(ISBLANK(INDEX('Policy Characteristics'!I:I,MATCH($C394,'Policy Characteristics'!$C:$C,0))),"",INDEX('Policy Characteristics'!I:I,MATCH($C394,'Policy Characteristics'!$C:$C,0)))</f>
        <v>on/off</v>
      </c>
      <c r="P394" s="446" t="str">
        <f>IF(ISBLANK(INDEX('Policy Characteristics'!J:J,MATCH($C394,'Policy Characteristics'!$C:$C,0))),"",INDEX('Policy Characteristics'!J:J,MATCH($C394,'Policy Characteristics'!$C:$C,0)))</f>
        <v xml:space="preserve">**Description:** The business-as-usual case includes all planned CCUS retrofits (as modeled by the EPA for its latest GHG standards for power plants). This policy uses an alternative set of data for CCUS retrofits. </v>
      </c>
      <c r="Q394" s="446" t="str">
        <f>IF(ISBLANK(INDEX('Policy Characteristics'!K:K,MATCH($C394,'Policy Characteristics'!$C:$C,0))),"",INDEX('Policy Characteristics'!K:K,MATCH($C394,'Policy Characteristics'!$C:$C,0)))</f>
        <v/>
      </c>
      <c r="R394" s="446" t="str">
        <f>IF(ISBLANK(INDEX('Policy Characteristics'!L:L,MATCH($C394,'Policy Characteristics'!$C:$C,0))),"",INDEX('Policy Characteristics'!L:L,MATCH($C394,'Policy Characteristics'!$C:$C,0)))</f>
        <v/>
      </c>
    </row>
    <row r="395" spans="1:18" s="446" customFormat="1" x14ac:dyDescent="0.25">
      <c r="A395" s="446" t="str">
        <f>IF(ISBLANK(INDEX('Policy Characteristics'!A:A,MATCH($C395,'Policy Characteristics'!$C:$C,0))),"",INDEX('Policy Characteristics'!A:A,MATCH($C395,'Policy Characteristics'!$C:$C,0)))</f>
        <v>Electricity Supply</v>
      </c>
      <c r="B395" s="467" t="str">
        <f>IF(ISBLANK(INDEX('Policy Characteristics'!B:B,MATCH($C395,'Policy Characteristics'!$C:$C,0))),"",INDEX('Policy Characteristics'!B:B,MATCH($C395,'Policy Characteristics'!$C:$C,0)))</f>
        <v>Non BAU Mandated Capacity CCUS Retrofits</v>
      </c>
      <c r="C395" s="446" t="str">
        <f t="shared" si="23"/>
        <v>Boolean Use Non BAU Mandated Capacity Retrofit Schedule</v>
      </c>
      <c r="D395" s="294" t="s">
        <v>80</v>
      </c>
      <c r="E395" s="339"/>
      <c r="F395" s="294" t="s">
        <v>92</v>
      </c>
      <c r="G395" s="339"/>
      <c r="H395" s="20">
        <v>2297</v>
      </c>
      <c r="I395" s="468" t="s">
        <v>44</v>
      </c>
      <c r="J395" s="469" t="str">
        <f>IF(ISBLANK(INDEX('Policy Characteristics'!D:D,MATCH($C395,'Policy Characteristics'!$C:$C,0))),"",INDEX('Policy Characteristics'!D:D,MATCH($C395,'Policy Characteristics'!$C:$C,0)))</f>
        <v>Non BAU Mandated Capacity CCUS Retrofits</v>
      </c>
      <c r="K395" s="446" t="str">
        <f>IF(ISBLANK(INDEX('Policy Characteristics'!E:E,MATCH($C395,'Policy Characteristics'!$C:$C,0))),"",INDEX('Policy Characteristics'!E:E,MATCH($C395,'Policy Characteristics'!$C:$C,0)))</f>
        <v/>
      </c>
      <c r="L395" s="446">
        <f>IF(ISBLANK(INDEX('Policy Characteristics'!F:F,MATCH($C395,'Policy Characteristics'!$C:$C,0))),"",INDEX('Policy Characteristics'!F:F,MATCH($C395,'Policy Characteristics'!$C:$C,0)))</f>
        <v>0</v>
      </c>
      <c r="M395" s="446">
        <f>IF(ISBLANK(INDEX('Policy Characteristics'!G:G,MATCH($C395,'Policy Characteristics'!$C:$C,0))),"",INDEX('Policy Characteristics'!G:G,MATCH($C395,'Policy Characteristics'!$C:$C,0)))</f>
        <v>1</v>
      </c>
      <c r="N395" s="446">
        <f>IF(ISBLANK(INDEX('Policy Characteristics'!H:H,MATCH($C395,'Policy Characteristics'!$C:$C,0))),"",INDEX('Policy Characteristics'!H:H,MATCH($C395,'Policy Characteristics'!$C:$C,0)))</f>
        <v>1</v>
      </c>
      <c r="O395" s="446" t="str">
        <f>IF(ISBLANK(INDEX('Policy Characteristics'!I:I,MATCH($C395,'Policy Characteristics'!$C:$C,0))),"",INDEX('Policy Characteristics'!I:I,MATCH($C395,'Policy Characteristics'!$C:$C,0)))</f>
        <v>on/off</v>
      </c>
      <c r="P395" s="446" t="str">
        <f>IF(ISBLANK(INDEX('Policy Characteristics'!J:J,MATCH($C395,'Policy Characteristics'!$C:$C,0))),"",INDEX('Policy Characteristics'!J:J,MATCH($C395,'Policy Characteristics'!$C:$C,0)))</f>
        <v xml:space="preserve">**Description:** The business-as-usual case includes all planned CCUS retrofits (as modeled by the EPA for its latest GHG standards for power plants). This policy uses an alternative set of data for CCUS retrofits. </v>
      </c>
      <c r="Q395" s="446" t="str">
        <f>IF(ISBLANK(INDEX('Policy Characteristics'!K:K,MATCH($C395,'Policy Characteristics'!$C:$C,0))),"",INDEX('Policy Characteristics'!K:K,MATCH($C395,'Policy Characteristics'!$C:$C,0)))</f>
        <v/>
      </c>
      <c r="R395" s="446" t="str">
        <f>IF(ISBLANK(INDEX('Policy Characteristics'!L:L,MATCH($C395,'Policy Characteristics'!$C:$C,0))),"",INDEX('Policy Characteristics'!L:L,MATCH($C395,'Policy Characteristics'!$C:$C,0)))</f>
        <v/>
      </c>
    </row>
    <row r="396" spans="1:18" s="446" customFormat="1" x14ac:dyDescent="0.25">
      <c r="A396" s="446" t="str">
        <f>IF(ISBLANK(INDEX('Policy Characteristics'!A:A,MATCH($C396,'Policy Characteristics'!$C:$C,0))),"",INDEX('Policy Characteristics'!A:A,MATCH($C396,'Policy Characteristics'!$C:$C,0)))</f>
        <v>Electricity Supply</v>
      </c>
      <c r="B396" s="467" t="str">
        <f>IF(ISBLANK(INDEX('Policy Characteristics'!B:B,MATCH($C396,'Policy Characteristics'!$C:$C,0))),"",INDEX('Policy Characteristics'!B:B,MATCH($C396,'Policy Characteristics'!$C:$C,0)))</f>
        <v>Non BAU Mandated Capacity CCUS Retrofits</v>
      </c>
      <c r="C396" s="446" t="str">
        <f t="shared" si="23"/>
        <v>Boolean Use Non BAU Mandated Capacity Retrofit Schedule</v>
      </c>
      <c r="D396" s="294" t="s">
        <v>2424</v>
      </c>
      <c r="E396" s="339"/>
      <c r="F396" s="294" t="s">
        <v>437</v>
      </c>
      <c r="G396" s="339"/>
      <c r="H396" s="20">
        <v>2298</v>
      </c>
      <c r="I396" s="468" t="s">
        <v>44</v>
      </c>
      <c r="J396" s="469" t="str">
        <f>IF(ISBLANK(INDEX('Policy Characteristics'!D:D,MATCH($C396,'Policy Characteristics'!$C:$C,0))),"",INDEX('Policy Characteristics'!D:D,MATCH($C396,'Policy Characteristics'!$C:$C,0)))</f>
        <v>Non BAU Mandated Capacity CCUS Retrofits</v>
      </c>
      <c r="K396" s="446" t="str">
        <f>IF(ISBLANK(INDEX('Policy Characteristics'!E:E,MATCH($C396,'Policy Characteristics'!$C:$C,0))),"",INDEX('Policy Characteristics'!E:E,MATCH($C396,'Policy Characteristics'!$C:$C,0)))</f>
        <v/>
      </c>
      <c r="L396" s="446">
        <f>IF(ISBLANK(INDEX('Policy Characteristics'!F:F,MATCH($C396,'Policy Characteristics'!$C:$C,0))),"",INDEX('Policy Characteristics'!F:F,MATCH($C396,'Policy Characteristics'!$C:$C,0)))</f>
        <v>0</v>
      </c>
      <c r="M396" s="446">
        <f>IF(ISBLANK(INDEX('Policy Characteristics'!G:G,MATCH($C396,'Policy Characteristics'!$C:$C,0))),"",INDEX('Policy Characteristics'!G:G,MATCH($C396,'Policy Characteristics'!$C:$C,0)))</f>
        <v>1</v>
      </c>
      <c r="N396" s="446">
        <f>IF(ISBLANK(INDEX('Policy Characteristics'!H:H,MATCH($C396,'Policy Characteristics'!$C:$C,0))),"",INDEX('Policy Characteristics'!H:H,MATCH($C396,'Policy Characteristics'!$C:$C,0)))</f>
        <v>1</v>
      </c>
      <c r="O396" s="446" t="str">
        <f>IF(ISBLANK(INDEX('Policy Characteristics'!I:I,MATCH($C396,'Policy Characteristics'!$C:$C,0))),"",INDEX('Policy Characteristics'!I:I,MATCH($C396,'Policy Characteristics'!$C:$C,0)))</f>
        <v>on/off</v>
      </c>
      <c r="P396" s="446" t="str">
        <f>IF(ISBLANK(INDEX('Policy Characteristics'!J:J,MATCH($C396,'Policy Characteristics'!$C:$C,0))),"",INDEX('Policy Characteristics'!J:J,MATCH($C396,'Policy Characteristics'!$C:$C,0)))</f>
        <v xml:space="preserve">**Description:** The business-as-usual case includes all planned CCUS retrofits (as modeled by the EPA for its latest GHG standards for power plants). This policy uses an alternative set of data for CCUS retrofits. </v>
      </c>
      <c r="Q396" s="446" t="str">
        <f>IF(ISBLANK(INDEX('Policy Characteristics'!K:K,MATCH($C396,'Policy Characteristics'!$C:$C,0))),"",INDEX('Policy Characteristics'!K:K,MATCH($C396,'Policy Characteristics'!$C:$C,0)))</f>
        <v/>
      </c>
      <c r="R396" s="446" t="str">
        <f>IF(ISBLANK(INDEX('Policy Characteristics'!L:L,MATCH($C396,'Policy Characteristics'!$C:$C,0))),"",INDEX('Policy Characteristics'!L:L,MATCH($C396,'Policy Characteristics'!$C:$C,0)))</f>
        <v/>
      </c>
    </row>
    <row r="397" spans="1:18" s="446" customFormat="1" x14ac:dyDescent="0.25">
      <c r="A397" s="446" t="str">
        <f>IF(ISBLANK(INDEX('Policy Characteristics'!A:A,MATCH($C397,'Policy Characteristics'!$C:$C,0))),"",INDEX('Policy Characteristics'!A:A,MATCH($C397,'Policy Characteristics'!$C:$C,0)))</f>
        <v>Electricity Supply</v>
      </c>
      <c r="B397" s="467" t="str">
        <f>IF(ISBLANK(INDEX('Policy Characteristics'!B:B,MATCH($C397,'Policy Characteristics'!$C:$C,0))),"",INDEX('Policy Characteristics'!B:B,MATCH($C397,'Policy Characteristics'!$C:$C,0)))</f>
        <v>Non BAU Mandated Capacity CCUS Retrofits</v>
      </c>
      <c r="C397" s="446" t="str">
        <f t="shared" si="23"/>
        <v>Boolean Use Non BAU Mandated Capacity Retrofit Schedule</v>
      </c>
      <c r="D397" s="294" t="s">
        <v>309</v>
      </c>
      <c r="E397" s="339"/>
      <c r="F397" s="294" t="s">
        <v>311</v>
      </c>
      <c r="G397" s="339"/>
      <c r="H397" s="20">
        <v>2299</v>
      </c>
      <c r="I397" s="468" t="s">
        <v>44</v>
      </c>
      <c r="J397" s="469" t="str">
        <f>IF(ISBLANK(INDEX('Policy Characteristics'!D:D,MATCH($C397,'Policy Characteristics'!$C:$C,0))),"",INDEX('Policy Characteristics'!D:D,MATCH($C397,'Policy Characteristics'!$C:$C,0)))</f>
        <v>Non BAU Mandated Capacity CCUS Retrofits</v>
      </c>
      <c r="K397" s="446" t="str">
        <f>IF(ISBLANK(INDEX('Policy Characteristics'!E:E,MATCH($C397,'Policy Characteristics'!$C:$C,0))),"",INDEX('Policy Characteristics'!E:E,MATCH($C397,'Policy Characteristics'!$C:$C,0)))</f>
        <v/>
      </c>
      <c r="L397" s="446">
        <f>IF(ISBLANK(INDEX('Policy Characteristics'!F:F,MATCH($C397,'Policy Characteristics'!$C:$C,0))),"",INDEX('Policy Characteristics'!F:F,MATCH($C397,'Policy Characteristics'!$C:$C,0)))</f>
        <v>0</v>
      </c>
      <c r="M397" s="446">
        <f>IF(ISBLANK(INDEX('Policy Characteristics'!G:G,MATCH($C397,'Policy Characteristics'!$C:$C,0))),"",INDEX('Policy Characteristics'!G:G,MATCH($C397,'Policy Characteristics'!$C:$C,0)))</f>
        <v>1</v>
      </c>
      <c r="N397" s="446">
        <f>IF(ISBLANK(INDEX('Policy Characteristics'!H:H,MATCH($C397,'Policy Characteristics'!$C:$C,0))),"",INDEX('Policy Characteristics'!H:H,MATCH($C397,'Policy Characteristics'!$C:$C,0)))</f>
        <v>1</v>
      </c>
      <c r="O397" s="446" t="str">
        <f>IF(ISBLANK(INDEX('Policy Characteristics'!I:I,MATCH($C397,'Policy Characteristics'!$C:$C,0))),"",INDEX('Policy Characteristics'!I:I,MATCH($C397,'Policy Characteristics'!$C:$C,0)))</f>
        <v>on/off</v>
      </c>
      <c r="P397" s="446" t="str">
        <f>IF(ISBLANK(INDEX('Policy Characteristics'!J:J,MATCH($C397,'Policy Characteristics'!$C:$C,0))),"",INDEX('Policy Characteristics'!J:J,MATCH($C397,'Policy Characteristics'!$C:$C,0)))</f>
        <v xml:space="preserve">**Description:** The business-as-usual case includes all planned CCUS retrofits (as modeled by the EPA for its latest GHG standards for power plants). This policy uses an alternative set of data for CCUS retrofits. </v>
      </c>
      <c r="Q397" s="446" t="str">
        <f>IF(ISBLANK(INDEX('Policy Characteristics'!K:K,MATCH($C397,'Policy Characteristics'!$C:$C,0))),"",INDEX('Policy Characteristics'!K:K,MATCH($C397,'Policy Characteristics'!$C:$C,0)))</f>
        <v/>
      </c>
      <c r="R397" s="446" t="str">
        <f>IF(ISBLANK(INDEX('Policy Characteristics'!L:L,MATCH($C397,'Policy Characteristics'!$C:$C,0))),"",INDEX('Policy Characteristics'!L:L,MATCH($C397,'Policy Characteristics'!$C:$C,0)))</f>
        <v/>
      </c>
    </row>
    <row r="398" spans="1:18" s="446" customFormat="1" x14ac:dyDescent="0.25">
      <c r="A398" s="446" t="str">
        <f>IF(ISBLANK(INDEX('Policy Characteristics'!A:A,MATCH($C398,'Policy Characteristics'!$C:$C,0))),"",INDEX('Policy Characteristics'!A:A,MATCH($C398,'Policy Characteristics'!$C:$C,0)))</f>
        <v>Electricity Supply</v>
      </c>
      <c r="B398" s="467" t="str">
        <f>IF(ISBLANK(INDEX('Policy Characteristics'!B:B,MATCH($C398,'Policy Characteristics'!$C:$C,0))),"",INDEX('Policy Characteristics'!B:B,MATCH($C398,'Policy Characteristics'!$C:$C,0)))</f>
        <v>Non BAU Mandated Capacity CCUS Retrofits</v>
      </c>
      <c r="C398" s="446" t="str">
        <f t="shared" si="23"/>
        <v>Boolean Use Non BAU Mandated Capacity Retrofit Schedule</v>
      </c>
      <c r="D398" s="294" t="s">
        <v>310</v>
      </c>
      <c r="E398" s="339"/>
      <c r="F398" s="294" t="s">
        <v>312</v>
      </c>
      <c r="G398" s="339"/>
      <c r="H398" s="20">
        <v>2300</v>
      </c>
      <c r="I398" s="468" t="s">
        <v>44</v>
      </c>
      <c r="J398" s="469" t="str">
        <f>IF(ISBLANK(INDEX('Policy Characteristics'!D:D,MATCH($C398,'Policy Characteristics'!$C:$C,0))),"",INDEX('Policy Characteristics'!D:D,MATCH($C398,'Policy Characteristics'!$C:$C,0)))</f>
        <v>Non BAU Mandated Capacity CCUS Retrofits</v>
      </c>
      <c r="K398" s="446" t="str">
        <f>IF(ISBLANK(INDEX('Policy Characteristics'!E:E,MATCH($C398,'Policy Characteristics'!$C:$C,0))),"",INDEX('Policy Characteristics'!E:E,MATCH($C398,'Policy Characteristics'!$C:$C,0)))</f>
        <v/>
      </c>
      <c r="L398" s="446">
        <f>IF(ISBLANK(INDEX('Policy Characteristics'!F:F,MATCH($C398,'Policy Characteristics'!$C:$C,0))),"",INDEX('Policy Characteristics'!F:F,MATCH($C398,'Policy Characteristics'!$C:$C,0)))</f>
        <v>0</v>
      </c>
      <c r="M398" s="446">
        <f>IF(ISBLANK(INDEX('Policy Characteristics'!G:G,MATCH($C398,'Policy Characteristics'!$C:$C,0))),"",INDEX('Policy Characteristics'!G:G,MATCH($C398,'Policy Characteristics'!$C:$C,0)))</f>
        <v>1</v>
      </c>
      <c r="N398" s="446">
        <f>IF(ISBLANK(INDEX('Policy Characteristics'!H:H,MATCH($C398,'Policy Characteristics'!$C:$C,0))),"",INDEX('Policy Characteristics'!H:H,MATCH($C398,'Policy Characteristics'!$C:$C,0)))</f>
        <v>1</v>
      </c>
      <c r="O398" s="446" t="str">
        <f>IF(ISBLANK(INDEX('Policy Characteristics'!I:I,MATCH($C398,'Policy Characteristics'!$C:$C,0))),"",INDEX('Policy Characteristics'!I:I,MATCH($C398,'Policy Characteristics'!$C:$C,0)))</f>
        <v>on/off</v>
      </c>
      <c r="P398" s="446" t="str">
        <f>IF(ISBLANK(INDEX('Policy Characteristics'!J:J,MATCH($C398,'Policy Characteristics'!$C:$C,0))),"",INDEX('Policy Characteristics'!J:J,MATCH($C398,'Policy Characteristics'!$C:$C,0)))</f>
        <v xml:space="preserve">**Description:** The business-as-usual case includes all planned CCUS retrofits (as modeled by the EPA for its latest GHG standards for power plants). This policy uses an alternative set of data for CCUS retrofits. </v>
      </c>
      <c r="Q398" s="446" t="str">
        <f>IF(ISBLANK(INDEX('Policy Characteristics'!K:K,MATCH($C398,'Policy Characteristics'!$C:$C,0))),"",INDEX('Policy Characteristics'!K:K,MATCH($C398,'Policy Characteristics'!$C:$C,0)))</f>
        <v/>
      </c>
      <c r="R398" s="446" t="str">
        <f>IF(ISBLANK(INDEX('Policy Characteristics'!L:L,MATCH($C398,'Policy Characteristics'!$C:$C,0))),"",INDEX('Policy Characteristics'!L:L,MATCH($C398,'Policy Characteristics'!$C:$C,0)))</f>
        <v/>
      </c>
    </row>
    <row r="399" spans="1:18" s="446" customFormat="1" x14ac:dyDescent="0.25">
      <c r="A399" s="446" t="str">
        <f>IF(ISBLANK(INDEX('Policy Characteristics'!A:A,MATCH($C399,'Policy Characteristics'!$C:$C,0))),"",INDEX('Policy Characteristics'!A:A,MATCH($C399,'Policy Characteristics'!$C:$C,0)))</f>
        <v>Electricity Supply</v>
      </c>
      <c r="B399" s="467" t="str">
        <f>IF(ISBLANK(INDEX('Policy Characteristics'!B:B,MATCH($C399,'Policy Characteristics'!$C:$C,0))),"",INDEX('Policy Characteristics'!B:B,MATCH($C399,'Policy Characteristics'!$C:$C,0)))</f>
        <v>Non BAU Mandated Capacity CCUS Retrofits</v>
      </c>
      <c r="C399" s="446" t="str">
        <f t="shared" si="23"/>
        <v>Boolean Use Non BAU Mandated Capacity Retrofit Schedule</v>
      </c>
      <c r="D399" s="294" t="s">
        <v>445</v>
      </c>
      <c r="E399" s="339"/>
      <c r="F399" s="294" t="s">
        <v>444</v>
      </c>
      <c r="G399" s="339"/>
      <c r="H399" s="20">
        <v>2301</v>
      </c>
      <c r="I399" s="468" t="s">
        <v>44</v>
      </c>
      <c r="J399" s="469" t="str">
        <f>IF(ISBLANK(INDEX('Policy Characteristics'!D:D,MATCH($C399,'Policy Characteristics'!$C:$C,0))),"",INDEX('Policy Characteristics'!D:D,MATCH($C399,'Policy Characteristics'!$C:$C,0)))</f>
        <v>Non BAU Mandated Capacity CCUS Retrofits</v>
      </c>
      <c r="K399" s="446" t="str">
        <f>IF(ISBLANK(INDEX('Policy Characteristics'!E:E,MATCH($C399,'Policy Characteristics'!$C:$C,0))),"",INDEX('Policy Characteristics'!E:E,MATCH($C399,'Policy Characteristics'!$C:$C,0)))</f>
        <v/>
      </c>
      <c r="L399" s="446">
        <f>IF(ISBLANK(INDEX('Policy Characteristics'!F:F,MATCH($C399,'Policy Characteristics'!$C:$C,0))),"",INDEX('Policy Characteristics'!F:F,MATCH($C399,'Policy Characteristics'!$C:$C,0)))</f>
        <v>0</v>
      </c>
      <c r="M399" s="446">
        <f>IF(ISBLANK(INDEX('Policy Characteristics'!G:G,MATCH($C399,'Policy Characteristics'!$C:$C,0))),"",INDEX('Policy Characteristics'!G:G,MATCH($C399,'Policy Characteristics'!$C:$C,0)))</f>
        <v>1</v>
      </c>
      <c r="N399" s="446">
        <f>IF(ISBLANK(INDEX('Policy Characteristics'!H:H,MATCH($C399,'Policy Characteristics'!$C:$C,0))),"",INDEX('Policy Characteristics'!H:H,MATCH($C399,'Policy Characteristics'!$C:$C,0)))</f>
        <v>1</v>
      </c>
      <c r="O399" s="446" t="str">
        <f>IF(ISBLANK(INDEX('Policy Characteristics'!I:I,MATCH($C399,'Policy Characteristics'!$C:$C,0))),"",INDEX('Policy Characteristics'!I:I,MATCH($C399,'Policy Characteristics'!$C:$C,0)))</f>
        <v>on/off</v>
      </c>
      <c r="P399" s="446" t="str">
        <f>IF(ISBLANK(INDEX('Policy Characteristics'!J:J,MATCH($C399,'Policy Characteristics'!$C:$C,0))),"",INDEX('Policy Characteristics'!J:J,MATCH($C399,'Policy Characteristics'!$C:$C,0)))</f>
        <v xml:space="preserve">**Description:** The business-as-usual case includes all planned CCUS retrofits (as modeled by the EPA for its latest GHG standards for power plants). This policy uses an alternative set of data for CCUS retrofits. </v>
      </c>
      <c r="Q399" s="446" t="str">
        <f>IF(ISBLANK(INDEX('Policy Characteristics'!K:K,MATCH($C399,'Policy Characteristics'!$C:$C,0))),"",INDEX('Policy Characteristics'!K:K,MATCH($C399,'Policy Characteristics'!$C:$C,0)))</f>
        <v/>
      </c>
      <c r="R399" s="446" t="str">
        <f>IF(ISBLANK(INDEX('Policy Characteristics'!L:L,MATCH($C399,'Policy Characteristics'!$C:$C,0))),"",INDEX('Policy Characteristics'!L:L,MATCH($C399,'Policy Characteristics'!$C:$C,0)))</f>
        <v/>
      </c>
    </row>
    <row r="400" spans="1:18" s="446" customFormat="1" x14ac:dyDescent="0.25">
      <c r="A400" s="446" t="str">
        <f>IF(ISBLANK(INDEX('Policy Characteristics'!A:A,MATCH($C400,'Policy Characteristics'!$C:$C,0))),"",INDEX('Policy Characteristics'!A:A,MATCH($C400,'Policy Characteristics'!$C:$C,0)))</f>
        <v>Electricity Supply</v>
      </c>
      <c r="B400" s="467" t="str">
        <f>IF(ISBLANK(INDEX('Policy Characteristics'!B:B,MATCH($C400,'Policy Characteristics'!$C:$C,0))),"",INDEX('Policy Characteristics'!B:B,MATCH($C400,'Policy Characteristics'!$C:$C,0)))</f>
        <v>Non BAU Mandated Capacity CCUS Retrofits</v>
      </c>
      <c r="C400" s="446" t="str">
        <f t="shared" si="23"/>
        <v>Boolean Use Non BAU Mandated Capacity Retrofit Schedule</v>
      </c>
      <c r="D400" s="294" t="s">
        <v>454</v>
      </c>
      <c r="E400" s="339"/>
      <c r="F400" s="294" t="s">
        <v>455</v>
      </c>
      <c r="G400" s="339"/>
      <c r="H400" s="20">
        <v>2302</v>
      </c>
      <c r="I400" s="468" t="s">
        <v>44</v>
      </c>
      <c r="J400" s="469" t="str">
        <f>IF(ISBLANK(INDEX('Policy Characteristics'!D:D,MATCH($C400,'Policy Characteristics'!$C:$C,0))),"",INDEX('Policy Characteristics'!D:D,MATCH($C400,'Policy Characteristics'!$C:$C,0)))</f>
        <v>Non BAU Mandated Capacity CCUS Retrofits</v>
      </c>
      <c r="K400" s="446" t="str">
        <f>IF(ISBLANK(INDEX('Policy Characteristics'!E:E,MATCH($C400,'Policy Characteristics'!$C:$C,0))),"",INDEX('Policy Characteristics'!E:E,MATCH($C400,'Policy Characteristics'!$C:$C,0)))</f>
        <v/>
      </c>
      <c r="L400" s="446">
        <f>IF(ISBLANK(INDEX('Policy Characteristics'!F:F,MATCH($C400,'Policy Characteristics'!$C:$C,0))),"",INDEX('Policy Characteristics'!F:F,MATCH($C400,'Policy Characteristics'!$C:$C,0)))</f>
        <v>0</v>
      </c>
      <c r="M400" s="446">
        <f>IF(ISBLANK(INDEX('Policy Characteristics'!G:G,MATCH($C400,'Policy Characteristics'!$C:$C,0))),"",INDEX('Policy Characteristics'!G:G,MATCH($C400,'Policy Characteristics'!$C:$C,0)))</f>
        <v>1</v>
      </c>
      <c r="N400" s="446">
        <f>IF(ISBLANK(INDEX('Policy Characteristics'!H:H,MATCH($C400,'Policy Characteristics'!$C:$C,0))),"",INDEX('Policy Characteristics'!H:H,MATCH($C400,'Policy Characteristics'!$C:$C,0)))</f>
        <v>1</v>
      </c>
      <c r="O400" s="446" t="str">
        <f>IF(ISBLANK(INDEX('Policy Characteristics'!I:I,MATCH($C400,'Policy Characteristics'!$C:$C,0))),"",INDEX('Policy Characteristics'!I:I,MATCH($C400,'Policy Characteristics'!$C:$C,0)))</f>
        <v>on/off</v>
      </c>
      <c r="P400" s="446" t="str">
        <f>IF(ISBLANK(INDEX('Policy Characteristics'!J:J,MATCH($C400,'Policy Characteristics'!$C:$C,0))),"",INDEX('Policy Characteristics'!J:J,MATCH($C400,'Policy Characteristics'!$C:$C,0)))</f>
        <v xml:space="preserve">**Description:** The business-as-usual case includes all planned CCUS retrofits (as modeled by the EPA for its latest GHG standards for power plants). This policy uses an alternative set of data for CCUS retrofits. </v>
      </c>
      <c r="Q400" s="446" t="str">
        <f>IF(ISBLANK(INDEX('Policy Characteristics'!K:K,MATCH($C400,'Policy Characteristics'!$C:$C,0))),"",INDEX('Policy Characteristics'!K:K,MATCH($C400,'Policy Characteristics'!$C:$C,0)))</f>
        <v/>
      </c>
      <c r="R400" s="446" t="str">
        <f>IF(ISBLANK(INDEX('Policy Characteristics'!L:L,MATCH($C400,'Policy Characteristics'!$C:$C,0))),"",INDEX('Policy Characteristics'!L:L,MATCH($C400,'Policy Characteristics'!$C:$C,0)))</f>
        <v/>
      </c>
    </row>
    <row r="401" spans="1:18" s="446" customFormat="1" x14ac:dyDescent="0.25">
      <c r="A401" s="446" t="str">
        <f>IF(ISBLANK(INDEX('Policy Characteristics'!A:A,MATCH($C401,'Policy Characteristics'!$C:$C,0))),"",INDEX('Policy Characteristics'!A:A,MATCH($C401,'Policy Characteristics'!$C:$C,0)))</f>
        <v>Electricity Supply</v>
      </c>
      <c r="B401" s="467" t="str">
        <f>IF(ISBLANK(INDEX('Policy Characteristics'!B:B,MATCH($C401,'Policy Characteristics'!$C:$C,0))),"",INDEX('Policy Characteristics'!B:B,MATCH($C401,'Policy Characteristics'!$C:$C,0)))</f>
        <v>Non BAU Mandated Capacity CCUS Retrofits</v>
      </c>
      <c r="C401" s="446" t="str">
        <f t="shared" si="23"/>
        <v>Boolean Use Non BAU Mandated Capacity Retrofit Schedule</v>
      </c>
      <c r="D401" s="294" t="s">
        <v>2749</v>
      </c>
      <c r="E401" s="339"/>
      <c r="F401" s="294" t="s">
        <v>2468</v>
      </c>
      <c r="G401" s="339"/>
      <c r="H401" s="20">
        <v>2303</v>
      </c>
      <c r="I401" s="468" t="s">
        <v>44</v>
      </c>
      <c r="J401" s="469" t="str">
        <f>IF(ISBLANK(INDEX('Policy Characteristics'!D:D,MATCH($C401,'Policy Characteristics'!$C:$C,0))),"",INDEX('Policy Characteristics'!D:D,MATCH($C401,'Policy Characteristics'!$C:$C,0)))</f>
        <v>Non BAU Mandated Capacity CCUS Retrofits</v>
      </c>
      <c r="K401" s="446" t="str">
        <f>IF(ISBLANK(INDEX('Policy Characteristics'!E:E,MATCH($C401,'Policy Characteristics'!$C:$C,0))),"",INDEX('Policy Characteristics'!E:E,MATCH($C401,'Policy Characteristics'!$C:$C,0)))</f>
        <v/>
      </c>
      <c r="L401" s="446">
        <f>IF(ISBLANK(INDEX('Policy Characteristics'!F:F,MATCH($C401,'Policy Characteristics'!$C:$C,0))),"",INDEX('Policy Characteristics'!F:F,MATCH($C401,'Policy Characteristics'!$C:$C,0)))</f>
        <v>0</v>
      </c>
      <c r="M401" s="446">
        <f>IF(ISBLANK(INDEX('Policy Characteristics'!G:G,MATCH($C401,'Policy Characteristics'!$C:$C,0))),"",INDEX('Policy Characteristics'!G:G,MATCH($C401,'Policy Characteristics'!$C:$C,0)))</f>
        <v>1</v>
      </c>
      <c r="N401" s="446">
        <f>IF(ISBLANK(INDEX('Policy Characteristics'!H:H,MATCH($C401,'Policy Characteristics'!$C:$C,0))),"",INDEX('Policy Characteristics'!H:H,MATCH($C401,'Policy Characteristics'!$C:$C,0)))</f>
        <v>1</v>
      </c>
      <c r="O401" s="446" t="str">
        <f>IF(ISBLANK(INDEX('Policy Characteristics'!I:I,MATCH($C401,'Policy Characteristics'!$C:$C,0))),"",INDEX('Policy Characteristics'!I:I,MATCH($C401,'Policy Characteristics'!$C:$C,0)))</f>
        <v>on/off</v>
      </c>
      <c r="P401" s="446" t="str">
        <f>IF(ISBLANK(INDEX('Policy Characteristics'!J:J,MATCH($C401,'Policy Characteristics'!$C:$C,0))),"",INDEX('Policy Characteristics'!J:J,MATCH($C401,'Policy Characteristics'!$C:$C,0)))</f>
        <v xml:space="preserve">**Description:** The business-as-usual case includes all planned CCUS retrofits (as modeled by the EPA for its latest GHG standards for power plants). This policy uses an alternative set of data for CCUS retrofits. </v>
      </c>
      <c r="Q401" s="446" t="str">
        <f>IF(ISBLANK(INDEX('Policy Characteristics'!K:K,MATCH($C401,'Policy Characteristics'!$C:$C,0))),"",INDEX('Policy Characteristics'!K:K,MATCH($C401,'Policy Characteristics'!$C:$C,0)))</f>
        <v/>
      </c>
      <c r="R401" s="446" t="str">
        <f>IF(ISBLANK(INDEX('Policy Characteristics'!L:L,MATCH($C401,'Policy Characteristics'!$C:$C,0))),"",INDEX('Policy Characteristics'!L:L,MATCH($C401,'Policy Characteristics'!$C:$C,0)))</f>
        <v/>
      </c>
    </row>
    <row r="402" spans="1:18" s="446" customFormat="1" x14ac:dyDescent="0.25">
      <c r="A402" s="446" t="str">
        <f>IF(ISBLANK(INDEX('Policy Characteristics'!A:A,MATCH($C402,'Policy Characteristics'!$C:$C,0))),"",INDEX('Policy Characteristics'!A:A,MATCH($C402,'Policy Characteristics'!$C:$C,0)))</f>
        <v>Electricity Supply</v>
      </c>
      <c r="B402" s="467" t="str">
        <f>IF(ISBLANK(INDEX('Policy Characteristics'!B:B,MATCH($C402,'Policy Characteristics'!$C:$C,0))),"",INDEX('Policy Characteristics'!B:B,MATCH($C402,'Policy Characteristics'!$C:$C,0)))</f>
        <v>Non BAU Mandated Capacity CCUS Retrofits</v>
      </c>
      <c r="C402" s="446" t="str">
        <f t="shared" si="23"/>
        <v>Boolean Use Non BAU Mandated Capacity Retrofit Schedule</v>
      </c>
      <c r="D402" s="294" t="s">
        <v>2750</v>
      </c>
      <c r="E402" s="339"/>
      <c r="F402" s="294" t="s">
        <v>2592</v>
      </c>
      <c r="G402" s="339"/>
      <c r="H402" s="20">
        <v>2304</v>
      </c>
      <c r="I402" s="468" t="s">
        <v>44</v>
      </c>
      <c r="J402" s="469" t="str">
        <f>IF(ISBLANK(INDEX('Policy Characteristics'!D:D,MATCH($C402,'Policy Characteristics'!$C:$C,0))),"",INDEX('Policy Characteristics'!D:D,MATCH($C402,'Policy Characteristics'!$C:$C,0)))</f>
        <v>Non BAU Mandated Capacity CCUS Retrofits</v>
      </c>
      <c r="K402" s="446" t="str">
        <f>IF(ISBLANK(INDEX('Policy Characteristics'!E:E,MATCH($C402,'Policy Characteristics'!$C:$C,0))),"",INDEX('Policy Characteristics'!E:E,MATCH($C402,'Policy Characteristics'!$C:$C,0)))</f>
        <v/>
      </c>
      <c r="L402" s="446">
        <f>IF(ISBLANK(INDEX('Policy Characteristics'!F:F,MATCH($C402,'Policy Characteristics'!$C:$C,0))),"",INDEX('Policy Characteristics'!F:F,MATCH($C402,'Policy Characteristics'!$C:$C,0)))</f>
        <v>0</v>
      </c>
      <c r="M402" s="446">
        <f>IF(ISBLANK(INDEX('Policy Characteristics'!G:G,MATCH($C402,'Policy Characteristics'!$C:$C,0))),"",INDEX('Policy Characteristics'!G:G,MATCH($C402,'Policy Characteristics'!$C:$C,0)))</f>
        <v>1</v>
      </c>
      <c r="N402" s="446">
        <f>IF(ISBLANK(INDEX('Policy Characteristics'!H:H,MATCH($C402,'Policy Characteristics'!$C:$C,0))),"",INDEX('Policy Characteristics'!H:H,MATCH($C402,'Policy Characteristics'!$C:$C,0)))</f>
        <v>1</v>
      </c>
      <c r="O402" s="446" t="str">
        <f>IF(ISBLANK(INDEX('Policy Characteristics'!I:I,MATCH($C402,'Policy Characteristics'!$C:$C,0))),"",INDEX('Policy Characteristics'!I:I,MATCH($C402,'Policy Characteristics'!$C:$C,0)))</f>
        <v>on/off</v>
      </c>
      <c r="P402" s="446" t="str">
        <f>IF(ISBLANK(INDEX('Policy Characteristics'!J:J,MATCH($C402,'Policy Characteristics'!$C:$C,0))),"",INDEX('Policy Characteristics'!J:J,MATCH($C402,'Policy Characteristics'!$C:$C,0)))</f>
        <v xml:space="preserve">**Description:** The business-as-usual case includes all planned CCUS retrofits (as modeled by the EPA for its latest GHG standards for power plants). This policy uses an alternative set of data for CCUS retrofits. </v>
      </c>
      <c r="Q402" s="446" t="str">
        <f>IF(ISBLANK(INDEX('Policy Characteristics'!K:K,MATCH($C402,'Policy Characteristics'!$C:$C,0))),"",INDEX('Policy Characteristics'!K:K,MATCH($C402,'Policy Characteristics'!$C:$C,0)))</f>
        <v/>
      </c>
      <c r="R402" s="446" t="str">
        <f>IF(ISBLANK(INDEX('Policy Characteristics'!L:L,MATCH($C402,'Policy Characteristics'!$C:$C,0))),"",INDEX('Policy Characteristics'!L:L,MATCH($C402,'Policy Characteristics'!$C:$C,0)))</f>
        <v/>
      </c>
    </row>
    <row r="403" spans="1:18" s="446" customFormat="1" x14ac:dyDescent="0.25">
      <c r="A403" s="446" t="str">
        <f>IF(ISBLANK(INDEX('Policy Characteristics'!A:A,MATCH($C403,'Policy Characteristics'!$C:$C,0))),"",INDEX('Policy Characteristics'!A:A,MATCH($C403,'Policy Characteristics'!$C:$C,0)))</f>
        <v>Electricity Supply</v>
      </c>
      <c r="B403" s="467" t="str">
        <f>IF(ISBLANK(INDEX('Policy Characteristics'!B:B,MATCH($C403,'Policy Characteristics'!$C:$C,0))),"",INDEX('Policy Characteristics'!B:B,MATCH($C403,'Policy Characteristics'!$C:$C,0)))</f>
        <v>Non BAU Mandated Capacity CCUS Retrofits</v>
      </c>
      <c r="C403" s="446" t="str">
        <f t="shared" si="23"/>
        <v>Boolean Use Non BAU Mandated Capacity Retrofit Schedule</v>
      </c>
      <c r="D403" s="294" t="s">
        <v>2751</v>
      </c>
      <c r="E403" s="339"/>
      <c r="F403" s="294" t="s">
        <v>2470</v>
      </c>
      <c r="G403" s="339"/>
      <c r="H403" s="20">
        <v>2305</v>
      </c>
      <c r="I403" s="468" t="s">
        <v>44</v>
      </c>
      <c r="J403" s="469" t="str">
        <f>IF(ISBLANK(INDEX('Policy Characteristics'!D:D,MATCH($C403,'Policy Characteristics'!$C:$C,0))),"",INDEX('Policy Characteristics'!D:D,MATCH($C403,'Policy Characteristics'!$C:$C,0)))</f>
        <v>Non BAU Mandated Capacity CCUS Retrofits</v>
      </c>
      <c r="K403" s="446" t="str">
        <f>IF(ISBLANK(INDEX('Policy Characteristics'!E:E,MATCH($C403,'Policy Characteristics'!$C:$C,0))),"",INDEX('Policy Characteristics'!E:E,MATCH($C403,'Policy Characteristics'!$C:$C,0)))</f>
        <v/>
      </c>
      <c r="L403" s="446">
        <f>IF(ISBLANK(INDEX('Policy Characteristics'!F:F,MATCH($C403,'Policy Characteristics'!$C:$C,0))),"",INDEX('Policy Characteristics'!F:F,MATCH($C403,'Policy Characteristics'!$C:$C,0)))</f>
        <v>0</v>
      </c>
      <c r="M403" s="446">
        <f>IF(ISBLANK(INDEX('Policy Characteristics'!G:G,MATCH($C403,'Policy Characteristics'!$C:$C,0))),"",INDEX('Policy Characteristics'!G:G,MATCH($C403,'Policy Characteristics'!$C:$C,0)))</f>
        <v>1</v>
      </c>
      <c r="N403" s="446">
        <f>IF(ISBLANK(INDEX('Policy Characteristics'!H:H,MATCH($C403,'Policy Characteristics'!$C:$C,0))),"",INDEX('Policy Characteristics'!H:H,MATCH($C403,'Policy Characteristics'!$C:$C,0)))</f>
        <v>1</v>
      </c>
      <c r="O403" s="446" t="str">
        <f>IF(ISBLANK(INDEX('Policy Characteristics'!I:I,MATCH($C403,'Policy Characteristics'!$C:$C,0))),"",INDEX('Policy Characteristics'!I:I,MATCH($C403,'Policy Characteristics'!$C:$C,0)))</f>
        <v>on/off</v>
      </c>
      <c r="P403" s="446" t="str">
        <f>IF(ISBLANK(INDEX('Policy Characteristics'!J:J,MATCH($C403,'Policy Characteristics'!$C:$C,0))),"",INDEX('Policy Characteristics'!J:J,MATCH($C403,'Policy Characteristics'!$C:$C,0)))</f>
        <v xml:space="preserve">**Description:** The business-as-usual case includes all planned CCUS retrofits (as modeled by the EPA for its latest GHG standards for power plants). This policy uses an alternative set of data for CCUS retrofits. </v>
      </c>
      <c r="Q403" s="446" t="str">
        <f>IF(ISBLANK(INDEX('Policy Characteristics'!K:K,MATCH($C403,'Policy Characteristics'!$C:$C,0))),"",INDEX('Policy Characteristics'!K:K,MATCH($C403,'Policy Characteristics'!$C:$C,0)))</f>
        <v/>
      </c>
      <c r="R403" s="446" t="str">
        <f>IF(ISBLANK(INDEX('Policy Characteristics'!L:L,MATCH($C403,'Policy Characteristics'!$C:$C,0))),"",INDEX('Policy Characteristics'!L:L,MATCH($C403,'Policy Characteristics'!$C:$C,0)))</f>
        <v/>
      </c>
    </row>
    <row r="404" spans="1:18" s="446" customFormat="1" x14ac:dyDescent="0.25">
      <c r="A404" s="446" t="str">
        <f>IF(ISBLANK(INDEX('Policy Characteristics'!A:A,MATCH($C404,'Policy Characteristics'!$C:$C,0))),"",INDEX('Policy Characteristics'!A:A,MATCH($C404,'Policy Characteristics'!$C:$C,0)))</f>
        <v>Electricity Supply</v>
      </c>
      <c r="B404" s="467" t="str">
        <f>IF(ISBLANK(INDEX('Policy Characteristics'!B:B,MATCH($C404,'Policy Characteristics'!$C:$C,0))),"",INDEX('Policy Characteristics'!B:B,MATCH($C404,'Policy Characteristics'!$C:$C,0)))</f>
        <v>Non BAU Mandated Capacity CCUS Retrofits</v>
      </c>
      <c r="C404" s="446" t="str">
        <f t="shared" si="23"/>
        <v>Boolean Use Non BAU Mandated Capacity Retrofit Schedule</v>
      </c>
      <c r="D404" s="294" t="s">
        <v>3487</v>
      </c>
      <c r="E404" s="339"/>
      <c r="F404" s="294" t="s">
        <v>3494</v>
      </c>
      <c r="G404" s="339"/>
      <c r="H404" s="20">
        <v>2306</v>
      </c>
      <c r="I404" s="468" t="s">
        <v>44</v>
      </c>
      <c r="J404" s="469" t="str">
        <f>IF(ISBLANK(INDEX('Policy Characteristics'!D:D,MATCH($C404,'Policy Characteristics'!$C:$C,0))),"",INDEX('Policy Characteristics'!D:D,MATCH($C404,'Policy Characteristics'!$C:$C,0)))</f>
        <v>Non BAU Mandated Capacity CCUS Retrofits</v>
      </c>
      <c r="K404" s="446" t="str">
        <f>IF(ISBLANK(INDEX('Policy Characteristics'!E:E,MATCH($C404,'Policy Characteristics'!$C:$C,0))),"",INDEX('Policy Characteristics'!E:E,MATCH($C404,'Policy Characteristics'!$C:$C,0)))</f>
        <v/>
      </c>
      <c r="L404" s="446">
        <f>IF(ISBLANK(INDEX('Policy Characteristics'!F:F,MATCH($C404,'Policy Characteristics'!$C:$C,0))),"",INDEX('Policy Characteristics'!F:F,MATCH($C404,'Policy Characteristics'!$C:$C,0)))</f>
        <v>0</v>
      </c>
      <c r="M404" s="446">
        <f>IF(ISBLANK(INDEX('Policy Characteristics'!G:G,MATCH($C404,'Policy Characteristics'!$C:$C,0))),"",INDEX('Policy Characteristics'!G:G,MATCH($C404,'Policy Characteristics'!$C:$C,0)))</f>
        <v>1</v>
      </c>
      <c r="N404" s="446">
        <f>IF(ISBLANK(INDEX('Policy Characteristics'!H:H,MATCH($C404,'Policy Characteristics'!$C:$C,0))),"",INDEX('Policy Characteristics'!H:H,MATCH($C404,'Policy Characteristics'!$C:$C,0)))</f>
        <v>1</v>
      </c>
      <c r="O404" s="446" t="str">
        <f>IF(ISBLANK(INDEX('Policy Characteristics'!I:I,MATCH($C404,'Policy Characteristics'!$C:$C,0))),"",INDEX('Policy Characteristics'!I:I,MATCH($C404,'Policy Characteristics'!$C:$C,0)))</f>
        <v>on/off</v>
      </c>
      <c r="P404" s="446" t="str">
        <f>IF(ISBLANK(INDEX('Policy Characteristics'!J:J,MATCH($C404,'Policy Characteristics'!$C:$C,0))),"",INDEX('Policy Characteristics'!J:J,MATCH($C404,'Policy Characteristics'!$C:$C,0)))</f>
        <v xml:space="preserve">**Description:** The business-as-usual case includes all planned CCUS retrofits (as modeled by the EPA for its latest GHG standards for power plants). This policy uses an alternative set of data for CCUS retrofits. </v>
      </c>
      <c r="Q404" s="446" t="str">
        <f>IF(ISBLANK(INDEX('Policy Characteristics'!K:K,MATCH($C404,'Policy Characteristics'!$C:$C,0))),"",INDEX('Policy Characteristics'!K:K,MATCH($C404,'Policy Characteristics'!$C:$C,0)))</f>
        <v/>
      </c>
      <c r="R404" s="446" t="str">
        <f>IF(ISBLANK(INDEX('Policy Characteristics'!L:L,MATCH($C404,'Policy Characteristics'!$C:$C,0))),"",INDEX('Policy Characteristics'!L:L,MATCH($C404,'Policy Characteristics'!$C:$C,0)))</f>
        <v/>
      </c>
    </row>
    <row r="405" spans="1:18" s="446" customFormat="1" x14ac:dyDescent="0.25">
      <c r="A405" s="446" t="str">
        <f>IF(ISBLANK(INDEX('Policy Characteristics'!A:A,MATCH($C405,'Policy Characteristics'!$C:$C,0))),"",INDEX('Policy Characteristics'!A:A,MATCH($C405,'Policy Characteristics'!$C:$C,0)))</f>
        <v>Electricity Supply</v>
      </c>
      <c r="B405" s="467" t="str">
        <f>IF(ISBLANK(INDEX('Policy Characteristics'!B:B,MATCH($C405,'Policy Characteristics'!$C:$C,0))),"",INDEX('Policy Characteristics'!B:B,MATCH($C405,'Policy Characteristics'!$C:$C,0)))</f>
        <v>Non BAU Mandated Capacity CCUS Retrofits</v>
      </c>
      <c r="C405" s="446" t="str">
        <f t="shared" si="23"/>
        <v>Boolean Use Non BAU Mandated Capacity Retrofit Schedule</v>
      </c>
      <c r="D405" s="294" t="s">
        <v>3490</v>
      </c>
      <c r="E405" s="339"/>
      <c r="F405" s="294" t="s">
        <v>3495</v>
      </c>
      <c r="G405" s="339"/>
      <c r="H405" s="20">
        <v>2307</v>
      </c>
      <c r="I405" s="468" t="s">
        <v>44</v>
      </c>
      <c r="J405" s="469" t="str">
        <f>IF(ISBLANK(INDEX('Policy Characteristics'!D:D,MATCH($C405,'Policy Characteristics'!$C:$C,0))),"",INDEX('Policy Characteristics'!D:D,MATCH($C405,'Policy Characteristics'!$C:$C,0)))</f>
        <v>Non BAU Mandated Capacity CCUS Retrofits</v>
      </c>
      <c r="K405" s="446" t="str">
        <f>IF(ISBLANK(INDEX('Policy Characteristics'!E:E,MATCH($C405,'Policy Characteristics'!$C:$C,0))),"",INDEX('Policy Characteristics'!E:E,MATCH($C405,'Policy Characteristics'!$C:$C,0)))</f>
        <v/>
      </c>
      <c r="L405" s="446">
        <f>IF(ISBLANK(INDEX('Policy Characteristics'!F:F,MATCH($C405,'Policy Characteristics'!$C:$C,0))),"",INDEX('Policy Characteristics'!F:F,MATCH($C405,'Policy Characteristics'!$C:$C,0)))</f>
        <v>0</v>
      </c>
      <c r="M405" s="446">
        <f>IF(ISBLANK(INDEX('Policy Characteristics'!G:G,MATCH($C405,'Policy Characteristics'!$C:$C,0))),"",INDEX('Policy Characteristics'!G:G,MATCH($C405,'Policy Characteristics'!$C:$C,0)))</f>
        <v>1</v>
      </c>
      <c r="N405" s="446">
        <f>IF(ISBLANK(INDEX('Policy Characteristics'!H:H,MATCH($C405,'Policy Characteristics'!$C:$C,0))),"",INDEX('Policy Characteristics'!H:H,MATCH($C405,'Policy Characteristics'!$C:$C,0)))</f>
        <v>1</v>
      </c>
      <c r="O405" s="446" t="str">
        <f>IF(ISBLANK(INDEX('Policy Characteristics'!I:I,MATCH($C405,'Policy Characteristics'!$C:$C,0))),"",INDEX('Policy Characteristics'!I:I,MATCH($C405,'Policy Characteristics'!$C:$C,0)))</f>
        <v>on/off</v>
      </c>
      <c r="P405" s="446" t="str">
        <f>IF(ISBLANK(INDEX('Policy Characteristics'!J:J,MATCH($C405,'Policy Characteristics'!$C:$C,0))),"",INDEX('Policy Characteristics'!J:J,MATCH($C405,'Policy Characteristics'!$C:$C,0)))</f>
        <v xml:space="preserve">**Description:** The business-as-usual case includes all planned CCUS retrofits (as modeled by the EPA for its latest GHG standards for power plants). This policy uses an alternative set of data for CCUS retrofits. </v>
      </c>
      <c r="Q405" s="446" t="str">
        <f>IF(ISBLANK(INDEX('Policy Characteristics'!K:K,MATCH($C405,'Policy Characteristics'!$C:$C,0))),"",INDEX('Policy Characteristics'!K:K,MATCH($C405,'Policy Characteristics'!$C:$C,0)))</f>
        <v/>
      </c>
      <c r="R405" s="446" t="str">
        <f>IF(ISBLANK(INDEX('Policy Characteristics'!L:L,MATCH($C405,'Policy Characteristics'!$C:$C,0))),"",INDEX('Policy Characteristics'!L:L,MATCH($C405,'Policy Characteristics'!$C:$C,0)))</f>
        <v/>
      </c>
    </row>
    <row r="406" spans="1:18" s="446" customFormat="1" x14ac:dyDescent="0.25">
      <c r="A406" s="446" t="str">
        <f>IF(ISBLANK(INDEX('Policy Characteristics'!A:A,MATCH($C406,'Policy Characteristics'!$C:$C,0))),"",INDEX('Policy Characteristics'!A:A,MATCH($C406,'Policy Characteristics'!$C:$C,0)))</f>
        <v>Electricity Supply</v>
      </c>
      <c r="B406" s="467" t="str">
        <f>IF(ISBLANK(INDEX('Policy Characteristics'!B:B,MATCH($C406,'Policy Characteristics'!$C:$C,0))),"",INDEX('Policy Characteristics'!B:B,MATCH($C406,'Policy Characteristics'!$C:$C,0)))</f>
        <v>Non BAU Mandated Capacity CCUS Retrofits</v>
      </c>
      <c r="C406" s="446" t="str">
        <f t="shared" si="23"/>
        <v>Boolean Use Non BAU Mandated Capacity Retrofit Schedule</v>
      </c>
      <c r="D406" s="294" t="s">
        <v>3491</v>
      </c>
      <c r="E406" s="339"/>
      <c r="F406" s="294" t="s">
        <v>3496</v>
      </c>
      <c r="G406" s="339"/>
      <c r="H406" s="20">
        <v>2308</v>
      </c>
      <c r="I406" s="468" t="s">
        <v>44</v>
      </c>
      <c r="J406" s="469" t="str">
        <f>IF(ISBLANK(INDEX('Policy Characteristics'!D:D,MATCH($C406,'Policy Characteristics'!$C:$C,0))),"",INDEX('Policy Characteristics'!D:D,MATCH($C406,'Policy Characteristics'!$C:$C,0)))</f>
        <v>Non BAU Mandated Capacity CCUS Retrofits</v>
      </c>
      <c r="K406" s="446" t="str">
        <f>IF(ISBLANK(INDEX('Policy Characteristics'!E:E,MATCH($C406,'Policy Characteristics'!$C:$C,0))),"",INDEX('Policy Characteristics'!E:E,MATCH($C406,'Policy Characteristics'!$C:$C,0)))</f>
        <v/>
      </c>
      <c r="L406" s="446">
        <f>IF(ISBLANK(INDEX('Policy Characteristics'!F:F,MATCH($C406,'Policy Characteristics'!$C:$C,0))),"",INDEX('Policy Characteristics'!F:F,MATCH($C406,'Policy Characteristics'!$C:$C,0)))</f>
        <v>0</v>
      </c>
      <c r="M406" s="446">
        <f>IF(ISBLANK(INDEX('Policy Characteristics'!G:G,MATCH($C406,'Policy Characteristics'!$C:$C,0))),"",INDEX('Policy Characteristics'!G:G,MATCH($C406,'Policy Characteristics'!$C:$C,0)))</f>
        <v>1</v>
      </c>
      <c r="N406" s="446">
        <f>IF(ISBLANK(INDEX('Policy Characteristics'!H:H,MATCH($C406,'Policy Characteristics'!$C:$C,0))),"",INDEX('Policy Characteristics'!H:H,MATCH($C406,'Policy Characteristics'!$C:$C,0)))</f>
        <v>1</v>
      </c>
      <c r="O406" s="446" t="str">
        <f>IF(ISBLANK(INDEX('Policy Characteristics'!I:I,MATCH($C406,'Policy Characteristics'!$C:$C,0))),"",INDEX('Policy Characteristics'!I:I,MATCH($C406,'Policy Characteristics'!$C:$C,0)))</f>
        <v>on/off</v>
      </c>
      <c r="P406" s="446" t="str">
        <f>IF(ISBLANK(INDEX('Policy Characteristics'!J:J,MATCH($C406,'Policy Characteristics'!$C:$C,0))),"",INDEX('Policy Characteristics'!J:J,MATCH($C406,'Policy Characteristics'!$C:$C,0)))</f>
        <v xml:space="preserve">**Description:** The business-as-usual case includes all planned CCUS retrofits (as modeled by the EPA for its latest GHG standards for power plants). This policy uses an alternative set of data for CCUS retrofits. </v>
      </c>
      <c r="Q406" s="446" t="str">
        <f>IF(ISBLANK(INDEX('Policy Characteristics'!K:K,MATCH($C406,'Policy Characteristics'!$C:$C,0))),"",INDEX('Policy Characteristics'!K:K,MATCH($C406,'Policy Characteristics'!$C:$C,0)))</f>
        <v/>
      </c>
      <c r="R406" s="446" t="str">
        <f>IF(ISBLANK(INDEX('Policy Characteristics'!L:L,MATCH($C406,'Policy Characteristics'!$C:$C,0))),"",INDEX('Policy Characteristics'!L:L,MATCH($C406,'Policy Characteristics'!$C:$C,0)))</f>
        <v/>
      </c>
    </row>
    <row r="407" spans="1:18" s="446" customFormat="1" x14ac:dyDescent="0.25">
      <c r="A407" s="446" t="str">
        <f>IF(ISBLANK(INDEX('Policy Characteristics'!A:A,MATCH($C407,'Policy Characteristics'!$C:$C,0))),"",INDEX('Policy Characteristics'!A:A,MATCH($C407,'Policy Characteristics'!$C:$C,0)))</f>
        <v>Electricity Supply</v>
      </c>
      <c r="B407" s="467" t="str">
        <f>IF(ISBLANK(INDEX('Policy Characteristics'!B:B,MATCH($C407,'Policy Characteristics'!$C:$C,0))),"",INDEX('Policy Characteristics'!B:B,MATCH($C407,'Policy Characteristics'!$C:$C,0)))</f>
        <v>Non BAU Mandated Capacity CCUS Retrofits</v>
      </c>
      <c r="C407" s="446" t="str">
        <f t="shared" si="23"/>
        <v>Boolean Use Non BAU Mandated Capacity Retrofit Schedule</v>
      </c>
      <c r="D407" s="294" t="s">
        <v>3492</v>
      </c>
      <c r="E407" s="339"/>
      <c r="F407" s="294" t="s">
        <v>3497</v>
      </c>
      <c r="G407" s="339"/>
      <c r="H407" s="20">
        <v>2309</v>
      </c>
      <c r="I407" s="468" t="s">
        <v>44</v>
      </c>
      <c r="J407" s="469" t="str">
        <f>IF(ISBLANK(INDEX('Policy Characteristics'!D:D,MATCH($C407,'Policy Characteristics'!$C:$C,0))),"",INDEX('Policy Characteristics'!D:D,MATCH($C407,'Policy Characteristics'!$C:$C,0)))</f>
        <v>Non BAU Mandated Capacity CCUS Retrofits</v>
      </c>
      <c r="K407" s="446" t="str">
        <f>IF(ISBLANK(INDEX('Policy Characteristics'!E:E,MATCH($C407,'Policy Characteristics'!$C:$C,0))),"",INDEX('Policy Characteristics'!E:E,MATCH($C407,'Policy Characteristics'!$C:$C,0)))</f>
        <v/>
      </c>
      <c r="L407" s="446">
        <f>IF(ISBLANK(INDEX('Policy Characteristics'!F:F,MATCH($C407,'Policy Characteristics'!$C:$C,0))),"",INDEX('Policy Characteristics'!F:F,MATCH($C407,'Policy Characteristics'!$C:$C,0)))</f>
        <v>0</v>
      </c>
      <c r="M407" s="446">
        <f>IF(ISBLANK(INDEX('Policy Characteristics'!G:G,MATCH($C407,'Policy Characteristics'!$C:$C,0))),"",INDEX('Policy Characteristics'!G:G,MATCH($C407,'Policy Characteristics'!$C:$C,0)))</f>
        <v>1</v>
      </c>
      <c r="N407" s="446">
        <f>IF(ISBLANK(INDEX('Policy Characteristics'!H:H,MATCH($C407,'Policy Characteristics'!$C:$C,0))),"",INDEX('Policy Characteristics'!H:H,MATCH($C407,'Policy Characteristics'!$C:$C,0)))</f>
        <v>1</v>
      </c>
      <c r="O407" s="446" t="str">
        <f>IF(ISBLANK(INDEX('Policy Characteristics'!I:I,MATCH($C407,'Policy Characteristics'!$C:$C,0))),"",INDEX('Policy Characteristics'!I:I,MATCH($C407,'Policy Characteristics'!$C:$C,0)))</f>
        <v>on/off</v>
      </c>
      <c r="P407" s="446" t="str">
        <f>IF(ISBLANK(INDEX('Policy Characteristics'!J:J,MATCH($C407,'Policy Characteristics'!$C:$C,0))),"",INDEX('Policy Characteristics'!J:J,MATCH($C407,'Policy Characteristics'!$C:$C,0)))</f>
        <v xml:space="preserve">**Description:** The business-as-usual case includes all planned CCUS retrofits (as modeled by the EPA for its latest GHG standards for power plants). This policy uses an alternative set of data for CCUS retrofits. </v>
      </c>
      <c r="Q407" s="446" t="str">
        <f>IF(ISBLANK(INDEX('Policy Characteristics'!K:K,MATCH($C407,'Policy Characteristics'!$C:$C,0))),"",INDEX('Policy Characteristics'!K:K,MATCH($C407,'Policy Characteristics'!$C:$C,0)))</f>
        <v/>
      </c>
      <c r="R407" s="446" t="str">
        <f>IF(ISBLANK(INDEX('Policy Characteristics'!L:L,MATCH($C407,'Policy Characteristics'!$C:$C,0))),"",INDEX('Policy Characteristics'!L:L,MATCH($C407,'Policy Characteristics'!$C:$C,0)))</f>
        <v/>
      </c>
    </row>
    <row r="408" spans="1:18" s="446" customFormat="1" x14ac:dyDescent="0.25">
      <c r="A408" s="446" t="str">
        <f>IF(ISBLANK(INDEX('Policy Characteristics'!A:A,MATCH($C408,'Policy Characteristics'!$C:$C,0))),"",INDEX('Policy Characteristics'!A:A,MATCH($C408,'Policy Characteristics'!$C:$C,0)))</f>
        <v>Electricity Supply</v>
      </c>
      <c r="B408" s="467" t="str">
        <f>IF(ISBLANK(INDEX('Policy Characteristics'!B:B,MATCH($C408,'Policy Characteristics'!$C:$C,0))),"",INDEX('Policy Characteristics'!B:B,MATCH($C408,'Policy Characteristics'!$C:$C,0)))</f>
        <v>Non BAU Mandated Capacity CCUS Retrofits</v>
      </c>
      <c r="C408" s="446" t="str">
        <f t="shared" si="23"/>
        <v>Boolean Use Non BAU Mandated Capacity Retrofit Schedule</v>
      </c>
      <c r="D408" s="294" t="s">
        <v>3493</v>
      </c>
      <c r="E408" s="339"/>
      <c r="F408" s="294" t="s">
        <v>3498</v>
      </c>
      <c r="G408" s="339"/>
      <c r="H408" s="20">
        <v>2310</v>
      </c>
      <c r="I408" s="468" t="s">
        <v>44</v>
      </c>
      <c r="J408" s="469" t="str">
        <f>IF(ISBLANK(INDEX('Policy Characteristics'!D:D,MATCH($C408,'Policy Characteristics'!$C:$C,0))),"",INDEX('Policy Characteristics'!D:D,MATCH($C408,'Policy Characteristics'!$C:$C,0)))</f>
        <v>Non BAU Mandated Capacity CCUS Retrofits</v>
      </c>
      <c r="K408" s="446" t="str">
        <f>IF(ISBLANK(INDEX('Policy Characteristics'!E:E,MATCH($C408,'Policy Characteristics'!$C:$C,0))),"",INDEX('Policy Characteristics'!E:E,MATCH($C408,'Policy Characteristics'!$C:$C,0)))</f>
        <v/>
      </c>
      <c r="L408" s="446">
        <f>IF(ISBLANK(INDEX('Policy Characteristics'!F:F,MATCH($C408,'Policy Characteristics'!$C:$C,0))),"",INDEX('Policy Characteristics'!F:F,MATCH($C408,'Policy Characteristics'!$C:$C,0)))</f>
        <v>0</v>
      </c>
      <c r="M408" s="446">
        <f>IF(ISBLANK(INDEX('Policy Characteristics'!G:G,MATCH($C408,'Policy Characteristics'!$C:$C,0))),"",INDEX('Policy Characteristics'!G:G,MATCH($C408,'Policy Characteristics'!$C:$C,0)))</f>
        <v>1</v>
      </c>
      <c r="N408" s="446">
        <f>IF(ISBLANK(INDEX('Policy Characteristics'!H:H,MATCH($C408,'Policy Characteristics'!$C:$C,0))),"",INDEX('Policy Characteristics'!H:H,MATCH($C408,'Policy Characteristics'!$C:$C,0)))</f>
        <v>1</v>
      </c>
      <c r="O408" s="446" t="str">
        <f>IF(ISBLANK(INDEX('Policy Characteristics'!I:I,MATCH($C408,'Policy Characteristics'!$C:$C,0))),"",INDEX('Policy Characteristics'!I:I,MATCH($C408,'Policy Characteristics'!$C:$C,0)))</f>
        <v>on/off</v>
      </c>
      <c r="P408" s="446" t="str">
        <f>IF(ISBLANK(INDEX('Policy Characteristics'!J:J,MATCH($C408,'Policy Characteristics'!$C:$C,0))),"",INDEX('Policy Characteristics'!J:J,MATCH($C408,'Policy Characteristics'!$C:$C,0)))</f>
        <v xml:space="preserve">**Description:** The business-as-usual case includes all planned CCUS retrofits (as modeled by the EPA for its latest GHG standards for power plants). This policy uses an alternative set of data for CCUS retrofits. </v>
      </c>
      <c r="Q408" s="446" t="str">
        <f>IF(ISBLANK(INDEX('Policy Characteristics'!K:K,MATCH($C408,'Policy Characteristics'!$C:$C,0))),"",INDEX('Policy Characteristics'!K:K,MATCH($C408,'Policy Characteristics'!$C:$C,0)))</f>
        <v/>
      </c>
      <c r="R408" s="446" t="str">
        <f>IF(ISBLANK(INDEX('Policy Characteristics'!L:L,MATCH($C408,'Policy Characteristics'!$C:$C,0))),"",INDEX('Policy Characteristics'!L:L,MATCH($C408,'Policy Characteristics'!$C:$C,0)))</f>
        <v/>
      </c>
    </row>
    <row r="409" spans="1:18" s="446" customFormat="1" x14ac:dyDescent="0.25">
      <c r="A409" s="446" t="str">
        <f>IF(ISBLANK(INDEX('Policy Characteristics'!A:A,MATCH($C409,'Policy Characteristics'!$C:$C,0))),"",INDEX('Policy Characteristics'!A:A,MATCH($C409,'Policy Characteristics'!$C:$C,0)))</f>
        <v>Electricity Supply</v>
      </c>
      <c r="B409" s="467" t="str">
        <f>IF(ISBLANK(INDEX('Policy Characteristics'!B:B,MATCH($C409,'Policy Characteristics'!$C:$C,0))),"",INDEX('Policy Characteristics'!B:B,MATCH($C409,'Policy Characteristics'!$C:$C,0)))</f>
        <v>Non BAU Mandated Capacity CCUS Retrofits</v>
      </c>
      <c r="C409" s="446" t="str">
        <f t="shared" si="23"/>
        <v>Boolean Use Non BAU Mandated Capacity Retrofit Schedule</v>
      </c>
      <c r="D409" s="294" t="s">
        <v>3582</v>
      </c>
      <c r="E409" s="339"/>
      <c r="F409" s="294" t="s">
        <v>3580</v>
      </c>
      <c r="G409" s="339"/>
      <c r="H409" s="20">
        <v>2311</v>
      </c>
      <c r="I409" s="468" t="s">
        <v>44</v>
      </c>
      <c r="J409" s="469" t="str">
        <f>IF(ISBLANK(INDEX('Policy Characteristics'!D:D,MATCH($C409,'Policy Characteristics'!$C:$C,0))),"",INDEX('Policy Characteristics'!D:D,MATCH($C409,'Policy Characteristics'!$C:$C,0)))</f>
        <v>Non BAU Mandated Capacity CCUS Retrofits</v>
      </c>
      <c r="K409" s="446" t="str">
        <f>IF(ISBLANK(INDEX('Policy Characteristics'!E:E,MATCH($C409,'Policy Characteristics'!$C:$C,0))),"",INDEX('Policy Characteristics'!E:E,MATCH($C409,'Policy Characteristics'!$C:$C,0)))</f>
        <v/>
      </c>
      <c r="L409" s="446">
        <f>IF(ISBLANK(INDEX('Policy Characteristics'!F:F,MATCH($C409,'Policy Characteristics'!$C:$C,0))),"",INDEX('Policy Characteristics'!F:F,MATCH($C409,'Policy Characteristics'!$C:$C,0)))</f>
        <v>0</v>
      </c>
      <c r="M409" s="446">
        <f>IF(ISBLANK(INDEX('Policy Characteristics'!G:G,MATCH($C409,'Policy Characteristics'!$C:$C,0))),"",INDEX('Policy Characteristics'!G:G,MATCH($C409,'Policy Characteristics'!$C:$C,0)))</f>
        <v>1</v>
      </c>
      <c r="N409" s="446">
        <f>IF(ISBLANK(INDEX('Policy Characteristics'!H:H,MATCH($C409,'Policy Characteristics'!$C:$C,0))),"",INDEX('Policy Characteristics'!H:H,MATCH($C409,'Policy Characteristics'!$C:$C,0)))</f>
        <v>1</v>
      </c>
      <c r="O409" s="446" t="str">
        <f>IF(ISBLANK(INDEX('Policy Characteristics'!I:I,MATCH($C409,'Policy Characteristics'!$C:$C,0))),"",INDEX('Policy Characteristics'!I:I,MATCH($C409,'Policy Characteristics'!$C:$C,0)))</f>
        <v>on/off</v>
      </c>
      <c r="P409" s="446" t="str">
        <f>IF(ISBLANK(INDEX('Policy Characteristics'!J:J,MATCH($C409,'Policy Characteristics'!$C:$C,0))),"",INDEX('Policy Characteristics'!J:J,MATCH($C409,'Policy Characteristics'!$C:$C,0)))</f>
        <v xml:space="preserve">**Description:** The business-as-usual case includes all planned CCUS retrofits (as modeled by the EPA for its latest GHG standards for power plants). This policy uses an alternative set of data for CCUS retrofits. </v>
      </c>
      <c r="Q409" s="446" t="str">
        <f>IF(ISBLANK(INDEX('Policy Characteristics'!K:K,MATCH($C409,'Policy Characteristics'!$C:$C,0))),"",INDEX('Policy Characteristics'!K:K,MATCH($C409,'Policy Characteristics'!$C:$C,0)))</f>
        <v/>
      </c>
      <c r="R409" s="446" t="str">
        <f>IF(ISBLANK(INDEX('Policy Characteristics'!L:L,MATCH($C409,'Policy Characteristics'!$C:$C,0))),"",INDEX('Policy Characteristics'!L:L,MATCH($C409,'Policy Characteristics'!$C:$C,0)))</f>
        <v/>
      </c>
    </row>
    <row r="410" spans="1:18" s="446" customFormat="1" x14ac:dyDescent="0.25">
      <c r="A410" s="446" t="str">
        <f>IF(ISBLANK(INDEX('Policy Characteristics'!A:A,MATCH($C410,'Policy Characteristics'!$C:$C,0))),"",INDEX('Policy Characteristics'!A:A,MATCH($C410,'Policy Characteristics'!$C:$C,0)))</f>
        <v>Electricity Supply</v>
      </c>
      <c r="B410" s="467" t="str">
        <f>IF(ISBLANK(INDEX('Policy Characteristics'!B:B,MATCH($C410,'Policy Characteristics'!$C:$C,0))),"",INDEX('Policy Characteristics'!B:B,MATCH($C410,'Policy Characteristics'!$C:$C,0)))</f>
        <v>Non BAU Mandated Capacity CCUS Retrofits</v>
      </c>
      <c r="C410" s="446" t="str">
        <f t="shared" si="23"/>
        <v>Boolean Use Non BAU Mandated Capacity Retrofit Schedule</v>
      </c>
      <c r="D410" s="294" t="s">
        <v>3583</v>
      </c>
      <c r="E410" s="339"/>
      <c r="F410" s="294" t="s">
        <v>3581</v>
      </c>
      <c r="G410" s="339"/>
      <c r="H410" s="20">
        <v>2312</v>
      </c>
      <c r="I410" s="468" t="s">
        <v>44</v>
      </c>
      <c r="J410" s="469" t="str">
        <f>IF(ISBLANK(INDEX('Policy Characteristics'!D:D,MATCH($C410,'Policy Characteristics'!$C:$C,0))),"",INDEX('Policy Characteristics'!D:D,MATCH($C410,'Policy Characteristics'!$C:$C,0)))</f>
        <v>Non BAU Mandated Capacity CCUS Retrofits</v>
      </c>
      <c r="K410" s="446" t="str">
        <f>IF(ISBLANK(INDEX('Policy Characteristics'!E:E,MATCH($C410,'Policy Characteristics'!$C:$C,0))),"",INDEX('Policy Characteristics'!E:E,MATCH($C410,'Policy Characteristics'!$C:$C,0)))</f>
        <v/>
      </c>
      <c r="L410" s="446">
        <f>IF(ISBLANK(INDEX('Policy Characteristics'!F:F,MATCH($C410,'Policy Characteristics'!$C:$C,0))),"",INDEX('Policy Characteristics'!F:F,MATCH($C410,'Policy Characteristics'!$C:$C,0)))</f>
        <v>0</v>
      </c>
      <c r="M410" s="446">
        <f>IF(ISBLANK(INDEX('Policy Characteristics'!G:G,MATCH($C410,'Policy Characteristics'!$C:$C,0))),"",INDEX('Policy Characteristics'!G:G,MATCH($C410,'Policy Characteristics'!$C:$C,0)))</f>
        <v>1</v>
      </c>
      <c r="N410" s="446">
        <f>IF(ISBLANK(INDEX('Policy Characteristics'!H:H,MATCH($C410,'Policy Characteristics'!$C:$C,0))),"",INDEX('Policy Characteristics'!H:H,MATCH($C410,'Policy Characteristics'!$C:$C,0)))</f>
        <v>1</v>
      </c>
      <c r="O410" s="446" t="str">
        <f>IF(ISBLANK(INDEX('Policy Characteristics'!I:I,MATCH($C410,'Policy Characteristics'!$C:$C,0))),"",INDEX('Policy Characteristics'!I:I,MATCH($C410,'Policy Characteristics'!$C:$C,0)))</f>
        <v>on/off</v>
      </c>
      <c r="P410" s="446" t="str">
        <f>IF(ISBLANK(INDEX('Policy Characteristics'!J:J,MATCH($C410,'Policy Characteristics'!$C:$C,0))),"",INDEX('Policy Characteristics'!J:J,MATCH($C410,'Policy Characteristics'!$C:$C,0)))</f>
        <v xml:space="preserve">**Description:** The business-as-usual case includes all planned CCUS retrofits (as modeled by the EPA for its latest GHG standards for power plants). This policy uses an alternative set of data for CCUS retrofits. </v>
      </c>
    </row>
    <row r="411" spans="1:18" s="295" customFormat="1" x14ac:dyDescent="0.25">
      <c r="A411" s="446" t="str">
        <f>IF(ISBLANK(INDEX('Policy Characteristics'!A:A,MATCH($C411,'Policy Characteristics'!$C:$C,0))),"",INDEX('Policy Characteristics'!A:A,MATCH($C411,'Policy Characteristics'!$C:$C,0)))</f>
        <v>Electricity Supply</v>
      </c>
      <c r="B411" s="467" t="str">
        <f>IF(ISBLANK(INDEX('Policy Characteristics'!B:B,MATCH($C411,'Policy Characteristics'!$C:$C,0))),"",INDEX('Policy Characteristics'!B:B,MATCH($C411,'Policy Characteristics'!$C:$C,0)))</f>
        <v>Reduce Plant Downtime</v>
      </c>
      <c r="C411" t="s">
        <v>256</v>
      </c>
      <c r="D411" s="339" t="s">
        <v>448</v>
      </c>
      <c r="E411" s="339"/>
      <c r="F411" s="339" t="s">
        <v>447</v>
      </c>
      <c r="G411" s="294"/>
      <c r="H411" s="297">
        <v>652</v>
      </c>
      <c r="I411" s="470" t="s">
        <v>44</v>
      </c>
      <c r="J411" s="469" t="str">
        <f>IF(ISBLANK(INDEX('Policy Characteristics'!D:D,MATCH($C411,'Policy Characteristics'!$C:$C,0))),"",INDEX('Policy Characteristics'!D:D,MATCH($C411,'Policy Characteristics'!$C:$C,0)))</f>
        <v>Reduce Plant Downtime</v>
      </c>
      <c r="K411" s="446" t="str">
        <f>IF(ISBLANK(INDEX('Policy Characteristics'!E:E,MATCH($C411,'Policy Characteristics'!$C:$C,0))),"",INDEX('Policy Characteristics'!E:E,MATCH($C411,'Policy Characteristics'!$C:$C,0)))</f>
        <v>elec reduce plant downtime</v>
      </c>
      <c r="L411" s="242">
        <f>IF(ISBLANK(INDEX('Policy Characteristics'!F:F,MATCH($C411,'Policy Characteristics'!$C:$C,0))),"",INDEX('Policy Characteristics'!F:F,MATCH($C411,'Policy Characteristics'!$C:$C,0)))</f>
        <v>0</v>
      </c>
      <c r="M411" s="242">
        <f>IF(ISBLANK(INDEX('Policy Characteristics'!G:G,MATCH($C411,'Policy Characteristics'!$C:$C,0))),"",INDEX('Policy Characteristics'!G:G,MATCH($C411,'Policy Characteristics'!$C:$C,0)))</f>
        <v>0.6</v>
      </c>
      <c r="N411" s="242">
        <f>IF(ISBLANK(INDEX('Policy Characteristics'!H:H,MATCH($C411,'Policy Characteristics'!$C:$C,0))),"",INDEX('Policy Characteristics'!H:H,MATCH($C411,'Policy Characteristics'!$C:$C,0)))</f>
        <v>0.01</v>
      </c>
      <c r="O411" s="446" t="str">
        <f>IF(ISBLANK(INDEX('Policy Characteristics'!I:I,MATCH($C411,'Policy Characteristics'!$C:$C,0))),"",INDEX('Policy Characteristics'!I:I,MATCH($C411,'Policy Characteristics'!$C:$C,0)))</f>
        <v>% reduction in downtime</v>
      </c>
      <c r="P411" s="446" t="str">
        <f>IF(ISBLANK(INDEX('Policy Characteristics'!J:J,MATCH($C411,'Policy Characteristics'!$C:$C,0))),"",INDEX('Policy Characteristics'!J:J,MATCH($C411,'Policy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1" s="446" t="str">
        <f>IF(ISBLANK(INDEX('Policy Characteristics'!K:K,MATCH($C411,'Policy Characteristics'!$C:$C,0))),"",INDEX('Policy Characteristics'!K:K,MATCH($C411,'Policy Characteristics'!$C:$C,0)))</f>
        <v>electricity-sector-main.html#red-downtime</v>
      </c>
      <c r="R411" s="446" t="str">
        <f>IF(ISBLANK(INDEX('Policy Characteristics'!L:L,MATCH($C411,'Policy Characteristics'!$C:$C,0))),"",INDEX('Policy Characteristics'!L:L,MATCH($C411,'Policy Characteristics'!$C:$C,0)))</f>
        <v>reduce-downtime.html</v>
      </c>
    </row>
    <row r="412" spans="1:18" s="295" customFormat="1" x14ac:dyDescent="0.25">
      <c r="A412" s="446" t="str">
        <f>IF(ISBLANK(INDEX('Policy Characteristics'!A:A,MATCH($C412,'Policy Characteristics'!$C:$C,0))),"",INDEX('Policy Characteristics'!A:A,MATCH($C412,'Policy Characteristics'!$C:$C,0)))</f>
        <v>Electricity Supply</v>
      </c>
      <c r="B412" s="467" t="str">
        <f>IF(ISBLANK(INDEX('Policy Characteristics'!B:B,MATCH($C412,'Policy Characteristics'!$C:$C,0))),"",INDEX('Policy Characteristics'!B:B,MATCH($C412,'Policy Characteristics'!$C:$C,0)))</f>
        <v>Reduce Plant Downtime</v>
      </c>
      <c r="C412" s="296" t="str">
        <f>$C$411</f>
        <v>Percentage Reduction in Plant Downtime</v>
      </c>
      <c r="D412" s="294" t="s">
        <v>3488</v>
      </c>
      <c r="E412" s="339"/>
      <c r="F412" s="294" t="s">
        <v>3426</v>
      </c>
      <c r="G412" s="294"/>
      <c r="H412" s="297">
        <v>654</v>
      </c>
      <c r="I412" s="470" t="s">
        <v>44</v>
      </c>
      <c r="J412" s="469" t="str">
        <f>IF(ISBLANK(INDEX('Policy Characteristics'!D:D,MATCH($C412,'Policy Characteristics'!$C:$C,0))),"",INDEX('Policy Characteristics'!D:D,MATCH($C412,'Policy Characteristics'!$C:$C,0)))</f>
        <v>Reduce Plant Downtime</v>
      </c>
      <c r="K412" s="446" t="str">
        <f>IF(ISBLANK(INDEX('Policy Characteristics'!E:E,MATCH($C412,'Policy Characteristics'!$C:$C,0))),"",INDEX('Policy Characteristics'!E:E,MATCH($C412,'Policy Characteristics'!$C:$C,0)))</f>
        <v>elec reduce plant downtime</v>
      </c>
      <c r="L412" s="242">
        <f>IF(ISBLANK(INDEX('Policy Characteristics'!F:F,MATCH($C412,'Policy Characteristics'!$C:$C,0))),"",INDEX('Policy Characteristics'!F:F,MATCH($C412,'Policy Characteristics'!$C:$C,0)))</f>
        <v>0</v>
      </c>
      <c r="M412" s="242">
        <f>IF(ISBLANK(INDEX('Policy Characteristics'!G:G,MATCH($C412,'Policy Characteristics'!$C:$C,0))),"",INDEX('Policy Characteristics'!G:G,MATCH($C412,'Policy Characteristics'!$C:$C,0)))</f>
        <v>0.6</v>
      </c>
      <c r="N412" s="242">
        <f>IF(ISBLANK(INDEX('Policy Characteristics'!H:H,MATCH($C412,'Policy Characteristics'!$C:$C,0))),"",INDEX('Policy Characteristics'!H:H,MATCH($C412,'Policy Characteristics'!$C:$C,0)))</f>
        <v>0.01</v>
      </c>
      <c r="O412" s="446" t="str">
        <f>IF(ISBLANK(INDEX('Policy Characteristics'!I:I,MATCH($C412,'Policy Characteristics'!$C:$C,0))),"",INDEX('Policy Characteristics'!I:I,MATCH($C412,'Policy Characteristics'!$C:$C,0)))</f>
        <v>% reduction in downtime</v>
      </c>
      <c r="P412" s="446" t="str">
        <f>IF(ISBLANK(INDEX('Policy Characteristics'!J:J,MATCH($C412,'Policy Characteristics'!$C:$C,0))),"",INDEX('Policy Characteristics'!J:J,MATCH($C412,'Policy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2" s="446" t="str">
        <f>IF(ISBLANK(INDEX('Policy Characteristics'!K:K,MATCH($C412,'Policy Characteristics'!$C:$C,0))),"",INDEX('Policy Characteristics'!K:K,MATCH($C412,'Policy Characteristics'!$C:$C,0)))</f>
        <v>electricity-sector-main.html#red-downtime</v>
      </c>
      <c r="R412" s="446" t="str">
        <f>IF(ISBLANK(INDEX('Policy Characteristics'!L:L,MATCH($C412,'Policy Characteristics'!$C:$C,0))),"",INDEX('Policy Characteristics'!L:L,MATCH($C412,'Policy Characteristics'!$C:$C,0)))</f>
        <v>reduce-downtime.html</v>
      </c>
    </row>
    <row r="413" spans="1:18" s="295" customFormat="1" x14ac:dyDescent="0.25">
      <c r="A413" s="446" t="str">
        <f>IF(ISBLANK(INDEX('Policy Characteristics'!A:A,MATCH($C413,'Policy Characteristics'!$C:$C,0))),"",INDEX('Policy Characteristics'!A:A,MATCH($C413,'Policy Characteristics'!$C:$C,0)))</f>
        <v>Electricity Supply</v>
      </c>
      <c r="B413" s="467" t="str">
        <f>IF(ISBLANK(INDEX('Policy Characteristics'!B:B,MATCH($C413,'Policy Characteristics'!$C:$C,0))),"",INDEX('Policy Characteristics'!B:B,MATCH($C413,'Policy Characteristics'!$C:$C,0)))</f>
        <v>Reduce Plant Downtime</v>
      </c>
      <c r="C413" s="296" t="str">
        <f t="shared" ref="C413:C434" si="24">$C$411</f>
        <v>Percentage Reduction in Plant Downtime</v>
      </c>
      <c r="D413" s="294" t="s">
        <v>3489</v>
      </c>
      <c r="E413" s="339"/>
      <c r="F413" s="294" t="s">
        <v>3427</v>
      </c>
      <c r="G413" s="294"/>
      <c r="H413" s="297">
        <v>1781</v>
      </c>
      <c r="I413" s="470" t="s">
        <v>44</v>
      </c>
      <c r="J413" s="469" t="str">
        <f>IF(ISBLANK(INDEX('Policy Characteristics'!D:D,MATCH($C413,'Policy Characteristics'!$C:$C,0))),"",INDEX('Policy Characteristics'!D:D,MATCH($C413,'Policy Characteristics'!$C:$C,0)))</f>
        <v>Reduce Plant Downtime</v>
      </c>
      <c r="K413" s="446" t="str">
        <f>IF(ISBLANK(INDEX('Policy Characteristics'!E:E,MATCH($C413,'Policy Characteristics'!$C:$C,0))),"",INDEX('Policy Characteristics'!E:E,MATCH($C413,'Policy Characteristics'!$C:$C,0)))</f>
        <v>elec reduce plant downtime</v>
      </c>
      <c r="L413" s="242">
        <f>IF(ISBLANK(INDEX('Policy Characteristics'!F:F,MATCH($C413,'Policy Characteristics'!$C:$C,0))),"",INDEX('Policy Characteristics'!F:F,MATCH($C413,'Policy Characteristics'!$C:$C,0)))</f>
        <v>0</v>
      </c>
      <c r="M413" s="242">
        <f>IF(ISBLANK(INDEX('Policy Characteristics'!G:G,MATCH($C413,'Policy Characteristics'!$C:$C,0))),"",INDEX('Policy Characteristics'!G:G,MATCH($C413,'Policy Characteristics'!$C:$C,0)))</f>
        <v>0.6</v>
      </c>
      <c r="N413" s="242">
        <f>IF(ISBLANK(INDEX('Policy Characteristics'!H:H,MATCH($C413,'Policy Characteristics'!$C:$C,0))),"",INDEX('Policy Characteristics'!H:H,MATCH($C413,'Policy Characteristics'!$C:$C,0)))</f>
        <v>0.01</v>
      </c>
      <c r="O413" s="446" t="str">
        <f>IF(ISBLANK(INDEX('Policy Characteristics'!I:I,MATCH($C413,'Policy Characteristics'!$C:$C,0))),"",INDEX('Policy Characteristics'!I:I,MATCH($C413,'Policy Characteristics'!$C:$C,0)))</f>
        <v>% reduction in downtime</v>
      </c>
      <c r="P413" s="446" t="str">
        <f>IF(ISBLANK(INDEX('Policy Characteristics'!J:J,MATCH($C413,'Policy Characteristics'!$C:$C,0))),"",INDEX('Policy Characteristics'!J:J,MATCH($C413,'Policy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3" s="446" t="str">
        <f>IF(ISBLANK(INDEX('Policy Characteristics'!K:K,MATCH($C413,'Policy Characteristics'!$C:$C,0))),"",INDEX('Policy Characteristics'!K:K,MATCH($C413,'Policy Characteristics'!$C:$C,0)))</f>
        <v>electricity-sector-main.html#red-downtime</v>
      </c>
      <c r="R413" s="446" t="str">
        <f>IF(ISBLANK(INDEX('Policy Characteristics'!L:L,MATCH($C413,'Policy Characteristics'!$C:$C,0))),"",INDEX('Policy Characteristics'!L:L,MATCH($C413,'Policy Characteristics'!$C:$C,0)))</f>
        <v>reduce-downtime.html</v>
      </c>
    </row>
    <row r="414" spans="1:18" s="295" customFormat="1" x14ac:dyDescent="0.25">
      <c r="A414" s="446" t="str">
        <f>IF(ISBLANK(INDEX('Policy Characteristics'!A:A,MATCH($C414,'Policy Characteristics'!$C:$C,0))),"",INDEX('Policy Characteristics'!A:A,MATCH($C414,'Policy Characteristics'!$C:$C,0)))</f>
        <v>Electricity Supply</v>
      </c>
      <c r="B414" s="467" t="str">
        <f>IF(ISBLANK(INDEX('Policy Characteristics'!B:B,MATCH($C414,'Policy Characteristics'!$C:$C,0))),"",INDEX('Policy Characteristics'!B:B,MATCH($C414,'Policy Characteristics'!$C:$C,0)))</f>
        <v>Reduce Plant Downtime</v>
      </c>
      <c r="C414" s="296" t="str">
        <f t="shared" si="24"/>
        <v>Percentage Reduction in Plant Downtime</v>
      </c>
      <c r="D414" s="294" t="s">
        <v>76</v>
      </c>
      <c r="E414" s="339"/>
      <c r="F414" s="294" t="s">
        <v>3499</v>
      </c>
      <c r="G414" s="294"/>
      <c r="H414" s="297">
        <v>657</v>
      </c>
      <c r="I414" s="470" t="s">
        <v>44</v>
      </c>
      <c r="J414" s="469" t="str">
        <f>IF(ISBLANK(INDEX('Policy Characteristics'!D:D,MATCH($C414,'Policy Characteristics'!$C:$C,0))),"",INDEX('Policy Characteristics'!D:D,MATCH($C414,'Policy Characteristics'!$C:$C,0)))</f>
        <v>Reduce Plant Downtime</v>
      </c>
      <c r="K414" s="446" t="str">
        <f>IF(ISBLANK(INDEX('Policy Characteristics'!E:E,MATCH($C414,'Policy Characteristics'!$C:$C,0))),"",INDEX('Policy Characteristics'!E:E,MATCH($C414,'Policy Characteristics'!$C:$C,0)))</f>
        <v>elec reduce plant downtime</v>
      </c>
      <c r="L414" s="242">
        <f>IF(ISBLANK(INDEX('Policy Characteristics'!F:F,MATCH($C414,'Policy Characteristics'!$C:$C,0))),"",INDEX('Policy Characteristics'!F:F,MATCH($C414,'Policy Characteristics'!$C:$C,0)))</f>
        <v>0</v>
      </c>
      <c r="M414" s="242">
        <f>IF(ISBLANK(INDEX('Policy Characteristics'!G:G,MATCH($C414,'Policy Characteristics'!$C:$C,0))),"",INDEX('Policy Characteristics'!G:G,MATCH($C414,'Policy Characteristics'!$C:$C,0)))</f>
        <v>0.6</v>
      </c>
      <c r="N414" s="242">
        <f>IF(ISBLANK(INDEX('Policy Characteristics'!H:H,MATCH($C414,'Policy Characteristics'!$C:$C,0))),"",INDEX('Policy Characteristics'!H:H,MATCH($C414,'Policy Characteristics'!$C:$C,0)))</f>
        <v>0.01</v>
      </c>
      <c r="O414" s="446" t="str">
        <f>IF(ISBLANK(INDEX('Policy Characteristics'!I:I,MATCH($C414,'Policy Characteristics'!$C:$C,0))),"",INDEX('Policy Characteristics'!I:I,MATCH($C414,'Policy Characteristics'!$C:$C,0)))</f>
        <v>% reduction in downtime</v>
      </c>
      <c r="P414" s="446" t="str">
        <f>IF(ISBLANK(INDEX('Policy Characteristics'!J:J,MATCH($C414,'Policy Characteristics'!$C:$C,0))),"",INDEX('Policy Characteristics'!J:J,MATCH($C414,'Policy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4" s="446" t="str">
        <f>IF(ISBLANK(INDEX('Policy Characteristics'!K:K,MATCH($C414,'Policy Characteristics'!$C:$C,0))),"",INDEX('Policy Characteristics'!K:K,MATCH($C414,'Policy Characteristics'!$C:$C,0)))</f>
        <v>electricity-sector-main.html#red-downtime</v>
      </c>
      <c r="R414" s="446" t="str">
        <f>IF(ISBLANK(INDEX('Policy Characteristics'!L:L,MATCH($C414,'Policy Characteristics'!$C:$C,0))),"",INDEX('Policy Characteristics'!L:L,MATCH($C414,'Policy Characteristics'!$C:$C,0)))</f>
        <v>reduce-downtime.html</v>
      </c>
    </row>
    <row r="415" spans="1:18" s="295" customFormat="1" x14ac:dyDescent="0.25">
      <c r="A415" s="446" t="str">
        <f>IF(ISBLANK(INDEX('Policy Characteristics'!A:A,MATCH($C415,'Policy Characteristics'!$C:$C,0))),"",INDEX('Policy Characteristics'!A:A,MATCH($C415,'Policy Characteristics'!$C:$C,0)))</f>
        <v>Electricity Supply</v>
      </c>
      <c r="B415" s="467" t="str">
        <f>IF(ISBLANK(INDEX('Policy Characteristics'!B:B,MATCH($C415,'Policy Characteristics'!$C:$C,0))),"",INDEX('Policy Characteristics'!B:B,MATCH($C415,'Policy Characteristics'!$C:$C,0)))</f>
        <v>Reduce Plant Downtime</v>
      </c>
      <c r="C415" s="296" t="str">
        <f t="shared" si="24"/>
        <v>Percentage Reduction in Plant Downtime</v>
      </c>
      <c r="D415" s="294" t="s">
        <v>77</v>
      </c>
      <c r="E415" s="339"/>
      <c r="F415" s="294" t="s">
        <v>89</v>
      </c>
      <c r="G415" s="294"/>
      <c r="H415" s="297">
        <v>660</v>
      </c>
      <c r="I415" s="470" t="s">
        <v>44</v>
      </c>
      <c r="J415" s="469" t="str">
        <f>IF(ISBLANK(INDEX('Policy Characteristics'!D:D,MATCH($C415,'Policy Characteristics'!$C:$C,0))),"",INDEX('Policy Characteristics'!D:D,MATCH($C415,'Policy Characteristics'!$C:$C,0)))</f>
        <v>Reduce Plant Downtime</v>
      </c>
      <c r="K415" s="446" t="str">
        <f>IF(ISBLANK(INDEX('Policy Characteristics'!E:E,MATCH($C415,'Policy Characteristics'!$C:$C,0))),"",INDEX('Policy Characteristics'!E:E,MATCH($C415,'Policy Characteristics'!$C:$C,0)))</f>
        <v>elec reduce plant downtime</v>
      </c>
      <c r="L415" s="242">
        <f>IF(ISBLANK(INDEX('Policy Characteristics'!F:F,MATCH($C415,'Policy Characteristics'!$C:$C,0))),"",INDEX('Policy Characteristics'!F:F,MATCH($C415,'Policy Characteristics'!$C:$C,0)))</f>
        <v>0</v>
      </c>
      <c r="M415" s="242">
        <f>IF(ISBLANK(INDEX('Policy Characteristics'!G:G,MATCH($C415,'Policy Characteristics'!$C:$C,0))),"",INDEX('Policy Characteristics'!G:G,MATCH($C415,'Policy Characteristics'!$C:$C,0)))</f>
        <v>0.6</v>
      </c>
      <c r="N415" s="242">
        <f>IF(ISBLANK(INDEX('Policy Characteristics'!H:H,MATCH($C415,'Policy Characteristics'!$C:$C,0))),"",INDEX('Policy Characteristics'!H:H,MATCH($C415,'Policy Characteristics'!$C:$C,0)))</f>
        <v>0.01</v>
      </c>
      <c r="O415" s="446" t="str">
        <f>IF(ISBLANK(INDEX('Policy Characteristics'!I:I,MATCH($C415,'Policy Characteristics'!$C:$C,0))),"",INDEX('Policy Characteristics'!I:I,MATCH($C415,'Policy Characteristics'!$C:$C,0)))</f>
        <v>% reduction in downtime</v>
      </c>
      <c r="P415" s="446" t="str">
        <f>IF(ISBLANK(INDEX('Policy Characteristics'!J:J,MATCH($C415,'Policy Characteristics'!$C:$C,0))),"",INDEX('Policy Characteristics'!J:J,MATCH($C415,'Policy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5" s="446" t="str">
        <f>IF(ISBLANK(INDEX('Policy Characteristics'!K:K,MATCH($C415,'Policy Characteristics'!$C:$C,0))),"",INDEX('Policy Characteristics'!K:K,MATCH($C415,'Policy Characteristics'!$C:$C,0)))</f>
        <v>electricity-sector-main.html#red-downtime</v>
      </c>
      <c r="R415" s="446" t="str">
        <f>IF(ISBLANK(INDEX('Policy Characteristics'!L:L,MATCH($C415,'Policy Characteristics'!$C:$C,0))),"",INDEX('Policy Characteristics'!L:L,MATCH($C415,'Policy Characteristics'!$C:$C,0)))</f>
        <v>reduce-downtime.html</v>
      </c>
    </row>
    <row r="416" spans="1:18" s="295" customFormat="1" x14ac:dyDescent="0.25">
      <c r="A416" s="446" t="str">
        <f>IF(ISBLANK(INDEX('Policy Characteristics'!A:A,MATCH($C416,'Policy Characteristics'!$C:$C,0))),"",INDEX('Policy Characteristics'!A:A,MATCH($C416,'Policy Characteristics'!$C:$C,0)))</f>
        <v>Electricity Supply</v>
      </c>
      <c r="B416" s="467" t="str">
        <f>IF(ISBLANK(INDEX('Policy Characteristics'!B:B,MATCH($C416,'Policy Characteristics'!$C:$C,0))),"",INDEX('Policy Characteristics'!B:B,MATCH($C416,'Policy Characteristics'!$C:$C,0)))</f>
        <v>Reduce Plant Downtime</v>
      </c>
      <c r="C416" s="296" t="str">
        <f t="shared" si="24"/>
        <v>Percentage Reduction in Plant Downtime</v>
      </c>
      <c r="D416" s="294" t="s">
        <v>449</v>
      </c>
      <c r="E416" s="339"/>
      <c r="F416" s="294" t="s">
        <v>452</v>
      </c>
      <c r="G416" s="294"/>
      <c r="H416" s="297">
        <v>143</v>
      </c>
      <c r="I416" s="470" t="s">
        <v>44</v>
      </c>
      <c r="J416" s="469" t="str">
        <f>IF(ISBLANK(INDEX('Policy Characteristics'!D:D,MATCH($C416,'Policy Characteristics'!$C:$C,0))),"",INDEX('Policy Characteristics'!D:D,MATCH($C416,'Policy Characteristics'!$C:$C,0)))</f>
        <v>Reduce Plant Downtime</v>
      </c>
      <c r="K416" s="446" t="str">
        <f>IF(ISBLANK(INDEX('Policy Characteristics'!E:E,MATCH($C416,'Policy Characteristics'!$C:$C,0))),"",INDEX('Policy Characteristics'!E:E,MATCH($C416,'Policy Characteristics'!$C:$C,0)))</f>
        <v>elec reduce plant downtime</v>
      </c>
      <c r="L416" s="242">
        <f>IF(ISBLANK(INDEX('Policy Characteristics'!F:F,MATCH($C416,'Policy Characteristics'!$C:$C,0))),"",INDEX('Policy Characteristics'!F:F,MATCH($C416,'Policy Characteristics'!$C:$C,0)))</f>
        <v>0</v>
      </c>
      <c r="M416" s="242">
        <f>IF(ISBLANK(INDEX('Policy Characteristics'!G:G,MATCH($C416,'Policy Characteristics'!$C:$C,0))),"",INDEX('Policy Characteristics'!G:G,MATCH($C416,'Policy Characteristics'!$C:$C,0)))</f>
        <v>0.6</v>
      </c>
      <c r="N416" s="242">
        <f>IF(ISBLANK(INDEX('Policy Characteristics'!H:H,MATCH($C416,'Policy Characteristics'!$C:$C,0))),"",INDEX('Policy Characteristics'!H:H,MATCH($C416,'Policy Characteristics'!$C:$C,0)))</f>
        <v>0.01</v>
      </c>
      <c r="O416" s="446" t="str">
        <f>IF(ISBLANK(INDEX('Policy Characteristics'!I:I,MATCH($C416,'Policy Characteristics'!$C:$C,0))),"",INDEX('Policy Characteristics'!I:I,MATCH($C416,'Policy Characteristics'!$C:$C,0)))</f>
        <v>% reduction in downtime</v>
      </c>
      <c r="P416" s="446" t="str">
        <f>IF(ISBLANK(INDEX('Policy Characteristics'!J:J,MATCH($C416,'Policy Characteristics'!$C:$C,0))),"",INDEX('Policy Characteristics'!J:J,MATCH($C416,'Policy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6" s="446" t="str">
        <f>IF(ISBLANK(INDEX('Policy Characteristics'!K:K,MATCH($C416,'Policy Characteristics'!$C:$C,0))),"",INDEX('Policy Characteristics'!K:K,MATCH($C416,'Policy Characteristics'!$C:$C,0)))</f>
        <v>electricity-sector-main.html#red-downtime</v>
      </c>
      <c r="R416" s="446" t="str">
        <f>IF(ISBLANK(INDEX('Policy Characteristics'!L:L,MATCH($C416,'Policy Characteristics'!$C:$C,0))),"",INDEX('Policy Characteristics'!L:L,MATCH($C416,'Policy Characteristics'!$C:$C,0)))</f>
        <v>reduce-downtime.html</v>
      </c>
    </row>
    <row r="417" spans="1:18" s="295" customFormat="1" x14ac:dyDescent="0.25">
      <c r="A417" s="446" t="str">
        <f>IF(ISBLANK(INDEX('Policy Characteristics'!A:A,MATCH($C417,'Policy Characteristics'!$C:$C,0))),"",INDEX('Policy Characteristics'!A:A,MATCH($C417,'Policy Characteristics'!$C:$C,0)))</f>
        <v>Electricity Supply</v>
      </c>
      <c r="B417" s="467" t="str">
        <f>IF(ISBLANK(INDEX('Policy Characteristics'!B:B,MATCH($C417,'Policy Characteristics'!$C:$C,0))),"",INDEX('Policy Characteristics'!B:B,MATCH($C417,'Policy Characteristics'!$C:$C,0)))</f>
        <v>Reduce Plant Downtime</v>
      </c>
      <c r="C417" s="296" t="str">
        <f t="shared" si="24"/>
        <v>Percentage Reduction in Plant Downtime</v>
      </c>
      <c r="D417" s="294" t="s">
        <v>78</v>
      </c>
      <c r="E417" s="339"/>
      <c r="F417" s="294" t="s">
        <v>90</v>
      </c>
      <c r="G417" s="294"/>
      <c r="H417" s="297">
        <v>144</v>
      </c>
      <c r="I417" s="470" t="s">
        <v>44</v>
      </c>
      <c r="J417" s="469" t="str">
        <f>IF(ISBLANK(INDEX('Policy Characteristics'!D:D,MATCH($C417,'Policy Characteristics'!$C:$C,0))),"",INDEX('Policy Characteristics'!D:D,MATCH($C417,'Policy Characteristics'!$C:$C,0)))</f>
        <v>Reduce Plant Downtime</v>
      </c>
      <c r="K417" s="446" t="str">
        <f>IF(ISBLANK(INDEX('Policy Characteristics'!E:E,MATCH($C417,'Policy Characteristics'!$C:$C,0))),"",INDEX('Policy Characteristics'!E:E,MATCH($C417,'Policy Characteristics'!$C:$C,0)))</f>
        <v>elec reduce plant downtime</v>
      </c>
      <c r="L417" s="242">
        <f>IF(ISBLANK(INDEX('Policy Characteristics'!F:F,MATCH($C417,'Policy Characteristics'!$C:$C,0))),"",INDEX('Policy Characteristics'!F:F,MATCH($C417,'Policy Characteristics'!$C:$C,0)))</f>
        <v>0</v>
      </c>
      <c r="M417" s="242">
        <f>IF(ISBLANK(INDEX('Policy Characteristics'!G:G,MATCH($C417,'Policy Characteristics'!$C:$C,0))),"",INDEX('Policy Characteristics'!G:G,MATCH($C417,'Policy Characteristics'!$C:$C,0)))</f>
        <v>0.6</v>
      </c>
      <c r="N417" s="242">
        <f>IF(ISBLANK(INDEX('Policy Characteristics'!H:H,MATCH($C417,'Policy Characteristics'!$C:$C,0))),"",INDEX('Policy Characteristics'!H:H,MATCH($C417,'Policy Characteristics'!$C:$C,0)))</f>
        <v>0.01</v>
      </c>
      <c r="O417" s="446" t="str">
        <f>IF(ISBLANK(INDEX('Policy Characteristics'!I:I,MATCH($C417,'Policy Characteristics'!$C:$C,0))),"",INDEX('Policy Characteristics'!I:I,MATCH($C417,'Policy Characteristics'!$C:$C,0)))</f>
        <v>% reduction in downtime</v>
      </c>
      <c r="P417" s="446" t="str">
        <f>IF(ISBLANK(INDEX('Policy Characteristics'!J:J,MATCH($C417,'Policy Characteristics'!$C:$C,0))),"",INDEX('Policy Characteristics'!J:J,MATCH($C417,'Policy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7" s="446" t="str">
        <f>IF(ISBLANK(INDEX('Policy Characteristics'!K:K,MATCH($C417,'Policy Characteristics'!$C:$C,0))),"",INDEX('Policy Characteristics'!K:K,MATCH($C417,'Policy Characteristics'!$C:$C,0)))</f>
        <v>electricity-sector-main.html#red-downtime</v>
      </c>
      <c r="R417" s="446" t="str">
        <f>IF(ISBLANK(INDEX('Policy Characteristics'!L:L,MATCH($C417,'Policy Characteristics'!$C:$C,0))),"",INDEX('Policy Characteristics'!L:L,MATCH($C417,'Policy Characteristics'!$C:$C,0)))</f>
        <v>reduce-downtime.html</v>
      </c>
    </row>
    <row r="418" spans="1:18" s="295" customFormat="1" x14ac:dyDescent="0.25">
      <c r="A418" s="446" t="str">
        <f>IF(ISBLANK(INDEX('Policy Characteristics'!A:A,MATCH($C418,'Policy Characteristics'!$C:$C,0))),"",INDEX('Policy Characteristics'!A:A,MATCH($C418,'Policy Characteristics'!$C:$C,0)))</f>
        <v>Electricity Supply</v>
      </c>
      <c r="B418" s="467" t="str">
        <f>IF(ISBLANK(INDEX('Policy Characteristics'!B:B,MATCH($C418,'Policy Characteristics'!$C:$C,0))),"",INDEX('Policy Characteristics'!B:B,MATCH($C418,'Policy Characteristics'!$C:$C,0)))</f>
        <v>Reduce Plant Downtime</v>
      </c>
      <c r="C418" s="296" t="str">
        <f t="shared" si="24"/>
        <v>Percentage Reduction in Plant Downtime</v>
      </c>
      <c r="D418" s="294" t="s">
        <v>79</v>
      </c>
      <c r="E418" s="339"/>
      <c r="F418" s="294" t="s">
        <v>91</v>
      </c>
      <c r="G418" s="294"/>
      <c r="H418" s="297">
        <v>667</v>
      </c>
      <c r="I418" s="470" t="s">
        <v>44</v>
      </c>
      <c r="J418" s="469" t="str">
        <f>IF(ISBLANK(INDEX('Policy Characteristics'!D:D,MATCH($C418,'Policy Characteristics'!$C:$C,0))),"",INDEX('Policy Characteristics'!D:D,MATCH($C418,'Policy Characteristics'!$C:$C,0)))</f>
        <v>Reduce Plant Downtime</v>
      </c>
      <c r="K418" s="446" t="str">
        <f>IF(ISBLANK(INDEX('Policy Characteristics'!E:E,MATCH($C418,'Policy Characteristics'!$C:$C,0))),"",INDEX('Policy Characteristics'!E:E,MATCH($C418,'Policy Characteristics'!$C:$C,0)))</f>
        <v>elec reduce plant downtime</v>
      </c>
      <c r="L418" s="242">
        <f>IF(ISBLANK(INDEX('Policy Characteristics'!F:F,MATCH($C418,'Policy Characteristics'!$C:$C,0))),"",INDEX('Policy Characteristics'!F:F,MATCH($C418,'Policy Characteristics'!$C:$C,0)))</f>
        <v>0</v>
      </c>
      <c r="M418" s="242">
        <f>IF(ISBLANK(INDEX('Policy Characteristics'!G:G,MATCH($C418,'Policy Characteristics'!$C:$C,0))),"",INDEX('Policy Characteristics'!G:G,MATCH($C418,'Policy Characteristics'!$C:$C,0)))</f>
        <v>0.6</v>
      </c>
      <c r="N418" s="242">
        <f>IF(ISBLANK(INDEX('Policy Characteristics'!H:H,MATCH($C418,'Policy Characteristics'!$C:$C,0))),"",INDEX('Policy Characteristics'!H:H,MATCH($C418,'Policy Characteristics'!$C:$C,0)))</f>
        <v>0.01</v>
      </c>
      <c r="O418" s="446" t="str">
        <f>IF(ISBLANK(INDEX('Policy Characteristics'!I:I,MATCH($C418,'Policy Characteristics'!$C:$C,0))),"",INDEX('Policy Characteristics'!I:I,MATCH($C418,'Policy Characteristics'!$C:$C,0)))</f>
        <v>% reduction in downtime</v>
      </c>
      <c r="P418" s="446" t="str">
        <f>IF(ISBLANK(INDEX('Policy Characteristics'!J:J,MATCH($C418,'Policy Characteristics'!$C:$C,0))),"",INDEX('Policy Characteristics'!J:J,MATCH($C418,'Policy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8" s="446" t="str">
        <f>IF(ISBLANK(INDEX('Policy Characteristics'!K:K,MATCH($C418,'Policy Characteristics'!$C:$C,0))),"",INDEX('Policy Characteristics'!K:K,MATCH($C418,'Policy Characteristics'!$C:$C,0)))</f>
        <v>electricity-sector-main.html#red-downtime</v>
      </c>
      <c r="R418" s="446" t="str">
        <f>IF(ISBLANK(INDEX('Policy Characteristics'!L:L,MATCH($C418,'Policy Characteristics'!$C:$C,0))),"",INDEX('Policy Characteristics'!L:L,MATCH($C418,'Policy Characteristics'!$C:$C,0)))</f>
        <v>reduce-downtime.html</v>
      </c>
    </row>
    <row r="419" spans="1:18" s="295" customFormat="1" x14ac:dyDescent="0.25">
      <c r="A419" s="446" t="str">
        <f>IF(ISBLANK(INDEX('Policy Characteristics'!A:A,MATCH($C419,'Policy Characteristics'!$C:$C,0))),"",INDEX('Policy Characteristics'!A:A,MATCH($C419,'Policy Characteristics'!$C:$C,0)))</f>
        <v>Electricity Supply</v>
      </c>
      <c r="B419" s="467" t="str">
        <f>IF(ISBLANK(INDEX('Policy Characteristics'!B:B,MATCH($C419,'Policy Characteristics'!$C:$C,0))),"",INDEX('Policy Characteristics'!B:B,MATCH($C419,'Policy Characteristics'!$C:$C,0)))</f>
        <v>Reduce Plant Downtime</v>
      </c>
      <c r="C419" s="296" t="str">
        <f t="shared" si="24"/>
        <v>Percentage Reduction in Plant Downtime</v>
      </c>
      <c r="D419" s="294" t="s">
        <v>80</v>
      </c>
      <c r="E419" s="339"/>
      <c r="F419" s="294" t="s">
        <v>92</v>
      </c>
      <c r="G419" s="294"/>
      <c r="H419" s="297">
        <v>670</v>
      </c>
      <c r="I419" s="470" t="s">
        <v>44</v>
      </c>
      <c r="J419" s="469" t="str">
        <f>IF(ISBLANK(INDEX('Policy Characteristics'!D:D,MATCH($C419,'Policy Characteristics'!$C:$C,0))),"",INDEX('Policy Characteristics'!D:D,MATCH($C419,'Policy Characteristics'!$C:$C,0)))</f>
        <v>Reduce Plant Downtime</v>
      </c>
      <c r="K419" s="446" t="str">
        <f>IF(ISBLANK(INDEX('Policy Characteristics'!E:E,MATCH($C419,'Policy Characteristics'!$C:$C,0))),"",INDEX('Policy Characteristics'!E:E,MATCH($C419,'Policy Characteristics'!$C:$C,0)))</f>
        <v>elec reduce plant downtime</v>
      </c>
      <c r="L419" s="242">
        <f>IF(ISBLANK(INDEX('Policy Characteristics'!F:F,MATCH($C419,'Policy Characteristics'!$C:$C,0))),"",INDEX('Policy Characteristics'!F:F,MATCH($C419,'Policy Characteristics'!$C:$C,0)))</f>
        <v>0</v>
      </c>
      <c r="M419" s="242">
        <f>IF(ISBLANK(INDEX('Policy Characteristics'!G:G,MATCH($C419,'Policy Characteristics'!$C:$C,0))),"",INDEX('Policy Characteristics'!G:G,MATCH($C419,'Policy Characteristics'!$C:$C,0)))</f>
        <v>0.6</v>
      </c>
      <c r="N419" s="242">
        <f>IF(ISBLANK(INDEX('Policy Characteristics'!H:H,MATCH($C419,'Policy Characteristics'!$C:$C,0))),"",INDEX('Policy Characteristics'!H:H,MATCH($C419,'Policy Characteristics'!$C:$C,0)))</f>
        <v>0.01</v>
      </c>
      <c r="O419" s="446" t="str">
        <f>IF(ISBLANK(INDEX('Policy Characteristics'!I:I,MATCH($C419,'Policy Characteristics'!$C:$C,0))),"",INDEX('Policy Characteristics'!I:I,MATCH($C419,'Policy Characteristics'!$C:$C,0)))</f>
        <v>% reduction in downtime</v>
      </c>
      <c r="P419" s="446" t="str">
        <f>IF(ISBLANK(INDEX('Policy Characteristics'!J:J,MATCH($C419,'Policy Characteristics'!$C:$C,0))),"",INDEX('Policy Characteristics'!J:J,MATCH($C419,'Policy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9" s="446" t="str">
        <f>IF(ISBLANK(INDEX('Policy Characteristics'!K:K,MATCH($C419,'Policy Characteristics'!$C:$C,0))),"",INDEX('Policy Characteristics'!K:K,MATCH($C419,'Policy Characteristics'!$C:$C,0)))</f>
        <v>electricity-sector-main.html#red-downtime</v>
      </c>
      <c r="R419" s="446" t="str">
        <f>IF(ISBLANK(INDEX('Policy Characteristics'!L:L,MATCH($C419,'Policy Characteristics'!$C:$C,0))),"",INDEX('Policy Characteristics'!L:L,MATCH($C419,'Policy Characteristics'!$C:$C,0)))</f>
        <v>reduce-downtime.html</v>
      </c>
    </row>
    <row r="420" spans="1:18" s="295" customFormat="1" x14ac:dyDescent="0.25">
      <c r="A420" s="446" t="str">
        <f>IF(ISBLANK(INDEX('Policy Characteristics'!A:A,MATCH($C420,'Policy Characteristics'!$C:$C,0))),"",INDEX('Policy Characteristics'!A:A,MATCH($C420,'Policy Characteristics'!$C:$C,0)))</f>
        <v>Electricity Supply</v>
      </c>
      <c r="B420" s="467" t="str">
        <f>IF(ISBLANK(INDEX('Policy Characteristics'!B:B,MATCH($C420,'Policy Characteristics'!$C:$C,0))),"",INDEX('Policy Characteristics'!B:B,MATCH($C420,'Policy Characteristics'!$C:$C,0)))</f>
        <v>Reduce Plant Downtime</v>
      </c>
      <c r="C420" s="296" t="str">
        <f t="shared" si="24"/>
        <v>Percentage Reduction in Plant Downtime</v>
      </c>
      <c r="D420" s="294" t="s">
        <v>2424</v>
      </c>
      <c r="E420" s="339"/>
      <c r="F420" s="294" t="s">
        <v>437</v>
      </c>
      <c r="G420" s="294"/>
      <c r="H420" s="297">
        <v>673</v>
      </c>
      <c r="I420" s="470" t="s">
        <v>44</v>
      </c>
      <c r="J420" s="469" t="str">
        <f>IF(ISBLANK(INDEX('Policy Characteristics'!D:D,MATCH($C420,'Policy Characteristics'!$C:$C,0))),"",INDEX('Policy Characteristics'!D:D,MATCH($C420,'Policy Characteristics'!$C:$C,0)))</f>
        <v>Reduce Plant Downtime</v>
      </c>
      <c r="K420" s="446" t="str">
        <f>IF(ISBLANK(INDEX('Policy Characteristics'!E:E,MATCH($C420,'Policy Characteristics'!$C:$C,0))),"",INDEX('Policy Characteristics'!E:E,MATCH($C420,'Policy Characteristics'!$C:$C,0)))</f>
        <v>elec reduce plant downtime</v>
      </c>
      <c r="L420" s="242">
        <f>IF(ISBLANK(INDEX('Policy Characteristics'!F:F,MATCH($C420,'Policy Characteristics'!$C:$C,0))),"",INDEX('Policy Characteristics'!F:F,MATCH($C420,'Policy Characteristics'!$C:$C,0)))</f>
        <v>0</v>
      </c>
      <c r="M420" s="242">
        <f>IF(ISBLANK(INDEX('Policy Characteristics'!G:G,MATCH($C420,'Policy Characteristics'!$C:$C,0))),"",INDEX('Policy Characteristics'!G:G,MATCH($C420,'Policy Characteristics'!$C:$C,0)))</f>
        <v>0.6</v>
      </c>
      <c r="N420" s="242">
        <f>IF(ISBLANK(INDEX('Policy Characteristics'!H:H,MATCH($C420,'Policy Characteristics'!$C:$C,0))),"",INDEX('Policy Characteristics'!H:H,MATCH($C420,'Policy Characteristics'!$C:$C,0)))</f>
        <v>0.01</v>
      </c>
      <c r="O420" s="446" t="str">
        <f>IF(ISBLANK(INDEX('Policy Characteristics'!I:I,MATCH($C420,'Policy Characteristics'!$C:$C,0))),"",INDEX('Policy Characteristics'!I:I,MATCH($C420,'Policy Characteristics'!$C:$C,0)))</f>
        <v>% reduction in downtime</v>
      </c>
      <c r="P420" s="446" t="str">
        <f>IF(ISBLANK(INDEX('Policy Characteristics'!J:J,MATCH($C420,'Policy Characteristics'!$C:$C,0))),"",INDEX('Policy Characteristics'!J:J,MATCH($C420,'Policy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0" s="446" t="str">
        <f>IF(ISBLANK(INDEX('Policy Characteristics'!K:K,MATCH($C420,'Policy Characteristics'!$C:$C,0))),"",INDEX('Policy Characteristics'!K:K,MATCH($C420,'Policy Characteristics'!$C:$C,0)))</f>
        <v>electricity-sector-main.html#red-downtime</v>
      </c>
      <c r="R420" s="446" t="str">
        <f>IF(ISBLANK(INDEX('Policy Characteristics'!L:L,MATCH($C420,'Policy Characteristics'!$C:$C,0))),"",INDEX('Policy Characteristics'!L:L,MATCH($C420,'Policy Characteristics'!$C:$C,0)))</f>
        <v>reduce-downtime.html</v>
      </c>
    </row>
    <row r="421" spans="1:18" s="295" customFormat="1" x14ac:dyDescent="0.25">
      <c r="A421" s="446" t="str">
        <f>IF(ISBLANK(INDEX('Policy Characteristics'!A:A,MATCH($C421,'Policy Characteristics'!$C:$C,0))),"",INDEX('Policy Characteristics'!A:A,MATCH($C421,'Policy Characteristics'!$C:$C,0)))</f>
        <v>Electricity Supply</v>
      </c>
      <c r="B421" s="467" t="str">
        <f>IF(ISBLANK(INDEX('Policy Characteristics'!B:B,MATCH($C421,'Policy Characteristics'!$C:$C,0))),"",INDEX('Policy Characteristics'!B:B,MATCH($C421,'Policy Characteristics'!$C:$C,0)))</f>
        <v>Reduce Plant Downtime</v>
      </c>
      <c r="C421" s="296" t="str">
        <f t="shared" si="24"/>
        <v>Percentage Reduction in Plant Downtime</v>
      </c>
      <c r="D421" s="294" t="s">
        <v>309</v>
      </c>
      <c r="E421" s="339"/>
      <c r="F421" s="294" t="s">
        <v>311</v>
      </c>
      <c r="G421" s="294"/>
      <c r="H421" s="297">
        <v>676</v>
      </c>
      <c r="I421" s="470" t="s">
        <v>44</v>
      </c>
      <c r="J421" s="469" t="str">
        <f>IF(ISBLANK(INDEX('Policy Characteristics'!D:D,MATCH($C421,'Policy Characteristics'!$C:$C,0))),"",INDEX('Policy Characteristics'!D:D,MATCH($C421,'Policy Characteristics'!$C:$C,0)))</f>
        <v>Reduce Plant Downtime</v>
      </c>
      <c r="K421" s="446" t="str">
        <f>IF(ISBLANK(INDEX('Policy Characteristics'!E:E,MATCH($C421,'Policy Characteristics'!$C:$C,0))),"",INDEX('Policy Characteristics'!E:E,MATCH($C421,'Policy Characteristics'!$C:$C,0)))</f>
        <v>elec reduce plant downtime</v>
      </c>
      <c r="L421" s="242">
        <f>IF(ISBLANK(INDEX('Policy Characteristics'!F:F,MATCH($C421,'Policy Characteristics'!$C:$C,0))),"",INDEX('Policy Characteristics'!F:F,MATCH($C421,'Policy Characteristics'!$C:$C,0)))</f>
        <v>0</v>
      </c>
      <c r="M421" s="242">
        <f>IF(ISBLANK(INDEX('Policy Characteristics'!G:G,MATCH($C421,'Policy Characteristics'!$C:$C,0))),"",INDEX('Policy Characteristics'!G:G,MATCH($C421,'Policy Characteristics'!$C:$C,0)))</f>
        <v>0.6</v>
      </c>
      <c r="N421" s="242">
        <f>IF(ISBLANK(INDEX('Policy Characteristics'!H:H,MATCH($C421,'Policy Characteristics'!$C:$C,0))),"",INDEX('Policy Characteristics'!H:H,MATCH($C421,'Policy Characteristics'!$C:$C,0)))</f>
        <v>0.01</v>
      </c>
      <c r="O421" s="446" t="str">
        <f>IF(ISBLANK(INDEX('Policy Characteristics'!I:I,MATCH($C421,'Policy Characteristics'!$C:$C,0))),"",INDEX('Policy Characteristics'!I:I,MATCH($C421,'Policy Characteristics'!$C:$C,0)))</f>
        <v>% reduction in downtime</v>
      </c>
      <c r="P421" s="446" t="str">
        <f>IF(ISBLANK(INDEX('Policy Characteristics'!J:J,MATCH($C421,'Policy Characteristics'!$C:$C,0))),"",INDEX('Policy Characteristics'!J:J,MATCH($C421,'Policy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1" s="446" t="str">
        <f>IF(ISBLANK(INDEX('Policy Characteristics'!K:K,MATCH($C421,'Policy Characteristics'!$C:$C,0))),"",INDEX('Policy Characteristics'!K:K,MATCH($C421,'Policy Characteristics'!$C:$C,0)))</f>
        <v>electricity-sector-main.html#red-downtime</v>
      </c>
      <c r="R421" s="446" t="str">
        <f>IF(ISBLANK(INDEX('Policy Characteristics'!L:L,MATCH($C421,'Policy Characteristics'!$C:$C,0))),"",INDEX('Policy Characteristics'!L:L,MATCH($C421,'Policy Characteristics'!$C:$C,0)))</f>
        <v>reduce-downtime.html</v>
      </c>
    </row>
    <row r="422" spans="1:18" s="295" customFormat="1" x14ac:dyDescent="0.25">
      <c r="A422" s="446" t="str">
        <f>IF(ISBLANK(INDEX('Policy Characteristics'!A:A,MATCH($C422,'Policy Characteristics'!$C:$C,0))),"",INDEX('Policy Characteristics'!A:A,MATCH($C422,'Policy Characteristics'!$C:$C,0)))</f>
        <v>Electricity Supply</v>
      </c>
      <c r="B422" s="467" t="str">
        <f>IF(ISBLANK(INDEX('Policy Characteristics'!B:B,MATCH($C422,'Policy Characteristics'!$C:$C,0))),"",INDEX('Policy Characteristics'!B:B,MATCH($C422,'Policy Characteristics'!$C:$C,0)))</f>
        <v>Reduce Plant Downtime</v>
      </c>
      <c r="C422" s="296" t="str">
        <f t="shared" si="24"/>
        <v>Percentage Reduction in Plant Downtime</v>
      </c>
      <c r="D422" s="294" t="s">
        <v>310</v>
      </c>
      <c r="E422" s="339"/>
      <c r="F422" s="294" t="s">
        <v>312</v>
      </c>
      <c r="G422" s="294"/>
      <c r="H422" s="297">
        <v>679</v>
      </c>
      <c r="I422" s="470" t="s">
        <v>44</v>
      </c>
      <c r="J422" s="469" t="str">
        <f>IF(ISBLANK(INDEX('Policy Characteristics'!D:D,MATCH($C422,'Policy Characteristics'!$C:$C,0))),"",INDEX('Policy Characteristics'!D:D,MATCH($C422,'Policy Characteristics'!$C:$C,0)))</f>
        <v>Reduce Plant Downtime</v>
      </c>
      <c r="K422" s="446" t="str">
        <f>IF(ISBLANK(INDEX('Policy Characteristics'!E:E,MATCH($C422,'Policy Characteristics'!$C:$C,0))),"",INDEX('Policy Characteristics'!E:E,MATCH($C422,'Policy Characteristics'!$C:$C,0)))</f>
        <v>elec reduce plant downtime</v>
      </c>
      <c r="L422" s="242">
        <f>IF(ISBLANK(INDEX('Policy Characteristics'!F:F,MATCH($C422,'Policy Characteristics'!$C:$C,0))),"",INDEX('Policy Characteristics'!F:F,MATCH($C422,'Policy Characteristics'!$C:$C,0)))</f>
        <v>0</v>
      </c>
      <c r="M422" s="242">
        <f>IF(ISBLANK(INDEX('Policy Characteristics'!G:G,MATCH($C422,'Policy Characteristics'!$C:$C,0))),"",INDEX('Policy Characteristics'!G:G,MATCH($C422,'Policy Characteristics'!$C:$C,0)))</f>
        <v>0.6</v>
      </c>
      <c r="N422" s="242">
        <f>IF(ISBLANK(INDEX('Policy Characteristics'!H:H,MATCH($C422,'Policy Characteristics'!$C:$C,0))),"",INDEX('Policy Characteristics'!H:H,MATCH($C422,'Policy Characteristics'!$C:$C,0)))</f>
        <v>0.01</v>
      </c>
      <c r="O422" s="446" t="str">
        <f>IF(ISBLANK(INDEX('Policy Characteristics'!I:I,MATCH($C422,'Policy Characteristics'!$C:$C,0))),"",INDEX('Policy Characteristics'!I:I,MATCH($C422,'Policy Characteristics'!$C:$C,0)))</f>
        <v>% reduction in downtime</v>
      </c>
      <c r="P422" s="446" t="str">
        <f>IF(ISBLANK(INDEX('Policy Characteristics'!J:J,MATCH($C422,'Policy Characteristics'!$C:$C,0))),"",INDEX('Policy Characteristics'!J:J,MATCH($C422,'Policy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2" s="446" t="str">
        <f>IF(ISBLANK(INDEX('Policy Characteristics'!K:K,MATCH($C422,'Policy Characteristics'!$C:$C,0))),"",INDEX('Policy Characteristics'!K:K,MATCH($C422,'Policy Characteristics'!$C:$C,0)))</f>
        <v>electricity-sector-main.html#red-downtime</v>
      </c>
      <c r="R422" s="446" t="str">
        <f>IF(ISBLANK(INDEX('Policy Characteristics'!L:L,MATCH($C422,'Policy Characteristics'!$C:$C,0))),"",INDEX('Policy Characteristics'!L:L,MATCH($C422,'Policy Characteristics'!$C:$C,0)))</f>
        <v>reduce-downtime.html</v>
      </c>
    </row>
    <row r="423" spans="1:18" s="295" customFormat="1" x14ac:dyDescent="0.25">
      <c r="A423" s="446" t="str">
        <f>IF(ISBLANK(INDEX('Policy Characteristics'!A:A,MATCH($C423,'Policy Characteristics'!$C:$C,0))),"",INDEX('Policy Characteristics'!A:A,MATCH($C423,'Policy Characteristics'!$C:$C,0)))</f>
        <v>Electricity Supply</v>
      </c>
      <c r="B423" s="467" t="str">
        <f>IF(ISBLANK(INDEX('Policy Characteristics'!B:B,MATCH($C423,'Policy Characteristics'!$C:$C,0))),"",INDEX('Policy Characteristics'!B:B,MATCH($C423,'Policy Characteristics'!$C:$C,0)))</f>
        <v>Reduce Plant Downtime</v>
      </c>
      <c r="C423" s="296" t="str">
        <f t="shared" si="24"/>
        <v>Percentage Reduction in Plant Downtime</v>
      </c>
      <c r="D423" s="294" t="s">
        <v>445</v>
      </c>
      <c r="E423" s="339"/>
      <c r="F423" s="294" t="s">
        <v>444</v>
      </c>
      <c r="G423" s="294"/>
      <c r="H423" s="297">
        <v>182</v>
      </c>
      <c r="I423" s="470" t="s">
        <v>44</v>
      </c>
      <c r="J423" s="469" t="str">
        <f>IF(ISBLANK(INDEX('Policy Characteristics'!D:D,MATCH($C423,'Policy Characteristics'!$C:$C,0))),"",INDEX('Policy Characteristics'!D:D,MATCH($C423,'Policy Characteristics'!$C:$C,0)))</f>
        <v>Reduce Plant Downtime</v>
      </c>
      <c r="K423" s="446" t="str">
        <f>IF(ISBLANK(INDEX('Policy Characteristics'!E:E,MATCH($C423,'Policy Characteristics'!$C:$C,0))),"",INDEX('Policy Characteristics'!E:E,MATCH($C423,'Policy Characteristics'!$C:$C,0)))</f>
        <v>elec reduce plant downtime</v>
      </c>
      <c r="L423" s="242">
        <f>IF(ISBLANK(INDEX('Policy Characteristics'!F:F,MATCH($C423,'Policy Characteristics'!$C:$C,0))),"",INDEX('Policy Characteristics'!F:F,MATCH($C423,'Policy Characteristics'!$C:$C,0)))</f>
        <v>0</v>
      </c>
      <c r="M423" s="242">
        <f>IF(ISBLANK(INDEX('Policy Characteristics'!G:G,MATCH($C423,'Policy Characteristics'!$C:$C,0))),"",INDEX('Policy Characteristics'!G:G,MATCH($C423,'Policy Characteristics'!$C:$C,0)))</f>
        <v>0.6</v>
      </c>
      <c r="N423" s="242">
        <f>IF(ISBLANK(INDEX('Policy Characteristics'!H:H,MATCH($C423,'Policy Characteristics'!$C:$C,0))),"",INDEX('Policy Characteristics'!H:H,MATCH($C423,'Policy Characteristics'!$C:$C,0)))</f>
        <v>0.01</v>
      </c>
      <c r="O423" s="446" t="str">
        <f>IF(ISBLANK(INDEX('Policy Characteristics'!I:I,MATCH($C423,'Policy Characteristics'!$C:$C,0))),"",INDEX('Policy Characteristics'!I:I,MATCH($C423,'Policy Characteristics'!$C:$C,0)))</f>
        <v>% reduction in downtime</v>
      </c>
      <c r="P423" s="446" t="str">
        <f>IF(ISBLANK(INDEX('Policy Characteristics'!J:J,MATCH($C423,'Policy Characteristics'!$C:$C,0))),"",INDEX('Policy Characteristics'!J:J,MATCH($C423,'Policy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3" s="446" t="str">
        <f>IF(ISBLANK(INDEX('Policy Characteristics'!K:K,MATCH($C423,'Policy Characteristics'!$C:$C,0))),"",INDEX('Policy Characteristics'!K:K,MATCH($C423,'Policy Characteristics'!$C:$C,0)))</f>
        <v>electricity-sector-main.html#red-downtime</v>
      </c>
      <c r="R423" s="446" t="str">
        <f>IF(ISBLANK(INDEX('Policy Characteristics'!L:L,MATCH($C423,'Policy Characteristics'!$C:$C,0))),"",INDEX('Policy Characteristics'!L:L,MATCH($C423,'Policy Characteristics'!$C:$C,0)))</f>
        <v>reduce-downtime.html</v>
      </c>
    </row>
    <row r="424" spans="1:18" s="295" customFormat="1" x14ac:dyDescent="0.25">
      <c r="A424" s="446" t="str">
        <f>IF(ISBLANK(INDEX('Policy Characteristics'!A:A,MATCH($C424,'Policy Characteristics'!$C:$C,0))),"",INDEX('Policy Characteristics'!A:A,MATCH($C424,'Policy Characteristics'!$C:$C,0)))</f>
        <v>Electricity Supply</v>
      </c>
      <c r="B424" s="467" t="str">
        <f>IF(ISBLANK(INDEX('Policy Characteristics'!B:B,MATCH($C424,'Policy Characteristics'!$C:$C,0))),"",INDEX('Policy Characteristics'!B:B,MATCH($C424,'Policy Characteristics'!$C:$C,0)))</f>
        <v>Reduce Plant Downtime</v>
      </c>
      <c r="C424" s="296" t="str">
        <f t="shared" si="24"/>
        <v>Percentage Reduction in Plant Downtime</v>
      </c>
      <c r="D424" s="294" t="s">
        <v>454</v>
      </c>
      <c r="E424" s="339"/>
      <c r="F424" s="294" t="s">
        <v>455</v>
      </c>
      <c r="H424" s="297">
        <v>684</v>
      </c>
      <c r="I424" s="470" t="s">
        <v>44</v>
      </c>
      <c r="J424" s="469" t="str">
        <f>IF(ISBLANK(INDEX('Policy Characteristics'!D:D,MATCH($C424,'Policy Characteristics'!$C:$C,0))),"",INDEX('Policy Characteristics'!D:D,MATCH($C424,'Policy Characteristics'!$C:$C,0)))</f>
        <v>Reduce Plant Downtime</v>
      </c>
      <c r="K424" s="446" t="str">
        <f>IF(ISBLANK(INDEX('Policy Characteristics'!E:E,MATCH($C424,'Policy Characteristics'!$C:$C,0))),"",INDEX('Policy Characteristics'!E:E,MATCH($C424,'Policy Characteristics'!$C:$C,0)))</f>
        <v>elec reduce plant downtime</v>
      </c>
      <c r="L424" s="242">
        <f>IF(ISBLANK(INDEX('Policy Characteristics'!F:F,MATCH($C424,'Policy Characteristics'!$C:$C,0))),"",INDEX('Policy Characteristics'!F:F,MATCH($C424,'Policy Characteristics'!$C:$C,0)))</f>
        <v>0</v>
      </c>
      <c r="M424" s="242">
        <f>IF(ISBLANK(INDEX('Policy Characteristics'!G:G,MATCH($C424,'Policy Characteristics'!$C:$C,0))),"",INDEX('Policy Characteristics'!G:G,MATCH($C424,'Policy Characteristics'!$C:$C,0)))</f>
        <v>0.6</v>
      </c>
      <c r="N424" s="242">
        <f>IF(ISBLANK(INDEX('Policy Characteristics'!H:H,MATCH($C424,'Policy Characteristics'!$C:$C,0))),"",INDEX('Policy Characteristics'!H:H,MATCH($C424,'Policy Characteristics'!$C:$C,0)))</f>
        <v>0.01</v>
      </c>
      <c r="O424" s="446" t="str">
        <f>IF(ISBLANK(INDEX('Policy Characteristics'!I:I,MATCH($C424,'Policy Characteristics'!$C:$C,0))),"",INDEX('Policy Characteristics'!I:I,MATCH($C424,'Policy Characteristics'!$C:$C,0)))</f>
        <v>% reduction in downtime</v>
      </c>
      <c r="P424" s="446" t="str">
        <f>IF(ISBLANK(INDEX('Policy Characteristics'!J:J,MATCH($C424,'Policy Characteristics'!$C:$C,0))),"",INDEX('Policy Characteristics'!J:J,MATCH($C424,'Policy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4" s="446" t="str">
        <f>IF(ISBLANK(INDEX('Policy Characteristics'!K:K,MATCH($C424,'Policy Characteristics'!$C:$C,0))),"",INDEX('Policy Characteristics'!K:K,MATCH($C424,'Policy Characteristics'!$C:$C,0)))</f>
        <v>electricity-sector-main.html#red-downtime</v>
      </c>
      <c r="R424" s="446" t="str">
        <f>IF(ISBLANK(INDEX('Policy Characteristics'!L:L,MATCH($C424,'Policy Characteristics'!$C:$C,0))),"",INDEX('Policy Characteristics'!L:L,MATCH($C424,'Policy Characteristics'!$C:$C,0)))</f>
        <v>reduce-downtime.html</v>
      </c>
    </row>
    <row r="425" spans="1:18" s="295" customFormat="1" x14ac:dyDescent="0.25">
      <c r="A425" s="446" t="str">
        <f>IF(ISBLANK(INDEX('Policy Characteristics'!A:A,MATCH($C425,'Policy Characteristics'!$C:$C,0))),"",INDEX('Policy Characteristics'!A:A,MATCH($C425,'Policy Characteristics'!$C:$C,0)))</f>
        <v>Electricity Supply</v>
      </c>
      <c r="B425" s="467" t="str">
        <f>IF(ISBLANK(INDEX('Policy Characteristics'!B:B,MATCH($C425,'Policy Characteristics'!$C:$C,0))),"",INDEX('Policy Characteristics'!B:B,MATCH($C425,'Policy Characteristics'!$C:$C,0)))</f>
        <v>Reduce Plant Downtime</v>
      </c>
      <c r="C425" s="296" t="str">
        <f t="shared" si="24"/>
        <v>Percentage Reduction in Plant Downtime</v>
      </c>
      <c r="D425" s="294" t="s">
        <v>2749</v>
      </c>
      <c r="E425" s="339"/>
      <c r="F425" s="294" t="s">
        <v>2468</v>
      </c>
      <c r="G425" s="294"/>
      <c r="H425" s="297">
        <v>687</v>
      </c>
      <c r="I425" s="470" t="s">
        <v>44</v>
      </c>
      <c r="J425" s="469" t="str">
        <f>IF(ISBLANK(INDEX('Policy Characteristics'!D:D,MATCH($C425,'Policy Characteristics'!$C:$C,0))),"",INDEX('Policy Characteristics'!D:D,MATCH($C425,'Policy Characteristics'!$C:$C,0)))</f>
        <v>Reduce Plant Downtime</v>
      </c>
      <c r="K425" s="446" t="str">
        <f>IF(ISBLANK(INDEX('Policy Characteristics'!E:E,MATCH($C425,'Policy Characteristics'!$C:$C,0))),"",INDEX('Policy Characteristics'!E:E,MATCH($C425,'Policy Characteristics'!$C:$C,0)))</f>
        <v>elec reduce plant downtime</v>
      </c>
      <c r="L425" s="242">
        <f>IF(ISBLANK(INDEX('Policy Characteristics'!F:F,MATCH($C425,'Policy Characteristics'!$C:$C,0))),"",INDEX('Policy Characteristics'!F:F,MATCH($C425,'Policy Characteristics'!$C:$C,0)))</f>
        <v>0</v>
      </c>
      <c r="M425" s="242">
        <f>IF(ISBLANK(INDEX('Policy Characteristics'!G:G,MATCH($C425,'Policy Characteristics'!$C:$C,0))),"",INDEX('Policy Characteristics'!G:G,MATCH($C425,'Policy Characteristics'!$C:$C,0)))</f>
        <v>0.6</v>
      </c>
      <c r="N425" s="242">
        <f>IF(ISBLANK(INDEX('Policy Characteristics'!H:H,MATCH($C425,'Policy Characteristics'!$C:$C,0))),"",INDEX('Policy Characteristics'!H:H,MATCH($C425,'Policy Characteristics'!$C:$C,0)))</f>
        <v>0.01</v>
      </c>
      <c r="O425" s="446" t="str">
        <f>IF(ISBLANK(INDEX('Policy Characteristics'!I:I,MATCH($C425,'Policy Characteristics'!$C:$C,0))),"",INDEX('Policy Characteristics'!I:I,MATCH($C425,'Policy Characteristics'!$C:$C,0)))</f>
        <v>% reduction in downtime</v>
      </c>
      <c r="P425" s="446" t="str">
        <f>IF(ISBLANK(INDEX('Policy Characteristics'!J:J,MATCH($C425,'Policy Characteristics'!$C:$C,0))),"",INDEX('Policy Characteristics'!J:J,MATCH($C425,'Policy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5" s="446" t="str">
        <f>IF(ISBLANK(INDEX('Policy Characteristics'!K:K,MATCH($C425,'Policy Characteristics'!$C:$C,0))),"",INDEX('Policy Characteristics'!K:K,MATCH($C425,'Policy Characteristics'!$C:$C,0)))</f>
        <v>electricity-sector-main.html#red-downtime</v>
      </c>
      <c r="R425" s="446" t="str">
        <f>IF(ISBLANK(INDEX('Policy Characteristics'!L:L,MATCH($C425,'Policy Characteristics'!$C:$C,0))),"",INDEX('Policy Characteristics'!L:L,MATCH($C425,'Policy Characteristics'!$C:$C,0)))</f>
        <v>reduce-downtime.html</v>
      </c>
    </row>
    <row r="426" spans="1:18" s="295" customFormat="1" x14ac:dyDescent="0.25">
      <c r="A426" s="446" t="str">
        <f>IF(ISBLANK(INDEX('Policy Characteristics'!A:A,MATCH($C426,'Policy Characteristics'!$C:$C,0))),"",INDEX('Policy Characteristics'!A:A,MATCH($C426,'Policy Characteristics'!$C:$C,0)))</f>
        <v>Electricity Supply</v>
      </c>
      <c r="B426" s="467" t="str">
        <f>IF(ISBLANK(INDEX('Policy Characteristics'!B:B,MATCH($C426,'Policy Characteristics'!$C:$C,0))),"",INDEX('Policy Characteristics'!B:B,MATCH($C426,'Policy Characteristics'!$C:$C,0)))</f>
        <v>Reduce Plant Downtime</v>
      </c>
      <c r="C426" s="296" t="str">
        <f t="shared" si="24"/>
        <v>Percentage Reduction in Plant Downtime</v>
      </c>
      <c r="D426" s="294" t="s">
        <v>2750</v>
      </c>
      <c r="E426" s="339"/>
      <c r="F426" s="294" t="s">
        <v>2592</v>
      </c>
      <c r="G426" s="294"/>
      <c r="H426" s="297">
        <v>690</v>
      </c>
      <c r="I426" s="470" t="s">
        <v>44</v>
      </c>
      <c r="J426" s="469" t="str">
        <f>IF(ISBLANK(INDEX('Policy Characteristics'!D:D,MATCH($C426,'Policy Characteristics'!$C:$C,0))),"",INDEX('Policy Characteristics'!D:D,MATCH($C426,'Policy Characteristics'!$C:$C,0)))</f>
        <v>Reduce Plant Downtime</v>
      </c>
      <c r="K426" s="446" t="str">
        <f>IF(ISBLANK(INDEX('Policy Characteristics'!E:E,MATCH($C426,'Policy Characteristics'!$C:$C,0))),"",INDEX('Policy Characteristics'!E:E,MATCH($C426,'Policy Characteristics'!$C:$C,0)))</f>
        <v>elec reduce plant downtime</v>
      </c>
      <c r="L426" s="242">
        <f>IF(ISBLANK(INDEX('Policy Characteristics'!F:F,MATCH($C426,'Policy Characteristics'!$C:$C,0))),"",INDEX('Policy Characteristics'!F:F,MATCH($C426,'Policy Characteristics'!$C:$C,0)))</f>
        <v>0</v>
      </c>
      <c r="M426" s="242">
        <f>IF(ISBLANK(INDEX('Policy Characteristics'!G:G,MATCH($C426,'Policy Characteristics'!$C:$C,0))),"",INDEX('Policy Characteristics'!G:G,MATCH($C426,'Policy Characteristics'!$C:$C,0)))</f>
        <v>0.6</v>
      </c>
      <c r="N426" s="242">
        <f>IF(ISBLANK(INDEX('Policy Characteristics'!H:H,MATCH($C426,'Policy Characteristics'!$C:$C,0))),"",INDEX('Policy Characteristics'!H:H,MATCH($C426,'Policy Characteristics'!$C:$C,0)))</f>
        <v>0.01</v>
      </c>
      <c r="O426" s="446" t="str">
        <f>IF(ISBLANK(INDEX('Policy Characteristics'!I:I,MATCH($C426,'Policy Characteristics'!$C:$C,0))),"",INDEX('Policy Characteristics'!I:I,MATCH($C426,'Policy Characteristics'!$C:$C,0)))</f>
        <v>% reduction in downtime</v>
      </c>
      <c r="P426" s="446" t="str">
        <f>IF(ISBLANK(INDEX('Policy Characteristics'!J:J,MATCH($C426,'Policy Characteristics'!$C:$C,0))),"",INDEX('Policy Characteristics'!J:J,MATCH($C426,'Policy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6" s="446" t="str">
        <f>IF(ISBLANK(INDEX('Policy Characteristics'!K:K,MATCH($C426,'Policy Characteristics'!$C:$C,0))),"",INDEX('Policy Characteristics'!K:K,MATCH($C426,'Policy Characteristics'!$C:$C,0)))</f>
        <v>electricity-sector-main.html#red-downtime</v>
      </c>
      <c r="R426" s="446" t="str">
        <f>IF(ISBLANK(INDEX('Policy Characteristics'!L:L,MATCH($C426,'Policy Characteristics'!$C:$C,0))),"",INDEX('Policy Characteristics'!L:L,MATCH($C426,'Policy Characteristics'!$C:$C,0)))</f>
        <v>reduce-downtime.html</v>
      </c>
    </row>
    <row r="427" spans="1:18" s="295" customFormat="1" x14ac:dyDescent="0.25">
      <c r="A427" s="446" t="str">
        <f>IF(ISBLANK(INDEX('Policy Characteristics'!A:A,MATCH($C427,'Policy Characteristics'!$C:$C,0))),"",INDEX('Policy Characteristics'!A:A,MATCH($C427,'Policy Characteristics'!$C:$C,0)))</f>
        <v>Electricity Supply</v>
      </c>
      <c r="B427" s="467" t="str">
        <f>IF(ISBLANK(INDEX('Policy Characteristics'!B:B,MATCH($C427,'Policy Characteristics'!$C:$C,0))),"",INDEX('Policy Characteristics'!B:B,MATCH($C427,'Policy Characteristics'!$C:$C,0)))</f>
        <v>Reduce Plant Downtime</v>
      </c>
      <c r="C427" s="296" t="str">
        <f t="shared" si="24"/>
        <v>Percentage Reduction in Plant Downtime</v>
      </c>
      <c r="D427" s="294" t="s">
        <v>2751</v>
      </c>
      <c r="E427" s="339"/>
      <c r="F427" s="294" t="s">
        <v>2470</v>
      </c>
      <c r="G427" s="294"/>
      <c r="H427" s="297">
        <v>1782</v>
      </c>
      <c r="I427" s="470" t="s">
        <v>44</v>
      </c>
      <c r="J427" s="469" t="str">
        <f>IF(ISBLANK(INDEX('Policy Characteristics'!D:D,MATCH($C427,'Policy Characteristics'!$C:$C,0))),"",INDEX('Policy Characteristics'!D:D,MATCH($C427,'Policy Characteristics'!$C:$C,0)))</f>
        <v>Reduce Plant Downtime</v>
      </c>
      <c r="K427" s="446" t="str">
        <f>IF(ISBLANK(INDEX('Policy Characteristics'!E:E,MATCH($C427,'Policy Characteristics'!$C:$C,0))),"",INDEX('Policy Characteristics'!E:E,MATCH($C427,'Policy Characteristics'!$C:$C,0)))</f>
        <v>elec reduce plant downtime</v>
      </c>
      <c r="L427" s="242">
        <f>IF(ISBLANK(INDEX('Policy Characteristics'!F:F,MATCH($C427,'Policy Characteristics'!$C:$C,0))),"",INDEX('Policy Characteristics'!F:F,MATCH($C427,'Policy Characteristics'!$C:$C,0)))</f>
        <v>0</v>
      </c>
      <c r="M427" s="242">
        <f>IF(ISBLANK(INDEX('Policy Characteristics'!G:G,MATCH($C427,'Policy Characteristics'!$C:$C,0))),"",INDEX('Policy Characteristics'!G:G,MATCH($C427,'Policy Characteristics'!$C:$C,0)))</f>
        <v>0.6</v>
      </c>
      <c r="N427" s="242">
        <f>IF(ISBLANK(INDEX('Policy Characteristics'!H:H,MATCH($C427,'Policy Characteristics'!$C:$C,0))),"",INDEX('Policy Characteristics'!H:H,MATCH($C427,'Policy Characteristics'!$C:$C,0)))</f>
        <v>0.01</v>
      </c>
      <c r="O427" s="446" t="str">
        <f>IF(ISBLANK(INDEX('Policy Characteristics'!I:I,MATCH($C427,'Policy Characteristics'!$C:$C,0))),"",INDEX('Policy Characteristics'!I:I,MATCH($C427,'Policy Characteristics'!$C:$C,0)))</f>
        <v>% reduction in downtime</v>
      </c>
      <c r="P427" s="446" t="str">
        <f>IF(ISBLANK(INDEX('Policy Characteristics'!J:J,MATCH($C427,'Policy Characteristics'!$C:$C,0))),"",INDEX('Policy Characteristics'!J:J,MATCH($C427,'Policy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7" s="446" t="str">
        <f>IF(ISBLANK(INDEX('Policy Characteristics'!K:K,MATCH($C427,'Policy Characteristics'!$C:$C,0))),"",INDEX('Policy Characteristics'!K:K,MATCH($C427,'Policy Characteristics'!$C:$C,0)))</f>
        <v>electricity-sector-main.html#red-downtime</v>
      </c>
      <c r="R427" s="446" t="str">
        <f>IF(ISBLANK(INDEX('Policy Characteristics'!L:L,MATCH($C427,'Policy Characteristics'!$C:$C,0))),"",INDEX('Policy Characteristics'!L:L,MATCH($C427,'Policy Characteristics'!$C:$C,0)))</f>
        <v>reduce-downtime.html</v>
      </c>
    </row>
    <row r="428" spans="1:18" s="295" customFormat="1" x14ac:dyDescent="0.25">
      <c r="A428" s="446" t="str">
        <f>IF(ISBLANK(INDEX('Policy Characteristics'!A:A,MATCH($C428,'Policy Characteristics'!$C:$C,0))),"",INDEX('Policy Characteristics'!A:A,MATCH($C428,'Policy Characteristics'!$C:$C,0)))</f>
        <v>Electricity Supply</v>
      </c>
      <c r="B428" s="467" t="str">
        <f>IF(ISBLANK(INDEX('Policy Characteristics'!B:B,MATCH($C428,'Policy Characteristics'!$C:$C,0))),"",INDEX('Policy Characteristics'!B:B,MATCH($C428,'Policy Characteristics'!$C:$C,0)))</f>
        <v>Reduce Plant Downtime</v>
      </c>
      <c r="C428" s="296" t="str">
        <f t="shared" si="24"/>
        <v>Percentage Reduction in Plant Downtime</v>
      </c>
      <c r="D428" s="294" t="s">
        <v>3487</v>
      </c>
      <c r="E428" s="339"/>
      <c r="F428" s="294" t="s">
        <v>3494</v>
      </c>
      <c r="G428" s="294"/>
      <c r="H428" s="297">
        <v>1783</v>
      </c>
      <c r="I428" s="470" t="s">
        <v>44</v>
      </c>
      <c r="J428" s="469" t="str">
        <f>IF(ISBLANK(INDEX('Policy Characteristics'!D:D,MATCH($C428,'Policy Characteristics'!$C:$C,0))),"",INDEX('Policy Characteristics'!D:D,MATCH($C428,'Policy Characteristics'!$C:$C,0)))</f>
        <v>Reduce Plant Downtime</v>
      </c>
      <c r="K428" s="446" t="str">
        <f>IF(ISBLANK(INDEX('Policy Characteristics'!E:E,MATCH($C428,'Policy Characteristics'!$C:$C,0))),"",INDEX('Policy Characteristics'!E:E,MATCH($C428,'Policy Characteristics'!$C:$C,0)))</f>
        <v>elec reduce plant downtime</v>
      </c>
      <c r="L428" s="242">
        <f>IF(ISBLANK(INDEX('Policy Characteristics'!F:F,MATCH($C428,'Policy Characteristics'!$C:$C,0))),"",INDEX('Policy Characteristics'!F:F,MATCH($C428,'Policy Characteristics'!$C:$C,0)))</f>
        <v>0</v>
      </c>
      <c r="M428" s="242">
        <f>IF(ISBLANK(INDEX('Policy Characteristics'!G:G,MATCH($C428,'Policy Characteristics'!$C:$C,0))),"",INDEX('Policy Characteristics'!G:G,MATCH($C428,'Policy Characteristics'!$C:$C,0)))</f>
        <v>0.6</v>
      </c>
      <c r="N428" s="242">
        <f>IF(ISBLANK(INDEX('Policy Characteristics'!H:H,MATCH($C428,'Policy Characteristics'!$C:$C,0))),"",INDEX('Policy Characteristics'!H:H,MATCH($C428,'Policy Characteristics'!$C:$C,0)))</f>
        <v>0.01</v>
      </c>
      <c r="O428" s="446" t="str">
        <f>IF(ISBLANK(INDEX('Policy Characteristics'!I:I,MATCH($C428,'Policy Characteristics'!$C:$C,0))),"",INDEX('Policy Characteristics'!I:I,MATCH($C428,'Policy Characteristics'!$C:$C,0)))</f>
        <v>% reduction in downtime</v>
      </c>
      <c r="P428" s="446" t="str">
        <f>IF(ISBLANK(INDEX('Policy Characteristics'!J:J,MATCH($C428,'Policy Characteristics'!$C:$C,0))),"",INDEX('Policy Characteristics'!J:J,MATCH($C428,'Policy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8" s="446" t="str">
        <f>IF(ISBLANK(INDEX('Policy Characteristics'!K:K,MATCH($C428,'Policy Characteristics'!$C:$C,0))),"",INDEX('Policy Characteristics'!K:K,MATCH($C428,'Policy Characteristics'!$C:$C,0)))</f>
        <v>electricity-sector-main.html#red-downtime</v>
      </c>
      <c r="R428" s="446" t="str">
        <f>IF(ISBLANK(INDEX('Policy Characteristics'!L:L,MATCH($C428,'Policy Characteristics'!$C:$C,0))),"",INDEX('Policy Characteristics'!L:L,MATCH($C428,'Policy Characteristics'!$C:$C,0)))</f>
        <v>reduce-downtime.html</v>
      </c>
    </row>
    <row r="429" spans="1:18" s="295" customFormat="1" x14ac:dyDescent="0.25">
      <c r="A429" s="446" t="str">
        <f>IF(ISBLANK(INDEX('Policy Characteristics'!A:A,MATCH($C429,'Policy Characteristics'!$C:$C,0))),"",INDEX('Policy Characteristics'!A:A,MATCH($C429,'Policy Characteristics'!$C:$C,0)))</f>
        <v>Electricity Supply</v>
      </c>
      <c r="B429" s="467" t="str">
        <f>IF(ISBLANK(INDEX('Policy Characteristics'!B:B,MATCH($C429,'Policy Characteristics'!$C:$C,0))),"",INDEX('Policy Characteristics'!B:B,MATCH($C429,'Policy Characteristics'!$C:$C,0)))</f>
        <v>Reduce Plant Downtime</v>
      </c>
      <c r="C429" s="296" t="str">
        <f t="shared" si="24"/>
        <v>Percentage Reduction in Plant Downtime</v>
      </c>
      <c r="D429" s="294" t="s">
        <v>3490</v>
      </c>
      <c r="E429" s="339"/>
      <c r="F429" s="294" t="s">
        <v>3495</v>
      </c>
      <c r="G429" s="294"/>
      <c r="H429" s="297">
        <v>1784</v>
      </c>
      <c r="I429" s="470" t="s">
        <v>44</v>
      </c>
      <c r="J429" s="469" t="str">
        <f>IF(ISBLANK(INDEX('Policy Characteristics'!D:D,MATCH($C429,'Policy Characteristics'!$C:$C,0))),"",INDEX('Policy Characteristics'!D:D,MATCH($C429,'Policy Characteristics'!$C:$C,0)))</f>
        <v>Reduce Plant Downtime</v>
      </c>
      <c r="K429" s="446" t="str">
        <f>IF(ISBLANK(INDEX('Policy Characteristics'!E:E,MATCH($C429,'Policy Characteristics'!$C:$C,0))),"",INDEX('Policy Characteristics'!E:E,MATCH($C429,'Policy Characteristics'!$C:$C,0)))</f>
        <v>elec reduce plant downtime</v>
      </c>
      <c r="L429" s="242">
        <f>IF(ISBLANK(INDEX('Policy Characteristics'!F:F,MATCH($C429,'Policy Characteristics'!$C:$C,0))),"",INDEX('Policy Characteristics'!F:F,MATCH($C429,'Policy Characteristics'!$C:$C,0)))</f>
        <v>0</v>
      </c>
      <c r="M429" s="242">
        <f>IF(ISBLANK(INDEX('Policy Characteristics'!G:G,MATCH($C429,'Policy Characteristics'!$C:$C,0))),"",INDEX('Policy Characteristics'!G:G,MATCH($C429,'Policy Characteristics'!$C:$C,0)))</f>
        <v>0.6</v>
      </c>
      <c r="N429" s="242">
        <f>IF(ISBLANK(INDEX('Policy Characteristics'!H:H,MATCH($C429,'Policy Characteristics'!$C:$C,0))),"",INDEX('Policy Characteristics'!H:H,MATCH($C429,'Policy Characteristics'!$C:$C,0)))</f>
        <v>0.01</v>
      </c>
      <c r="O429" s="446" t="str">
        <f>IF(ISBLANK(INDEX('Policy Characteristics'!I:I,MATCH($C429,'Policy Characteristics'!$C:$C,0))),"",INDEX('Policy Characteristics'!I:I,MATCH($C429,'Policy Characteristics'!$C:$C,0)))</f>
        <v>% reduction in downtime</v>
      </c>
      <c r="P429" s="446" t="str">
        <f>IF(ISBLANK(INDEX('Policy Characteristics'!J:J,MATCH($C429,'Policy Characteristics'!$C:$C,0))),"",INDEX('Policy Characteristics'!J:J,MATCH($C429,'Policy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9" s="446" t="str">
        <f>IF(ISBLANK(INDEX('Policy Characteristics'!K:K,MATCH($C429,'Policy Characteristics'!$C:$C,0))),"",INDEX('Policy Characteristics'!K:K,MATCH($C429,'Policy Characteristics'!$C:$C,0)))</f>
        <v>electricity-sector-main.html#red-downtime</v>
      </c>
      <c r="R429" s="446" t="str">
        <f>IF(ISBLANK(INDEX('Policy Characteristics'!L:L,MATCH($C429,'Policy Characteristics'!$C:$C,0))),"",INDEX('Policy Characteristics'!L:L,MATCH($C429,'Policy Characteristics'!$C:$C,0)))</f>
        <v>reduce-downtime.html</v>
      </c>
    </row>
    <row r="430" spans="1:18" s="295" customFormat="1" x14ac:dyDescent="0.25">
      <c r="A430" s="446" t="str">
        <f>IF(ISBLANK(INDEX('Policy Characteristics'!A:A,MATCH($C430,'Policy Characteristics'!$C:$C,0))),"",INDEX('Policy Characteristics'!A:A,MATCH($C430,'Policy Characteristics'!$C:$C,0)))</f>
        <v>Electricity Supply</v>
      </c>
      <c r="B430" s="467" t="str">
        <f>IF(ISBLANK(INDEX('Policy Characteristics'!B:B,MATCH($C430,'Policy Characteristics'!$C:$C,0))),"",INDEX('Policy Characteristics'!B:B,MATCH($C430,'Policy Characteristics'!$C:$C,0)))</f>
        <v>Reduce Plant Downtime</v>
      </c>
      <c r="C430" s="296" t="str">
        <f t="shared" si="24"/>
        <v>Percentage Reduction in Plant Downtime</v>
      </c>
      <c r="D430" s="294" t="s">
        <v>3491</v>
      </c>
      <c r="E430" s="339"/>
      <c r="F430" s="294" t="s">
        <v>3496</v>
      </c>
      <c r="G430" s="294"/>
      <c r="H430" s="297">
        <v>1785</v>
      </c>
      <c r="I430" s="470" t="s">
        <v>44</v>
      </c>
      <c r="J430" s="469" t="str">
        <f>IF(ISBLANK(INDEX('Policy Characteristics'!D:D,MATCH($C430,'Policy Characteristics'!$C:$C,0))),"",INDEX('Policy Characteristics'!D:D,MATCH($C430,'Policy Characteristics'!$C:$C,0)))</f>
        <v>Reduce Plant Downtime</v>
      </c>
      <c r="K430" s="446" t="str">
        <f>IF(ISBLANK(INDEX('Policy Characteristics'!E:E,MATCH($C430,'Policy Characteristics'!$C:$C,0))),"",INDEX('Policy Characteristics'!E:E,MATCH($C430,'Policy Characteristics'!$C:$C,0)))</f>
        <v>elec reduce plant downtime</v>
      </c>
      <c r="L430" s="242">
        <f>IF(ISBLANK(INDEX('Policy Characteristics'!F:F,MATCH($C430,'Policy Characteristics'!$C:$C,0))),"",INDEX('Policy Characteristics'!F:F,MATCH($C430,'Policy Characteristics'!$C:$C,0)))</f>
        <v>0</v>
      </c>
      <c r="M430" s="242">
        <f>IF(ISBLANK(INDEX('Policy Characteristics'!G:G,MATCH($C430,'Policy Characteristics'!$C:$C,0))),"",INDEX('Policy Characteristics'!G:G,MATCH($C430,'Policy Characteristics'!$C:$C,0)))</f>
        <v>0.6</v>
      </c>
      <c r="N430" s="242">
        <f>IF(ISBLANK(INDEX('Policy Characteristics'!H:H,MATCH($C430,'Policy Characteristics'!$C:$C,0))),"",INDEX('Policy Characteristics'!H:H,MATCH($C430,'Policy Characteristics'!$C:$C,0)))</f>
        <v>0.01</v>
      </c>
      <c r="O430" s="446" t="str">
        <f>IF(ISBLANK(INDEX('Policy Characteristics'!I:I,MATCH($C430,'Policy Characteristics'!$C:$C,0))),"",INDEX('Policy Characteristics'!I:I,MATCH($C430,'Policy Characteristics'!$C:$C,0)))</f>
        <v>% reduction in downtime</v>
      </c>
      <c r="P430" s="446" t="str">
        <f>IF(ISBLANK(INDEX('Policy Characteristics'!J:J,MATCH($C430,'Policy Characteristics'!$C:$C,0))),"",INDEX('Policy Characteristics'!J:J,MATCH($C430,'Policy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30" s="446" t="str">
        <f>IF(ISBLANK(INDEX('Policy Characteristics'!K:K,MATCH($C430,'Policy Characteristics'!$C:$C,0))),"",INDEX('Policy Characteristics'!K:K,MATCH($C430,'Policy Characteristics'!$C:$C,0)))</f>
        <v>electricity-sector-main.html#red-downtime</v>
      </c>
      <c r="R430" s="446" t="str">
        <f>IF(ISBLANK(INDEX('Policy Characteristics'!L:L,MATCH($C430,'Policy Characteristics'!$C:$C,0))),"",INDEX('Policy Characteristics'!L:L,MATCH($C430,'Policy Characteristics'!$C:$C,0)))</f>
        <v>reduce-downtime.html</v>
      </c>
    </row>
    <row r="431" spans="1:18" s="295" customFormat="1" x14ac:dyDescent="0.25">
      <c r="A431" s="446" t="str">
        <f>IF(ISBLANK(INDEX('Policy Characteristics'!A:A,MATCH($C431,'Policy Characteristics'!$C:$C,0))),"",INDEX('Policy Characteristics'!A:A,MATCH($C431,'Policy Characteristics'!$C:$C,0)))</f>
        <v>Electricity Supply</v>
      </c>
      <c r="B431" s="467" t="str">
        <f>IF(ISBLANK(INDEX('Policy Characteristics'!B:B,MATCH($C431,'Policy Characteristics'!$C:$C,0))),"",INDEX('Policy Characteristics'!B:B,MATCH($C431,'Policy Characteristics'!$C:$C,0)))</f>
        <v>Reduce Plant Downtime</v>
      </c>
      <c r="C431" s="296" t="str">
        <f t="shared" si="24"/>
        <v>Percentage Reduction in Plant Downtime</v>
      </c>
      <c r="D431" s="294" t="s">
        <v>3492</v>
      </c>
      <c r="E431" s="339"/>
      <c r="F431" s="294" t="s">
        <v>3497</v>
      </c>
      <c r="G431" s="294"/>
      <c r="H431" s="297">
        <v>1786</v>
      </c>
      <c r="I431" s="470" t="s">
        <v>44</v>
      </c>
      <c r="J431" s="469" t="str">
        <f>IF(ISBLANK(INDEX('Policy Characteristics'!D:D,MATCH($C431,'Policy Characteristics'!$C:$C,0))),"",INDEX('Policy Characteristics'!D:D,MATCH($C431,'Policy Characteristics'!$C:$C,0)))</f>
        <v>Reduce Plant Downtime</v>
      </c>
      <c r="K431" s="446" t="str">
        <f>IF(ISBLANK(INDEX('Policy Characteristics'!E:E,MATCH($C431,'Policy Characteristics'!$C:$C,0))),"",INDEX('Policy Characteristics'!E:E,MATCH($C431,'Policy Characteristics'!$C:$C,0)))</f>
        <v>elec reduce plant downtime</v>
      </c>
      <c r="L431" s="242">
        <f>IF(ISBLANK(INDEX('Policy Characteristics'!F:F,MATCH($C431,'Policy Characteristics'!$C:$C,0))),"",INDEX('Policy Characteristics'!F:F,MATCH($C431,'Policy Characteristics'!$C:$C,0)))</f>
        <v>0</v>
      </c>
      <c r="M431" s="242">
        <f>IF(ISBLANK(INDEX('Policy Characteristics'!G:G,MATCH($C431,'Policy Characteristics'!$C:$C,0))),"",INDEX('Policy Characteristics'!G:G,MATCH($C431,'Policy Characteristics'!$C:$C,0)))</f>
        <v>0.6</v>
      </c>
      <c r="N431" s="242">
        <f>IF(ISBLANK(INDEX('Policy Characteristics'!H:H,MATCH($C431,'Policy Characteristics'!$C:$C,0))),"",INDEX('Policy Characteristics'!H:H,MATCH($C431,'Policy Characteristics'!$C:$C,0)))</f>
        <v>0.01</v>
      </c>
      <c r="O431" s="446" t="str">
        <f>IF(ISBLANK(INDEX('Policy Characteristics'!I:I,MATCH($C431,'Policy Characteristics'!$C:$C,0))),"",INDEX('Policy Characteristics'!I:I,MATCH($C431,'Policy Characteristics'!$C:$C,0)))</f>
        <v>% reduction in downtime</v>
      </c>
      <c r="P431" s="446" t="str">
        <f>IF(ISBLANK(INDEX('Policy Characteristics'!J:J,MATCH($C431,'Policy Characteristics'!$C:$C,0))),"",INDEX('Policy Characteristics'!J:J,MATCH($C431,'Policy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31" s="446" t="str">
        <f>IF(ISBLANK(INDEX('Policy Characteristics'!K:K,MATCH($C431,'Policy Characteristics'!$C:$C,0))),"",INDEX('Policy Characteristics'!K:K,MATCH($C431,'Policy Characteristics'!$C:$C,0)))</f>
        <v>electricity-sector-main.html#red-downtime</v>
      </c>
      <c r="R431" s="446" t="str">
        <f>IF(ISBLANK(INDEX('Policy Characteristics'!L:L,MATCH($C431,'Policy Characteristics'!$C:$C,0))),"",INDEX('Policy Characteristics'!L:L,MATCH($C431,'Policy Characteristics'!$C:$C,0)))</f>
        <v>reduce-downtime.html</v>
      </c>
    </row>
    <row r="432" spans="1:18" s="295" customFormat="1" x14ac:dyDescent="0.25">
      <c r="A432" s="446" t="str">
        <f>IF(ISBLANK(INDEX('Policy Characteristics'!A:A,MATCH($C432,'Policy Characteristics'!$C:$C,0))),"",INDEX('Policy Characteristics'!A:A,MATCH($C432,'Policy Characteristics'!$C:$C,0)))</f>
        <v>Electricity Supply</v>
      </c>
      <c r="B432" s="467" t="str">
        <f>IF(ISBLANK(INDEX('Policy Characteristics'!B:B,MATCH($C432,'Policy Characteristics'!$C:$C,0))),"",INDEX('Policy Characteristics'!B:B,MATCH($C432,'Policy Characteristics'!$C:$C,0)))</f>
        <v>Reduce Plant Downtime</v>
      </c>
      <c r="C432" s="296" t="str">
        <f t="shared" si="24"/>
        <v>Percentage Reduction in Plant Downtime</v>
      </c>
      <c r="D432" s="294" t="s">
        <v>3493</v>
      </c>
      <c r="E432" s="339"/>
      <c r="F432" s="294" t="s">
        <v>3498</v>
      </c>
      <c r="G432" s="294"/>
      <c r="H432" s="297">
        <v>1787</v>
      </c>
      <c r="I432" s="470" t="s">
        <v>44</v>
      </c>
      <c r="J432" s="469" t="str">
        <f>IF(ISBLANK(INDEX('Policy Characteristics'!D:D,MATCH($C432,'Policy Characteristics'!$C:$C,0))),"",INDEX('Policy Characteristics'!D:D,MATCH($C432,'Policy Characteristics'!$C:$C,0)))</f>
        <v>Reduce Plant Downtime</v>
      </c>
      <c r="K432" s="446" t="str">
        <f>IF(ISBLANK(INDEX('Policy Characteristics'!E:E,MATCH($C432,'Policy Characteristics'!$C:$C,0))),"",INDEX('Policy Characteristics'!E:E,MATCH($C432,'Policy Characteristics'!$C:$C,0)))</f>
        <v>elec reduce plant downtime</v>
      </c>
      <c r="L432" s="242">
        <f>IF(ISBLANK(INDEX('Policy Characteristics'!F:F,MATCH($C432,'Policy Characteristics'!$C:$C,0))),"",INDEX('Policy Characteristics'!F:F,MATCH($C432,'Policy Characteristics'!$C:$C,0)))</f>
        <v>0</v>
      </c>
      <c r="M432" s="242">
        <f>IF(ISBLANK(INDEX('Policy Characteristics'!G:G,MATCH($C432,'Policy Characteristics'!$C:$C,0))),"",INDEX('Policy Characteristics'!G:G,MATCH($C432,'Policy Characteristics'!$C:$C,0)))</f>
        <v>0.6</v>
      </c>
      <c r="N432" s="242">
        <f>IF(ISBLANK(INDEX('Policy Characteristics'!H:H,MATCH($C432,'Policy Characteristics'!$C:$C,0))),"",INDEX('Policy Characteristics'!H:H,MATCH($C432,'Policy Characteristics'!$C:$C,0)))</f>
        <v>0.01</v>
      </c>
      <c r="O432" s="446" t="str">
        <f>IF(ISBLANK(INDEX('Policy Characteristics'!I:I,MATCH($C432,'Policy Characteristics'!$C:$C,0))),"",INDEX('Policy Characteristics'!I:I,MATCH($C432,'Policy Characteristics'!$C:$C,0)))</f>
        <v>% reduction in downtime</v>
      </c>
      <c r="P432" s="446" t="str">
        <f>IF(ISBLANK(INDEX('Policy Characteristics'!J:J,MATCH($C432,'Policy Characteristics'!$C:$C,0))),"",INDEX('Policy Characteristics'!J:J,MATCH($C432,'Policy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32" s="446" t="str">
        <f>IF(ISBLANK(INDEX('Policy Characteristics'!K:K,MATCH($C432,'Policy Characteristics'!$C:$C,0))),"",INDEX('Policy Characteristics'!K:K,MATCH($C432,'Policy Characteristics'!$C:$C,0)))</f>
        <v>electricity-sector-main.html#red-downtime</v>
      </c>
      <c r="R432" s="446" t="str">
        <f>IF(ISBLANK(INDEX('Policy Characteristics'!L:L,MATCH($C432,'Policy Characteristics'!$C:$C,0))),"",INDEX('Policy Characteristics'!L:L,MATCH($C432,'Policy Characteristics'!$C:$C,0)))</f>
        <v>reduce-downtime.html</v>
      </c>
    </row>
    <row r="433" spans="1:18" s="295" customFormat="1" x14ac:dyDescent="0.25">
      <c r="A433" s="446" t="str">
        <f>IF(ISBLANK(INDEX('Policy Characteristics'!A:A,MATCH($C433,'Policy Characteristics'!$C:$C,0))),"",INDEX('Policy Characteristics'!A:A,MATCH($C433,'Policy Characteristics'!$C:$C,0)))</f>
        <v>Electricity Supply</v>
      </c>
      <c r="B433" s="467" t="str">
        <f>IF(ISBLANK(INDEX('Policy Characteristics'!B:B,MATCH($C433,'Policy Characteristics'!$C:$C,0))),"",INDEX('Policy Characteristics'!B:B,MATCH($C433,'Policy Characteristics'!$C:$C,0)))</f>
        <v>Reduce Plant Downtime</v>
      </c>
      <c r="C433" s="296" t="str">
        <f t="shared" si="24"/>
        <v>Percentage Reduction in Plant Downtime</v>
      </c>
      <c r="D433" s="294" t="s">
        <v>3582</v>
      </c>
      <c r="E433" s="339"/>
      <c r="F433" s="294" t="s">
        <v>3580</v>
      </c>
      <c r="G433" s="294"/>
      <c r="H433" s="297">
        <v>1788</v>
      </c>
      <c r="I433" s="470" t="s">
        <v>44</v>
      </c>
      <c r="J433" s="469" t="str">
        <f>IF(ISBLANK(INDEX('Policy Characteristics'!D:D,MATCH($C433,'Policy Characteristics'!$C:$C,0))),"",INDEX('Policy Characteristics'!D:D,MATCH($C433,'Policy Characteristics'!$C:$C,0)))</f>
        <v>Reduce Plant Downtime</v>
      </c>
      <c r="K433" s="446" t="str">
        <f>IF(ISBLANK(INDEX('Policy Characteristics'!E:E,MATCH($C433,'Policy Characteristics'!$C:$C,0))),"",INDEX('Policy Characteristics'!E:E,MATCH($C433,'Policy Characteristics'!$C:$C,0)))</f>
        <v>elec reduce plant downtime</v>
      </c>
      <c r="L433" s="242">
        <f>IF(ISBLANK(INDEX('Policy Characteristics'!F:F,MATCH($C433,'Policy Characteristics'!$C:$C,0))),"",INDEX('Policy Characteristics'!F:F,MATCH($C433,'Policy Characteristics'!$C:$C,0)))</f>
        <v>0</v>
      </c>
      <c r="M433" s="242">
        <f>IF(ISBLANK(INDEX('Policy Characteristics'!G:G,MATCH($C433,'Policy Characteristics'!$C:$C,0))),"",INDEX('Policy Characteristics'!G:G,MATCH($C433,'Policy Characteristics'!$C:$C,0)))</f>
        <v>0.6</v>
      </c>
      <c r="N433" s="242">
        <f>IF(ISBLANK(INDEX('Policy Characteristics'!H:H,MATCH($C433,'Policy Characteristics'!$C:$C,0))),"",INDEX('Policy Characteristics'!H:H,MATCH($C433,'Policy Characteristics'!$C:$C,0)))</f>
        <v>0.01</v>
      </c>
      <c r="O433" s="446" t="str">
        <f>IF(ISBLANK(INDEX('Policy Characteristics'!I:I,MATCH($C433,'Policy Characteristics'!$C:$C,0))),"",INDEX('Policy Characteristics'!I:I,MATCH($C433,'Policy Characteristics'!$C:$C,0)))</f>
        <v>% reduction in downtime</v>
      </c>
      <c r="P433" s="446" t="str">
        <f>IF(ISBLANK(INDEX('Policy Characteristics'!J:J,MATCH($C433,'Policy Characteristics'!$C:$C,0))),"",INDEX('Policy Characteristics'!J:J,MATCH($C433,'Policy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33" s="446" t="str">
        <f>IF(ISBLANK(INDEX('Policy Characteristics'!K:K,MATCH($C433,'Policy Characteristics'!$C:$C,0))),"",INDEX('Policy Characteristics'!K:K,MATCH($C433,'Policy Characteristics'!$C:$C,0)))</f>
        <v>electricity-sector-main.html#red-downtime</v>
      </c>
      <c r="R433" s="446" t="str">
        <f>IF(ISBLANK(INDEX('Policy Characteristics'!L:L,MATCH($C433,'Policy Characteristics'!$C:$C,0))),"",INDEX('Policy Characteristics'!L:L,MATCH($C433,'Policy Characteristics'!$C:$C,0)))</f>
        <v>reduce-downtime.html</v>
      </c>
    </row>
    <row r="434" spans="1:18" s="295" customFormat="1" x14ac:dyDescent="0.25">
      <c r="A434" s="446" t="str">
        <f>IF(ISBLANK(INDEX('Policy Characteristics'!A:A,MATCH($C434,'Policy Characteristics'!$C:$C,0))),"",INDEX('Policy Characteristics'!A:A,MATCH($C434,'Policy Characteristics'!$C:$C,0)))</f>
        <v>Electricity Supply</v>
      </c>
      <c r="B434" s="467" t="str">
        <f>IF(ISBLANK(INDEX('Policy Characteristics'!B:B,MATCH($C434,'Policy Characteristics'!$C:$C,0))),"",INDEX('Policy Characteristics'!B:B,MATCH($C434,'Policy Characteristics'!$C:$C,0)))</f>
        <v>Reduce Plant Downtime</v>
      </c>
      <c r="C434" s="296" t="str">
        <f t="shared" si="24"/>
        <v>Percentage Reduction in Plant Downtime</v>
      </c>
      <c r="D434" s="294" t="s">
        <v>3583</v>
      </c>
      <c r="E434" s="339"/>
      <c r="F434" s="294" t="s">
        <v>3581</v>
      </c>
      <c r="G434" s="294"/>
      <c r="H434" s="297">
        <v>2242</v>
      </c>
      <c r="I434" s="470" t="s">
        <v>44</v>
      </c>
      <c r="J434" s="469" t="str">
        <f>IF(ISBLANK(INDEX('Policy Characteristics'!D:D,MATCH($C434,'Policy Characteristics'!$C:$C,0))),"",INDEX('Policy Characteristics'!D:D,MATCH($C434,'Policy Characteristics'!$C:$C,0)))</f>
        <v>Reduce Plant Downtime</v>
      </c>
      <c r="K434" s="446" t="str">
        <f>IF(ISBLANK(INDEX('Policy Characteristics'!E:E,MATCH($C434,'Policy Characteristics'!$C:$C,0))),"",INDEX('Policy Characteristics'!E:E,MATCH($C434,'Policy Characteristics'!$C:$C,0)))</f>
        <v>elec reduce plant downtime</v>
      </c>
      <c r="L434" s="242">
        <f>IF(ISBLANK(INDEX('Policy Characteristics'!F:F,MATCH($C434,'Policy Characteristics'!$C:$C,0))),"",INDEX('Policy Characteristics'!F:F,MATCH($C434,'Policy Characteristics'!$C:$C,0)))</f>
        <v>0</v>
      </c>
      <c r="M434" s="242">
        <f>IF(ISBLANK(INDEX('Policy Characteristics'!G:G,MATCH($C434,'Policy Characteristics'!$C:$C,0))),"",INDEX('Policy Characteristics'!G:G,MATCH($C434,'Policy Characteristics'!$C:$C,0)))</f>
        <v>0.6</v>
      </c>
      <c r="N434" s="242">
        <f>IF(ISBLANK(INDEX('Policy Characteristics'!H:H,MATCH($C434,'Policy Characteristics'!$C:$C,0))),"",INDEX('Policy Characteristics'!H:H,MATCH($C434,'Policy Characteristics'!$C:$C,0)))</f>
        <v>0.01</v>
      </c>
      <c r="O434" s="446" t="str">
        <f>IF(ISBLANK(INDEX('Policy Characteristics'!I:I,MATCH($C434,'Policy Characteristics'!$C:$C,0))),"",INDEX('Policy Characteristics'!I:I,MATCH($C434,'Policy Characteristics'!$C:$C,0)))</f>
        <v>% reduction in downtime</v>
      </c>
      <c r="P434" s="446" t="str">
        <f>IF(ISBLANK(INDEX('Policy Characteristics'!J:J,MATCH($C434,'Policy Characteristics'!$C:$C,0))),"",INDEX('Policy Characteristics'!J:J,MATCH($C434,'Policy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34" s="446" t="str">
        <f>IF(ISBLANK(INDEX('Policy Characteristics'!K:K,MATCH($C434,'Policy Characteristics'!$C:$C,0))),"",INDEX('Policy Characteristics'!K:K,MATCH($C434,'Policy Characteristics'!$C:$C,0)))</f>
        <v>electricity-sector-main.html#red-downtime</v>
      </c>
      <c r="R434" s="446"/>
    </row>
    <row r="435" spans="1:18" s="295" customFormat="1" x14ac:dyDescent="0.25">
      <c r="A435" s="446" t="str">
        <f>IF(ISBLANK(INDEX('Policy Characteristics'!A:A,MATCH($C435,'Policy Characteristics'!$C:$C,0))),"",INDEX('Policy Characteristics'!A:A,MATCH($C435,'Policy Characteristics'!$C:$C,0)))</f>
        <v>Electricity Supply</v>
      </c>
      <c r="B435" s="467" t="str">
        <f>IF(ISBLANK(INDEX('Policy Characteristics'!B:B,MATCH($C435,'Policy Characteristics'!$C:$C,0))),"",INDEX('Policy Characteristics'!B:B,MATCH($C435,'Policy Characteristics'!$C:$C,0)))</f>
        <v>Reduce Soft Costs</v>
      </c>
      <c r="C435" s="297" t="s">
        <v>2322</v>
      </c>
      <c r="D435" s="294" t="s">
        <v>449</v>
      </c>
      <c r="E435" s="294"/>
      <c r="F435" s="294" t="s">
        <v>452</v>
      </c>
      <c r="G435" s="294"/>
      <c r="H435" s="297">
        <v>194</v>
      </c>
      <c r="I435" s="470" t="s">
        <v>43</v>
      </c>
      <c r="J435" s="469" t="str">
        <f>IF(ISBLANK(INDEX('Policy Characteristics'!D:D,MATCH($C435,'Policy Characteristics'!$C:$C,0))),"",INDEX('Policy Characteristics'!D:D,MATCH($C435,'Policy Characteristics'!$C:$C,0)))</f>
        <v>Reduce Soft Costs</v>
      </c>
      <c r="K435" s="446" t="str">
        <f>IF(ISBLANK(INDEX('Policy Characteristics'!E:E,MATCH($C435,'Policy Characteristics'!$C:$C,0))),"",INDEX('Policy Characteristics'!E:E,MATCH($C435,'Policy Characteristics'!$C:$C,0)))</f>
        <v>elec reduce soft costs</v>
      </c>
      <c r="L435" s="242">
        <f>IF(ISBLANK(INDEX('Policy Characteristics'!F:F,MATCH($C435,'Policy Characteristics'!$C:$C,0))),"",INDEX('Policy Characteristics'!F:F,MATCH($C435,'Policy Characteristics'!$C:$C,0)))</f>
        <v>0</v>
      </c>
      <c r="M435" s="242">
        <f>IF(ISBLANK(INDEX('Policy Characteristics'!G:G,MATCH($C435,'Policy Characteristics'!$C:$C,0))),"",INDEX('Policy Characteristics'!G:G,MATCH($C435,'Policy Characteristics'!$C:$C,0)))</f>
        <v>0.9</v>
      </c>
      <c r="N435" s="242">
        <f>IF(ISBLANK(INDEX('Policy Characteristics'!H:H,MATCH($C435,'Policy Characteristics'!$C:$C,0))),"",INDEX('Policy Characteristics'!H:H,MATCH($C435,'Policy Characteristics'!$C:$C,0)))</f>
        <v>0.01</v>
      </c>
      <c r="O435" s="446" t="str">
        <f>IF(ISBLANK(INDEX('Policy Characteristics'!I:I,MATCH($C435,'Policy Characteristics'!$C:$C,0))),"",INDEX('Policy Characteristics'!I:I,MATCH($C435,'Policy Characteristics'!$C:$C,0)))</f>
        <v>% reduction in soft costs</v>
      </c>
      <c r="P435" s="446" t="str">
        <f>IF(ISBLANK(INDEX('Policy Characteristics'!J:J,MATCH($C435,'Policy Characteristics'!$C:$C,0))),"",INDEX('Policy Characteristics'!J:J,MATCH($C435,'Policy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35" s="446" t="str">
        <f>IF(ISBLANK(INDEX('Policy Characteristics'!K:K,MATCH($C435,'Policy Characteristics'!$C:$C,0))),"",INDEX('Policy Characteristics'!K:K,MATCH($C435,'Policy Characteristics'!$C:$C,0)))</f>
        <v>endogenous-learning.html#red-soft-costs</v>
      </c>
      <c r="R435" s="446" t="str">
        <f>IF(ISBLANK(INDEX('Policy Characteristics'!L:L,MATCH($C435,'Policy Characteristics'!$C:$C,0))),"",INDEX('Policy Characteristics'!L:L,MATCH($C435,'Policy Characteristics'!$C:$C,0)))</f>
        <v>reduce-soft-costs.html</v>
      </c>
    </row>
    <row r="436" spans="1:18" s="295" customFormat="1" x14ac:dyDescent="0.25">
      <c r="A436" s="446" t="str">
        <f>IF(ISBLANK(INDEX('Policy Characteristics'!A:A,MATCH($C436,'Policy Characteristics'!$C:$C,0))),"",INDEX('Policy Characteristics'!A:A,MATCH($C436,'Policy Characteristics'!$C:$C,0)))</f>
        <v>Electricity Supply</v>
      </c>
      <c r="B436" s="467" t="str">
        <f>IF(ISBLANK(INDEX('Policy Characteristics'!B:B,MATCH($C436,'Policy Characteristics'!$C:$C,0))),"",INDEX('Policy Characteristics'!B:B,MATCH($C436,'Policy Characteristics'!$C:$C,0)))</f>
        <v>Reduce Soft Costs</v>
      </c>
      <c r="C436" s="296" t="str">
        <f t="shared" ref="C436:C437" si="25">C$435</f>
        <v>Percent Reduction in Soft Costs of Capacity Construction</v>
      </c>
      <c r="D436" s="294" t="s">
        <v>78</v>
      </c>
      <c r="E436" s="294"/>
      <c r="F436" s="294" t="s">
        <v>90</v>
      </c>
      <c r="G436" s="294"/>
      <c r="H436" s="297">
        <v>195</v>
      </c>
      <c r="I436" s="470" t="s">
        <v>43</v>
      </c>
      <c r="J436" s="469" t="str">
        <f>IF(ISBLANK(INDEX('Policy Characteristics'!D:D,MATCH($C436,'Policy Characteristics'!$C:$C,0))),"",INDEX('Policy Characteristics'!D:D,MATCH($C436,'Policy Characteristics'!$C:$C,0)))</f>
        <v>Reduce Soft Costs</v>
      </c>
      <c r="K436" s="446" t="str">
        <f>IF(ISBLANK(INDEX('Policy Characteristics'!E:E,MATCH($C436,'Policy Characteristics'!$C:$C,0))),"",INDEX('Policy Characteristics'!E:E,MATCH($C436,'Policy Characteristics'!$C:$C,0)))</f>
        <v>elec reduce soft costs</v>
      </c>
      <c r="L436" s="242">
        <f>IF(ISBLANK(INDEX('Policy Characteristics'!F:F,MATCH($C436,'Policy Characteristics'!$C:$C,0))),"",INDEX('Policy Characteristics'!F:F,MATCH($C436,'Policy Characteristics'!$C:$C,0)))</f>
        <v>0</v>
      </c>
      <c r="M436" s="242">
        <f>IF(ISBLANK(INDEX('Policy Characteristics'!G:G,MATCH($C436,'Policy Characteristics'!$C:$C,0))),"",INDEX('Policy Characteristics'!G:G,MATCH($C436,'Policy Characteristics'!$C:$C,0)))</f>
        <v>0.9</v>
      </c>
      <c r="N436" s="242">
        <f>IF(ISBLANK(INDEX('Policy Characteristics'!H:H,MATCH($C436,'Policy Characteristics'!$C:$C,0))),"",INDEX('Policy Characteristics'!H:H,MATCH($C436,'Policy Characteristics'!$C:$C,0)))</f>
        <v>0.01</v>
      </c>
      <c r="O436" s="446" t="str">
        <f>IF(ISBLANK(INDEX('Policy Characteristics'!I:I,MATCH($C436,'Policy Characteristics'!$C:$C,0))),"",INDEX('Policy Characteristics'!I:I,MATCH($C436,'Policy Characteristics'!$C:$C,0)))</f>
        <v>% reduction in soft costs</v>
      </c>
      <c r="P436" s="446" t="str">
        <f>IF(ISBLANK(INDEX('Policy Characteristics'!J:J,MATCH($C436,'Policy Characteristics'!$C:$C,0))),"",INDEX('Policy Characteristics'!J:J,MATCH($C436,'Policy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36" s="446" t="str">
        <f>IF(ISBLANK(INDEX('Policy Characteristics'!K:K,MATCH($C436,'Policy Characteristics'!$C:$C,0))),"",INDEX('Policy Characteristics'!K:K,MATCH($C436,'Policy Characteristics'!$C:$C,0)))</f>
        <v>endogenous-learning.html#red-soft-costs</v>
      </c>
      <c r="R436" s="446" t="str">
        <f>IF(ISBLANK(INDEX('Policy Characteristics'!L:L,MATCH($C436,'Policy Characteristics'!$C:$C,0))),"",INDEX('Policy Characteristics'!L:L,MATCH($C436,'Policy Characteristics'!$C:$C,0)))</f>
        <v>reduce-soft-costs.html</v>
      </c>
    </row>
    <row r="437" spans="1:18" s="295" customFormat="1" x14ac:dyDescent="0.25">
      <c r="A437" s="446" t="str">
        <f>IF(ISBLANK(INDEX('Policy Characteristics'!A:A,MATCH($C437,'Policy Characteristics'!$C:$C,0))),"",INDEX('Policy Characteristics'!A:A,MATCH($C437,'Policy Characteristics'!$C:$C,0)))</f>
        <v>Electricity Supply</v>
      </c>
      <c r="B437" s="467" t="str">
        <f>IF(ISBLANK(INDEX('Policy Characteristics'!B:B,MATCH($C437,'Policy Characteristics'!$C:$C,0))),"",INDEX('Policy Characteristics'!B:B,MATCH($C437,'Policy Characteristics'!$C:$C,0)))</f>
        <v>Reduce Soft Costs</v>
      </c>
      <c r="C437" s="296" t="str">
        <f t="shared" si="25"/>
        <v>Percent Reduction in Soft Costs of Capacity Construction</v>
      </c>
      <c r="D437" s="294" t="s">
        <v>454</v>
      </c>
      <c r="E437" s="294"/>
      <c r="F437" s="294" t="s">
        <v>455</v>
      </c>
      <c r="G437" s="294"/>
      <c r="H437" s="297">
        <v>196</v>
      </c>
      <c r="I437" s="470" t="s">
        <v>43</v>
      </c>
      <c r="J437" s="469" t="str">
        <f>IF(ISBLANK(INDEX('Policy Characteristics'!D:D,MATCH($C437,'Policy Characteristics'!$C:$C,0))),"",INDEX('Policy Characteristics'!D:D,MATCH($C437,'Policy Characteristics'!$C:$C,0)))</f>
        <v>Reduce Soft Costs</v>
      </c>
      <c r="K437" s="446" t="str">
        <f>IF(ISBLANK(INDEX('Policy Characteristics'!E:E,MATCH($C437,'Policy Characteristics'!$C:$C,0))),"",INDEX('Policy Characteristics'!E:E,MATCH($C437,'Policy Characteristics'!$C:$C,0)))</f>
        <v>elec reduce soft costs</v>
      </c>
      <c r="L437" s="242">
        <f>IF(ISBLANK(INDEX('Policy Characteristics'!F:F,MATCH($C437,'Policy Characteristics'!$C:$C,0))),"",INDEX('Policy Characteristics'!F:F,MATCH($C437,'Policy Characteristics'!$C:$C,0)))</f>
        <v>0</v>
      </c>
      <c r="M437" s="242">
        <f>IF(ISBLANK(INDEX('Policy Characteristics'!G:G,MATCH($C437,'Policy Characteristics'!$C:$C,0))),"",INDEX('Policy Characteristics'!G:G,MATCH($C437,'Policy Characteristics'!$C:$C,0)))</f>
        <v>0.9</v>
      </c>
      <c r="N437" s="242">
        <f>IF(ISBLANK(INDEX('Policy Characteristics'!H:H,MATCH($C437,'Policy Characteristics'!$C:$C,0))),"",INDEX('Policy Characteristics'!H:H,MATCH($C437,'Policy Characteristics'!$C:$C,0)))</f>
        <v>0.01</v>
      </c>
      <c r="O437" s="446" t="str">
        <f>IF(ISBLANK(INDEX('Policy Characteristics'!I:I,MATCH($C437,'Policy Characteristics'!$C:$C,0))),"",INDEX('Policy Characteristics'!I:I,MATCH($C437,'Policy Characteristics'!$C:$C,0)))</f>
        <v>% reduction in soft costs</v>
      </c>
      <c r="P437" s="446" t="str">
        <f>IF(ISBLANK(INDEX('Policy Characteristics'!J:J,MATCH($C437,'Policy Characteristics'!$C:$C,0))),"",INDEX('Policy Characteristics'!J:J,MATCH($C437,'Policy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37" s="446" t="str">
        <f>IF(ISBLANK(INDEX('Policy Characteristics'!K:K,MATCH($C437,'Policy Characteristics'!$C:$C,0))),"",INDEX('Policy Characteristics'!K:K,MATCH($C437,'Policy Characteristics'!$C:$C,0)))</f>
        <v>endogenous-learning.html#red-soft-costs</v>
      </c>
      <c r="R437" s="446" t="str">
        <f>IF(ISBLANK(INDEX('Policy Characteristics'!L:L,MATCH($C437,'Policy Characteristics'!$C:$C,0))),"",INDEX('Policy Characteristics'!L:L,MATCH($C437,'Policy Characteristics'!$C:$C,0)))</f>
        <v>reduce-soft-costs.html</v>
      </c>
    </row>
    <row r="438" spans="1:18" s="295" customFormat="1" x14ac:dyDescent="0.25">
      <c r="A438" s="446" t="str">
        <f>IF(ISBLANK(INDEX('Policy Characteristics'!A:A,MATCH($C438,'Policy Characteristics'!$C:$C,0))),"",INDEX('Policy Characteristics'!A:A,MATCH($C438,'Policy Characteristics'!$C:$C,0)))</f>
        <v>Electricity Supply</v>
      </c>
      <c r="B438" s="467" t="str">
        <f>IF(ISBLANK(INDEX('Policy Characteristics'!B:B,MATCH($C438,'Policy Characteristics'!$C:$C,0))),"",INDEX('Policy Characteristics'!B:B,MATCH($C438,'Policy Characteristics'!$C:$C,0)))</f>
        <v>Reduce Transmission &amp; Distribution Losses</v>
      </c>
      <c r="C438" s="295" t="s">
        <v>282</v>
      </c>
      <c r="D438" s="294"/>
      <c r="E438" s="294"/>
      <c r="F438" s="294"/>
      <c r="G438" s="294"/>
      <c r="H438" s="297">
        <v>145</v>
      </c>
      <c r="I438" s="470" t="s">
        <v>43</v>
      </c>
      <c r="J438" s="469" t="str">
        <f>IF(ISBLANK(INDEX('Policy Characteristics'!D:D,MATCH($C438,'Policy Characteristics'!$C:$C,0))),"",INDEX('Policy Characteristics'!D:D,MATCH($C438,'Policy Characteristics'!$C:$C,0)))</f>
        <v>Reduce T&amp;D Losses</v>
      </c>
      <c r="K438" s="446" t="str">
        <f>IF(ISBLANK(INDEX('Policy Characteristics'!E:E,MATCH($C438,'Policy Characteristics'!$C:$C,0))),"",INDEX('Policy Characteristics'!E:E,MATCH($C438,'Policy Characteristics'!$C:$C,0)))</f>
        <v>elec avoid TND loss</v>
      </c>
      <c r="L438" s="242">
        <f>IF(ISBLANK(INDEX('Policy Characteristics'!F:F,MATCH($C438,'Policy Characteristics'!$C:$C,0))),"",INDEX('Policy Characteristics'!F:F,MATCH($C438,'Policy Characteristics'!$C:$C,0)))</f>
        <v>0</v>
      </c>
      <c r="M438" s="242">
        <f>IF(ISBLANK(INDEX('Policy Characteristics'!G:G,MATCH($C438,'Policy Characteristics'!$C:$C,0))),"",INDEX('Policy Characteristics'!G:G,MATCH($C438,'Policy Characteristics'!$C:$C,0)))</f>
        <v>0.4</v>
      </c>
      <c r="N438" s="242">
        <f>IF(ISBLANK(INDEX('Policy Characteristics'!H:H,MATCH($C438,'Policy Characteristics'!$C:$C,0))),"",INDEX('Policy Characteristics'!H:H,MATCH($C438,'Policy Characteristics'!$C:$C,0)))</f>
        <v>0.01</v>
      </c>
      <c r="O438" s="446" t="str">
        <f>IF(ISBLANK(INDEX('Policy Characteristics'!I:I,MATCH($C438,'Policy Characteristics'!$C:$C,0))),"",INDEX('Policy Characteristics'!I:I,MATCH($C438,'Policy Characteristics'!$C:$C,0)))</f>
        <v>% of losses avoided</v>
      </c>
      <c r="P438" s="446" t="str">
        <f>IF(ISBLANK(INDEX('Policy Characteristics'!J:J,MATCH($C438,'Policy Characteristics'!$C:$C,0))),"",INDEX('Policy Characteristics'!J:J,MATCH($C438,'Policy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38" s="446" t="str">
        <f>IF(ISBLANK(INDEX('Policy Characteristics'!K:K,MATCH($C438,'Policy Characteristics'!$C:$C,0))),"",INDEX('Policy Characteristics'!K:K,MATCH($C438,'Policy Characteristics'!$C:$C,0)))</f>
        <v>electricity-sector-main.html#red-tnd-losses</v>
      </c>
      <c r="R438" s="446" t="str">
        <f>IF(ISBLANK(INDEX('Policy Characteristics'!L:L,MATCH($C438,'Policy Characteristics'!$C:$C,0))),"",INDEX('Policy Characteristics'!L:L,MATCH($C438,'Policy Characteristics'!$C:$C,0)))</f>
        <v>reduce-tnd-losses.html</v>
      </c>
    </row>
    <row r="439" spans="1:18" s="295" customFormat="1" x14ac:dyDescent="0.25">
      <c r="A439" s="446" t="str">
        <f>IF(ISBLANK(INDEX('Policy Characteristics'!A:A,MATCH($C439,'Policy Characteristics'!$C:$C,0))),"",INDEX('Policy Characteristics'!A:A,MATCH($C439,'Policy Characteristics'!$C:$C,0)))</f>
        <v>Electricity Supply</v>
      </c>
      <c r="B439" s="467" t="str">
        <f>IF(ISBLANK(INDEX('Policy Characteristics'!B:B,MATCH($C439,'Policy Characteristics'!$C:$C,0))),"",INDEX('Policy Characteristics'!B:B,MATCH($C439,'Policy Characteristics'!$C:$C,0)))</f>
        <v>Subsidy for Capacity Construction</v>
      </c>
      <c r="C439" s="295" t="s">
        <v>2789</v>
      </c>
      <c r="D439" s="339" t="s">
        <v>448</v>
      </c>
      <c r="E439" s="339"/>
      <c r="F439" s="339" t="s">
        <v>447</v>
      </c>
      <c r="G439" s="294"/>
      <c r="H439" s="297">
        <v>691</v>
      </c>
      <c r="I439" s="470" t="s">
        <v>44</v>
      </c>
      <c r="J439" s="469" t="str">
        <f>IF(ISBLANK(INDEX('Policy Characteristics'!D:D,MATCH($C439,'Policy Characteristics'!$C:$C,0))),"",INDEX('Policy Characteristics'!D:D,MATCH($C439,'Policy Characteristics'!$C:$C,0)))</f>
        <v>Subsidy for Capacity Construction</v>
      </c>
      <c r="K439" s="446" t="str">
        <f>IF(ISBLANK(INDEX('Policy Characteristics'!E:E,MATCH($C439,'Policy Characteristics'!$C:$C,0))),"",INDEX('Policy Characteristics'!E:E,MATCH($C439,'Policy Characteristics'!$C:$C,0)))</f>
        <v>elec capacity construction subsidy</v>
      </c>
      <c r="L439" s="242">
        <f>IF(ISBLANK(INDEX('Policy Characteristics'!F:F,MATCH($C439,'Policy Characteristics'!$C:$C,0))),"",INDEX('Policy Characteristics'!F:F,MATCH($C439,'Policy Characteristics'!$C:$C,0)))</f>
        <v>0</v>
      </c>
      <c r="M439" s="242">
        <f>IF(ISBLANK(INDEX('Policy Characteristics'!G:G,MATCH($C439,'Policy Characteristics'!$C:$C,0))),"",INDEX('Policy Characteristics'!G:G,MATCH($C439,'Policy Characteristics'!$C:$C,0)))</f>
        <v>0.95</v>
      </c>
      <c r="N439" s="242">
        <f>IF(ISBLANK(INDEX('Policy Characteristics'!H:H,MATCH($C439,'Policy Characteristics'!$C:$C,0))),"",INDEX('Policy Characteristics'!H:H,MATCH($C439,'Policy Characteristics'!$C:$C,0)))</f>
        <v>0.01</v>
      </c>
      <c r="O439" s="446" t="str">
        <f>IF(ISBLANK(INDEX('Policy Characteristics'!I:I,MATCH($C439,'Policy Characteristics'!$C:$C,0))),"",INDEX('Policy Characteristics'!I:I,MATCH($C439,'Policy Characteristics'!$C:$C,0)))</f>
        <v>% of construction cost</v>
      </c>
      <c r="P439" s="446" t="str">
        <f>IF(ISBLANK(INDEX('Policy Characteristics'!J:J,MATCH($C439,'Policy Characteristics'!$C:$C,0))),"",INDEX('Policy Characteristics'!J:J,MATCH($C439,'Policy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39" s="446" t="str">
        <f>IF(ISBLANK(INDEX('Policy Characteristics'!K:K,MATCH($C439,'Policy Characteristics'!$C:$C,0))),"",INDEX('Policy Characteristics'!K:K,MATCH($C439,'Policy Characteristics'!$C:$C,0)))</f>
        <v>electricity-sector-main.html#subsidies</v>
      </c>
      <c r="R439" s="446" t="str">
        <f>IF(ISBLANK(INDEX('Policy Characteristics'!L:L,MATCH($C439,'Policy Characteristics'!$C:$C,0))),"",INDEX('Policy Characteristics'!L:L,MATCH($C439,'Policy Characteristics'!$C:$C,0)))</f>
        <v/>
      </c>
    </row>
    <row r="440" spans="1:18" s="295" customFormat="1" x14ac:dyDescent="0.25">
      <c r="A440" s="446" t="str">
        <f>IF(ISBLANK(INDEX('Policy Characteristics'!A:A,MATCH($C440,'Policy Characteristics'!$C:$C,0))),"",INDEX('Policy Characteristics'!A:A,MATCH($C440,'Policy Characteristics'!$C:$C,0)))</f>
        <v>Electricity Supply</v>
      </c>
      <c r="B440" s="467" t="str">
        <f>IF(ISBLANK(INDEX('Policy Characteristics'!B:B,MATCH($C440,'Policy Characteristics'!$C:$C,0))),"",INDEX('Policy Characteristics'!B:B,MATCH($C440,'Policy Characteristics'!$C:$C,0)))</f>
        <v>Subsidy for Capacity Construction</v>
      </c>
      <c r="C440" s="296" t="str">
        <f>C$439</f>
        <v>Perc Subsidy for Elec Capacity Construction</v>
      </c>
      <c r="D440" s="294" t="s">
        <v>3488</v>
      </c>
      <c r="E440" s="339"/>
      <c r="F440" s="294" t="s">
        <v>3426</v>
      </c>
      <c r="G440" s="294"/>
      <c r="H440" s="297">
        <v>692</v>
      </c>
      <c r="I440" s="470" t="s">
        <v>44</v>
      </c>
      <c r="J440" s="469" t="str">
        <f>IF(ISBLANK(INDEX('Policy Characteristics'!D:D,MATCH($C440,'Policy Characteristics'!$C:$C,0))),"",INDEX('Policy Characteristics'!D:D,MATCH($C440,'Policy Characteristics'!$C:$C,0)))</f>
        <v>Subsidy for Capacity Construction</v>
      </c>
      <c r="K440" s="446" t="str">
        <f>IF(ISBLANK(INDEX('Policy Characteristics'!E:E,MATCH($C440,'Policy Characteristics'!$C:$C,0))),"",INDEX('Policy Characteristics'!E:E,MATCH($C440,'Policy Characteristics'!$C:$C,0)))</f>
        <v>elec capacity construction subsidy</v>
      </c>
      <c r="L440" s="242">
        <f>IF(ISBLANK(INDEX('Policy Characteristics'!F:F,MATCH($C440,'Policy Characteristics'!$C:$C,0))),"",INDEX('Policy Characteristics'!F:F,MATCH($C440,'Policy Characteristics'!$C:$C,0)))</f>
        <v>0</v>
      </c>
      <c r="M440" s="242">
        <f>IF(ISBLANK(INDEX('Policy Characteristics'!G:G,MATCH($C440,'Policy Characteristics'!$C:$C,0))),"",INDEX('Policy Characteristics'!G:G,MATCH($C440,'Policy Characteristics'!$C:$C,0)))</f>
        <v>0.95</v>
      </c>
      <c r="N440" s="242">
        <f>IF(ISBLANK(INDEX('Policy Characteristics'!H:H,MATCH($C440,'Policy Characteristics'!$C:$C,0))),"",INDEX('Policy Characteristics'!H:H,MATCH($C440,'Policy Characteristics'!$C:$C,0)))</f>
        <v>0.01</v>
      </c>
      <c r="O440" s="446" t="str">
        <f>IF(ISBLANK(INDEX('Policy Characteristics'!I:I,MATCH($C440,'Policy Characteristics'!$C:$C,0))),"",INDEX('Policy Characteristics'!I:I,MATCH($C440,'Policy Characteristics'!$C:$C,0)))</f>
        <v>% of construction cost</v>
      </c>
      <c r="P440" s="446" t="str">
        <f>IF(ISBLANK(INDEX('Policy Characteristics'!J:J,MATCH($C440,'Policy Characteristics'!$C:$C,0))),"",INDEX('Policy Characteristics'!J:J,MATCH($C440,'Policy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40" s="446" t="str">
        <f>IF(ISBLANK(INDEX('Policy Characteristics'!K:K,MATCH($C440,'Policy Characteristics'!$C:$C,0))),"",INDEX('Policy Characteristics'!K:K,MATCH($C440,'Policy Characteristics'!$C:$C,0)))</f>
        <v>electricity-sector-main.html#subsidies</v>
      </c>
      <c r="R440" s="446" t="str">
        <f>IF(ISBLANK(INDEX('Policy Characteristics'!L:L,MATCH($C440,'Policy Characteristics'!$C:$C,0))),"",INDEX('Policy Characteristics'!L:L,MATCH($C440,'Policy Characteristics'!$C:$C,0)))</f>
        <v/>
      </c>
    </row>
    <row r="441" spans="1:18" s="295" customFormat="1" x14ac:dyDescent="0.25">
      <c r="A441" s="446" t="str">
        <f>IF(ISBLANK(INDEX('Policy Characteristics'!A:A,MATCH($C441,'Policy Characteristics'!$C:$C,0))),"",INDEX('Policy Characteristics'!A:A,MATCH($C441,'Policy Characteristics'!$C:$C,0)))</f>
        <v>Electricity Supply</v>
      </c>
      <c r="B441" s="467" t="str">
        <f>IF(ISBLANK(INDEX('Policy Characteristics'!B:B,MATCH($C441,'Policy Characteristics'!$C:$C,0))),"",INDEX('Policy Characteristics'!B:B,MATCH($C441,'Policy Characteristics'!$C:$C,0)))</f>
        <v>Subsidy for Capacity Construction</v>
      </c>
      <c r="C441" s="296" t="str">
        <f t="shared" ref="C441:C462" si="26">C$439</f>
        <v>Perc Subsidy for Elec Capacity Construction</v>
      </c>
      <c r="D441" s="294" t="s">
        <v>3489</v>
      </c>
      <c r="E441" s="339"/>
      <c r="F441" s="294" t="s">
        <v>3427</v>
      </c>
      <c r="G441" s="294"/>
      <c r="H441" s="297">
        <v>1789</v>
      </c>
      <c r="I441" s="470" t="s">
        <v>44</v>
      </c>
      <c r="J441" s="469" t="str">
        <f>IF(ISBLANK(INDEX('Policy Characteristics'!D:D,MATCH($C441,'Policy Characteristics'!$C:$C,0))),"",INDEX('Policy Characteristics'!D:D,MATCH($C441,'Policy Characteristics'!$C:$C,0)))</f>
        <v>Subsidy for Capacity Construction</v>
      </c>
      <c r="K441" s="446" t="str">
        <f>IF(ISBLANK(INDEX('Policy Characteristics'!E:E,MATCH($C441,'Policy Characteristics'!$C:$C,0))),"",INDEX('Policy Characteristics'!E:E,MATCH($C441,'Policy Characteristics'!$C:$C,0)))</f>
        <v>elec capacity construction subsidy</v>
      </c>
      <c r="L441" s="242">
        <f>IF(ISBLANK(INDEX('Policy Characteristics'!F:F,MATCH($C441,'Policy Characteristics'!$C:$C,0))),"",INDEX('Policy Characteristics'!F:F,MATCH($C441,'Policy Characteristics'!$C:$C,0)))</f>
        <v>0</v>
      </c>
      <c r="M441" s="242">
        <f>IF(ISBLANK(INDEX('Policy Characteristics'!G:G,MATCH($C441,'Policy Characteristics'!$C:$C,0))),"",INDEX('Policy Characteristics'!G:G,MATCH($C441,'Policy Characteristics'!$C:$C,0)))</f>
        <v>0.95</v>
      </c>
      <c r="N441" s="242">
        <f>IF(ISBLANK(INDEX('Policy Characteristics'!H:H,MATCH($C441,'Policy Characteristics'!$C:$C,0))),"",INDEX('Policy Characteristics'!H:H,MATCH($C441,'Policy Characteristics'!$C:$C,0)))</f>
        <v>0.01</v>
      </c>
      <c r="O441" s="446" t="str">
        <f>IF(ISBLANK(INDEX('Policy Characteristics'!I:I,MATCH($C441,'Policy Characteristics'!$C:$C,0))),"",INDEX('Policy Characteristics'!I:I,MATCH($C441,'Policy Characteristics'!$C:$C,0)))</f>
        <v>% of construction cost</v>
      </c>
      <c r="P441" s="446" t="str">
        <f>IF(ISBLANK(INDEX('Policy Characteristics'!J:J,MATCH($C441,'Policy Characteristics'!$C:$C,0))),"",INDEX('Policy Characteristics'!J:J,MATCH($C441,'Policy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41" s="446" t="str">
        <f>IF(ISBLANK(INDEX('Policy Characteristics'!K:K,MATCH($C441,'Policy Characteristics'!$C:$C,0))),"",INDEX('Policy Characteristics'!K:K,MATCH($C441,'Policy Characteristics'!$C:$C,0)))</f>
        <v>electricity-sector-main.html#subsidies</v>
      </c>
      <c r="R441" s="446" t="str">
        <f>IF(ISBLANK(INDEX('Policy Characteristics'!L:L,MATCH($C441,'Policy Characteristics'!$C:$C,0))),"",INDEX('Policy Characteristics'!L:L,MATCH($C441,'Policy Characteristics'!$C:$C,0)))</f>
        <v/>
      </c>
    </row>
    <row r="442" spans="1:18" s="295" customFormat="1" x14ac:dyDescent="0.25">
      <c r="A442" s="446" t="str">
        <f>IF(ISBLANK(INDEX('Policy Characteristics'!A:A,MATCH($C442,'Policy Characteristics'!$C:$C,0))),"",INDEX('Policy Characteristics'!A:A,MATCH($C442,'Policy Characteristics'!$C:$C,0)))</f>
        <v>Electricity Supply</v>
      </c>
      <c r="B442" s="467" t="str">
        <f>IF(ISBLANK(INDEX('Policy Characteristics'!B:B,MATCH($C442,'Policy Characteristics'!$C:$C,0))),"",INDEX('Policy Characteristics'!B:B,MATCH($C442,'Policy Characteristics'!$C:$C,0)))</f>
        <v>Subsidy for Capacity Construction</v>
      </c>
      <c r="C442" s="296" t="str">
        <f t="shared" si="26"/>
        <v>Perc Subsidy for Elec Capacity Construction</v>
      </c>
      <c r="D442" s="294" t="s">
        <v>76</v>
      </c>
      <c r="E442" s="339"/>
      <c r="F442" s="294" t="s">
        <v>3499</v>
      </c>
      <c r="G442" s="294"/>
      <c r="H442" s="297">
        <v>517</v>
      </c>
      <c r="I442" s="470" t="s">
        <v>43</v>
      </c>
      <c r="J442" s="469" t="str">
        <f>IF(ISBLANK(INDEX('Policy Characteristics'!D:D,MATCH($C442,'Policy Characteristics'!$C:$C,0))),"",INDEX('Policy Characteristics'!D:D,MATCH($C442,'Policy Characteristics'!$C:$C,0)))</f>
        <v>Subsidy for Capacity Construction</v>
      </c>
      <c r="K442" s="446" t="str">
        <f>IF(ISBLANK(INDEX('Policy Characteristics'!E:E,MATCH($C442,'Policy Characteristics'!$C:$C,0))),"",INDEX('Policy Characteristics'!E:E,MATCH($C442,'Policy Characteristics'!$C:$C,0)))</f>
        <v>elec capacity construction subsidy</v>
      </c>
      <c r="L442" s="242">
        <f>IF(ISBLANK(INDEX('Policy Characteristics'!F:F,MATCH($C442,'Policy Characteristics'!$C:$C,0))),"",INDEX('Policy Characteristics'!F:F,MATCH($C442,'Policy Characteristics'!$C:$C,0)))</f>
        <v>0</v>
      </c>
      <c r="M442" s="242">
        <f>IF(ISBLANK(INDEX('Policy Characteristics'!G:G,MATCH($C442,'Policy Characteristics'!$C:$C,0))),"",INDEX('Policy Characteristics'!G:G,MATCH($C442,'Policy Characteristics'!$C:$C,0)))</f>
        <v>0.95</v>
      </c>
      <c r="N442" s="242">
        <f>IF(ISBLANK(INDEX('Policy Characteristics'!H:H,MATCH($C442,'Policy Characteristics'!$C:$C,0))),"",INDEX('Policy Characteristics'!H:H,MATCH($C442,'Policy Characteristics'!$C:$C,0)))</f>
        <v>0.01</v>
      </c>
      <c r="O442" s="446" t="str">
        <f>IF(ISBLANK(INDEX('Policy Characteristics'!I:I,MATCH($C442,'Policy Characteristics'!$C:$C,0))),"",INDEX('Policy Characteristics'!I:I,MATCH($C442,'Policy Characteristics'!$C:$C,0)))</f>
        <v>% of construction cost</v>
      </c>
      <c r="P442" s="446" t="str">
        <f>IF(ISBLANK(INDEX('Policy Characteristics'!J:J,MATCH($C442,'Policy Characteristics'!$C:$C,0))),"",INDEX('Policy Characteristics'!J:J,MATCH($C442,'Policy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42" s="446" t="str">
        <f>IF(ISBLANK(INDEX('Policy Characteristics'!K:K,MATCH($C442,'Policy Characteristics'!$C:$C,0))),"",INDEX('Policy Characteristics'!K:K,MATCH($C442,'Policy Characteristics'!$C:$C,0)))</f>
        <v>electricity-sector-main.html#subsidies</v>
      </c>
      <c r="R442" s="446" t="str">
        <f>IF(ISBLANK(INDEX('Policy Characteristics'!L:L,MATCH($C442,'Policy Characteristics'!$C:$C,0))),"",INDEX('Policy Characteristics'!L:L,MATCH($C442,'Policy Characteristics'!$C:$C,0)))</f>
        <v/>
      </c>
    </row>
    <row r="443" spans="1:18" s="295" customFormat="1" x14ac:dyDescent="0.25">
      <c r="A443" s="446" t="str">
        <f>IF(ISBLANK(INDEX('Policy Characteristics'!A:A,MATCH($C443,'Policy Characteristics'!$C:$C,0))),"",INDEX('Policy Characteristics'!A:A,MATCH($C443,'Policy Characteristics'!$C:$C,0)))</f>
        <v>Electricity Supply</v>
      </c>
      <c r="B443" s="467" t="str">
        <f>IF(ISBLANK(INDEX('Policy Characteristics'!B:B,MATCH($C443,'Policy Characteristics'!$C:$C,0))),"",INDEX('Policy Characteristics'!B:B,MATCH($C443,'Policy Characteristics'!$C:$C,0)))</f>
        <v>Subsidy for Capacity Construction</v>
      </c>
      <c r="C443" s="296" t="str">
        <f t="shared" si="26"/>
        <v>Perc Subsidy for Elec Capacity Construction</v>
      </c>
      <c r="D443" s="294" t="s">
        <v>77</v>
      </c>
      <c r="E443" s="339"/>
      <c r="F443" s="294" t="s">
        <v>89</v>
      </c>
      <c r="G443" s="294"/>
      <c r="H443" s="297">
        <v>693</v>
      </c>
      <c r="I443" s="470" t="s">
        <v>44</v>
      </c>
      <c r="J443" s="469" t="str">
        <f>IF(ISBLANK(INDEX('Policy Characteristics'!D:D,MATCH($C443,'Policy Characteristics'!$C:$C,0))),"",INDEX('Policy Characteristics'!D:D,MATCH($C443,'Policy Characteristics'!$C:$C,0)))</f>
        <v>Subsidy for Capacity Construction</v>
      </c>
      <c r="K443" s="446" t="str">
        <f>IF(ISBLANK(INDEX('Policy Characteristics'!E:E,MATCH($C443,'Policy Characteristics'!$C:$C,0))),"",INDEX('Policy Characteristics'!E:E,MATCH($C443,'Policy Characteristics'!$C:$C,0)))</f>
        <v>elec capacity construction subsidy</v>
      </c>
      <c r="L443" s="242">
        <f>IF(ISBLANK(INDEX('Policy Characteristics'!F:F,MATCH($C443,'Policy Characteristics'!$C:$C,0))),"",INDEX('Policy Characteristics'!F:F,MATCH($C443,'Policy Characteristics'!$C:$C,0)))</f>
        <v>0</v>
      </c>
      <c r="M443" s="242">
        <f>IF(ISBLANK(INDEX('Policy Characteristics'!G:G,MATCH($C443,'Policy Characteristics'!$C:$C,0))),"",INDEX('Policy Characteristics'!G:G,MATCH($C443,'Policy Characteristics'!$C:$C,0)))</f>
        <v>0.95</v>
      </c>
      <c r="N443" s="242">
        <f>IF(ISBLANK(INDEX('Policy Characteristics'!H:H,MATCH($C443,'Policy Characteristics'!$C:$C,0))),"",INDEX('Policy Characteristics'!H:H,MATCH($C443,'Policy Characteristics'!$C:$C,0)))</f>
        <v>0.01</v>
      </c>
      <c r="O443" s="446" t="str">
        <f>IF(ISBLANK(INDEX('Policy Characteristics'!I:I,MATCH($C443,'Policy Characteristics'!$C:$C,0))),"",INDEX('Policy Characteristics'!I:I,MATCH($C443,'Policy Characteristics'!$C:$C,0)))</f>
        <v>% of construction cost</v>
      </c>
      <c r="P443" s="446" t="str">
        <f>IF(ISBLANK(INDEX('Policy Characteristics'!J:J,MATCH($C443,'Policy Characteristics'!$C:$C,0))),"",INDEX('Policy Characteristics'!J:J,MATCH($C443,'Policy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43" s="446" t="str">
        <f>IF(ISBLANK(INDEX('Policy Characteristics'!K:K,MATCH($C443,'Policy Characteristics'!$C:$C,0))),"",INDEX('Policy Characteristics'!K:K,MATCH($C443,'Policy Characteristics'!$C:$C,0)))</f>
        <v>electricity-sector-main.html#subsidies</v>
      </c>
      <c r="R443" s="446" t="str">
        <f>IF(ISBLANK(INDEX('Policy Characteristics'!L:L,MATCH($C443,'Policy Characteristics'!$C:$C,0))),"",INDEX('Policy Characteristics'!L:L,MATCH($C443,'Policy Characteristics'!$C:$C,0)))</f>
        <v/>
      </c>
    </row>
    <row r="444" spans="1:18" s="295" customFormat="1" x14ac:dyDescent="0.25">
      <c r="A444" s="446" t="str">
        <f>IF(ISBLANK(INDEX('Policy Characteristics'!A:A,MATCH($C444,'Policy Characteristics'!$C:$C,0))),"",INDEX('Policy Characteristics'!A:A,MATCH($C444,'Policy Characteristics'!$C:$C,0)))</f>
        <v>Electricity Supply</v>
      </c>
      <c r="B444" s="467" t="str">
        <f>IF(ISBLANK(INDEX('Policy Characteristics'!B:B,MATCH($C444,'Policy Characteristics'!$C:$C,0))),"",INDEX('Policy Characteristics'!B:B,MATCH($C444,'Policy Characteristics'!$C:$C,0)))</f>
        <v>Subsidy for Capacity Construction</v>
      </c>
      <c r="C444" s="296" t="str">
        <f t="shared" si="26"/>
        <v>Perc Subsidy for Elec Capacity Construction</v>
      </c>
      <c r="D444" s="294" t="s">
        <v>449</v>
      </c>
      <c r="E444" s="339"/>
      <c r="F444" s="294" t="s">
        <v>452</v>
      </c>
      <c r="G444" s="294"/>
      <c r="H444" s="297">
        <v>518</v>
      </c>
      <c r="I444" s="470" t="s">
        <v>43</v>
      </c>
      <c r="J444" s="469" t="str">
        <f>IF(ISBLANK(INDEX('Policy Characteristics'!D:D,MATCH($C444,'Policy Characteristics'!$C:$C,0))),"",INDEX('Policy Characteristics'!D:D,MATCH($C444,'Policy Characteristics'!$C:$C,0)))</f>
        <v>Subsidy for Capacity Construction</v>
      </c>
      <c r="K444" s="446" t="str">
        <f>IF(ISBLANK(INDEX('Policy Characteristics'!E:E,MATCH($C444,'Policy Characteristics'!$C:$C,0))),"",INDEX('Policy Characteristics'!E:E,MATCH($C444,'Policy Characteristics'!$C:$C,0)))</f>
        <v>elec capacity construction subsidy</v>
      </c>
      <c r="L444" s="242">
        <f>IF(ISBLANK(INDEX('Policy Characteristics'!F:F,MATCH($C444,'Policy Characteristics'!$C:$C,0))),"",INDEX('Policy Characteristics'!F:F,MATCH($C444,'Policy Characteristics'!$C:$C,0)))</f>
        <v>0</v>
      </c>
      <c r="M444" s="242">
        <f>IF(ISBLANK(INDEX('Policy Characteristics'!G:G,MATCH($C444,'Policy Characteristics'!$C:$C,0))),"",INDEX('Policy Characteristics'!G:G,MATCH($C444,'Policy Characteristics'!$C:$C,0)))</f>
        <v>0.95</v>
      </c>
      <c r="N444" s="242">
        <f>IF(ISBLANK(INDEX('Policy Characteristics'!H:H,MATCH($C444,'Policy Characteristics'!$C:$C,0))),"",INDEX('Policy Characteristics'!H:H,MATCH($C444,'Policy Characteristics'!$C:$C,0)))</f>
        <v>0.01</v>
      </c>
      <c r="O444" s="446" t="str">
        <f>IF(ISBLANK(INDEX('Policy Characteristics'!I:I,MATCH($C444,'Policy Characteristics'!$C:$C,0))),"",INDEX('Policy Characteristics'!I:I,MATCH($C444,'Policy Characteristics'!$C:$C,0)))</f>
        <v>% of construction cost</v>
      </c>
      <c r="P444" s="446" t="str">
        <f>IF(ISBLANK(INDEX('Policy Characteristics'!J:J,MATCH($C444,'Policy Characteristics'!$C:$C,0))),"",INDEX('Policy Characteristics'!J:J,MATCH($C444,'Policy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44" s="446" t="str">
        <f>IF(ISBLANK(INDEX('Policy Characteristics'!K:K,MATCH($C444,'Policy Characteristics'!$C:$C,0))),"",INDEX('Policy Characteristics'!K:K,MATCH($C444,'Policy Characteristics'!$C:$C,0)))</f>
        <v>electricity-sector-main.html#subsidies</v>
      </c>
      <c r="R444" s="446" t="str">
        <f>IF(ISBLANK(INDEX('Policy Characteristics'!L:L,MATCH($C444,'Policy Characteristics'!$C:$C,0))),"",INDEX('Policy Characteristics'!L:L,MATCH($C444,'Policy Characteristics'!$C:$C,0)))</f>
        <v/>
      </c>
    </row>
    <row r="445" spans="1:18" s="295" customFormat="1" x14ac:dyDescent="0.25">
      <c r="A445" s="446" t="str">
        <f>IF(ISBLANK(INDEX('Policy Characteristics'!A:A,MATCH($C445,'Policy Characteristics'!$C:$C,0))),"",INDEX('Policy Characteristics'!A:A,MATCH($C445,'Policy Characteristics'!$C:$C,0)))</f>
        <v>Electricity Supply</v>
      </c>
      <c r="B445" s="467" t="str">
        <f>IF(ISBLANK(INDEX('Policy Characteristics'!B:B,MATCH($C445,'Policy Characteristics'!$C:$C,0))),"",INDEX('Policy Characteristics'!B:B,MATCH($C445,'Policy Characteristics'!$C:$C,0)))</f>
        <v>Subsidy for Capacity Construction</v>
      </c>
      <c r="C445" s="296" t="str">
        <f t="shared" si="26"/>
        <v>Perc Subsidy for Elec Capacity Construction</v>
      </c>
      <c r="D445" s="294" t="s">
        <v>78</v>
      </c>
      <c r="E445" s="339"/>
      <c r="F445" s="294" t="s">
        <v>90</v>
      </c>
      <c r="G445" s="294"/>
      <c r="H445" s="297">
        <v>519</v>
      </c>
      <c r="I445" s="470" t="s">
        <v>43</v>
      </c>
      <c r="J445" s="469" t="str">
        <f>IF(ISBLANK(INDEX('Policy Characteristics'!D:D,MATCH($C445,'Policy Characteristics'!$C:$C,0))),"",INDEX('Policy Characteristics'!D:D,MATCH($C445,'Policy Characteristics'!$C:$C,0)))</f>
        <v>Subsidy for Capacity Construction</v>
      </c>
      <c r="K445" s="446" t="str">
        <f>IF(ISBLANK(INDEX('Policy Characteristics'!E:E,MATCH($C445,'Policy Characteristics'!$C:$C,0))),"",INDEX('Policy Characteristics'!E:E,MATCH($C445,'Policy Characteristics'!$C:$C,0)))</f>
        <v>elec capacity construction subsidy</v>
      </c>
      <c r="L445" s="242">
        <f>IF(ISBLANK(INDEX('Policy Characteristics'!F:F,MATCH($C445,'Policy Characteristics'!$C:$C,0))),"",INDEX('Policy Characteristics'!F:F,MATCH($C445,'Policy Characteristics'!$C:$C,0)))</f>
        <v>0</v>
      </c>
      <c r="M445" s="242">
        <f>IF(ISBLANK(INDEX('Policy Characteristics'!G:G,MATCH($C445,'Policy Characteristics'!$C:$C,0))),"",INDEX('Policy Characteristics'!G:G,MATCH($C445,'Policy Characteristics'!$C:$C,0)))</f>
        <v>0.95</v>
      </c>
      <c r="N445" s="242">
        <f>IF(ISBLANK(INDEX('Policy Characteristics'!H:H,MATCH($C445,'Policy Characteristics'!$C:$C,0))),"",INDEX('Policy Characteristics'!H:H,MATCH($C445,'Policy Characteristics'!$C:$C,0)))</f>
        <v>0.01</v>
      </c>
      <c r="O445" s="446" t="str">
        <f>IF(ISBLANK(INDEX('Policy Characteristics'!I:I,MATCH($C445,'Policy Characteristics'!$C:$C,0))),"",INDEX('Policy Characteristics'!I:I,MATCH($C445,'Policy Characteristics'!$C:$C,0)))</f>
        <v>% of construction cost</v>
      </c>
      <c r="P445" s="446" t="str">
        <f>IF(ISBLANK(INDEX('Policy Characteristics'!J:J,MATCH($C445,'Policy Characteristics'!$C:$C,0))),"",INDEX('Policy Characteristics'!J:J,MATCH($C445,'Policy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45" s="446" t="str">
        <f>IF(ISBLANK(INDEX('Policy Characteristics'!K:K,MATCH($C445,'Policy Characteristics'!$C:$C,0))),"",INDEX('Policy Characteristics'!K:K,MATCH($C445,'Policy Characteristics'!$C:$C,0)))</f>
        <v>electricity-sector-main.html#subsidies</v>
      </c>
      <c r="R445" s="446" t="str">
        <f>IF(ISBLANK(INDEX('Policy Characteristics'!L:L,MATCH($C445,'Policy Characteristics'!$C:$C,0))),"",INDEX('Policy Characteristics'!L:L,MATCH($C445,'Policy Characteristics'!$C:$C,0)))</f>
        <v/>
      </c>
    </row>
    <row r="446" spans="1:18" s="295" customFormat="1" x14ac:dyDescent="0.25">
      <c r="A446" s="446" t="str">
        <f>IF(ISBLANK(INDEX('Policy Characteristics'!A:A,MATCH($C446,'Policy Characteristics'!$C:$C,0))),"",INDEX('Policy Characteristics'!A:A,MATCH($C446,'Policy Characteristics'!$C:$C,0)))</f>
        <v>Electricity Supply</v>
      </c>
      <c r="B446" s="467" t="str">
        <f>IF(ISBLANK(INDEX('Policy Characteristics'!B:B,MATCH($C446,'Policy Characteristics'!$C:$C,0))),"",INDEX('Policy Characteristics'!B:B,MATCH($C446,'Policy Characteristics'!$C:$C,0)))</f>
        <v>Subsidy for Capacity Construction</v>
      </c>
      <c r="C446" s="296" t="str">
        <f t="shared" si="26"/>
        <v>Perc Subsidy for Elec Capacity Construction</v>
      </c>
      <c r="D446" s="294" t="s">
        <v>79</v>
      </c>
      <c r="E446" s="339"/>
      <c r="F446" s="294" t="s">
        <v>91</v>
      </c>
      <c r="G446" s="294"/>
      <c r="H446" s="297">
        <v>520</v>
      </c>
      <c r="I446" s="470" t="s">
        <v>43</v>
      </c>
      <c r="J446" s="469" t="str">
        <f>IF(ISBLANK(INDEX('Policy Characteristics'!D:D,MATCH($C446,'Policy Characteristics'!$C:$C,0))),"",INDEX('Policy Characteristics'!D:D,MATCH($C446,'Policy Characteristics'!$C:$C,0)))</f>
        <v>Subsidy for Capacity Construction</v>
      </c>
      <c r="K446" s="446" t="str">
        <f>IF(ISBLANK(INDEX('Policy Characteristics'!E:E,MATCH($C446,'Policy Characteristics'!$C:$C,0))),"",INDEX('Policy Characteristics'!E:E,MATCH($C446,'Policy Characteristics'!$C:$C,0)))</f>
        <v>elec capacity construction subsidy</v>
      </c>
      <c r="L446" s="242">
        <f>IF(ISBLANK(INDEX('Policy Characteristics'!F:F,MATCH($C446,'Policy Characteristics'!$C:$C,0))),"",INDEX('Policy Characteristics'!F:F,MATCH($C446,'Policy Characteristics'!$C:$C,0)))</f>
        <v>0</v>
      </c>
      <c r="M446" s="242">
        <f>IF(ISBLANK(INDEX('Policy Characteristics'!G:G,MATCH($C446,'Policy Characteristics'!$C:$C,0))),"",INDEX('Policy Characteristics'!G:G,MATCH($C446,'Policy Characteristics'!$C:$C,0)))</f>
        <v>0.95</v>
      </c>
      <c r="N446" s="242">
        <f>IF(ISBLANK(INDEX('Policy Characteristics'!H:H,MATCH($C446,'Policy Characteristics'!$C:$C,0))),"",INDEX('Policy Characteristics'!H:H,MATCH($C446,'Policy Characteristics'!$C:$C,0)))</f>
        <v>0.01</v>
      </c>
      <c r="O446" s="446" t="str">
        <f>IF(ISBLANK(INDEX('Policy Characteristics'!I:I,MATCH($C446,'Policy Characteristics'!$C:$C,0))),"",INDEX('Policy Characteristics'!I:I,MATCH($C446,'Policy Characteristics'!$C:$C,0)))</f>
        <v>% of construction cost</v>
      </c>
      <c r="P446" s="446" t="str">
        <f>IF(ISBLANK(INDEX('Policy Characteristics'!J:J,MATCH($C446,'Policy Characteristics'!$C:$C,0))),"",INDEX('Policy Characteristics'!J:J,MATCH($C446,'Policy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46" s="446" t="str">
        <f>IF(ISBLANK(INDEX('Policy Characteristics'!K:K,MATCH($C446,'Policy Characteristics'!$C:$C,0))),"",INDEX('Policy Characteristics'!K:K,MATCH($C446,'Policy Characteristics'!$C:$C,0)))</f>
        <v>electricity-sector-main.html#subsidies</v>
      </c>
      <c r="R446" s="446" t="str">
        <f>IF(ISBLANK(INDEX('Policy Characteristics'!L:L,MATCH($C446,'Policy Characteristics'!$C:$C,0))),"",INDEX('Policy Characteristics'!L:L,MATCH($C446,'Policy Characteristics'!$C:$C,0)))</f>
        <v/>
      </c>
    </row>
    <row r="447" spans="1:18" s="295" customFormat="1" x14ac:dyDescent="0.25">
      <c r="A447" s="446" t="str">
        <f>IF(ISBLANK(INDEX('Policy Characteristics'!A:A,MATCH($C447,'Policy Characteristics'!$C:$C,0))),"",INDEX('Policy Characteristics'!A:A,MATCH($C447,'Policy Characteristics'!$C:$C,0)))</f>
        <v>Electricity Supply</v>
      </c>
      <c r="B447" s="467" t="str">
        <f>IF(ISBLANK(INDEX('Policy Characteristics'!B:B,MATCH($C447,'Policy Characteristics'!$C:$C,0))),"",INDEX('Policy Characteristics'!B:B,MATCH($C447,'Policy Characteristics'!$C:$C,0)))</f>
        <v>Subsidy for Capacity Construction</v>
      </c>
      <c r="C447" s="296" t="str">
        <f t="shared" si="26"/>
        <v>Perc Subsidy for Elec Capacity Construction</v>
      </c>
      <c r="D447" s="294" t="s">
        <v>80</v>
      </c>
      <c r="E447" s="339"/>
      <c r="F447" s="294" t="s">
        <v>92</v>
      </c>
      <c r="G447" s="294"/>
      <c r="H447" s="297">
        <v>521</v>
      </c>
      <c r="I447" s="470" t="s">
        <v>43</v>
      </c>
      <c r="J447" s="469" t="str">
        <f>IF(ISBLANK(INDEX('Policy Characteristics'!D:D,MATCH($C447,'Policy Characteristics'!$C:$C,0))),"",INDEX('Policy Characteristics'!D:D,MATCH($C447,'Policy Characteristics'!$C:$C,0)))</f>
        <v>Subsidy for Capacity Construction</v>
      </c>
      <c r="K447" s="446" t="str">
        <f>IF(ISBLANK(INDEX('Policy Characteristics'!E:E,MATCH($C447,'Policy Characteristics'!$C:$C,0))),"",INDEX('Policy Characteristics'!E:E,MATCH($C447,'Policy Characteristics'!$C:$C,0)))</f>
        <v>elec capacity construction subsidy</v>
      </c>
      <c r="L447" s="242">
        <f>IF(ISBLANK(INDEX('Policy Characteristics'!F:F,MATCH($C447,'Policy Characteristics'!$C:$C,0))),"",INDEX('Policy Characteristics'!F:F,MATCH($C447,'Policy Characteristics'!$C:$C,0)))</f>
        <v>0</v>
      </c>
      <c r="M447" s="242">
        <f>IF(ISBLANK(INDEX('Policy Characteristics'!G:G,MATCH($C447,'Policy Characteristics'!$C:$C,0))),"",INDEX('Policy Characteristics'!G:G,MATCH($C447,'Policy Characteristics'!$C:$C,0)))</f>
        <v>0.95</v>
      </c>
      <c r="N447" s="242">
        <f>IF(ISBLANK(INDEX('Policy Characteristics'!H:H,MATCH($C447,'Policy Characteristics'!$C:$C,0))),"",INDEX('Policy Characteristics'!H:H,MATCH($C447,'Policy Characteristics'!$C:$C,0)))</f>
        <v>0.01</v>
      </c>
      <c r="O447" s="446" t="str">
        <f>IF(ISBLANK(INDEX('Policy Characteristics'!I:I,MATCH($C447,'Policy Characteristics'!$C:$C,0))),"",INDEX('Policy Characteristics'!I:I,MATCH($C447,'Policy Characteristics'!$C:$C,0)))</f>
        <v>% of construction cost</v>
      </c>
      <c r="P447" s="446" t="str">
        <f>IF(ISBLANK(INDEX('Policy Characteristics'!J:J,MATCH($C447,'Policy Characteristics'!$C:$C,0))),"",INDEX('Policy Characteristics'!J:J,MATCH($C447,'Policy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47" s="446" t="str">
        <f>IF(ISBLANK(INDEX('Policy Characteristics'!K:K,MATCH($C447,'Policy Characteristics'!$C:$C,0))),"",INDEX('Policy Characteristics'!K:K,MATCH($C447,'Policy Characteristics'!$C:$C,0)))</f>
        <v>electricity-sector-main.html#subsidies</v>
      </c>
      <c r="R447" s="446" t="str">
        <f>IF(ISBLANK(INDEX('Policy Characteristics'!L:L,MATCH($C447,'Policy Characteristics'!$C:$C,0))),"",INDEX('Policy Characteristics'!L:L,MATCH($C447,'Policy Characteristics'!$C:$C,0)))</f>
        <v/>
      </c>
    </row>
    <row r="448" spans="1:18" s="295" customFormat="1" x14ac:dyDescent="0.25">
      <c r="A448" s="446" t="str">
        <f>IF(ISBLANK(INDEX('Policy Characteristics'!A:A,MATCH($C448,'Policy Characteristics'!$C:$C,0))),"",INDEX('Policy Characteristics'!A:A,MATCH($C448,'Policy Characteristics'!$C:$C,0)))</f>
        <v>Electricity Supply</v>
      </c>
      <c r="B448" s="467" t="str">
        <f>IF(ISBLANK(INDEX('Policy Characteristics'!B:B,MATCH($C448,'Policy Characteristics'!$C:$C,0))),"",INDEX('Policy Characteristics'!B:B,MATCH($C448,'Policy Characteristics'!$C:$C,0)))</f>
        <v>Subsidy for Capacity Construction</v>
      </c>
      <c r="C448" s="296" t="str">
        <f t="shared" si="26"/>
        <v>Perc Subsidy for Elec Capacity Construction</v>
      </c>
      <c r="D448" s="294" t="s">
        <v>2424</v>
      </c>
      <c r="E448" s="339"/>
      <c r="F448" s="294" t="s">
        <v>437</v>
      </c>
      <c r="G448" s="294"/>
      <c r="H448" s="297">
        <v>1598</v>
      </c>
      <c r="I448" s="470" t="s">
        <v>43</v>
      </c>
      <c r="J448" s="469" t="str">
        <f>IF(ISBLANK(INDEX('Policy Characteristics'!D:D,MATCH($C448,'Policy Characteristics'!$C:$C,0))),"",INDEX('Policy Characteristics'!D:D,MATCH($C448,'Policy Characteristics'!$C:$C,0)))</f>
        <v>Subsidy for Capacity Construction</v>
      </c>
      <c r="K448" s="446" t="str">
        <f>IF(ISBLANK(INDEX('Policy Characteristics'!E:E,MATCH($C448,'Policy Characteristics'!$C:$C,0))),"",INDEX('Policy Characteristics'!E:E,MATCH($C448,'Policy Characteristics'!$C:$C,0)))</f>
        <v>elec capacity construction subsidy</v>
      </c>
      <c r="L448" s="242">
        <f>IF(ISBLANK(INDEX('Policy Characteristics'!F:F,MATCH($C448,'Policy Characteristics'!$C:$C,0))),"",INDEX('Policy Characteristics'!F:F,MATCH($C448,'Policy Characteristics'!$C:$C,0)))</f>
        <v>0</v>
      </c>
      <c r="M448" s="242">
        <f>IF(ISBLANK(INDEX('Policy Characteristics'!G:G,MATCH($C448,'Policy Characteristics'!$C:$C,0))),"",INDEX('Policy Characteristics'!G:G,MATCH($C448,'Policy Characteristics'!$C:$C,0)))</f>
        <v>0.95</v>
      </c>
      <c r="N448" s="242">
        <f>IF(ISBLANK(INDEX('Policy Characteristics'!H:H,MATCH($C448,'Policy Characteristics'!$C:$C,0))),"",INDEX('Policy Characteristics'!H:H,MATCH($C448,'Policy Characteristics'!$C:$C,0)))</f>
        <v>0.01</v>
      </c>
      <c r="O448" s="446" t="str">
        <f>IF(ISBLANK(INDEX('Policy Characteristics'!I:I,MATCH($C448,'Policy Characteristics'!$C:$C,0))),"",INDEX('Policy Characteristics'!I:I,MATCH($C448,'Policy Characteristics'!$C:$C,0)))</f>
        <v>% of construction cost</v>
      </c>
      <c r="P448" s="446" t="str">
        <f>IF(ISBLANK(INDEX('Policy Characteristics'!J:J,MATCH($C448,'Policy Characteristics'!$C:$C,0))),"",INDEX('Policy Characteristics'!J:J,MATCH($C448,'Policy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48" s="446" t="str">
        <f>IF(ISBLANK(INDEX('Policy Characteristics'!K:K,MATCH($C448,'Policy Characteristics'!$C:$C,0))),"",INDEX('Policy Characteristics'!K:K,MATCH($C448,'Policy Characteristics'!$C:$C,0)))</f>
        <v>electricity-sector-main.html#subsidies</v>
      </c>
      <c r="R448" s="446" t="str">
        <f>IF(ISBLANK(INDEX('Policy Characteristics'!L:L,MATCH($C448,'Policy Characteristics'!$C:$C,0))),"",INDEX('Policy Characteristics'!L:L,MATCH($C448,'Policy Characteristics'!$C:$C,0)))</f>
        <v/>
      </c>
    </row>
    <row r="449" spans="1:19" s="295" customFormat="1" x14ac:dyDescent="0.25">
      <c r="A449" s="446" t="str">
        <f>IF(ISBLANK(INDEX('Policy Characteristics'!A:A,MATCH($C449,'Policy Characteristics'!$C:$C,0))),"",INDEX('Policy Characteristics'!A:A,MATCH($C449,'Policy Characteristics'!$C:$C,0)))</f>
        <v>Electricity Supply</v>
      </c>
      <c r="B449" s="467" t="str">
        <f>IF(ISBLANK(INDEX('Policy Characteristics'!B:B,MATCH($C449,'Policy Characteristics'!$C:$C,0))),"",INDEX('Policy Characteristics'!B:B,MATCH($C449,'Policy Characteristics'!$C:$C,0)))</f>
        <v>Subsidy for Capacity Construction</v>
      </c>
      <c r="C449" s="296" t="str">
        <f t="shared" si="26"/>
        <v>Perc Subsidy for Elec Capacity Construction</v>
      </c>
      <c r="D449" s="294" t="s">
        <v>309</v>
      </c>
      <c r="E449" s="339"/>
      <c r="F449" s="294" t="s">
        <v>311</v>
      </c>
      <c r="G449" s="294"/>
      <c r="H449" s="297">
        <v>1599</v>
      </c>
      <c r="I449" s="470" t="s">
        <v>44</v>
      </c>
      <c r="J449" s="469" t="str">
        <f>IF(ISBLANK(INDEX('Policy Characteristics'!D:D,MATCH($C449,'Policy Characteristics'!$C:$C,0))),"",INDEX('Policy Characteristics'!D:D,MATCH($C449,'Policy Characteristics'!$C:$C,0)))</f>
        <v>Subsidy for Capacity Construction</v>
      </c>
      <c r="K449" s="446" t="str">
        <f>IF(ISBLANK(INDEX('Policy Characteristics'!E:E,MATCH($C449,'Policy Characteristics'!$C:$C,0))),"",INDEX('Policy Characteristics'!E:E,MATCH($C449,'Policy Characteristics'!$C:$C,0)))</f>
        <v>elec capacity construction subsidy</v>
      </c>
      <c r="L449" s="242">
        <f>IF(ISBLANK(INDEX('Policy Characteristics'!F:F,MATCH($C449,'Policy Characteristics'!$C:$C,0))),"",INDEX('Policy Characteristics'!F:F,MATCH($C449,'Policy Characteristics'!$C:$C,0)))</f>
        <v>0</v>
      </c>
      <c r="M449" s="242">
        <f>IF(ISBLANK(INDEX('Policy Characteristics'!G:G,MATCH($C449,'Policy Characteristics'!$C:$C,0))),"",INDEX('Policy Characteristics'!G:G,MATCH($C449,'Policy Characteristics'!$C:$C,0)))</f>
        <v>0.95</v>
      </c>
      <c r="N449" s="242">
        <f>IF(ISBLANK(INDEX('Policy Characteristics'!H:H,MATCH($C449,'Policy Characteristics'!$C:$C,0))),"",INDEX('Policy Characteristics'!H:H,MATCH($C449,'Policy Characteristics'!$C:$C,0)))</f>
        <v>0.01</v>
      </c>
      <c r="O449" s="446" t="str">
        <f>IF(ISBLANK(INDEX('Policy Characteristics'!I:I,MATCH($C449,'Policy Characteristics'!$C:$C,0))),"",INDEX('Policy Characteristics'!I:I,MATCH($C449,'Policy Characteristics'!$C:$C,0)))</f>
        <v>% of construction cost</v>
      </c>
      <c r="P449" s="446" t="str">
        <f>IF(ISBLANK(INDEX('Policy Characteristics'!J:J,MATCH($C449,'Policy Characteristics'!$C:$C,0))),"",INDEX('Policy Characteristics'!J:J,MATCH($C449,'Policy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49" s="446" t="str">
        <f>IF(ISBLANK(INDEX('Policy Characteristics'!K:K,MATCH($C449,'Policy Characteristics'!$C:$C,0))),"",INDEX('Policy Characteristics'!K:K,MATCH($C449,'Policy Characteristics'!$C:$C,0)))</f>
        <v>electricity-sector-main.html#subsidies</v>
      </c>
      <c r="R449" s="446" t="str">
        <f>IF(ISBLANK(INDEX('Policy Characteristics'!L:L,MATCH($C449,'Policy Characteristics'!$C:$C,0))),"",INDEX('Policy Characteristics'!L:L,MATCH($C449,'Policy Characteristics'!$C:$C,0)))</f>
        <v/>
      </c>
    </row>
    <row r="450" spans="1:19" s="295" customFormat="1" x14ac:dyDescent="0.25">
      <c r="A450" s="446" t="str">
        <f>IF(ISBLANK(INDEX('Policy Characteristics'!A:A,MATCH($C450,'Policy Characteristics'!$C:$C,0))),"",INDEX('Policy Characteristics'!A:A,MATCH($C450,'Policy Characteristics'!$C:$C,0)))</f>
        <v>Electricity Supply</v>
      </c>
      <c r="B450" s="467" t="str">
        <f>IF(ISBLANK(INDEX('Policy Characteristics'!B:B,MATCH($C450,'Policy Characteristics'!$C:$C,0))),"",INDEX('Policy Characteristics'!B:B,MATCH($C450,'Policy Characteristics'!$C:$C,0)))</f>
        <v>Subsidy for Capacity Construction</v>
      </c>
      <c r="C450" s="296" t="str">
        <f t="shared" si="26"/>
        <v>Perc Subsidy for Elec Capacity Construction</v>
      </c>
      <c r="D450" s="294" t="s">
        <v>310</v>
      </c>
      <c r="E450" s="339"/>
      <c r="F450" s="294" t="s">
        <v>312</v>
      </c>
      <c r="G450" s="294"/>
      <c r="H450" s="297">
        <v>1600</v>
      </c>
      <c r="I450" s="470" t="s">
        <v>44</v>
      </c>
      <c r="J450" s="469" t="str">
        <f>IF(ISBLANK(INDEX('Policy Characteristics'!D:D,MATCH($C450,'Policy Characteristics'!$C:$C,0))),"",INDEX('Policy Characteristics'!D:D,MATCH($C450,'Policy Characteristics'!$C:$C,0)))</f>
        <v>Subsidy for Capacity Construction</v>
      </c>
      <c r="K450" s="446" t="str">
        <f>IF(ISBLANK(INDEX('Policy Characteristics'!E:E,MATCH($C450,'Policy Characteristics'!$C:$C,0))),"",INDEX('Policy Characteristics'!E:E,MATCH($C450,'Policy Characteristics'!$C:$C,0)))</f>
        <v>elec capacity construction subsidy</v>
      </c>
      <c r="L450" s="242">
        <f>IF(ISBLANK(INDEX('Policy Characteristics'!F:F,MATCH($C450,'Policy Characteristics'!$C:$C,0))),"",INDEX('Policy Characteristics'!F:F,MATCH($C450,'Policy Characteristics'!$C:$C,0)))</f>
        <v>0</v>
      </c>
      <c r="M450" s="242">
        <f>IF(ISBLANK(INDEX('Policy Characteristics'!G:G,MATCH($C450,'Policy Characteristics'!$C:$C,0))),"",INDEX('Policy Characteristics'!G:G,MATCH($C450,'Policy Characteristics'!$C:$C,0)))</f>
        <v>0.95</v>
      </c>
      <c r="N450" s="242">
        <f>IF(ISBLANK(INDEX('Policy Characteristics'!H:H,MATCH($C450,'Policy Characteristics'!$C:$C,0))),"",INDEX('Policy Characteristics'!H:H,MATCH($C450,'Policy Characteristics'!$C:$C,0)))</f>
        <v>0.01</v>
      </c>
      <c r="O450" s="446" t="str">
        <f>IF(ISBLANK(INDEX('Policy Characteristics'!I:I,MATCH($C450,'Policy Characteristics'!$C:$C,0))),"",INDEX('Policy Characteristics'!I:I,MATCH($C450,'Policy Characteristics'!$C:$C,0)))</f>
        <v>% of construction cost</v>
      </c>
      <c r="P450" s="446" t="str">
        <f>IF(ISBLANK(INDEX('Policy Characteristics'!J:J,MATCH($C450,'Policy Characteristics'!$C:$C,0))),"",INDEX('Policy Characteristics'!J:J,MATCH($C450,'Policy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50" s="446" t="str">
        <f>IF(ISBLANK(INDEX('Policy Characteristics'!K:K,MATCH($C450,'Policy Characteristics'!$C:$C,0))),"",INDEX('Policy Characteristics'!K:K,MATCH($C450,'Policy Characteristics'!$C:$C,0)))</f>
        <v>electricity-sector-main.html#subsidies</v>
      </c>
      <c r="R450" s="446" t="str">
        <f>IF(ISBLANK(INDEX('Policy Characteristics'!L:L,MATCH($C450,'Policy Characteristics'!$C:$C,0))),"",INDEX('Policy Characteristics'!L:L,MATCH($C450,'Policy Characteristics'!$C:$C,0)))</f>
        <v/>
      </c>
    </row>
    <row r="451" spans="1:19" s="295" customFormat="1" x14ac:dyDescent="0.25">
      <c r="A451" s="446" t="str">
        <f>IF(ISBLANK(INDEX('Policy Characteristics'!A:A,MATCH($C451,'Policy Characteristics'!$C:$C,0))),"",INDEX('Policy Characteristics'!A:A,MATCH($C451,'Policy Characteristics'!$C:$C,0)))</f>
        <v>Electricity Supply</v>
      </c>
      <c r="B451" s="467" t="str">
        <f>IF(ISBLANK(INDEX('Policy Characteristics'!B:B,MATCH($C451,'Policy Characteristics'!$C:$C,0))),"",INDEX('Policy Characteristics'!B:B,MATCH($C451,'Policy Characteristics'!$C:$C,0)))</f>
        <v>Subsidy for Capacity Construction</v>
      </c>
      <c r="C451" s="296" t="str">
        <f t="shared" si="26"/>
        <v>Perc Subsidy for Elec Capacity Construction</v>
      </c>
      <c r="D451" s="294" t="s">
        <v>445</v>
      </c>
      <c r="E451" s="339"/>
      <c r="F451" s="294" t="s">
        <v>444</v>
      </c>
      <c r="G451" s="294"/>
      <c r="H451" s="297">
        <v>694</v>
      </c>
      <c r="I451" s="470" t="s">
        <v>44</v>
      </c>
      <c r="J451" s="469" t="str">
        <f>IF(ISBLANK(INDEX('Policy Characteristics'!D:D,MATCH($C451,'Policy Characteristics'!$C:$C,0))),"",INDEX('Policy Characteristics'!D:D,MATCH($C451,'Policy Characteristics'!$C:$C,0)))</f>
        <v>Subsidy for Capacity Construction</v>
      </c>
      <c r="K451" s="446" t="str">
        <f>IF(ISBLANK(INDEX('Policy Characteristics'!E:E,MATCH($C451,'Policy Characteristics'!$C:$C,0))),"",INDEX('Policy Characteristics'!E:E,MATCH($C451,'Policy Characteristics'!$C:$C,0)))</f>
        <v>elec capacity construction subsidy</v>
      </c>
      <c r="L451" s="242">
        <f>IF(ISBLANK(INDEX('Policy Characteristics'!F:F,MATCH($C451,'Policy Characteristics'!$C:$C,0))),"",INDEX('Policy Characteristics'!F:F,MATCH($C451,'Policy Characteristics'!$C:$C,0)))</f>
        <v>0</v>
      </c>
      <c r="M451" s="242">
        <f>IF(ISBLANK(INDEX('Policy Characteristics'!G:G,MATCH($C451,'Policy Characteristics'!$C:$C,0))),"",INDEX('Policy Characteristics'!G:G,MATCH($C451,'Policy Characteristics'!$C:$C,0)))</f>
        <v>0.95</v>
      </c>
      <c r="N451" s="242">
        <f>IF(ISBLANK(INDEX('Policy Characteristics'!H:H,MATCH($C451,'Policy Characteristics'!$C:$C,0))),"",INDEX('Policy Characteristics'!H:H,MATCH($C451,'Policy Characteristics'!$C:$C,0)))</f>
        <v>0.01</v>
      </c>
      <c r="O451" s="446" t="str">
        <f>IF(ISBLANK(INDEX('Policy Characteristics'!I:I,MATCH($C451,'Policy Characteristics'!$C:$C,0))),"",INDEX('Policy Characteristics'!I:I,MATCH($C451,'Policy Characteristics'!$C:$C,0)))</f>
        <v>% of construction cost</v>
      </c>
      <c r="P451" s="446" t="str">
        <f>IF(ISBLANK(INDEX('Policy Characteristics'!J:J,MATCH($C451,'Policy Characteristics'!$C:$C,0))),"",INDEX('Policy Characteristics'!J:J,MATCH($C451,'Policy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51" s="446" t="str">
        <f>IF(ISBLANK(INDEX('Policy Characteristics'!K:K,MATCH($C451,'Policy Characteristics'!$C:$C,0))),"",INDEX('Policy Characteristics'!K:K,MATCH($C451,'Policy Characteristics'!$C:$C,0)))</f>
        <v>electricity-sector-main.html#subsidies</v>
      </c>
      <c r="R451" s="446" t="str">
        <f>IF(ISBLANK(INDEX('Policy Characteristics'!L:L,MATCH($C451,'Policy Characteristics'!$C:$C,0))),"",INDEX('Policy Characteristics'!L:L,MATCH($C451,'Policy Characteristics'!$C:$C,0)))</f>
        <v/>
      </c>
    </row>
    <row r="452" spans="1:19" s="295" customFormat="1" x14ac:dyDescent="0.25">
      <c r="A452" s="446" t="str">
        <f>IF(ISBLANK(INDEX('Policy Characteristics'!A:A,MATCH($C452,'Policy Characteristics'!$C:$C,0))),"",INDEX('Policy Characteristics'!A:A,MATCH($C452,'Policy Characteristics'!$C:$C,0)))</f>
        <v>Electricity Supply</v>
      </c>
      <c r="B452" s="467" t="str">
        <f>IF(ISBLANK(INDEX('Policy Characteristics'!B:B,MATCH($C452,'Policy Characteristics'!$C:$C,0))),"",INDEX('Policy Characteristics'!B:B,MATCH($C452,'Policy Characteristics'!$C:$C,0)))</f>
        <v>Subsidy for Capacity Construction</v>
      </c>
      <c r="C452" s="296" t="str">
        <f t="shared" si="26"/>
        <v>Perc Subsidy for Elec Capacity Construction</v>
      </c>
      <c r="D452" s="294" t="s">
        <v>454</v>
      </c>
      <c r="E452" s="339"/>
      <c r="F452" s="294" t="s">
        <v>455</v>
      </c>
      <c r="H452" s="297">
        <v>522</v>
      </c>
      <c r="I452" s="470" t="s">
        <v>43</v>
      </c>
      <c r="J452" s="469" t="str">
        <f>IF(ISBLANK(INDEX('Policy Characteristics'!D:D,MATCH($C452,'Policy Characteristics'!$C:$C,0))),"",INDEX('Policy Characteristics'!D:D,MATCH($C452,'Policy Characteristics'!$C:$C,0)))</f>
        <v>Subsidy for Capacity Construction</v>
      </c>
      <c r="K452" s="446" t="str">
        <f>IF(ISBLANK(INDEX('Policy Characteristics'!E:E,MATCH($C452,'Policy Characteristics'!$C:$C,0))),"",INDEX('Policy Characteristics'!E:E,MATCH($C452,'Policy Characteristics'!$C:$C,0)))</f>
        <v>elec capacity construction subsidy</v>
      </c>
      <c r="L452" s="242">
        <f>IF(ISBLANK(INDEX('Policy Characteristics'!F:F,MATCH($C452,'Policy Characteristics'!$C:$C,0))),"",INDEX('Policy Characteristics'!F:F,MATCH($C452,'Policy Characteristics'!$C:$C,0)))</f>
        <v>0</v>
      </c>
      <c r="M452" s="242">
        <f>IF(ISBLANK(INDEX('Policy Characteristics'!G:G,MATCH($C452,'Policy Characteristics'!$C:$C,0))),"",INDEX('Policy Characteristics'!G:G,MATCH($C452,'Policy Characteristics'!$C:$C,0)))</f>
        <v>0.95</v>
      </c>
      <c r="N452" s="242">
        <f>IF(ISBLANK(INDEX('Policy Characteristics'!H:H,MATCH($C452,'Policy Characteristics'!$C:$C,0))),"",INDEX('Policy Characteristics'!H:H,MATCH($C452,'Policy Characteristics'!$C:$C,0)))</f>
        <v>0.01</v>
      </c>
      <c r="O452" s="446" t="str">
        <f>IF(ISBLANK(INDEX('Policy Characteristics'!I:I,MATCH($C452,'Policy Characteristics'!$C:$C,0))),"",INDEX('Policy Characteristics'!I:I,MATCH($C452,'Policy Characteristics'!$C:$C,0)))</f>
        <v>% of construction cost</v>
      </c>
      <c r="P452" s="446" t="str">
        <f>IF(ISBLANK(INDEX('Policy Characteristics'!J:J,MATCH($C452,'Policy Characteristics'!$C:$C,0))),"",INDEX('Policy Characteristics'!J:J,MATCH($C452,'Policy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52" s="446" t="str">
        <f>IF(ISBLANK(INDEX('Policy Characteristics'!K:K,MATCH($C452,'Policy Characteristics'!$C:$C,0))),"",INDEX('Policy Characteristics'!K:K,MATCH($C452,'Policy Characteristics'!$C:$C,0)))</f>
        <v>electricity-sector-main.html#subsidies</v>
      </c>
      <c r="R452" s="446" t="str">
        <f>IF(ISBLANK(INDEX('Policy Characteristics'!L:L,MATCH($C452,'Policy Characteristics'!$C:$C,0))),"",INDEX('Policy Characteristics'!L:L,MATCH($C452,'Policy Characteristics'!$C:$C,0)))</f>
        <v/>
      </c>
    </row>
    <row r="453" spans="1:19" s="295" customFormat="1" x14ac:dyDescent="0.25">
      <c r="A453" s="446" t="str">
        <f>IF(ISBLANK(INDEX('Policy Characteristics'!A:A,MATCH($C453,'Policy Characteristics'!$C:$C,0))),"",INDEX('Policy Characteristics'!A:A,MATCH($C453,'Policy Characteristics'!$C:$C,0)))</f>
        <v>Electricity Supply</v>
      </c>
      <c r="B453" s="467" t="str">
        <f>IF(ISBLANK(INDEX('Policy Characteristics'!B:B,MATCH($C453,'Policy Characteristics'!$C:$C,0))),"",INDEX('Policy Characteristics'!B:B,MATCH($C453,'Policy Characteristics'!$C:$C,0)))</f>
        <v>Subsidy for Capacity Construction</v>
      </c>
      <c r="C453" s="296" t="str">
        <f t="shared" si="26"/>
        <v>Perc Subsidy for Elec Capacity Construction</v>
      </c>
      <c r="D453" s="294" t="s">
        <v>2749</v>
      </c>
      <c r="E453" s="339"/>
      <c r="F453" s="294" t="s">
        <v>2468</v>
      </c>
      <c r="G453" s="294"/>
      <c r="H453" s="297">
        <v>695</v>
      </c>
      <c r="I453" s="470" t="s">
        <v>44</v>
      </c>
      <c r="J453" s="469" t="str">
        <f>IF(ISBLANK(INDEX('Policy Characteristics'!D:D,MATCH($C453,'Policy Characteristics'!$C:$C,0))),"",INDEX('Policy Characteristics'!D:D,MATCH($C453,'Policy Characteristics'!$C:$C,0)))</f>
        <v>Subsidy for Capacity Construction</v>
      </c>
      <c r="K453" s="446" t="str">
        <f>IF(ISBLANK(INDEX('Policy Characteristics'!E:E,MATCH($C453,'Policy Characteristics'!$C:$C,0))),"",INDEX('Policy Characteristics'!E:E,MATCH($C453,'Policy Characteristics'!$C:$C,0)))</f>
        <v>elec capacity construction subsidy</v>
      </c>
      <c r="L453" s="242">
        <f>IF(ISBLANK(INDEX('Policy Characteristics'!F:F,MATCH($C453,'Policy Characteristics'!$C:$C,0))),"",INDEX('Policy Characteristics'!F:F,MATCH($C453,'Policy Characteristics'!$C:$C,0)))</f>
        <v>0</v>
      </c>
      <c r="M453" s="242">
        <f>IF(ISBLANK(INDEX('Policy Characteristics'!G:G,MATCH($C453,'Policy Characteristics'!$C:$C,0))),"",INDEX('Policy Characteristics'!G:G,MATCH($C453,'Policy Characteristics'!$C:$C,0)))</f>
        <v>0.95</v>
      </c>
      <c r="N453" s="242">
        <f>IF(ISBLANK(INDEX('Policy Characteristics'!H:H,MATCH($C453,'Policy Characteristics'!$C:$C,0))),"",INDEX('Policy Characteristics'!H:H,MATCH($C453,'Policy Characteristics'!$C:$C,0)))</f>
        <v>0.01</v>
      </c>
      <c r="O453" s="446" t="str">
        <f>IF(ISBLANK(INDEX('Policy Characteristics'!I:I,MATCH($C453,'Policy Characteristics'!$C:$C,0))),"",INDEX('Policy Characteristics'!I:I,MATCH($C453,'Policy Characteristics'!$C:$C,0)))</f>
        <v>% of construction cost</v>
      </c>
      <c r="P453" s="446" t="str">
        <f>IF(ISBLANK(INDEX('Policy Characteristics'!J:J,MATCH($C453,'Policy Characteristics'!$C:$C,0))),"",INDEX('Policy Characteristics'!J:J,MATCH($C453,'Policy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53" s="446" t="str">
        <f>IF(ISBLANK(INDEX('Policy Characteristics'!K:K,MATCH($C453,'Policy Characteristics'!$C:$C,0))),"",INDEX('Policy Characteristics'!K:K,MATCH($C453,'Policy Characteristics'!$C:$C,0)))</f>
        <v>electricity-sector-main.html#subsidies</v>
      </c>
      <c r="R453" s="446" t="str">
        <f>IF(ISBLANK(INDEX('Policy Characteristics'!L:L,MATCH($C453,'Policy Characteristics'!$C:$C,0))),"",INDEX('Policy Characteristics'!L:L,MATCH($C453,'Policy Characteristics'!$C:$C,0)))</f>
        <v/>
      </c>
    </row>
    <row r="454" spans="1:19" s="295" customFormat="1" x14ac:dyDescent="0.25">
      <c r="A454" s="446" t="str">
        <f>IF(ISBLANK(INDEX('Policy Characteristics'!A:A,MATCH($C454,'Policy Characteristics'!$C:$C,0))),"",INDEX('Policy Characteristics'!A:A,MATCH($C454,'Policy Characteristics'!$C:$C,0)))</f>
        <v>Electricity Supply</v>
      </c>
      <c r="B454" s="467" t="str">
        <f>IF(ISBLANK(INDEX('Policy Characteristics'!B:B,MATCH($C454,'Policy Characteristics'!$C:$C,0))),"",INDEX('Policy Characteristics'!B:B,MATCH($C454,'Policy Characteristics'!$C:$C,0)))</f>
        <v>Subsidy for Capacity Construction</v>
      </c>
      <c r="C454" s="296" t="str">
        <f t="shared" si="26"/>
        <v>Perc Subsidy for Elec Capacity Construction</v>
      </c>
      <c r="D454" s="294" t="s">
        <v>2750</v>
      </c>
      <c r="E454" s="339"/>
      <c r="F454" s="294" t="s">
        <v>2592</v>
      </c>
      <c r="G454" s="294"/>
      <c r="H454" s="297">
        <v>696</v>
      </c>
      <c r="I454" s="470" t="s">
        <v>44</v>
      </c>
      <c r="J454" s="469" t="str">
        <f>IF(ISBLANK(INDEX('Policy Characteristics'!D:D,MATCH($C454,'Policy Characteristics'!$C:$C,0))),"",INDEX('Policy Characteristics'!D:D,MATCH($C454,'Policy Characteristics'!$C:$C,0)))</f>
        <v>Subsidy for Capacity Construction</v>
      </c>
      <c r="K454" s="446" t="str">
        <f>IF(ISBLANK(INDEX('Policy Characteristics'!E:E,MATCH($C454,'Policy Characteristics'!$C:$C,0))),"",INDEX('Policy Characteristics'!E:E,MATCH($C454,'Policy Characteristics'!$C:$C,0)))</f>
        <v>elec capacity construction subsidy</v>
      </c>
      <c r="L454" s="242">
        <f>IF(ISBLANK(INDEX('Policy Characteristics'!F:F,MATCH($C454,'Policy Characteristics'!$C:$C,0))),"",INDEX('Policy Characteristics'!F:F,MATCH($C454,'Policy Characteristics'!$C:$C,0)))</f>
        <v>0</v>
      </c>
      <c r="M454" s="242">
        <f>IF(ISBLANK(INDEX('Policy Characteristics'!G:G,MATCH($C454,'Policy Characteristics'!$C:$C,0))),"",INDEX('Policy Characteristics'!G:G,MATCH($C454,'Policy Characteristics'!$C:$C,0)))</f>
        <v>0.95</v>
      </c>
      <c r="N454" s="242">
        <f>IF(ISBLANK(INDEX('Policy Characteristics'!H:H,MATCH($C454,'Policy Characteristics'!$C:$C,0))),"",INDEX('Policy Characteristics'!H:H,MATCH($C454,'Policy Characteristics'!$C:$C,0)))</f>
        <v>0.01</v>
      </c>
      <c r="O454" s="446" t="str">
        <f>IF(ISBLANK(INDEX('Policy Characteristics'!I:I,MATCH($C454,'Policy Characteristics'!$C:$C,0))),"",INDEX('Policy Characteristics'!I:I,MATCH($C454,'Policy Characteristics'!$C:$C,0)))</f>
        <v>% of construction cost</v>
      </c>
      <c r="P454" s="446" t="str">
        <f>IF(ISBLANK(INDEX('Policy Characteristics'!J:J,MATCH($C454,'Policy Characteristics'!$C:$C,0))),"",INDEX('Policy Characteristics'!J:J,MATCH($C454,'Policy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54" s="446" t="str">
        <f>IF(ISBLANK(INDEX('Policy Characteristics'!K:K,MATCH($C454,'Policy Characteristics'!$C:$C,0))),"",INDEX('Policy Characteristics'!K:K,MATCH($C454,'Policy Characteristics'!$C:$C,0)))</f>
        <v>electricity-sector-main.html#subsidies</v>
      </c>
      <c r="R454" s="446" t="str">
        <f>IF(ISBLANK(INDEX('Policy Characteristics'!L:L,MATCH($C454,'Policy Characteristics'!$C:$C,0))),"",INDEX('Policy Characteristics'!L:L,MATCH($C454,'Policy Characteristics'!$C:$C,0)))</f>
        <v/>
      </c>
    </row>
    <row r="455" spans="1:19" s="295" customFormat="1" x14ac:dyDescent="0.25">
      <c r="A455" s="446" t="str">
        <f>IF(ISBLANK(INDEX('Policy Characteristics'!A:A,MATCH($C455,'Policy Characteristics'!$C:$C,0))),"",INDEX('Policy Characteristics'!A:A,MATCH($C455,'Policy Characteristics'!$C:$C,0)))</f>
        <v>Electricity Supply</v>
      </c>
      <c r="B455" s="467" t="str">
        <f>IF(ISBLANK(INDEX('Policy Characteristics'!B:B,MATCH($C455,'Policy Characteristics'!$C:$C,0))),"",INDEX('Policy Characteristics'!B:B,MATCH($C455,'Policy Characteristics'!$C:$C,0)))</f>
        <v>Subsidy for Capacity Construction</v>
      </c>
      <c r="C455" s="296" t="str">
        <f t="shared" si="26"/>
        <v>Perc Subsidy for Elec Capacity Construction</v>
      </c>
      <c r="D455" s="294" t="s">
        <v>2751</v>
      </c>
      <c r="E455" s="339"/>
      <c r="F455" s="294" t="s">
        <v>2470</v>
      </c>
      <c r="G455" s="294"/>
      <c r="H455" s="297">
        <v>697</v>
      </c>
      <c r="I455" s="470" t="s">
        <v>44</v>
      </c>
      <c r="J455" s="469" t="str">
        <f>IF(ISBLANK(INDEX('Policy Characteristics'!D:D,MATCH($C455,'Policy Characteristics'!$C:$C,0))),"",INDEX('Policy Characteristics'!D:D,MATCH($C455,'Policy Characteristics'!$C:$C,0)))</f>
        <v>Subsidy for Capacity Construction</v>
      </c>
      <c r="K455" s="446" t="str">
        <f>IF(ISBLANK(INDEX('Policy Characteristics'!E:E,MATCH($C455,'Policy Characteristics'!$C:$C,0))),"",INDEX('Policy Characteristics'!E:E,MATCH($C455,'Policy Characteristics'!$C:$C,0)))</f>
        <v>elec capacity construction subsidy</v>
      </c>
      <c r="L455" s="242">
        <f>IF(ISBLANK(INDEX('Policy Characteristics'!F:F,MATCH($C455,'Policy Characteristics'!$C:$C,0))),"",INDEX('Policy Characteristics'!F:F,MATCH($C455,'Policy Characteristics'!$C:$C,0)))</f>
        <v>0</v>
      </c>
      <c r="M455" s="242">
        <f>IF(ISBLANK(INDEX('Policy Characteristics'!G:G,MATCH($C455,'Policy Characteristics'!$C:$C,0))),"",INDEX('Policy Characteristics'!G:G,MATCH($C455,'Policy Characteristics'!$C:$C,0)))</f>
        <v>0.95</v>
      </c>
      <c r="N455" s="242">
        <f>IF(ISBLANK(INDEX('Policy Characteristics'!H:H,MATCH($C455,'Policy Characteristics'!$C:$C,0))),"",INDEX('Policy Characteristics'!H:H,MATCH($C455,'Policy Characteristics'!$C:$C,0)))</f>
        <v>0.01</v>
      </c>
      <c r="O455" s="446" t="str">
        <f>IF(ISBLANK(INDEX('Policy Characteristics'!I:I,MATCH($C455,'Policy Characteristics'!$C:$C,0))),"",INDEX('Policy Characteristics'!I:I,MATCH($C455,'Policy Characteristics'!$C:$C,0)))</f>
        <v>% of construction cost</v>
      </c>
      <c r="P455" s="446" t="str">
        <f>IF(ISBLANK(INDEX('Policy Characteristics'!J:J,MATCH($C455,'Policy Characteristics'!$C:$C,0))),"",INDEX('Policy Characteristics'!J:J,MATCH($C455,'Policy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55" s="446" t="str">
        <f>IF(ISBLANK(INDEX('Policy Characteristics'!K:K,MATCH($C455,'Policy Characteristics'!$C:$C,0))),"",INDEX('Policy Characteristics'!K:K,MATCH($C455,'Policy Characteristics'!$C:$C,0)))</f>
        <v>electricity-sector-main.html#subsidies</v>
      </c>
      <c r="R455" s="446" t="str">
        <f>IF(ISBLANK(INDEX('Policy Characteristics'!L:L,MATCH($C455,'Policy Characteristics'!$C:$C,0))),"",INDEX('Policy Characteristics'!L:L,MATCH($C455,'Policy Characteristics'!$C:$C,0)))</f>
        <v/>
      </c>
    </row>
    <row r="456" spans="1:19" s="295" customFormat="1" x14ac:dyDescent="0.25">
      <c r="A456" s="446" t="str">
        <f>IF(ISBLANK(INDEX('Policy Characteristics'!A:A,MATCH($C456,'Policy Characteristics'!$C:$C,0))),"",INDEX('Policy Characteristics'!A:A,MATCH($C456,'Policy Characteristics'!$C:$C,0)))</f>
        <v>Electricity Supply</v>
      </c>
      <c r="B456" s="467" t="str">
        <f>IF(ISBLANK(INDEX('Policy Characteristics'!B:B,MATCH($C456,'Policy Characteristics'!$C:$C,0))),"",INDEX('Policy Characteristics'!B:B,MATCH($C456,'Policy Characteristics'!$C:$C,0)))</f>
        <v>Subsidy for Capacity Construction</v>
      </c>
      <c r="C456" s="296" t="str">
        <f t="shared" si="26"/>
        <v>Perc Subsidy for Elec Capacity Construction</v>
      </c>
      <c r="D456" s="294" t="s">
        <v>3487</v>
      </c>
      <c r="E456" s="339"/>
      <c r="F456" s="294" t="s">
        <v>3494</v>
      </c>
      <c r="G456" s="294"/>
      <c r="H456" s="297">
        <v>1790</v>
      </c>
      <c r="I456" s="470" t="s">
        <v>43</v>
      </c>
      <c r="J456" s="469" t="str">
        <f>IF(ISBLANK(INDEX('Policy Characteristics'!D:D,MATCH($C456,'Policy Characteristics'!$C:$C,0))),"",INDEX('Policy Characteristics'!D:D,MATCH($C456,'Policy Characteristics'!$C:$C,0)))</f>
        <v>Subsidy for Capacity Construction</v>
      </c>
      <c r="K456" s="446" t="str">
        <f>IF(ISBLANK(INDEX('Policy Characteristics'!E:E,MATCH($C456,'Policy Characteristics'!$C:$C,0))),"",INDEX('Policy Characteristics'!E:E,MATCH($C456,'Policy Characteristics'!$C:$C,0)))</f>
        <v>elec capacity construction subsidy</v>
      </c>
      <c r="L456" s="242">
        <f>IF(ISBLANK(INDEX('Policy Characteristics'!F:F,MATCH($C456,'Policy Characteristics'!$C:$C,0))),"",INDEX('Policy Characteristics'!F:F,MATCH($C456,'Policy Characteristics'!$C:$C,0)))</f>
        <v>0</v>
      </c>
      <c r="M456" s="242">
        <f>IF(ISBLANK(INDEX('Policy Characteristics'!G:G,MATCH($C456,'Policy Characteristics'!$C:$C,0))),"",INDEX('Policy Characteristics'!G:G,MATCH($C456,'Policy Characteristics'!$C:$C,0)))</f>
        <v>0.95</v>
      </c>
      <c r="N456" s="242">
        <f>IF(ISBLANK(INDEX('Policy Characteristics'!H:H,MATCH($C456,'Policy Characteristics'!$C:$C,0))),"",INDEX('Policy Characteristics'!H:H,MATCH($C456,'Policy Characteristics'!$C:$C,0)))</f>
        <v>0.01</v>
      </c>
      <c r="O456" s="446" t="str">
        <f>IF(ISBLANK(INDEX('Policy Characteristics'!I:I,MATCH($C456,'Policy Characteristics'!$C:$C,0))),"",INDEX('Policy Characteristics'!I:I,MATCH($C456,'Policy Characteristics'!$C:$C,0)))</f>
        <v>% of construction cost</v>
      </c>
      <c r="P456" s="446" t="str">
        <f>IF(ISBLANK(INDEX('Policy Characteristics'!J:J,MATCH($C456,'Policy Characteristics'!$C:$C,0))),"",INDEX('Policy Characteristics'!J:J,MATCH($C456,'Policy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56" s="446" t="str">
        <f>IF(ISBLANK(INDEX('Policy Characteristics'!K:K,MATCH($C456,'Policy Characteristics'!$C:$C,0))),"",INDEX('Policy Characteristics'!K:K,MATCH($C456,'Policy Characteristics'!$C:$C,0)))</f>
        <v>electricity-sector-main.html#subsidies</v>
      </c>
      <c r="R456" s="446" t="str">
        <f>IF(ISBLANK(INDEX('Policy Characteristics'!L:L,MATCH($C456,'Policy Characteristics'!$C:$C,0))),"",INDEX('Policy Characteristics'!L:L,MATCH($C456,'Policy Characteristics'!$C:$C,0)))</f>
        <v/>
      </c>
    </row>
    <row r="457" spans="1:19" s="295" customFormat="1" x14ac:dyDescent="0.25">
      <c r="A457" s="446" t="str">
        <f>IF(ISBLANK(INDEX('Policy Characteristics'!A:A,MATCH($C457,'Policy Characteristics'!$C:$C,0))),"",INDEX('Policy Characteristics'!A:A,MATCH($C457,'Policy Characteristics'!$C:$C,0)))</f>
        <v>Electricity Supply</v>
      </c>
      <c r="B457" s="467" t="str">
        <f>IF(ISBLANK(INDEX('Policy Characteristics'!B:B,MATCH($C457,'Policy Characteristics'!$C:$C,0))),"",INDEX('Policy Characteristics'!B:B,MATCH($C457,'Policy Characteristics'!$C:$C,0)))</f>
        <v>Subsidy for Capacity Construction</v>
      </c>
      <c r="C457" s="296" t="str">
        <f t="shared" si="26"/>
        <v>Perc Subsidy for Elec Capacity Construction</v>
      </c>
      <c r="D457" s="294" t="s">
        <v>3490</v>
      </c>
      <c r="E457" s="339"/>
      <c r="F457" s="294" t="s">
        <v>3495</v>
      </c>
      <c r="G457" s="294"/>
      <c r="H457" s="297">
        <v>1791</v>
      </c>
      <c r="I457" s="470" t="s">
        <v>43</v>
      </c>
      <c r="J457" s="469" t="str">
        <f>IF(ISBLANK(INDEX('Policy Characteristics'!D:D,MATCH($C457,'Policy Characteristics'!$C:$C,0))),"",INDEX('Policy Characteristics'!D:D,MATCH($C457,'Policy Characteristics'!$C:$C,0)))</f>
        <v>Subsidy for Capacity Construction</v>
      </c>
      <c r="K457" s="446" t="str">
        <f>IF(ISBLANK(INDEX('Policy Characteristics'!E:E,MATCH($C457,'Policy Characteristics'!$C:$C,0))),"",INDEX('Policy Characteristics'!E:E,MATCH($C457,'Policy Characteristics'!$C:$C,0)))</f>
        <v>elec capacity construction subsidy</v>
      </c>
      <c r="L457" s="242">
        <f>IF(ISBLANK(INDEX('Policy Characteristics'!F:F,MATCH($C457,'Policy Characteristics'!$C:$C,0))),"",INDEX('Policy Characteristics'!F:F,MATCH($C457,'Policy Characteristics'!$C:$C,0)))</f>
        <v>0</v>
      </c>
      <c r="M457" s="242">
        <f>IF(ISBLANK(INDEX('Policy Characteristics'!G:G,MATCH($C457,'Policy Characteristics'!$C:$C,0))),"",INDEX('Policy Characteristics'!G:G,MATCH($C457,'Policy Characteristics'!$C:$C,0)))</f>
        <v>0.95</v>
      </c>
      <c r="N457" s="242">
        <f>IF(ISBLANK(INDEX('Policy Characteristics'!H:H,MATCH($C457,'Policy Characteristics'!$C:$C,0))),"",INDEX('Policy Characteristics'!H:H,MATCH($C457,'Policy Characteristics'!$C:$C,0)))</f>
        <v>0.01</v>
      </c>
      <c r="O457" s="446" t="str">
        <f>IF(ISBLANK(INDEX('Policy Characteristics'!I:I,MATCH($C457,'Policy Characteristics'!$C:$C,0))),"",INDEX('Policy Characteristics'!I:I,MATCH($C457,'Policy Characteristics'!$C:$C,0)))</f>
        <v>% of construction cost</v>
      </c>
      <c r="P457" s="446" t="str">
        <f>IF(ISBLANK(INDEX('Policy Characteristics'!J:J,MATCH($C457,'Policy Characteristics'!$C:$C,0))),"",INDEX('Policy Characteristics'!J:J,MATCH($C457,'Policy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57" s="446" t="str">
        <f>IF(ISBLANK(INDEX('Policy Characteristics'!K:K,MATCH($C457,'Policy Characteristics'!$C:$C,0))),"",INDEX('Policy Characteristics'!K:K,MATCH($C457,'Policy Characteristics'!$C:$C,0)))</f>
        <v>electricity-sector-main.html#subsidies</v>
      </c>
      <c r="R457" s="446" t="str">
        <f>IF(ISBLANK(INDEX('Policy Characteristics'!L:L,MATCH($C457,'Policy Characteristics'!$C:$C,0))),"",INDEX('Policy Characteristics'!L:L,MATCH($C457,'Policy Characteristics'!$C:$C,0)))</f>
        <v/>
      </c>
    </row>
    <row r="458" spans="1:19" s="295" customFormat="1" x14ac:dyDescent="0.25">
      <c r="A458" s="446" t="str">
        <f>IF(ISBLANK(INDEX('Policy Characteristics'!A:A,MATCH($C458,'Policy Characteristics'!$C:$C,0))),"",INDEX('Policy Characteristics'!A:A,MATCH($C458,'Policy Characteristics'!$C:$C,0)))</f>
        <v>Electricity Supply</v>
      </c>
      <c r="B458" s="467" t="str">
        <f>IF(ISBLANK(INDEX('Policy Characteristics'!B:B,MATCH($C458,'Policy Characteristics'!$C:$C,0))),"",INDEX('Policy Characteristics'!B:B,MATCH($C458,'Policy Characteristics'!$C:$C,0)))</f>
        <v>Subsidy for Capacity Construction</v>
      </c>
      <c r="C458" s="296" t="str">
        <f t="shared" si="26"/>
        <v>Perc Subsidy for Elec Capacity Construction</v>
      </c>
      <c r="D458" s="294" t="s">
        <v>3491</v>
      </c>
      <c r="E458" s="339"/>
      <c r="F458" s="294" t="s">
        <v>3496</v>
      </c>
      <c r="G458" s="294"/>
      <c r="H458" s="297">
        <v>1792</v>
      </c>
      <c r="I458" s="470" t="s">
        <v>43</v>
      </c>
      <c r="J458" s="469" t="str">
        <f>IF(ISBLANK(INDEX('Policy Characteristics'!D:D,MATCH($C458,'Policy Characteristics'!$C:$C,0))),"",INDEX('Policy Characteristics'!D:D,MATCH($C458,'Policy Characteristics'!$C:$C,0)))</f>
        <v>Subsidy for Capacity Construction</v>
      </c>
      <c r="K458" s="446" t="str">
        <f>IF(ISBLANK(INDEX('Policy Characteristics'!E:E,MATCH($C458,'Policy Characteristics'!$C:$C,0))),"",INDEX('Policy Characteristics'!E:E,MATCH($C458,'Policy Characteristics'!$C:$C,0)))</f>
        <v>elec capacity construction subsidy</v>
      </c>
      <c r="L458" s="242">
        <f>IF(ISBLANK(INDEX('Policy Characteristics'!F:F,MATCH($C458,'Policy Characteristics'!$C:$C,0))),"",INDEX('Policy Characteristics'!F:F,MATCH($C458,'Policy Characteristics'!$C:$C,0)))</f>
        <v>0</v>
      </c>
      <c r="M458" s="242">
        <f>IF(ISBLANK(INDEX('Policy Characteristics'!G:G,MATCH($C458,'Policy Characteristics'!$C:$C,0))),"",INDEX('Policy Characteristics'!G:G,MATCH($C458,'Policy Characteristics'!$C:$C,0)))</f>
        <v>0.95</v>
      </c>
      <c r="N458" s="242">
        <f>IF(ISBLANK(INDEX('Policy Characteristics'!H:H,MATCH($C458,'Policy Characteristics'!$C:$C,0))),"",INDEX('Policy Characteristics'!H:H,MATCH($C458,'Policy Characteristics'!$C:$C,0)))</f>
        <v>0.01</v>
      </c>
      <c r="O458" s="446" t="str">
        <f>IF(ISBLANK(INDEX('Policy Characteristics'!I:I,MATCH($C458,'Policy Characteristics'!$C:$C,0))),"",INDEX('Policy Characteristics'!I:I,MATCH($C458,'Policy Characteristics'!$C:$C,0)))</f>
        <v>% of construction cost</v>
      </c>
      <c r="P458" s="446" t="str">
        <f>IF(ISBLANK(INDEX('Policy Characteristics'!J:J,MATCH($C458,'Policy Characteristics'!$C:$C,0))),"",INDEX('Policy Characteristics'!J:J,MATCH($C458,'Policy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58" s="446" t="str">
        <f>IF(ISBLANK(INDEX('Policy Characteristics'!K:K,MATCH($C458,'Policy Characteristics'!$C:$C,0))),"",INDEX('Policy Characteristics'!K:K,MATCH($C458,'Policy Characteristics'!$C:$C,0)))</f>
        <v>electricity-sector-main.html#subsidies</v>
      </c>
      <c r="R458" s="446" t="str">
        <f>IF(ISBLANK(INDEX('Policy Characteristics'!L:L,MATCH($C458,'Policy Characteristics'!$C:$C,0))),"",INDEX('Policy Characteristics'!L:L,MATCH($C458,'Policy Characteristics'!$C:$C,0)))</f>
        <v/>
      </c>
    </row>
    <row r="459" spans="1:19" s="295" customFormat="1" x14ac:dyDescent="0.25">
      <c r="A459" s="446" t="str">
        <f>IF(ISBLANK(INDEX('Policy Characteristics'!A:A,MATCH($C459,'Policy Characteristics'!$C:$C,0))),"",INDEX('Policy Characteristics'!A:A,MATCH($C459,'Policy Characteristics'!$C:$C,0)))</f>
        <v>Electricity Supply</v>
      </c>
      <c r="B459" s="467" t="str">
        <f>IF(ISBLANK(INDEX('Policy Characteristics'!B:B,MATCH($C459,'Policy Characteristics'!$C:$C,0))),"",INDEX('Policy Characteristics'!B:B,MATCH($C459,'Policy Characteristics'!$C:$C,0)))</f>
        <v>Subsidy for Capacity Construction</v>
      </c>
      <c r="C459" s="296" t="str">
        <f t="shared" si="26"/>
        <v>Perc Subsidy for Elec Capacity Construction</v>
      </c>
      <c r="D459" s="294" t="s">
        <v>3492</v>
      </c>
      <c r="E459" s="339"/>
      <c r="F459" s="294" t="s">
        <v>3497</v>
      </c>
      <c r="G459" s="294"/>
      <c r="H459" s="297">
        <v>1793</v>
      </c>
      <c r="I459" s="470" t="s">
        <v>43</v>
      </c>
      <c r="J459" s="469" t="str">
        <f>IF(ISBLANK(INDEX('Policy Characteristics'!D:D,MATCH($C459,'Policy Characteristics'!$C:$C,0))),"",INDEX('Policy Characteristics'!D:D,MATCH($C459,'Policy Characteristics'!$C:$C,0)))</f>
        <v>Subsidy for Capacity Construction</v>
      </c>
      <c r="K459" s="446" t="str">
        <f>IF(ISBLANK(INDEX('Policy Characteristics'!E:E,MATCH($C459,'Policy Characteristics'!$C:$C,0))),"",INDEX('Policy Characteristics'!E:E,MATCH($C459,'Policy Characteristics'!$C:$C,0)))</f>
        <v>elec capacity construction subsidy</v>
      </c>
      <c r="L459" s="242">
        <f>IF(ISBLANK(INDEX('Policy Characteristics'!F:F,MATCH($C459,'Policy Characteristics'!$C:$C,0))),"",INDEX('Policy Characteristics'!F:F,MATCH($C459,'Policy Characteristics'!$C:$C,0)))</f>
        <v>0</v>
      </c>
      <c r="M459" s="242">
        <f>IF(ISBLANK(INDEX('Policy Characteristics'!G:G,MATCH($C459,'Policy Characteristics'!$C:$C,0))),"",INDEX('Policy Characteristics'!G:G,MATCH($C459,'Policy Characteristics'!$C:$C,0)))</f>
        <v>0.95</v>
      </c>
      <c r="N459" s="242">
        <f>IF(ISBLANK(INDEX('Policy Characteristics'!H:H,MATCH($C459,'Policy Characteristics'!$C:$C,0))),"",INDEX('Policy Characteristics'!H:H,MATCH($C459,'Policy Characteristics'!$C:$C,0)))</f>
        <v>0.01</v>
      </c>
      <c r="O459" s="446" t="str">
        <f>IF(ISBLANK(INDEX('Policy Characteristics'!I:I,MATCH($C459,'Policy Characteristics'!$C:$C,0))),"",INDEX('Policy Characteristics'!I:I,MATCH($C459,'Policy Characteristics'!$C:$C,0)))</f>
        <v>% of construction cost</v>
      </c>
      <c r="P459" s="446" t="str">
        <f>IF(ISBLANK(INDEX('Policy Characteristics'!J:J,MATCH($C459,'Policy Characteristics'!$C:$C,0))),"",INDEX('Policy Characteristics'!J:J,MATCH($C459,'Policy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59" s="446" t="str">
        <f>IF(ISBLANK(INDEX('Policy Characteristics'!K:K,MATCH($C459,'Policy Characteristics'!$C:$C,0))),"",INDEX('Policy Characteristics'!K:K,MATCH($C459,'Policy Characteristics'!$C:$C,0)))</f>
        <v>electricity-sector-main.html#subsidies</v>
      </c>
      <c r="R459" s="446" t="str">
        <f>IF(ISBLANK(INDEX('Policy Characteristics'!L:L,MATCH($C459,'Policy Characteristics'!$C:$C,0))),"",INDEX('Policy Characteristics'!L:L,MATCH($C459,'Policy Characteristics'!$C:$C,0)))</f>
        <v/>
      </c>
    </row>
    <row r="460" spans="1:19" s="295" customFormat="1" x14ac:dyDescent="0.25">
      <c r="A460" s="446" t="str">
        <f>IF(ISBLANK(INDEX('Policy Characteristics'!A:A,MATCH($C460,'Policy Characteristics'!$C:$C,0))),"",INDEX('Policy Characteristics'!A:A,MATCH($C460,'Policy Characteristics'!$C:$C,0)))</f>
        <v>Electricity Supply</v>
      </c>
      <c r="B460" s="467" t="str">
        <f>IF(ISBLANK(INDEX('Policy Characteristics'!B:B,MATCH($C460,'Policy Characteristics'!$C:$C,0))),"",INDEX('Policy Characteristics'!B:B,MATCH($C460,'Policy Characteristics'!$C:$C,0)))</f>
        <v>Subsidy for Capacity Construction</v>
      </c>
      <c r="C460" s="296" t="str">
        <f t="shared" si="26"/>
        <v>Perc Subsidy for Elec Capacity Construction</v>
      </c>
      <c r="D460" s="294" t="s">
        <v>3493</v>
      </c>
      <c r="E460" s="339"/>
      <c r="F460" s="294" t="s">
        <v>3498</v>
      </c>
      <c r="G460" s="294"/>
      <c r="H460" s="297">
        <v>1794</v>
      </c>
      <c r="I460" s="470" t="s">
        <v>43</v>
      </c>
      <c r="J460" s="469" t="str">
        <f>IF(ISBLANK(INDEX('Policy Characteristics'!D:D,MATCH($C460,'Policy Characteristics'!$C:$C,0))),"",INDEX('Policy Characteristics'!D:D,MATCH($C460,'Policy Characteristics'!$C:$C,0)))</f>
        <v>Subsidy for Capacity Construction</v>
      </c>
      <c r="K460" s="446" t="str">
        <f>IF(ISBLANK(INDEX('Policy Characteristics'!E:E,MATCH($C460,'Policy Characteristics'!$C:$C,0))),"",INDEX('Policy Characteristics'!E:E,MATCH($C460,'Policy Characteristics'!$C:$C,0)))</f>
        <v>elec capacity construction subsidy</v>
      </c>
      <c r="L460" s="242">
        <f>IF(ISBLANK(INDEX('Policy Characteristics'!F:F,MATCH($C460,'Policy Characteristics'!$C:$C,0))),"",INDEX('Policy Characteristics'!F:F,MATCH($C460,'Policy Characteristics'!$C:$C,0)))</f>
        <v>0</v>
      </c>
      <c r="M460" s="242">
        <f>IF(ISBLANK(INDEX('Policy Characteristics'!G:G,MATCH($C460,'Policy Characteristics'!$C:$C,0))),"",INDEX('Policy Characteristics'!G:G,MATCH($C460,'Policy Characteristics'!$C:$C,0)))</f>
        <v>0.95</v>
      </c>
      <c r="N460" s="242">
        <f>IF(ISBLANK(INDEX('Policy Characteristics'!H:H,MATCH($C460,'Policy Characteristics'!$C:$C,0))),"",INDEX('Policy Characteristics'!H:H,MATCH($C460,'Policy Characteristics'!$C:$C,0)))</f>
        <v>0.01</v>
      </c>
      <c r="O460" s="446" t="str">
        <f>IF(ISBLANK(INDEX('Policy Characteristics'!I:I,MATCH($C460,'Policy Characteristics'!$C:$C,0))),"",INDEX('Policy Characteristics'!I:I,MATCH($C460,'Policy Characteristics'!$C:$C,0)))</f>
        <v>% of construction cost</v>
      </c>
      <c r="P460" s="446" t="str">
        <f>IF(ISBLANK(INDEX('Policy Characteristics'!J:J,MATCH($C460,'Policy Characteristics'!$C:$C,0))),"",INDEX('Policy Characteristics'!J:J,MATCH($C460,'Policy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60" s="446" t="str">
        <f>IF(ISBLANK(INDEX('Policy Characteristics'!K:K,MATCH($C460,'Policy Characteristics'!$C:$C,0))),"",INDEX('Policy Characteristics'!K:K,MATCH($C460,'Policy Characteristics'!$C:$C,0)))</f>
        <v>electricity-sector-main.html#subsidies</v>
      </c>
      <c r="R460" s="446" t="str">
        <f>IF(ISBLANK(INDEX('Policy Characteristics'!L:L,MATCH($C460,'Policy Characteristics'!$C:$C,0))),"",INDEX('Policy Characteristics'!L:L,MATCH($C460,'Policy Characteristics'!$C:$C,0)))</f>
        <v/>
      </c>
    </row>
    <row r="461" spans="1:19" s="295" customFormat="1" x14ac:dyDescent="0.25">
      <c r="A461" s="446" t="str">
        <f>IF(ISBLANK(INDEX('Policy Characteristics'!A:A,MATCH($C461,'Policy Characteristics'!$C:$C,0))),"",INDEX('Policy Characteristics'!A:A,MATCH($C461,'Policy Characteristics'!$C:$C,0)))</f>
        <v>Electricity Supply</v>
      </c>
      <c r="B461" s="467" t="str">
        <f>IF(ISBLANK(INDEX('Policy Characteristics'!B:B,MATCH($C461,'Policy Characteristics'!$C:$C,0))),"",INDEX('Policy Characteristics'!B:B,MATCH($C461,'Policy Characteristics'!$C:$C,0)))</f>
        <v>Subsidy for Capacity Construction</v>
      </c>
      <c r="C461" s="296" t="str">
        <f t="shared" si="26"/>
        <v>Perc Subsidy for Elec Capacity Construction</v>
      </c>
      <c r="D461" s="294" t="s">
        <v>3582</v>
      </c>
      <c r="E461" s="339"/>
      <c r="F461" s="294" t="s">
        <v>3580</v>
      </c>
      <c r="G461" s="294"/>
      <c r="H461" s="297">
        <v>1795</v>
      </c>
      <c r="I461" s="470" t="s">
        <v>43</v>
      </c>
      <c r="J461" s="469" t="str">
        <f>IF(ISBLANK(INDEX('Policy Characteristics'!D:D,MATCH($C461,'Policy Characteristics'!$C:$C,0))),"",INDEX('Policy Characteristics'!D:D,MATCH($C461,'Policy Characteristics'!$C:$C,0)))</f>
        <v>Subsidy for Capacity Construction</v>
      </c>
      <c r="K461" s="446" t="str">
        <f>IF(ISBLANK(INDEX('Policy Characteristics'!E:E,MATCH($C461,'Policy Characteristics'!$C:$C,0))),"",INDEX('Policy Characteristics'!E:E,MATCH($C461,'Policy Characteristics'!$C:$C,0)))</f>
        <v>elec capacity construction subsidy</v>
      </c>
      <c r="L461" s="242">
        <f>IF(ISBLANK(INDEX('Policy Characteristics'!F:F,MATCH($C461,'Policy Characteristics'!$C:$C,0))),"",INDEX('Policy Characteristics'!F:F,MATCH($C461,'Policy Characteristics'!$C:$C,0)))</f>
        <v>0</v>
      </c>
      <c r="M461" s="242">
        <f>IF(ISBLANK(INDEX('Policy Characteristics'!G:G,MATCH($C461,'Policy Characteristics'!$C:$C,0))),"",INDEX('Policy Characteristics'!G:G,MATCH($C461,'Policy Characteristics'!$C:$C,0)))</f>
        <v>0.95</v>
      </c>
      <c r="N461" s="242">
        <f>IF(ISBLANK(INDEX('Policy Characteristics'!H:H,MATCH($C461,'Policy Characteristics'!$C:$C,0))),"",INDEX('Policy Characteristics'!H:H,MATCH($C461,'Policy Characteristics'!$C:$C,0)))</f>
        <v>0.01</v>
      </c>
      <c r="O461" s="446" t="str">
        <f>IF(ISBLANK(INDEX('Policy Characteristics'!I:I,MATCH($C461,'Policy Characteristics'!$C:$C,0))),"",INDEX('Policy Characteristics'!I:I,MATCH($C461,'Policy Characteristics'!$C:$C,0)))</f>
        <v>% of construction cost</v>
      </c>
      <c r="P461" s="446" t="str">
        <f>IF(ISBLANK(INDEX('Policy Characteristics'!J:J,MATCH($C461,'Policy Characteristics'!$C:$C,0))),"",INDEX('Policy Characteristics'!J:J,MATCH($C461,'Policy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61" s="446" t="str">
        <f>IF(ISBLANK(INDEX('Policy Characteristics'!K:K,MATCH($C461,'Policy Characteristics'!$C:$C,0))),"",INDEX('Policy Characteristics'!K:K,MATCH($C461,'Policy Characteristics'!$C:$C,0)))</f>
        <v>electricity-sector-main.html#subsidies</v>
      </c>
      <c r="R461" s="446" t="str">
        <f>IF(ISBLANK(INDEX('Policy Characteristics'!L:L,MATCH($C461,'Policy Characteristics'!$C:$C,0))),"",INDEX('Policy Characteristics'!L:L,MATCH($C461,'Policy Characteristics'!$C:$C,0)))</f>
        <v/>
      </c>
    </row>
    <row r="462" spans="1:19" s="295" customFormat="1" x14ac:dyDescent="0.25">
      <c r="A462" s="446" t="str">
        <f>IF(ISBLANK(INDEX('Policy Characteristics'!A:A,MATCH($C462,'Policy Characteristics'!$C:$C,0))),"",INDEX('Policy Characteristics'!A:A,MATCH($C462,'Policy Characteristics'!$C:$C,0)))</f>
        <v>Electricity Supply</v>
      </c>
      <c r="B462" s="467" t="str">
        <f>IF(ISBLANK(INDEX('Policy Characteristics'!B:B,MATCH($C462,'Policy Characteristics'!$C:$C,0))),"",INDEX('Policy Characteristics'!B:B,MATCH($C462,'Policy Characteristics'!$C:$C,0)))</f>
        <v>Subsidy for Capacity Construction</v>
      </c>
      <c r="C462" s="296" t="str">
        <f t="shared" si="26"/>
        <v>Perc Subsidy for Elec Capacity Construction</v>
      </c>
      <c r="D462" s="294" t="s">
        <v>3583</v>
      </c>
      <c r="E462" s="339"/>
      <c r="F462" s="294" t="s">
        <v>3581</v>
      </c>
      <c r="G462" s="294"/>
      <c r="H462" s="297">
        <v>2243</v>
      </c>
      <c r="I462" s="470" t="s">
        <v>43</v>
      </c>
      <c r="J462" s="469" t="str">
        <f>IF(ISBLANK(INDEX('Policy Characteristics'!D:D,MATCH($C462,'Policy Characteristics'!$C:$C,0))),"",INDEX('Policy Characteristics'!D:D,MATCH($C462,'Policy Characteristics'!$C:$C,0)))</f>
        <v>Subsidy for Capacity Construction</v>
      </c>
      <c r="K462" s="446" t="str">
        <f>IF(ISBLANK(INDEX('Policy Characteristics'!E:E,MATCH($C462,'Policy Characteristics'!$C:$C,0))),"",INDEX('Policy Characteristics'!E:E,MATCH($C462,'Policy Characteristics'!$C:$C,0)))</f>
        <v>elec capacity construction subsidy</v>
      </c>
      <c r="L462" s="242">
        <f>IF(ISBLANK(INDEX('Policy Characteristics'!F:F,MATCH($C462,'Policy Characteristics'!$C:$C,0))),"",INDEX('Policy Characteristics'!F:F,MATCH($C462,'Policy Characteristics'!$C:$C,0)))</f>
        <v>0</v>
      </c>
      <c r="M462" s="242">
        <f>IF(ISBLANK(INDEX('Policy Characteristics'!G:G,MATCH($C462,'Policy Characteristics'!$C:$C,0))),"",INDEX('Policy Characteristics'!G:G,MATCH($C462,'Policy Characteristics'!$C:$C,0)))</f>
        <v>0.95</v>
      </c>
      <c r="N462" s="242">
        <f>IF(ISBLANK(INDEX('Policy Characteristics'!H:H,MATCH($C462,'Policy Characteristics'!$C:$C,0))),"",INDEX('Policy Characteristics'!H:H,MATCH($C462,'Policy Characteristics'!$C:$C,0)))</f>
        <v>0.01</v>
      </c>
      <c r="O462" s="446" t="str">
        <f>IF(ISBLANK(INDEX('Policy Characteristics'!I:I,MATCH($C462,'Policy Characteristics'!$C:$C,0))),"",INDEX('Policy Characteristics'!I:I,MATCH($C462,'Policy Characteristics'!$C:$C,0)))</f>
        <v>% of construction cost</v>
      </c>
      <c r="P462" s="446" t="str">
        <f>IF(ISBLANK(INDEX('Policy Characteristics'!J:J,MATCH($C462,'Policy Characteristics'!$C:$C,0))),"",INDEX('Policy Characteristics'!J:J,MATCH($C462,'Policy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62" s="446" t="str">
        <f>IF(ISBLANK(INDEX('Policy Characteristics'!K:K,MATCH($C462,'Policy Characteristics'!$C:$C,0))),"",INDEX('Policy Characteristics'!K:K,MATCH($C462,'Policy Characteristics'!$C:$C,0)))</f>
        <v>electricity-sector-main.html#subsidies</v>
      </c>
      <c r="R462" s="446"/>
    </row>
    <row r="463" spans="1:19" s="446" customFormat="1" x14ac:dyDescent="0.25">
      <c r="A463" s="446" t="str">
        <f>IF(ISBLANK(INDEX('Policy Characteristics'!A:A,MATCH($C463,'Policy Characteristics'!$C:$C,0))),"",INDEX('Policy Characteristics'!A:A,MATCH($C463,'Policy Characteristics'!$C:$C,0)))</f>
        <v>Electricity Supply</v>
      </c>
      <c r="B463" s="467" t="str">
        <f>IF(ISBLANK(INDEX('Policy Characteristics'!B:B,MATCH($C463,'Policy Characteristics'!$C:$C,0))),"",INDEX('Policy Characteristics'!B:B,MATCH($C463,'Policy Characteristics'!$C:$C,0)))</f>
        <v>Subsidy for Electricity Production</v>
      </c>
      <c r="C463" t="s">
        <v>131</v>
      </c>
      <c r="D463" s="339" t="s">
        <v>448</v>
      </c>
      <c r="E463" s="339"/>
      <c r="F463" s="339" t="s">
        <v>447</v>
      </c>
      <c r="G463" s="294"/>
      <c r="H463" s="20">
        <v>1564</v>
      </c>
      <c r="I463" s="470" t="s">
        <v>44</v>
      </c>
      <c r="J463" s="469" t="str">
        <f>IF(ISBLANK(INDEX('Policy Characteristics'!D:D,MATCH($C463,'Policy Characteristics'!$C:$C,0))),"",INDEX('Policy Characteristics'!D:D,MATCH($C463,'Policy Characteristics'!$C:$C,0)))</f>
        <v>Subsidy for Electricity Production</v>
      </c>
      <c r="K463" s="446" t="str">
        <f>IF(ISBLANK(INDEX('Policy Characteristics'!E:E,MATCH($C463,'Policy Characteristics'!$C:$C,0))),"",INDEX('Policy Characteristics'!E:E,MATCH($C463,'Policy Characteristics'!$C:$C,0)))</f>
        <v>elec generation subsidy</v>
      </c>
      <c r="L463" s="446">
        <f>IF(ISBLANK(INDEX('Policy Characteristics'!F:F,MATCH($C463,'Policy Characteristics'!$C:$C,0))),"",INDEX('Policy Characteristics'!F:F,MATCH($C463,'Policy Characteristics'!$C:$C,0)))</f>
        <v>0</v>
      </c>
      <c r="M463" s="446">
        <f>IF(ISBLANK(INDEX('Policy Characteristics'!G:G,MATCH($C463,'Policy Characteristics'!$C:$C,0))),"",INDEX('Policy Characteristics'!G:G,MATCH($C463,'Policy Characteristics'!$C:$C,0)))</f>
        <v>60</v>
      </c>
      <c r="N463" s="446">
        <f>IF(ISBLANK(INDEX('Policy Characteristics'!H:H,MATCH($C463,'Policy Characteristics'!$C:$C,0))),"",INDEX('Policy Characteristics'!H:H,MATCH($C463,'Policy Characteristics'!$C:$C,0)))</f>
        <v>1</v>
      </c>
      <c r="O463" s="446" t="str">
        <f>IF(ISBLANK(INDEX('Policy Characteristics'!I:I,MATCH($C463,'Policy Characteristics'!$C:$C,0))),"",INDEX('Policy Characteristics'!I:I,MATCH($C463,'Policy Characteristics'!$C:$C,0)))</f>
        <v>$/MWh</v>
      </c>
      <c r="P463" s="446" t="str">
        <f>IF(ISBLANK(INDEX('Policy Characteristics'!J:J,MATCH($C463,'Policy Characteristics'!$C:$C,0))),"",INDEX('Policy Characteristics'!J:J,MATCH($C463,'Policy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63" s="446" t="str">
        <f>IF(ISBLANK(INDEX('Policy Characteristics'!K:K,MATCH($C463,'Policy Characteristics'!$C:$C,0))),"",INDEX('Policy Characteristics'!K:K,MATCH($C463,'Policy Characteristics'!$C:$C,0)))</f>
        <v>electricity-sector-main.html#subsidies</v>
      </c>
      <c r="R463" s="446" t="str">
        <f>IF(ISBLANK(INDEX('Policy Characteristics'!L:L,MATCH($C463,'Policy Characteristics'!$C:$C,0))),"",INDEX('Policy Characteristics'!L:L,MATCH($C463,'Policy Characteristics'!$C:$C,0)))</f>
        <v>subsidy-for-electricity-production.html</v>
      </c>
      <c r="S463" s="294"/>
    </row>
    <row r="464" spans="1:19" x14ac:dyDescent="0.25">
      <c r="A464" s="446" t="str">
        <f>IF(ISBLANK(INDEX('Policy Characteristics'!A:A,MATCH($C464,'Policy Characteristics'!$C:$C,0))),"",INDEX('Policy Characteristics'!A:A,MATCH($C464,'Policy Characteristics'!$C:$C,0)))</f>
        <v>Electricity Supply</v>
      </c>
      <c r="B464" s="467" t="str">
        <f>IF(ISBLANK(INDEX('Policy Characteristics'!B:B,MATCH($C464,'Policy Characteristics'!$C:$C,0))),"",INDEX('Policy Characteristics'!B:B,MATCH($C464,'Policy Characteristics'!$C:$C,0)))</f>
        <v>Subsidy for Electricity Production</v>
      </c>
      <c r="C464" s="446" t="str">
        <f t="shared" ref="C464:C486" si="27">$C$463</f>
        <v>Subsidy for Elec Production by Fuel</v>
      </c>
      <c r="D464" s="294" t="s">
        <v>3488</v>
      </c>
      <c r="E464" s="339"/>
      <c r="F464" s="294" t="s">
        <v>3426</v>
      </c>
      <c r="G464" s="294"/>
      <c r="H464" s="20">
        <v>1566</v>
      </c>
      <c r="I464" s="470" t="s">
        <v>44</v>
      </c>
      <c r="J464" s="469" t="str">
        <f>IF(ISBLANK(INDEX('Policy Characteristics'!D:D,MATCH($C464,'Policy Characteristics'!$C:$C,0))),"",INDEX('Policy Characteristics'!D:D,MATCH($C464,'Policy Characteristics'!$C:$C,0)))</f>
        <v>Subsidy for Electricity Production</v>
      </c>
      <c r="K464" s="446" t="str">
        <f>IF(ISBLANK(INDEX('Policy Characteristics'!E:E,MATCH($C464,'Policy Characteristics'!$C:$C,0))),"",INDEX('Policy Characteristics'!E:E,MATCH($C464,'Policy Characteristics'!$C:$C,0)))</f>
        <v>elec generation subsidy</v>
      </c>
      <c r="L464" s="446">
        <f>IF(ISBLANK(INDEX('Policy Characteristics'!F:F,MATCH($C464,'Policy Characteristics'!$C:$C,0))),"",INDEX('Policy Characteristics'!F:F,MATCH($C464,'Policy Characteristics'!$C:$C,0)))</f>
        <v>0</v>
      </c>
      <c r="M464" s="446">
        <f>IF(ISBLANK(INDEX('Policy Characteristics'!G:G,MATCH($C464,'Policy Characteristics'!$C:$C,0))),"",INDEX('Policy Characteristics'!G:G,MATCH($C464,'Policy Characteristics'!$C:$C,0)))</f>
        <v>60</v>
      </c>
      <c r="N464" s="446">
        <f>IF(ISBLANK(INDEX('Policy Characteristics'!H:H,MATCH($C464,'Policy Characteristics'!$C:$C,0))),"",INDEX('Policy Characteristics'!H:H,MATCH($C464,'Policy Characteristics'!$C:$C,0)))</f>
        <v>1</v>
      </c>
      <c r="O464" s="446" t="str">
        <f>IF(ISBLANK(INDEX('Policy Characteristics'!I:I,MATCH($C464,'Policy Characteristics'!$C:$C,0))),"",INDEX('Policy Characteristics'!I:I,MATCH($C464,'Policy Characteristics'!$C:$C,0)))</f>
        <v>$/MWh</v>
      </c>
      <c r="P464" s="446" t="str">
        <f>IF(ISBLANK(INDEX('Policy Characteristics'!J:J,MATCH($C464,'Policy Characteristics'!$C:$C,0))),"",INDEX('Policy Characteristics'!J:J,MATCH($C464,'Policy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64" s="446" t="str">
        <f>IF(ISBLANK(INDEX('Policy Characteristics'!K:K,MATCH($C464,'Policy Characteristics'!$C:$C,0))),"",INDEX('Policy Characteristics'!K:K,MATCH($C464,'Policy Characteristics'!$C:$C,0)))</f>
        <v>electricity-sector-main.html#subsidies</v>
      </c>
      <c r="R464" s="446" t="str">
        <f>IF(ISBLANK(INDEX('Policy Characteristics'!L:L,MATCH($C464,'Policy Characteristics'!$C:$C,0))),"",INDEX('Policy Characteristics'!L:L,MATCH($C464,'Policy Characteristics'!$C:$C,0)))</f>
        <v>subsidy-for-electricity-production.html</v>
      </c>
      <c r="S464" s="294"/>
    </row>
    <row r="465" spans="1:19" x14ac:dyDescent="0.25">
      <c r="A465" s="446" t="str">
        <f>IF(ISBLANK(INDEX('Policy Characteristics'!A:A,MATCH($C465,'Policy Characteristics'!$C:$C,0))),"",INDEX('Policy Characteristics'!A:A,MATCH($C465,'Policy Characteristics'!$C:$C,0)))</f>
        <v>Electricity Supply</v>
      </c>
      <c r="B465" s="467" t="str">
        <f>IF(ISBLANK(INDEX('Policy Characteristics'!B:B,MATCH($C465,'Policy Characteristics'!$C:$C,0))),"",INDEX('Policy Characteristics'!B:B,MATCH($C465,'Policy Characteristics'!$C:$C,0)))</f>
        <v>Subsidy for Electricity Production</v>
      </c>
      <c r="C465" s="446" t="str">
        <f t="shared" si="27"/>
        <v>Subsidy for Elec Production by Fuel</v>
      </c>
      <c r="D465" s="294" t="s">
        <v>3489</v>
      </c>
      <c r="E465" s="339"/>
      <c r="F465" s="294" t="s">
        <v>3427</v>
      </c>
      <c r="G465" s="294"/>
      <c r="H465" s="20">
        <v>1796</v>
      </c>
      <c r="I465" s="470" t="s">
        <v>44</v>
      </c>
      <c r="J465" s="469" t="str">
        <f>IF(ISBLANK(INDEX('Policy Characteristics'!D:D,MATCH($C465,'Policy Characteristics'!$C:$C,0))),"",INDEX('Policy Characteristics'!D:D,MATCH($C465,'Policy Characteristics'!$C:$C,0)))</f>
        <v>Subsidy for Electricity Production</v>
      </c>
      <c r="K465" s="446" t="str">
        <f>IF(ISBLANK(INDEX('Policy Characteristics'!E:E,MATCH($C465,'Policy Characteristics'!$C:$C,0))),"",INDEX('Policy Characteristics'!E:E,MATCH($C465,'Policy Characteristics'!$C:$C,0)))</f>
        <v>elec generation subsidy</v>
      </c>
      <c r="L465" s="446">
        <f>IF(ISBLANK(INDEX('Policy Characteristics'!F:F,MATCH($C465,'Policy Characteristics'!$C:$C,0))),"",INDEX('Policy Characteristics'!F:F,MATCH($C465,'Policy Characteristics'!$C:$C,0)))</f>
        <v>0</v>
      </c>
      <c r="M465" s="446">
        <f>IF(ISBLANK(INDEX('Policy Characteristics'!G:G,MATCH($C465,'Policy Characteristics'!$C:$C,0))),"",INDEX('Policy Characteristics'!G:G,MATCH($C465,'Policy Characteristics'!$C:$C,0)))</f>
        <v>60</v>
      </c>
      <c r="N465" s="446">
        <f>IF(ISBLANK(INDEX('Policy Characteristics'!H:H,MATCH($C465,'Policy Characteristics'!$C:$C,0))),"",INDEX('Policy Characteristics'!H:H,MATCH($C465,'Policy Characteristics'!$C:$C,0)))</f>
        <v>1</v>
      </c>
      <c r="O465" s="446" t="str">
        <f>IF(ISBLANK(INDEX('Policy Characteristics'!I:I,MATCH($C465,'Policy Characteristics'!$C:$C,0))),"",INDEX('Policy Characteristics'!I:I,MATCH($C465,'Policy Characteristics'!$C:$C,0)))</f>
        <v>$/MWh</v>
      </c>
      <c r="P465" s="446" t="str">
        <f>IF(ISBLANK(INDEX('Policy Characteristics'!J:J,MATCH($C465,'Policy Characteristics'!$C:$C,0))),"",INDEX('Policy Characteristics'!J:J,MATCH($C465,'Policy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65" s="446" t="str">
        <f>IF(ISBLANK(INDEX('Policy Characteristics'!K:K,MATCH($C465,'Policy Characteristics'!$C:$C,0))),"",INDEX('Policy Characteristics'!K:K,MATCH($C465,'Policy Characteristics'!$C:$C,0)))</f>
        <v>electricity-sector-main.html#subsidies</v>
      </c>
      <c r="R465" s="446" t="str">
        <f>IF(ISBLANK(INDEX('Policy Characteristics'!L:L,MATCH($C465,'Policy Characteristics'!$C:$C,0))),"",INDEX('Policy Characteristics'!L:L,MATCH($C465,'Policy Characteristics'!$C:$C,0)))</f>
        <v>subsidy-for-electricity-production.html</v>
      </c>
      <c r="S465" s="294"/>
    </row>
    <row r="466" spans="1:19" x14ac:dyDescent="0.25">
      <c r="A466" s="446" t="str">
        <f>IF(ISBLANK(INDEX('Policy Characteristics'!A:A,MATCH($C466,'Policy Characteristics'!$C:$C,0))),"",INDEX('Policy Characteristics'!A:A,MATCH($C466,'Policy Characteristics'!$C:$C,0)))</f>
        <v>Electricity Supply</v>
      </c>
      <c r="B466" s="467" t="str">
        <f>IF(ISBLANK(INDEX('Policy Characteristics'!B:B,MATCH($C466,'Policy Characteristics'!$C:$C,0))),"",INDEX('Policy Characteristics'!B:B,MATCH($C466,'Policy Characteristics'!$C:$C,0)))</f>
        <v>Subsidy for Electricity Production</v>
      </c>
      <c r="C466" s="446" t="str">
        <f t="shared" si="27"/>
        <v>Subsidy for Elec Production by Fuel</v>
      </c>
      <c r="D466" s="294" t="s">
        <v>76</v>
      </c>
      <c r="E466" s="339"/>
      <c r="F466" s="294" t="s">
        <v>3499</v>
      </c>
      <c r="G466" s="294"/>
      <c r="H466" s="20">
        <v>1568</v>
      </c>
      <c r="I466" s="468" t="s">
        <v>43</v>
      </c>
      <c r="J466" s="469" t="str">
        <f>IF(ISBLANK(INDEX('Policy Characteristics'!D:D,MATCH($C466,'Policy Characteristics'!$C:$C,0))),"",INDEX('Policy Characteristics'!D:D,MATCH($C466,'Policy Characteristics'!$C:$C,0)))</f>
        <v>Subsidy for Electricity Production</v>
      </c>
      <c r="K466" s="446" t="str">
        <f>IF(ISBLANK(INDEX('Policy Characteristics'!E:E,MATCH($C466,'Policy Characteristics'!$C:$C,0))),"",INDEX('Policy Characteristics'!E:E,MATCH($C466,'Policy Characteristics'!$C:$C,0)))</f>
        <v>elec generation subsidy</v>
      </c>
      <c r="L466" s="446">
        <f>IF(ISBLANK(INDEX('Policy Characteristics'!F:F,MATCH($C466,'Policy Characteristics'!$C:$C,0))),"",INDEX('Policy Characteristics'!F:F,MATCH($C466,'Policy Characteristics'!$C:$C,0)))</f>
        <v>0</v>
      </c>
      <c r="M466" s="446">
        <f>IF(ISBLANK(INDEX('Policy Characteristics'!G:G,MATCH($C466,'Policy Characteristics'!$C:$C,0))),"",INDEX('Policy Characteristics'!G:G,MATCH($C466,'Policy Characteristics'!$C:$C,0)))</f>
        <v>60</v>
      </c>
      <c r="N466" s="446">
        <f>IF(ISBLANK(INDEX('Policy Characteristics'!H:H,MATCH($C466,'Policy Characteristics'!$C:$C,0))),"",INDEX('Policy Characteristics'!H:H,MATCH($C466,'Policy Characteristics'!$C:$C,0)))</f>
        <v>1</v>
      </c>
      <c r="O466" s="446" t="str">
        <f>IF(ISBLANK(INDEX('Policy Characteristics'!I:I,MATCH($C466,'Policy Characteristics'!$C:$C,0))),"",INDEX('Policy Characteristics'!I:I,MATCH($C466,'Policy Characteristics'!$C:$C,0)))</f>
        <v>$/MWh</v>
      </c>
      <c r="P466" s="446" t="str">
        <f>IF(ISBLANK(INDEX('Policy Characteristics'!J:J,MATCH($C466,'Policy Characteristics'!$C:$C,0))),"",INDEX('Policy Characteristics'!J:J,MATCH($C466,'Policy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66" s="446" t="str">
        <f>IF(ISBLANK(INDEX('Policy Characteristics'!K:K,MATCH($C466,'Policy Characteristics'!$C:$C,0))),"",INDEX('Policy Characteristics'!K:K,MATCH($C466,'Policy Characteristics'!$C:$C,0)))</f>
        <v>electricity-sector-main.html#subsidies</v>
      </c>
      <c r="R466" s="446" t="str">
        <f>IF(ISBLANK(INDEX('Policy Characteristics'!L:L,MATCH($C466,'Policy Characteristics'!$C:$C,0))),"",INDEX('Policy Characteristics'!L:L,MATCH($C466,'Policy Characteristics'!$C:$C,0)))</f>
        <v>subsidy-for-electricity-production.html</v>
      </c>
      <c r="S466" s="294"/>
    </row>
    <row r="467" spans="1:19" x14ac:dyDescent="0.25">
      <c r="A467" s="446" t="str">
        <f>IF(ISBLANK(INDEX('Policy Characteristics'!A:A,MATCH($C467,'Policy Characteristics'!$C:$C,0))),"",INDEX('Policy Characteristics'!A:A,MATCH($C467,'Policy Characteristics'!$C:$C,0)))</f>
        <v>Electricity Supply</v>
      </c>
      <c r="B467" s="467" t="str">
        <f>IF(ISBLANK(INDEX('Policy Characteristics'!B:B,MATCH($C467,'Policy Characteristics'!$C:$C,0))),"",INDEX('Policy Characteristics'!B:B,MATCH($C467,'Policy Characteristics'!$C:$C,0)))</f>
        <v>Subsidy for Electricity Production</v>
      </c>
      <c r="C467" s="446" t="str">
        <f t="shared" si="27"/>
        <v>Subsidy for Elec Production by Fuel</v>
      </c>
      <c r="D467" s="294" t="s">
        <v>77</v>
      </c>
      <c r="E467" s="339"/>
      <c r="F467" s="294" t="s">
        <v>89</v>
      </c>
      <c r="G467" s="294"/>
      <c r="H467" s="20">
        <v>1570</v>
      </c>
      <c r="I467" s="468" t="s">
        <v>43</v>
      </c>
      <c r="J467" s="469" t="str">
        <f>IF(ISBLANK(INDEX('Policy Characteristics'!D:D,MATCH($C467,'Policy Characteristics'!$C:$C,0))),"",INDEX('Policy Characteristics'!D:D,MATCH($C467,'Policy Characteristics'!$C:$C,0)))</f>
        <v>Subsidy for Electricity Production</v>
      </c>
      <c r="K467" s="446" t="str">
        <f>IF(ISBLANK(INDEX('Policy Characteristics'!E:E,MATCH($C467,'Policy Characteristics'!$C:$C,0))),"",INDEX('Policy Characteristics'!E:E,MATCH($C467,'Policy Characteristics'!$C:$C,0)))</f>
        <v>elec generation subsidy</v>
      </c>
      <c r="L467" s="446">
        <f>IF(ISBLANK(INDEX('Policy Characteristics'!F:F,MATCH($C467,'Policy Characteristics'!$C:$C,0))),"",INDEX('Policy Characteristics'!F:F,MATCH($C467,'Policy Characteristics'!$C:$C,0)))</f>
        <v>0</v>
      </c>
      <c r="M467" s="446">
        <f>IF(ISBLANK(INDEX('Policy Characteristics'!G:G,MATCH($C467,'Policy Characteristics'!$C:$C,0))),"",INDEX('Policy Characteristics'!G:G,MATCH($C467,'Policy Characteristics'!$C:$C,0)))</f>
        <v>60</v>
      </c>
      <c r="N467" s="446">
        <f>IF(ISBLANK(INDEX('Policy Characteristics'!H:H,MATCH($C467,'Policy Characteristics'!$C:$C,0))),"",INDEX('Policy Characteristics'!H:H,MATCH($C467,'Policy Characteristics'!$C:$C,0)))</f>
        <v>1</v>
      </c>
      <c r="O467" s="446" t="str">
        <f>IF(ISBLANK(INDEX('Policy Characteristics'!I:I,MATCH($C467,'Policy Characteristics'!$C:$C,0))),"",INDEX('Policy Characteristics'!I:I,MATCH($C467,'Policy Characteristics'!$C:$C,0)))</f>
        <v>$/MWh</v>
      </c>
      <c r="P467" s="446" t="str">
        <f>IF(ISBLANK(INDEX('Policy Characteristics'!J:J,MATCH($C467,'Policy Characteristics'!$C:$C,0))),"",INDEX('Policy Characteristics'!J:J,MATCH($C467,'Policy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67" s="446" t="str">
        <f>IF(ISBLANK(INDEX('Policy Characteristics'!K:K,MATCH($C467,'Policy Characteristics'!$C:$C,0))),"",INDEX('Policy Characteristics'!K:K,MATCH($C467,'Policy Characteristics'!$C:$C,0)))</f>
        <v>electricity-sector-main.html#subsidies</v>
      </c>
      <c r="R467" s="446" t="str">
        <f>IF(ISBLANK(INDEX('Policy Characteristics'!L:L,MATCH($C467,'Policy Characteristics'!$C:$C,0))),"",INDEX('Policy Characteristics'!L:L,MATCH($C467,'Policy Characteristics'!$C:$C,0)))</f>
        <v>subsidy-for-electricity-production.html</v>
      </c>
      <c r="S467" s="294"/>
    </row>
    <row r="468" spans="1:19" x14ac:dyDescent="0.25">
      <c r="A468" s="446" t="str">
        <f>IF(ISBLANK(INDEX('Policy Characteristics'!A:A,MATCH($C468,'Policy Characteristics'!$C:$C,0))),"",INDEX('Policy Characteristics'!A:A,MATCH($C468,'Policy Characteristics'!$C:$C,0)))</f>
        <v>Electricity Supply</v>
      </c>
      <c r="B468" s="467" t="str">
        <f>IF(ISBLANK(INDEX('Policy Characteristics'!B:B,MATCH($C468,'Policy Characteristics'!$C:$C,0))),"",INDEX('Policy Characteristics'!B:B,MATCH($C468,'Policy Characteristics'!$C:$C,0)))</f>
        <v>Subsidy for Electricity Production</v>
      </c>
      <c r="C468" s="446" t="str">
        <f t="shared" si="27"/>
        <v>Subsidy for Elec Production by Fuel</v>
      </c>
      <c r="D468" s="294" t="s">
        <v>449</v>
      </c>
      <c r="E468" s="339"/>
      <c r="F468" s="294" t="s">
        <v>452</v>
      </c>
      <c r="G468" s="294"/>
      <c r="H468" s="20">
        <v>1572</v>
      </c>
      <c r="I468" s="468" t="s">
        <v>43</v>
      </c>
      <c r="J468" s="469" t="str">
        <f>IF(ISBLANK(INDEX('Policy Characteristics'!D:D,MATCH($C468,'Policy Characteristics'!$C:$C,0))),"",INDEX('Policy Characteristics'!D:D,MATCH($C468,'Policy Characteristics'!$C:$C,0)))</f>
        <v>Subsidy for Electricity Production</v>
      </c>
      <c r="K468" s="446" t="str">
        <f>IF(ISBLANK(INDEX('Policy Characteristics'!E:E,MATCH($C468,'Policy Characteristics'!$C:$C,0))),"",INDEX('Policy Characteristics'!E:E,MATCH($C468,'Policy Characteristics'!$C:$C,0)))</f>
        <v>elec generation subsidy</v>
      </c>
      <c r="L468" s="446">
        <f>IF(ISBLANK(INDEX('Policy Characteristics'!F:F,MATCH($C468,'Policy Characteristics'!$C:$C,0))),"",INDEX('Policy Characteristics'!F:F,MATCH($C468,'Policy Characteristics'!$C:$C,0)))</f>
        <v>0</v>
      </c>
      <c r="M468" s="446">
        <f>IF(ISBLANK(INDEX('Policy Characteristics'!G:G,MATCH($C468,'Policy Characteristics'!$C:$C,0))),"",INDEX('Policy Characteristics'!G:G,MATCH($C468,'Policy Characteristics'!$C:$C,0)))</f>
        <v>60</v>
      </c>
      <c r="N468" s="446">
        <f>IF(ISBLANK(INDEX('Policy Characteristics'!H:H,MATCH($C468,'Policy Characteristics'!$C:$C,0))),"",INDEX('Policy Characteristics'!H:H,MATCH($C468,'Policy Characteristics'!$C:$C,0)))</f>
        <v>1</v>
      </c>
      <c r="O468" s="446" t="str">
        <f>IF(ISBLANK(INDEX('Policy Characteristics'!I:I,MATCH($C468,'Policy Characteristics'!$C:$C,0))),"",INDEX('Policy Characteristics'!I:I,MATCH($C468,'Policy Characteristics'!$C:$C,0)))</f>
        <v>$/MWh</v>
      </c>
      <c r="P468" s="446" t="str">
        <f>IF(ISBLANK(INDEX('Policy Characteristics'!J:J,MATCH($C468,'Policy Characteristics'!$C:$C,0))),"",INDEX('Policy Characteristics'!J:J,MATCH($C468,'Policy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68" s="446" t="str">
        <f>IF(ISBLANK(INDEX('Policy Characteristics'!K:K,MATCH($C468,'Policy Characteristics'!$C:$C,0))),"",INDEX('Policy Characteristics'!K:K,MATCH($C468,'Policy Characteristics'!$C:$C,0)))</f>
        <v>electricity-sector-main.html#subsidies</v>
      </c>
      <c r="R468" s="446" t="str">
        <f>IF(ISBLANK(INDEX('Policy Characteristics'!L:L,MATCH($C468,'Policy Characteristics'!$C:$C,0))),"",INDEX('Policy Characteristics'!L:L,MATCH($C468,'Policy Characteristics'!$C:$C,0)))</f>
        <v>subsidy-for-electricity-production.html</v>
      </c>
      <c r="S468" s="294"/>
    </row>
    <row r="469" spans="1:19" x14ac:dyDescent="0.25">
      <c r="A469" s="446" t="str">
        <f>IF(ISBLANK(INDEX('Policy Characteristics'!A:A,MATCH($C469,'Policy Characteristics'!$C:$C,0))),"",INDEX('Policy Characteristics'!A:A,MATCH($C469,'Policy Characteristics'!$C:$C,0)))</f>
        <v>Electricity Supply</v>
      </c>
      <c r="B469" s="467" t="str">
        <f>IF(ISBLANK(INDEX('Policy Characteristics'!B:B,MATCH($C469,'Policy Characteristics'!$C:$C,0))),"",INDEX('Policy Characteristics'!B:B,MATCH($C469,'Policy Characteristics'!$C:$C,0)))</f>
        <v>Subsidy for Electricity Production</v>
      </c>
      <c r="C469" s="446" t="str">
        <f t="shared" si="27"/>
        <v>Subsidy for Elec Production by Fuel</v>
      </c>
      <c r="D469" s="294" t="s">
        <v>78</v>
      </c>
      <c r="E469" s="339"/>
      <c r="F469" s="294" t="s">
        <v>90</v>
      </c>
      <c r="G469" s="294"/>
      <c r="H469" s="20">
        <v>1574</v>
      </c>
      <c r="I469" s="468" t="s">
        <v>43</v>
      </c>
      <c r="J469" s="469" t="str">
        <f>IF(ISBLANK(INDEX('Policy Characteristics'!D:D,MATCH($C469,'Policy Characteristics'!$C:$C,0))),"",INDEX('Policy Characteristics'!D:D,MATCH($C469,'Policy Characteristics'!$C:$C,0)))</f>
        <v>Subsidy for Electricity Production</v>
      </c>
      <c r="K469" s="446" t="str">
        <f>IF(ISBLANK(INDEX('Policy Characteristics'!E:E,MATCH($C469,'Policy Characteristics'!$C:$C,0))),"",INDEX('Policy Characteristics'!E:E,MATCH($C469,'Policy Characteristics'!$C:$C,0)))</f>
        <v>elec generation subsidy</v>
      </c>
      <c r="L469" s="446">
        <f>IF(ISBLANK(INDEX('Policy Characteristics'!F:F,MATCH($C469,'Policy Characteristics'!$C:$C,0))),"",INDEX('Policy Characteristics'!F:F,MATCH($C469,'Policy Characteristics'!$C:$C,0)))</f>
        <v>0</v>
      </c>
      <c r="M469" s="446">
        <f>IF(ISBLANK(INDEX('Policy Characteristics'!G:G,MATCH($C469,'Policy Characteristics'!$C:$C,0))),"",INDEX('Policy Characteristics'!G:G,MATCH($C469,'Policy Characteristics'!$C:$C,0)))</f>
        <v>60</v>
      </c>
      <c r="N469" s="446">
        <f>IF(ISBLANK(INDEX('Policy Characteristics'!H:H,MATCH($C469,'Policy Characteristics'!$C:$C,0))),"",INDEX('Policy Characteristics'!H:H,MATCH($C469,'Policy Characteristics'!$C:$C,0)))</f>
        <v>1</v>
      </c>
      <c r="O469" s="446" t="str">
        <f>IF(ISBLANK(INDEX('Policy Characteristics'!I:I,MATCH($C469,'Policy Characteristics'!$C:$C,0))),"",INDEX('Policy Characteristics'!I:I,MATCH($C469,'Policy Characteristics'!$C:$C,0)))</f>
        <v>$/MWh</v>
      </c>
      <c r="P469" s="446" t="str">
        <f>IF(ISBLANK(INDEX('Policy Characteristics'!J:J,MATCH($C469,'Policy Characteristics'!$C:$C,0))),"",INDEX('Policy Characteristics'!J:J,MATCH($C469,'Policy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69" s="446" t="str">
        <f>IF(ISBLANK(INDEX('Policy Characteristics'!K:K,MATCH($C469,'Policy Characteristics'!$C:$C,0))),"",INDEX('Policy Characteristics'!K:K,MATCH($C469,'Policy Characteristics'!$C:$C,0)))</f>
        <v>electricity-sector-main.html#subsidies</v>
      </c>
      <c r="R469" s="446" t="str">
        <f>IF(ISBLANK(INDEX('Policy Characteristics'!L:L,MATCH($C469,'Policy Characteristics'!$C:$C,0))),"",INDEX('Policy Characteristics'!L:L,MATCH($C469,'Policy Characteristics'!$C:$C,0)))</f>
        <v>subsidy-for-electricity-production.html</v>
      </c>
      <c r="S469" s="294"/>
    </row>
    <row r="470" spans="1:19" x14ac:dyDescent="0.25">
      <c r="A470" s="446" t="str">
        <f>IF(ISBLANK(INDEX('Policy Characteristics'!A:A,MATCH($C470,'Policy Characteristics'!$C:$C,0))),"",INDEX('Policy Characteristics'!A:A,MATCH($C470,'Policy Characteristics'!$C:$C,0)))</f>
        <v>Electricity Supply</v>
      </c>
      <c r="B470" s="467" t="str">
        <f>IF(ISBLANK(INDEX('Policy Characteristics'!B:B,MATCH($C470,'Policy Characteristics'!$C:$C,0))),"",INDEX('Policy Characteristics'!B:B,MATCH($C470,'Policy Characteristics'!$C:$C,0)))</f>
        <v>Subsidy for Electricity Production</v>
      </c>
      <c r="C470" s="446" t="str">
        <f t="shared" si="27"/>
        <v>Subsidy for Elec Production by Fuel</v>
      </c>
      <c r="D470" s="294" t="s">
        <v>79</v>
      </c>
      <c r="E470" s="339"/>
      <c r="F470" s="294" t="s">
        <v>91</v>
      </c>
      <c r="G470" s="294"/>
      <c r="H470" s="20">
        <v>1576</v>
      </c>
      <c r="I470" s="468" t="s">
        <v>43</v>
      </c>
      <c r="J470" s="469" t="str">
        <f>IF(ISBLANK(INDEX('Policy Characteristics'!D:D,MATCH($C470,'Policy Characteristics'!$C:$C,0))),"",INDEX('Policy Characteristics'!D:D,MATCH($C470,'Policy Characteristics'!$C:$C,0)))</f>
        <v>Subsidy for Electricity Production</v>
      </c>
      <c r="K470" s="446" t="str">
        <f>IF(ISBLANK(INDEX('Policy Characteristics'!E:E,MATCH($C470,'Policy Characteristics'!$C:$C,0))),"",INDEX('Policy Characteristics'!E:E,MATCH($C470,'Policy Characteristics'!$C:$C,0)))</f>
        <v>elec generation subsidy</v>
      </c>
      <c r="L470" s="446">
        <f>IF(ISBLANK(INDEX('Policy Characteristics'!F:F,MATCH($C470,'Policy Characteristics'!$C:$C,0))),"",INDEX('Policy Characteristics'!F:F,MATCH($C470,'Policy Characteristics'!$C:$C,0)))</f>
        <v>0</v>
      </c>
      <c r="M470" s="446">
        <f>IF(ISBLANK(INDEX('Policy Characteristics'!G:G,MATCH($C470,'Policy Characteristics'!$C:$C,0))),"",INDEX('Policy Characteristics'!G:G,MATCH($C470,'Policy Characteristics'!$C:$C,0)))</f>
        <v>60</v>
      </c>
      <c r="N470" s="446">
        <f>IF(ISBLANK(INDEX('Policy Characteristics'!H:H,MATCH($C470,'Policy Characteristics'!$C:$C,0))),"",INDEX('Policy Characteristics'!H:H,MATCH($C470,'Policy Characteristics'!$C:$C,0)))</f>
        <v>1</v>
      </c>
      <c r="O470" s="446" t="str">
        <f>IF(ISBLANK(INDEX('Policy Characteristics'!I:I,MATCH($C470,'Policy Characteristics'!$C:$C,0))),"",INDEX('Policy Characteristics'!I:I,MATCH($C470,'Policy Characteristics'!$C:$C,0)))</f>
        <v>$/MWh</v>
      </c>
      <c r="P470" s="446" t="str">
        <f>IF(ISBLANK(INDEX('Policy Characteristics'!J:J,MATCH($C470,'Policy Characteristics'!$C:$C,0))),"",INDEX('Policy Characteristics'!J:J,MATCH($C470,'Policy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0" s="446" t="str">
        <f>IF(ISBLANK(INDEX('Policy Characteristics'!K:K,MATCH($C470,'Policy Characteristics'!$C:$C,0))),"",INDEX('Policy Characteristics'!K:K,MATCH($C470,'Policy Characteristics'!$C:$C,0)))</f>
        <v>electricity-sector-main.html#subsidies</v>
      </c>
      <c r="R470" s="446" t="str">
        <f>IF(ISBLANK(INDEX('Policy Characteristics'!L:L,MATCH($C470,'Policy Characteristics'!$C:$C,0))),"",INDEX('Policy Characteristics'!L:L,MATCH($C470,'Policy Characteristics'!$C:$C,0)))</f>
        <v>subsidy-for-electricity-production.html</v>
      </c>
      <c r="S470" s="294"/>
    </row>
    <row r="471" spans="1:19" x14ac:dyDescent="0.25">
      <c r="A471" s="446" t="str">
        <f>IF(ISBLANK(INDEX('Policy Characteristics'!A:A,MATCH($C471,'Policy Characteristics'!$C:$C,0))),"",INDEX('Policy Characteristics'!A:A,MATCH($C471,'Policy Characteristics'!$C:$C,0)))</f>
        <v>Electricity Supply</v>
      </c>
      <c r="B471" s="467" t="str">
        <f>IF(ISBLANK(INDEX('Policy Characteristics'!B:B,MATCH($C471,'Policy Characteristics'!$C:$C,0))),"",INDEX('Policy Characteristics'!B:B,MATCH($C471,'Policy Characteristics'!$C:$C,0)))</f>
        <v>Subsidy for Electricity Production</v>
      </c>
      <c r="C471" s="446" t="str">
        <f t="shared" si="27"/>
        <v>Subsidy for Elec Production by Fuel</v>
      </c>
      <c r="D471" s="294" t="s">
        <v>80</v>
      </c>
      <c r="E471" s="339"/>
      <c r="F471" s="294" t="s">
        <v>92</v>
      </c>
      <c r="G471" s="294"/>
      <c r="H471" s="20">
        <v>1578</v>
      </c>
      <c r="I471" s="468" t="s">
        <v>43</v>
      </c>
      <c r="J471" s="469" t="str">
        <f>IF(ISBLANK(INDEX('Policy Characteristics'!D:D,MATCH($C471,'Policy Characteristics'!$C:$C,0))),"",INDEX('Policy Characteristics'!D:D,MATCH($C471,'Policy Characteristics'!$C:$C,0)))</f>
        <v>Subsidy for Electricity Production</v>
      </c>
      <c r="K471" s="446" t="str">
        <f>IF(ISBLANK(INDEX('Policy Characteristics'!E:E,MATCH($C471,'Policy Characteristics'!$C:$C,0))),"",INDEX('Policy Characteristics'!E:E,MATCH($C471,'Policy Characteristics'!$C:$C,0)))</f>
        <v>elec generation subsidy</v>
      </c>
      <c r="L471" s="446">
        <f>IF(ISBLANK(INDEX('Policy Characteristics'!F:F,MATCH($C471,'Policy Characteristics'!$C:$C,0))),"",INDEX('Policy Characteristics'!F:F,MATCH($C471,'Policy Characteristics'!$C:$C,0)))</f>
        <v>0</v>
      </c>
      <c r="M471" s="446">
        <f>IF(ISBLANK(INDEX('Policy Characteristics'!G:G,MATCH($C471,'Policy Characteristics'!$C:$C,0))),"",INDEX('Policy Characteristics'!G:G,MATCH($C471,'Policy Characteristics'!$C:$C,0)))</f>
        <v>60</v>
      </c>
      <c r="N471" s="446">
        <f>IF(ISBLANK(INDEX('Policy Characteristics'!H:H,MATCH($C471,'Policy Characteristics'!$C:$C,0))),"",INDEX('Policy Characteristics'!H:H,MATCH($C471,'Policy Characteristics'!$C:$C,0)))</f>
        <v>1</v>
      </c>
      <c r="O471" s="446" t="str">
        <f>IF(ISBLANK(INDEX('Policy Characteristics'!I:I,MATCH($C471,'Policy Characteristics'!$C:$C,0))),"",INDEX('Policy Characteristics'!I:I,MATCH($C471,'Policy Characteristics'!$C:$C,0)))</f>
        <v>$/MWh</v>
      </c>
      <c r="P471" s="446" t="str">
        <f>IF(ISBLANK(INDEX('Policy Characteristics'!J:J,MATCH($C471,'Policy Characteristics'!$C:$C,0))),"",INDEX('Policy Characteristics'!J:J,MATCH($C471,'Policy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1" s="446" t="str">
        <f>IF(ISBLANK(INDEX('Policy Characteristics'!K:K,MATCH($C471,'Policy Characteristics'!$C:$C,0))),"",INDEX('Policy Characteristics'!K:K,MATCH($C471,'Policy Characteristics'!$C:$C,0)))</f>
        <v>electricity-sector-main.html#subsidies</v>
      </c>
      <c r="R471" s="446" t="str">
        <f>IF(ISBLANK(INDEX('Policy Characteristics'!L:L,MATCH($C471,'Policy Characteristics'!$C:$C,0))),"",INDEX('Policy Characteristics'!L:L,MATCH($C471,'Policy Characteristics'!$C:$C,0)))</f>
        <v>subsidy-for-electricity-production.html</v>
      </c>
      <c r="S471" s="294"/>
    </row>
    <row r="472" spans="1:19" x14ac:dyDescent="0.25">
      <c r="A472" s="446" t="str">
        <f>IF(ISBLANK(INDEX('Policy Characteristics'!A:A,MATCH($C472,'Policy Characteristics'!$C:$C,0))),"",INDEX('Policy Characteristics'!A:A,MATCH($C472,'Policy Characteristics'!$C:$C,0)))</f>
        <v>Electricity Supply</v>
      </c>
      <c r="B472" s="467" t="str">
        <f>IF(ISBLANK(INDEX('Policy Characteristics'!B:B,MATCH($C472,'Policy Characteristics'!$C:$C,0))),"",INDEX('Policy Characteristics'!B:B,MATCH($C472,'Policy Characteristics'!$C:$C,0)))</f>
        <v>Subsidy for Electricity Production</v>
      </c>
      <c r="C472" s="446" t="str">
        <f t="shared" si="27"/>
        <v>Subsidy for Elec Production by Fuel</v>
      </c>
      <c r="D472" s="294" t="s">
        <v>2424</v>
      </c>
      <c r="E472" s="339"/>
      <c r="F472" s="294" t="s">
        <v>437</v>
      </c>
      <c r="G472" s="294"/>
      <c r="H472" s="20">
        <v>1591</v>
      </c>
      <c r="I472" s="468" t="s">
        <v>43</v>
      </c>
      <c r="J472" s="469" t="str">
        <f>IF(ISBLANK(INDEX('Policy Characteristics'!D:D,MATCH($C472,'Policy Characteristics'!$C:$C,0))),"",INDEX('Policy Characteristics'!D:D,MATCH($C472,'Policy Characteristics'!$C:$C,0)))</f>
        <v>Subsidy for Electricity Production</v>
      </c>
      <c r="K472" s="446" t="str">
        <f>IF(ISBLANK(INDEX('Policy Characteristics'!E:E,MATCH($C472,'Policy Characteristics'!$C:$C,0))),"",INDEX('Policy Characteristics'!E:E,MATCH($C472,'Policy Characteristics'!$C:$C,0)))</f>
        <v>elec generation subsidy</v>
      </c>
      <c r="L472" s="446">
        <f>IF(ISBLANK(INDEX('Policy Characteristics'!F:F,MATCH($C472,'Policy Characteristics'!$C:$C,0))),"",INDEX('Policy Characteristics'!F:F,MATCH($C472,'Policy Characteristics'!$C:$C,0)))</f>
        <v>0</v>
      </c>
      <c r="M472" s="446">
        <f>IF(ISBLANK(INDEX('Policy Characteristics'!G:G,MATCH($C472,'Policy Characteristics'!$C:$C,0))),"",INDEX('Policy Characteristics'!G:G,MATCH($C472,'Policy Characteristics'!$C:$C,0)))</f>
        <v>60</v>
      </c>
      <c r="N472" s="446">
        <f>IF(ISBLANK(INDEX('Policy Characteristics'!H:H,MATCH($C472,'Policy Characteristics'!$C:$C,0))),"",INDEX('Policy Characteristics'!H:H,MATCH($C472,'Policy Characteristics'!$C:$C,0)))</f>
        <v>1</v>
      </c>
      <c r="O472" s="446" t="str">
        <f>IF(ISBLANK(INDEX('Policy Characteristics'!I:I,MATCH($C472,'Policy Characteristics'!$C:$C,0))),"",INDEX('Policy Characteristics'!I:I,MATCH($C472,'Policy Characteristics'!$C:$C,0)))</f>
        <v>$/MWh</v>
      </c>
      <c r="P472" s="446" t="str">
        <f>IF(ISBLANK(INDEX('Policy Characteristics'!J:J,MATCH($C472,'Policy Characteristics'!$C:$C,0))),"",INDEX('Policy Characteristics'!J:J,MATCH($C472,'Policy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2" s="446" t="str">
        <f>IF(ISBLANK(INDEX('Policy Characteristics'!K:K,MATCH($C472,'Policy Characteristics'!$C:$C,0))),"",INDEX('Policy Characteristics'!K:K,MATCH($C472,'Policy Characteristics'!$C:$C,0)))</f>
        <v>electricity-sector-main.html#subsidies</v>
      </c>
      <c r="R472" s="446" t="str">
        <f>IF(ISBLANK(INDEX('Policy Characteristics'!L:L,MATCH($C472,'Policy Characteristics'!$C:$C,0))),"",INDEX('Policy Characteristics'!L:L,MATCH($C472,'Policy Characteristics'!$C:$C,0)))</f>
        <v>subsidy-for-electricity-production.html</v>
      </c>
      <c r="S472" s="294"/>
    </row>
    <row r="473" spans="1:19" x14ac:dyDescent="0.25">
      <c r="A473" s="446" t="str">
        <f>IF(ISBLANK(INDEX('Policy Characteristics'!A:A,MATCH($C473,'Policy Characteristics'!$C:$C,0))),"",INDEX('Policy Characteristics'!A:A,MATCH($C473,'Policy Characteristics'!$C:$C,0)))</f>
        <v>Electricity Supply</v>
      </c>
      <c r="B473" s="467" t="str">
        <f>IF(ISBLANK(INDEX('Policy Characteristics'!B:B,MATCH($C473,'Policy Characteristics'!$C:$C,0))),"",INDEX('Policy Characteristics'!B:B,MATCH($C473,'Policy Characteristics'!$C:$C,0)))</f>
        <v>Subsidy for Electricity Production</v>
      </c>
      <c r="C473" s="446" t="str">
        <f t="shared" si="27"/>
        <v>Subsidy for Elec Production by Fuel</v>
      </c>
      <c r="D473" s="294" t="s">
        <v>309</v>
      </c>
      <c r="E473" s="339"/>
      <c r="F473" s="294" t="s">
        <v>311</v>
      </c>
      <c r="G473" s="294"/>
      <c r="H473" s="20">
        <v>1594</v>
      </c>
      <c r="I473" s="470" t="s">
        <v>44</v>
      </c>
      <c r="J473" s="469" t="str">
        <f>IF(ISBLANK(INDEX('Policy Characteristics'!D:D,MATCH($C473,'Policy Characteristics'!$C:$C,0))),"",INDEX('Policy Characteristics'!D:D,MATCH($C473,'Policy Characteristics'!$C:$C,0)))</f>
        <v>Subsidy for Electricity Production</v>
      </c>
      <c r="K473" s="446" t="str">
        <f>IF(ISBLANK(INDEX('Policy Characteristics'!E:E,MATCH($C473,'Policy Characteristics'!$C:$C,0))),"",INDEX('Policy Characteristics'!E:E,MATCH($C473,'Policy Characteristics'!$C:$C,0)))</f>
        <v>elec generation subsidy</v>
      </c>
      <c r="L473" s="446">
        <f>IF(ISBLANK(INDEX('Policy Characteristics'!F:F,MATCH($C473,'Policy Characteristics'!$C:$C,0))),"",INDEX('Policy Characteristics'!F:F,MATCH($C473,'Policy Characteristics'!$C:$C,0)))</f>
        <v>0</v>
      </c>
      <c r="M473" s="446">
        <f>IF(ISBLANK(INDEX('Policy Characteristics'!G:G,MATCH($C473,'Policy Characteristics'!$C:$C,0))),"",INDEX('Policy Characteristics'!G:G,MATCH($C473,'Policy Characteristics'!$C:$C,0)))</f>
        <v>60</v>
      </c>
      <c r="N473" s="446">
        <f>IF(ISBLANK(INDEX('Policy Characteristics'!H:H,MATCH($C473,'Policy Characteristics'!$C:$C,0))),"",INDEX('Policy Characteristics'!H:H,MATCH($C473,'Policy Characteristics'!$C:$C,0)))</f>
        <v>1</v>
      </c>
      <c r="O473" s="446" t="str">
        <f>IF(ISBLANK(INDEX('Policy Characteristics'!I:I,MATCH($C473,'Policy Characteristics'!$C:$C,0))),"",INDEX('Policy Characteristics'!I:I,MATCH($C473,'Policy Characteristics'!$C:$C,0)))</f>
        <v>$/MWh</v>
      </c>
      <c r="P473" s="446" t="str">
        <f>IF(ISBLANK(INDEX('Policy Characteristics'!J:J,MATCH($C473,'Policy Characteristics'!$C:$C,0))),"",INDEX('Policy Characteristics'!J:J,MATCH($C473,'Policy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3" s="446" t="str">
        <f>IF(ISBLANK(INDEX('Policy Characteristics'!K:K,MATCH($C473,'Policy Characteristics'!$C:$C,0))),"",INDEX('Policy Characteristics'!K:K,MATCH($C473,'Policy Characteristics'!$C:$C,0)))</f>
        <v>electricity-sector-main.html#subsidies</v>
      </c>
      <c r="R473" s="446" t="str">
        <f>IF(ISBLANK(INDEX('Policy Characteristics'!L:L,MATCH($C473,'Policy Characteristics'!$C:$C,0))),"",INDEX('Policy Characteristics'!L:L,MATCH($C473,'Policy Characteristics'!$C:$C,0)))</f>
        <v>subsidy-for-electricity-production.html</v>
      </c>
      <c r="S473" s="294"/>
    </row>
    <row r="474" spans="1:19" x14ac:dyDescent="0.25">
      <c r="A474" s="446" t="str">
        <f>IF(ISBLANK(INDEX('Policy Characteristics'!A:A,MATCH($C474,'Policy Characteristics'!$C:$C,0))),"",INDEX('Policy Characteristics'!A:A,MATCH($C474,'Policy Characteristics'!$C:$C,0)))</f>
        <v>Electricity Supply</v>
      </c>
      <c r="B474" s="467" t="str">
        <f>IF(ISBLANK(INDEX('Policy Characteristics'!B:B,MATCH($C474,'Policy Characteristics'!$C:$C,0))),"",INDEX('Policy Characteristics'!B:B,MATCH($C474,'Policy Characteristics'!$C:$C,0)))</f>
        <v>Subsidy for Electricity Production</v>
      </c>
      <c r="C474" s="446" t="str">
        <f t="shared" si="27"/>
        <v>Subsidy for Elec Production by Fuel</v>
      </c>
      <c r="D474" s="294" t="s">
        <v>310</v>
      </c>
      <c r="E474" s="339"/>
      <c r="F474" s="294" t="s">
        <v>312</v>
      </c>
      <c r="G474" s="294"/>
      <c r="H474" s="20">
        <v>1597</v>
      </c>
      <c r="I474" s="470" t="s">
        <v>44</v>
      </c>
      <c r="J474" s="469" t="str">
        <f>IF(ISBLANK(INDEX('Policy Characteristics'!D:D,MATCH($C474,'Policy Characteristics'!$C:$C,0))),"",INDEX('Policy Characteristics'!D:D,MATCH($C474,'Policy Characteristics'!$C:$C,0)))</f>
        <v>Subsidy for Electricity Production</v>
      </c>
      <c r="K474" s="446" t="str">
        <f>IF(ISBLANK(INDEX('Policy Characteristics'!E:E,MATCH($C474,'Policy Characteristics'!$C:$C,0))),"",INDEX('Policy Characteristics'!E:E,MATCH($C474,'Policy Characteristics'!$C:$C,0)))</f>
        <v>elec generation subsidy</v>
      </c>
      <c r="L474" s="446">
        <f>IF(ISBLANK(INDEX('Policy Characteristics'!F:F,MATCH($C474,'Policy Characteristics'!$C:$C,0))),"",INDEX('Policy Characteristics'!F:F,MATCH($C474,'Policy Characteristics'!$C:$C,0)))</f>
        <v>0</v>
      </c>
      <c r="M474" s="446">
        <f>IF(ISBLANK(INDEX('Policy Characteristics'!G:G,MATCH($C474,'Policy Characteristics'!$C:$C,0))),"",INDEX('Policy Characteristics'!G:G,MATCH($C474,'Policy Characteristics'!$C:$C,0)))</f>
        <v>60</v>
      </c>
      <c r="N474" s="446">
        <f>IF(ISBLANK(INDEX('Policy Characteristics'!H:H,MATCH($C474,'Policy Characteristics'!$C:$C,0))),"",INDEX('Policy Characteristics'!H:H,MATCH($C474,'Policy Characteristics'!$C:$C,0)))</f>
        <v>1</v>
      </c>
      <c r="O474" s="446" t="str">
        <f>IF(ISBLANK(INDEX('Policy Characteristics'!I:I,MATCH($C474,'Policy Characteristics'!$C:$C,0))),"",INDEX('Policy Characteristics'!I:I,MATCH($C474,'Policy Characteristics'!$C:$C,0)))</f>
        <v>$/MWh</v>
      </c>
      <c r="P474" s="446" t="str">
        <f>IF(ISBLANK(INDEX('Policy Characteristics'!J:J,MATCH($C474,'Policy Characteristics'!$C:$C,0))),"",INDEX('Policy Characteristics'!J:J,MATCH($C474,'Policy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4" s="446" t="str">
        <f>IF(ISBLANK(INDEX('Policy Characteristics'!K:K,MATCH($C474,'Policy Characteristics'!$C:$C,0))),"",INDEX('Policy Characteristics'!K:K,MATCH($C474,'Policy Characteristics'!$C:$C,0)))</f>
        <v>electricity-sector-main.html#subsidies</v>
      </c>
      <c r="R474" s="446" t="str">
        <f>IF(ISBLANK(INDEX('Policy Characteristics'!L:L,MATCH($C474,'Policy Characteristics'!$C:$C,0))),"",INDEX('Policy Characteristics'!L:L,MATCH($C474,'Policy Characteristics'!$C:$C,0)))</f>
        <v>subsidy-for-electricity-production.html</v>
      </c>
      <c r="S474" s="294"/>
    </row>
    <row r="475" spans="1:19" x14ac:dyDescent="0.25">
      <c r="A475" s="446" t="str">
        <f>IF(ISBLANK(INDEX('Policy Characteristics'!A:A,MATCH($C475,'Policy Characteristics'!$C:$C,0))),"",INDEX('Policy Characteristics'!A:A,MATCH($C475,'Policy Characteristics'!$C:$C,0)))</f>
        <v>Electricity Supply</v>
      </c>
      <c r="B475" s="467" t="str">
        <f>IF(ISBLANK(INDEX('Policy Characteristics'!B:B,MATCH($C475,'Policy Characteristics'!$C:$C,0))),"",INDEX('Policy Characteristics'!B:B,MATCH($C475,'Policy Characteristics'!$C:$C,0)))</f>
        <v>Subsidy for Electricity Production</v>
      </c>
      <c r="C475" s="446" t="str">
        <f t="shared" si="27"/>
        <v>Subsidy for Elec Production by Fuel</v>
      </c>
      <c r="D475" s="294" t="s">
        <v>445</v>
      </c>
      <c r="E475" s="339"/>
      <c r="F475" s="294" t="s">
        <v>444</v>
      </c>
      <c r="G475" s="294"/>
      <c r="H475" s="20">
        <v>1580</v>
      </c>
      <c r="I475" s="470" t="s">
        <v>44</v>
      </c>
      <c r="J475" s="469" t="str">
        <f>IF(ISBLANK(INDEX('Policy Characteristics'!D:D,MATCH($C475,'Policy Characteristics'!$C:$C,0))),"",INDEX('Policy Characteristics'!D:D,MATCH($C475,'Policy Characteristics'!$C:$C,0)))</f>
        <v>Subsidy for Electricity Production</v>
      </c>
      <c r="K475" s="446" t="str">
        <f>IF(ISBLANK(INDEX('Policy Characteristics'!E:E,MATCH($C475,'Policy Characteristics'!$C:$C,0))),"",INDEX('Policy Characteristics'!E:E,MATCH($C475,'Policy Characteristics'!$C:$C,0)))</f>
        <v>elec generation subsidy</v>
      </c>
      <c r="L475" s="446">
        <f>IF(ISBLANK(INDEX('Policy Characteristics'!F:F,MATCH($C475,'Policy Characteristics'!$C:$C,0))),"",INDEX('Policy Characteristics'!F:F,MATCH($C475,'Policy Characteristics'!$C:$C,0)))</f>
        <v>0</v>
      </c>
      <c r="M475" s="446">
        <f>IF(ISBLANK(INDEX('Policy Characteristics'!G:G,MATCH($C475,'Policy Characteristics'!$C:$C,0))),"",INDEX('Policy Characteristics'!G:G,MATCH($C475,'Policy Characteristics'!$C:$C,0)))</f>
        <v>60</v>
      </c>
      <c r="N475" s="446">
        <f>IF(ISBLANK(INDEX('Policy Characteristics'!H:H,MATCH($C475,'Policy Characteristics'!$C:$C,0))),"",INDEX('Policy Characteristics'!H:H,MATCH($C475,'Policy Characteristics'!$C:$C,0)))</f>
        <v>1</v>
      </c>
      <c r="O475" s="446" t="str">
        <f>IF(ISBLANK(INDEX('Policy Characteristics'!I:I,MATCH($C475,'Policy Characteristics'!$C:$C,0))),"",INDEX('Policy Characteristics'!I:I,MATCH($C475,'Policy Characteristics'!$C:$C,0)))</f>
        <v>$/MWh</v>
      </c>
      <c r="P475" s="446" t="str">
        <f>IF(ISBLANK(INDEX('Policy Characteristics'!J:J,MATCH($C475,'Policy Characteristics'!$C:$C,0))),"",INDEX('Policy Characteristics'!J:J,MATCH($C475,'Policy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5" s="446" t="str">
        <f>IF(ISBLANK(INDEX('Policy Characteristics'!K:K,MATCH($C475,'Policy Characteristics'!$C:$C,0))),"",INDEX('Policy Characteristics'!K:K,MATCH($C475,'Policy Characteristics'!$C:$C,0)))</f>
        <v>electricity-sector-main.html#subsidies</v>
      </c>
      <c r="R475" s="446" t="str">
        <f>IF(ISBLANK(INDEX('Policy Characteristics'!L:L,MATCH($C475,'Policy Characteristics'!$C:$C,0))),"",INDEX('Policy Characteristics'!L:L,MATCH($C475,'Policy Characteristics'!$C:$C,0)))</f>
        <v>subsidy-for-electricity-production.html</v>
      </c>
      <c r="S475" s="294"/>
    </row>
    <row r="476" spans="1:19" x14ac:dyDescent="0.25">
      <c r="A476" s="446" t="str">
        <f>IF(ISBLANK(INDEX('Policy Characteristics'!A:A,MATCH($C476,'Policy Characteristics'!$C:$C,0))),"",INDEX('Policy Characteristics'!A:A,MATCH($C476,'Policy Characteristics'!$C:$C,0)))</f>
        <v>Electricity Supply</v>
      </c>
      <c r="B476" s="467" t="str">
        <f>IF(ISBLANK(INDEX('Policy Characteristics'!B:B,MATCH($C476,'Policy Characteristics'!$C:$C,0))),"",INDEX('Policy Characteristics'!B:B,MATCH($C476,'Policy Characteristics'!$C:$C,0)))</f>
        <v>Subsidy for Electricity Production</v>
      </c>
      <c r="C476" s="446" t="str">
        <f t="shared" si="27"/>
        <v>Subsidy for Elec Production by Fuel</v>
      </c>
      <c r="D476" s="294" t="s">
        <v>454</v>
      </c>
      <c r="E476" s="339"/>
      <c r="F476" s="294" t="s">
        <v>455</v>
      </c>
      <c r="G476" s="294"/>
      <c r="H476" s="20">
        <v>1582</v>
      </c>
      <c r="I476" s="468" t="s">
        <v>43</v>
      </c>
      <c r="J476" s="469" t="str">
        <f>IF(ISBLANK(INDEX('Policy Characteristics'!D:D,MATCH($C476,'Policy Characteristics'!$C:$C,0))),"",INDEX('Policy Characteristics'!D:D,MATCH($C476,'Policy Characteristics'!$C:$C,0)))</f>
        <v>Subsidy for Electricity Production</v>
      </c>
      <c r="K476" s="446" t="str">
        <f>IF(ISBLANK(INDEX('Policy Characteristics'!E:E,MATCH($C476,'Policy Characteristics'!$C:$C,0))),"",INDEX('Policy Characteristics'!E:E,MATCH($C476,'Policy Characteristics'!$C:$C,0)))</f>
        <v>elec generation subsidy</v>
      </c>
      <c r="L476" s="446">
        <f>IF(ISBLANK(INDEX('Policy Characteristics'!F:F,MATCH($C476,'Policy Characteristics'!$C:$C,0))),"",INDEX('Policy Characteristics'!F:F,MATCH($C476,'Policy Characteristics'!$C:$C,0)))</f>
        <v>0</v>
      </c>
      <c r="M476" s="446">
        <f>IF(ISBLANK(INDEX('Policy Characteristics'!G:G,MATCH($C476,'Policy Characteristics'!$C:$C,0))),"",INDEX('Policy Characteristics'!G:G,MATCH($C476,'Policy Characteristics'!$C:$C,0)))</f>
        <v>60</v>
      </c>
      <c r="N476" s="446">
        <f>IF(ISBLANK(INDEX('Policy Characteristics'!H:H,MATCH($C476,'Policy Characteristics'!$C:$C,0))),"",INDEX('Policy Characteristics'!H:H,MATCH($C476,'Policy Characteristics'!$C:$C,0)))</f>
        <v>1</v>
      </c>
      <c r="O476" s="446" t="str">
        <f>IF(ISBLANK(INDEX('Policy Characteristics'!I:I,MATCH($C476,'Policy Characteristics'!$C:$C,0))),"",INDEX('Policy Characteristics'!I:I,MATCH($C476,'Policy Characteristics'!$C:$C,0)))</f>
        <v>$/MWh</v>
      </c>
      <c r="P476" s="446" t="str">
        <f>IF(ISBLANK(INDEX('Policy Characteristics'!J:J,MATCH($C476,'Policy Characteristics'!$C:$C,0))),"",INDEX('Policy Characteristics'!J:J,MATCH($C476,'Policy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6" s="446" t="str">
        <f>IF(ISBLANK(INDEX('Policy Characteristics'!K:K,MATCH($C476,'Policy Characteristics'!$C:$C,0))),"",INDEX('Policy Characteristics'!K:K,MATCH($C476,'Policy Characteristics'!$C:$C,0)))</f>
        <v>electricity-sector-main.html#subsidies</v>
      </c>
      <c r="R476" s="446" t="str">
        <f>IF(ISBLANK(INDEX('Policy Characteristics'!L:L,MATCH($C476,'Policy Characteristics'!$C:$C,0))),"",INDEX('Policy Characteristics'!L:L,MATCH($C476,'Policy Characteristics'!$C:$C,0)))</f>
        <v>subsidy-for-electricity-production.html</v>
      </c>
      <c r="S476" s="294"/>
    </row>
    <row r="477" spans="1:19" x14ac:dyDescent="0.25">
      <c r="A477" s="446" t="str">
        <f>IF(ISBLANK(INDEX('Policy Characteristics'!A:A,MATCH($C477,'Policy Characteristics'!$C:$C,0))),"",INDEX('Policy Characteristics'!A:A,MATCH($C477,'Policy Characteristics'!$C:$C,0)))</f>
        <v>Electricity Supply</v>
      </c>
      <c r="B477" s="467" t="str">
        <f>IF(ISBLANK(INDEX('Policy Characteristics'!B:B,MATCH($C477,'Policy Characteristics'!$C:$C,0))),"",INDEX('Policy Characteristics'!B:B,MATCH($C477,'Policy Characteristics'!$C:$C,0)))</f>
        <v>Subsidy for Electricity Production</v>
      </c>
      <c r="C477" s="446" t="str">
        <f t="shared" si="27"/>
        <v>Subsidy for Elec Production by Fuel</v>
      </c>
      <c r="D477" s="294" t="s">
        <v>2749</v>
      </c>
      <c r="E477" s="339"/>
      <c r="F477" s="294" t="s">
        <v>2468</v>
      </c>
      <c r="G477" s="294"/>
      <c r="H477" s="20">
        <v>1584</v>
      </c>
      <c r="I477" s="470" t="s">
        <v>44</v>
      </c>
      <c r="J477" s="469" t="str">
        <f>IF(ISBLANK(INDEX('Policy Characteristics'!D:D,MATCH($C477,'Policy Characteristics'!$C:$C,0))),"",INDEX('Policy Characteristics'!D:D,MATCH($C477,'Policy Characteristics'!$C:$C,0)))</f>
        <v>Subsidy for Electricity Production</v>
      </c>
      <c r="K477" s="446" t="str">
        <f>IF(ISBLANK(INDEX('Policy Characteristics'!E:E,MATCH($C477,'Policy Characteristics'!$C:$C,0))),"",INDEX('Policy Characteristics'!E:E,MATCH($C477,'Policy Characteristics'!$C:$C,0)))</f>
        <v>elec generation subsidy</v>
      </c>
      <c r="L477" s="446">
        <f>IF(ISBLANK(INDEX('Policy Characteristics'!F:F,MATCH($C477,'Policy Characteristics'!$C:$C,0))),"",INDEX('Policy Characteristics'!F:F,MATCH($C477,'Policy Characteristics'!$C:$C,0)))</f>
        <v>0</v>
      </c>
      <c r="M477" s="446">
        <f>IF(ISBLANK(INDEX('Policy Characteristics'!G:G,MATCH($C477,'Policy Characteristics'!$C:$C,0))),"",INDEX('Policy Characteristics'!G:G,MATCH($C477,'Policy Characteristics'!$C:$C,0)))</f>
        <v>60</v>
      </c>
      <c r="N477" s="446">
        <f>IF(ISBLANK(INDEX('Policy Characteristics'!H:H,MATCH($C477,'Policy Characteristics'!$C:$C,0))),"",INDEX('Policy Characteristics'!H:H,MATCH($C477,'Policy Characteristics'!$C:$C,0)))</f>
        <v>1</v>
      </c>
      <c r="O477" s="446" t="str">
        <f>IF(ISBLANK(INDEX('Policy Characteristics'!I:I,MATCH($C477,'Policy Characteristics'!$C:$C,0))),"",INDEX('Policy Characteristics'!I:I,MATCH($C477,'Policy Characteristics'!$C:$C,0)))</f>
        <v>$/MWh</v>
      </c>
      <c r="P477" s="446" t="str">
        <f>IF(ISBLANK(INDEX('Policy Characteristics'!J:J,MATCH($C477,'Policy Characteristics'!$C:$C,0))),"",INDEX('Policy Characteristics'!J:J,MATCH($C477,'Policy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7" s="446" t="str">
        <f>IF(ISBLANK(INDEX('Policy Characteristics'!K:K,MATCH($C477,'Policy Characteristics'!$C:$C,0))),"",INDEX('Policy Characteristics'!K:K,MATCH($C477,'Policy Characteristics'!$C:$C,0)))</f>
        <v>electricity-sector-main.html#subsidies</v>
      </c>
      <c r="R477" s="446" t="str">
        <f>IF(ISBLANK(INDEX('Policy Characteristics'!L:L,MATCH($C477,'Policy Characteristics'!$C:$C,0))),"",INDEX('Policy Characteristics'!L:L,MATCH($C477,'Policy Characteristics'!$C:$C,0)))</f>
        <v>subsidy-for-electricity-production.html</v>
      </c>
      <c r="S477" s="294"/>
    </row>
    <row r="478" spans="1:19" x14ac:dyDescent="0.25">
      <c r="A478" s="446" t="str">
        <f>IF(ISBLANK(INDEX('Policy Characteristics'!A:A,MATCH($C478,'Policy Characteristics'!$C:$C,0))),"",INDEX('Policy Characteristics'!A:A,MATCH($C478,'Policy Characteristics'!$C:$C,0)))</f>
        <v>Electricity Supply</v>
      </c>
      <c r="B478" s="467" t="str">
        <f>IF(ISBLANK(INDEX('Policy Characteristics'!B:B,MATCH($C478,'Policy Characteristics'!$C:$C,0))),"",INDEX('Policy Characteristics'!B:B,MATCH($C478,'Policy Characteristics'!$C:$C,0)))</f>
        <v>Subsidy for Electricity Production</v>
      </c>
      <c r="C478" s="446" t="str">
        <f t="shared" si="27"/>
        <v>Subsidy for Elec Production by Fuel</v>
      </c>
      <c r="D478" s="294" t="s">
        <v>2750</v>
      </c>
      <c r="E478" s="339"/>
      <c r="F478" s="294" t="s">
        <v>2592</v>
      </c>
      <c r="G478" s="294"/>
      <c r="H478" s="20">
        <v>1586</v>
      </c>
      <c r="I478" s="470" t="s">
        <v>44</v>
      </c>
      <c r="J478" s="469" t="str">
        <f>IF(ISBLANK(INDEX('Policy Characteristics'!D:D,MATCH($C478,'Policy Characteristics'!$C:$C,0))),"",INDEX('Policy Characteristics'!D:D,MATCH($C478,'Policy Characteristics'!$C:$C,0)))</f>
        <v>Subsidy for Electricity Production</v>
      </c>
      <c r="K478" s="446" t="str">
        <f>IF(ISBLANK(INDEX('Policy Characteristics'!E:E,MATCH($C478,'Policy Characteristics'!$C:$C,0))),"",INDEX('Policy Characteristics'!E:E,MATCH($C478,'Policy Characteristics'!$C:$C,0)))</f>
        <v>elec generation subsidy</v>
      </c>
      <c r="L478" s="446">
        <f>IF(ISBLANK(INDEX('Policy Characteristics'!F:F,MATCH($C478,'Policy Characteristics'!$C:$C,0))),"",INDEX('Policy Characteristics'!F:F,MATCH($C478,'Policy Characteristics'!$C:$C,0)))</f>
        <v>0</v>
      </c>
      <c r="M478" s="446">
        <f>IF(ISBLANK(INDEX('Policy Characteristics'!G:G,MATCH($C478,'Policy Characteristics'!$C:$C,0))),"",INDEX('Policy Characteristics'!G:G,MATCH($C478,'Policy Characteristics'!$C:$C,0)))</f>
        <v>60</v>
      </c>
      <c r="N478" s="446">
        <f>IF(ISBLANK(INDEX('Policy Characteristics'!H:H,MATCH($C478,'Policy Characteristics'!$C:$C,0))),"",INDEX('Policy Characteristics'!H:H,MATCH($C478,'Policy Characteristics'!$C:$C,0)))</f>
        <v>1</v>
      </c>
      <c r="O478" s="446" t="str">
        <f>IF(ISBLANK(INDEX('Policy Characteristics'!I:I,MATCH($C478,'Policy Characteristics'!$C:$C,0))),"",INDEX('Policy Characteristics'!I:I,MATCH($C478,'Policy Characteristics'!$C:$C,0)))</f>
        <v>$/MWh</v>
      </c>
      <c r="P478" s="446" t="str">
        <f>IF(ISBLANK(INDEX('Policy Characteristics'!J:J,MATCH($C478,'Policy Characteristics'!$C:$C,0))),"",INDEX('Policy Characteristics'!J:J,MATCH($C478,'Policy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8" s="446" t="str">
        <f>IF(ISBLANK(INDEX('Policy Characteristics'!K:K,MATCH($C478,'Policy Characteristics'!$C:$C,0))),"",INDEX('Policy Characteristics'!K:K,MATCH($C478,'Policy Characteristics'!$C:$C,0)))</f>
        <v>electricity-sector-main.html#subsidies</v>
      </c>
      <c r="R478" s="446" t="str">
        <f>IF(ISBLANK(INDEX('Policy Characteristics'!L:L,MATCH($C478,'Policy Characteristics'!$C:$C,0))),"",INDEX('Policy Characteristics'!L:L,MATCH($C478,'Policy Characteristics'!$C:$C,0)))</f>
        <v>subsidy-for-electricity-production.html</v>
      </c>
      <c r="S478" s="294"/>
    </row>
    <row r="479" spans="1:19" x14ac:dyDescent="0.25">
      <c r="A479" s="446" t="str">
        <f>IF(ISBLANK(INDEX('Policy Characteristics'!A:A,MATCH($C479,'Policy Characteristics'!$C:$C,0))),"",INDEX('Policy Characteristics'!A:A,MATCH($C479,'Policy Characteristics'!$C:$C,0)))</f>
        <v>Electricity Supply</v>
      </c>
      <c r="B479" s="467" t="str">
        <f>IF(ISBLANK(INDEX('Policy Characteristics'!B:B,MATCH($C479,'Policy Characteristics'!$C:$C,0))),"",INDEX('Policy Characteristics'!B:B,MATCH($C479,'Policy Characteristics'!$C:$C,0)))</f>
        <v>Subsidy for Electricity Production</v>
      </c>
      <c r="C479" s="446" t="str">
        <f t="shared" si="27"/>
        <v>Subsidy for Elec Production by Fuel</v>
      </c>
      <c r="D479" s="294" t="s">
        <v>2751</v>
      </c>
      <c r="E479" s="339"/>
      <c r="F479" s="294" t="s">
        <v>2470</v>
      </c>
      <c r="G479" s="294"/>
      <c r="H479" s="20">
        <v>1588</v>
      </c>
      <c r="I479" s="470" t="s">
        <v>43</v>
      </c>
      <c r="J479" s="469" t="str">
        <f>IF(ISBLANK(INDEX('Policy Characteristics'!D:D,MATCH($C479,'Policy Characteristics'!$C:$C,0))),"",INDEX('Policy Characteristics'!D:D,MATCH($C479,'Policy Characteristics'!$C:$C,0)))</f>
        <v>Subsidy for Electricity Production</v>
      </c>
      <c r="K479" s="446" t="str">
        <f>IF(ISBLANK(INDEX('Policy Characteristics'!E:E,MATCH($C479,'Policy Characteristics'!$C:$C,0))),"",INDEX('Policy Characteristics'!E:E,MATCH($C479,'Policy Characteristics'!$C:$C,0)))</f>
        <v>elec generation subsidy</v>
      </c>
      <c r="L479" s="446">
        <f>IF(ISBLANK(INDEX('Policy Characteristics'!F:F,MATCH($C479,'Policy Characteristics'!$C:$C,0))),"",INDEX('Policy Characteristics'!F:F,MATCH($C479,'Policy Characteristics'!$C:$C,0)))</f>
        <v>0</v>
      </c>
      <c r="M479" s="446">
        <f>IF(ISBLANK(INDEX('Policy Characteristics'!G:G,MATCH($C479,'Policy Characteristics'!$C:$C,0))),"",INDEX('Policy Characteristics'!G:G,MATCH($C479,'Policy Characteristics'!$C:$C,0)))</f>
        <v>60</v>
      </c>
      <c r="N479" s="446">
        <f>IF(ISBLANK(INDEX('Policy Characteristics'!H:H,MATCH($C479,'Policy Characteristics'!$C:$C,0))),"",INDEX('Policy Characteristics'!H:H,MATCH($C479,'Policy Characteristics'!$C:$C,0)))</f>
        <v>1</v>
      </c>
      <c r="O479" s="446" t="str">
        <f>IF(ISBLANK(INDEX('Policy Characteristics'!I:I,MATCH($C479,'Policy Characteristics'!$C:$C,0))),"",INDEX('Policy Characteristics'!I:I,MATCH($C479,'Policy Characteristics'!$C:$C,0)))</f>
        <v>$/MWh</v>
      </c>
      <c r="P479" s="446" t="str">
        <f>IF(ISBLANK(INDEX('Policy Characteristics'!J:J,MATCH($C479,'Policy Characteristics'!$C:$C,0))),"",INDEX('Policy Characteristics'!J:J,MATCH($C479,'Policy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9" s="446" t="str">
        <f>IF(ISBLANK(INDEX('Policy Characteristics'!K:K,MATCH($C479,'Policy Characteristics'!$C:$C,0))),"",INDEX('Policy Characteristics'!K:K,MATCH($C479,'Policy Characteristics'!$C:$C,0)))</f>
        <v>electricity-sector-main.html#subsidies</v>
      </c>
      <c r="R479" s="446" t="str">
        <f>IF(ISBLANK(INDEX('Policy Characteristics'!L:L,MATCH($C479,'Policy Characteristics'!$C:$C,0))),"",INDEX('Policy Characteristics'!L:L,MATCH($C479,'Policy Characteristics'!$C:$C,0)))</f>
        <v>subsidy-for-electricity-production.html</v>
      </c>
      <c r="S479" s="294"/>
    </row>
    <row r="480" spans="1:19" x14ac:dyDescent="0.25">
      <c r="A480" s="446" t="str">
        <f>IF(ISBLANK(INDEX('Policy Characteristics'!A:A,MATCH($C480,'Policy Characteristics'!$C:$C,0))),"",INDEX('Policy Characteristics'!A:A,MATCH($C480,'Policy Characteristics'!$C:$C,0)))</f>
        <v>Electricity Supply</v>
      </c>
      <c r="B480" s="467" t="str">
        <f>IF(ISBLANK(INDEX('Policy Characteristics'!B:B,MATCH($C480,'Policy Characteristics'!$C:$C,0))),"",INDEX('Policy Characteristics'!B:B,MATCH($C480,'Policy Characteristics'!$C:$C,0)))</f>
        <v>Subsidy for Electricity Production</v>
      </c>
      <c r="C480" s="446" t="str">
        <f t="shared" si="27"/>
        <v>Subsidy for Elec Production by Fuel</v>
      </c>
      <c r="D480" s="294" t="s">
        <v>3487</v>
      </c>
      <c r="E480" s="339"/>
      <c r="F480" s="294" t="s">
        <v>3494</v>
      </c>
      <c r="G480" s="294"/>
      <c r="H480" s="20">
        <v>1797</v>
      </c>
      <c r="I480" s="470" t="s">
        <v>43</v>
      </c>
      <c r="J480" s="469" t="str">
        <f>IF(ISBLANK(INDEX('Policy Characteristics'!D:D,MATCH($C480,'Policy Characteristics'!$C:$C,0))),"",INDEX('Policy Characteristics'!D:D,MATCH($C480,'Policy Characteristics'!$C:$C,0)))</f>
        <v>Subsidy for Electricity Production</v>
      </c>
      <c r="K480" s="446" t="str">
        <f>IF(ISBLANK(INDEX('Policy Characteristics'!E:E,MATCH($C480,'Policy Characteristics'!$C:$C,0))),"",INDEX('Policy Characteristics'!E:E,MATCH($C480,'Policy Characteristics'!$C:$C,0)))</f>
        <v>elec generation subsidy</v>
      </c>
      <c r="L480" s="446">
        <f>IF(ISBLANK(INDEX('Policy Characteristics'!F:F,MATCH($C480,'Policy Characteristics'!$C:$C,0))),"",INDEX('Policy Characteristics'!F:F,MATCH($C480,'Policy Characteristics'!$C:$C,0)))</f>
        <v>0</v>
      </c>
      <c r="M480" s="446">
        <f>IF(ISBLANK(INDEX('Policy Characteristics'!G:G,MATCH($C480,'Policy Characteristics'!$C:$C,0))),"",INDEX('Policy Characteristics'!G:G,MATCH($C480,'Policy Characteristics'!$C:$C,0)))</f>
        <v>60</v>
      </c>
      <c r="N480" s="446">
        <f>IF(ISBLANK(INDEX('Policy Characteristics'!H:H,MATCH($C480,'Policy Characteristics'!$C:$C,0))),"",INDEX('Policy Characteristics'!H:H,MATCH($C480,'Policy Characteristics'!$C:$C,0)))</f>
        <v>1</v>
      </c>
      <c r="O480" s="446" t="str">
        <f>IF(ISBLANK(INDEX('Policy Characteristics'!I:I,MATCH($C480,'Policy Characteristics'!$C:$C,0))),"",INDEX('Policy Characteristics'!I:I,MATCH($C480,'Policy Characteristics'!$C:$C,0)))</f>
        <v>$/MWh</v>
      </c>
      <c r="P480" s="446" t="str">
        <f>IF(ISBLANK(INDEX('Policy Characteristics'!J:J,MATCH($C480,'Policy Characteristics'!$C:$C,0))),"",INDEX('Policy Characteristics'!J:J,MATCH($C480,'Policy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80" s="446" t="str">
        <f>IF(ISBLANK(INDEX('Policy Characteristics'!K:K,MATCH($C480,'Policy Characteristics'!$C:$C,0))),"",INDEX('Policy Characteristics'!K:K,MATCH($C480,'Policy Characteristics'!$C:$C,0)))</f>
        <v>electricity-sector-main.html#subsidies</v>
      </c>
      <c r="R480" s="446" t="str">
        <f>IF(ISBLANK(INDEX('Policy Characteristics'!L:L,MATCH($C480,'Policy Characteristics'!$C:$C,0))),"",INDEX('Policy Characteristics'!L:L,MATCH($C480,'Policy Characteristics'!$C:$C,0)))</f>
        <v>subsidy-for-electricity-production.html</v>
      </c>
      <c r="S480" s="294"/>
    </row>
    <row r="481" spans="1:19" x14ac:dyDescent="0.25">
      <c r="A481" s="446" t="str">
        <f>IF(ISBLANK(INDEX('Policy Characteristics'!A:A,MATCH($C481,'Policy Characteristics'!$C:$C,0))),"",INDEX('Policy Characteristics'!A:A,MATCH($C481,'Policy Characteristics'!$C:$C,0)))</f>
        <v>Electricity Supply</v>
      </c>
      <c r="B481" s="467" t="str">
        <f>IF(ISBLANK(INDEX('Policy Characteristics'!B:B,MATCH($C481,'Policy Characteristics'!$C:$C,0))),"",INDEX('Policy Characteristics'!B:B,MATCH($C481,'Policy Characteristics'!$C:$C,0)))</f>
        <v>Subsidy for Electricity Production</v>
      </c>
      <c r="C481" s="446" t="str">
        <f t="shared" si="27"/>
        <v>Subsidy for Elec Production by Fuel</v>
      </c>
      <c r="D481" s="294" t="s">
        <v>3490</v>
      </c>
      <c r="E481" s="339"/>
      <c r="F481" s="294" t="s">
        <v>3495</v>
      </c>
      <c r="G481" s="294"/>
      <c r="H481" s="20">
        <v>1798</v>
      </c>
      <c r="I481" s="470" t="s">
        <v>43</v>
      </c>
      <c r="J481" s="469" t="str">
        <f>IF(ISBLANK(INDEX('Policy Characteristics'!D:D,MATCH($C481,'Policy Characteristics'!$C:$C,0))),"",INDEX('Policy Characteristics'!D:D,MATCH($C481,'Policy Characteristics'!$C:$C,0)))</f>
        <v>Subsidy for Electricity Production</v>
      </c>
      <c r="K481" s="446" t="str">
        <f>IF(ISBLANK(INDEX('Policy Characteristics'!E:E,MATCH($C481,'Policy Characteristics'!$C:$C,0))),"",INDEX('Policy Characteristics'!E:E,MATCH($C481,'Policy Characteristics'!$C:$C,0)))</f>
        <v>elec generation subsidy</v>
      </c>
      <c r="L481" s="446">
        <f>IF(ISBLANK(INDEX('Policy Characteristics'!F:F,MATCH($C481,'Policy Characteristics'!$C:$C,0))),"",INDEX('Policy Characteristics'!F:F,MATCH($C481,'Policy Characteristics'!$C:$C,0)))</f>
        <v>0</v>
      </c>
      <c r="M481" s="446">
        <f>IF(ISBLANK(INDEX('Policy Characteristics'!G:G,MATCH($C481,'Policy Characteristics'!$C:$C,0))),"",INDEX('Policy Characteristics'!G:G,MATCH($C481,'Policy Characteristics'!$C:$C,0)))</f>
        <v>60</v>
      </c>
      <c r="N481" s="446">
        <f>IF(ISBLANK(INDEX('Policy Characteristics'!H:H,MATCH($C481,'Policy Characteristics'!$C:$C,0))),"",INDEX('Policy Characteristics'!H:H,MATCH($C481,'Policy Characteristics'!$C:$C,0)))</f>
        <v>1</v>
      </c>
      <c r="O481" s="446" t="str">
        <f>IF(ISBLANK(INDEX('Policy Characteristics'!I:I,MATCH($C481,'Policy Characteristics'!$C:$C,0))),"",INDEX('Policy Characteristics'!I:I,MATCH($C481,'Policy Characteristics'!$C:$C,0)))</f>
        <v>$/MWh</v>
      </c>
      <c r="P481" s="446" t="str">
        <f>IF(ISBLANK(INDEX('Policy Characteristics'!J:J,MATCH($C481,'Policy Characteristics'!$C:$C,0))),"",INDEX('Policy Characteristics'!J:J,MATCH($C481,'Policy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81" s="446" t="str">
        <f>IF(ISBLANK(INDEX('Policy Characteristics'!K:K,MATCH($C481,'Policy Characteristics'!$C:$C,0))),"",INDEX('Policy Characteristics'!K:K,MATCH($C481,'Policy Characteristics'!$C:$C,0)))</f>
        <v>electricity-sector-main.html#subsidies</v>
      </c>
      <c r="R481" s="446" t="str">
        <f>IF(ISBLANK(INDEX('Policy Characteristics'!L:L,MATCH($C481,'Policy Characteristics'!$C:$C,0))),"",INDEX('Policy Characteristics'!L:L,MATCH($C481,'Policy Characteristics'!$C:$C,0)))</f>
        <v>subsidy-for-electricity-production.html</v>
      </c>
      <c r="S481" s="294"/>
    </row>
    <row r="482" spans="1:19" x14ac:dyDescent="0.25">
      <c r="A482" s="446" t="str">
        <f>IF(ISBLANK(INDEX('Policy Characteristics'!A:A,MATCH($C482,'Policy Characteristics'!$C:$C,0))),"",INDEX('Policy Characteristics'!A:A,MATCH($C482,'Policy Characteristics'!$C:$C,0)))</f>
        <v>Electricity Supply</v>
      </c>
      <c r="B482" s="467" t="str">
        <f>IF(ISBLANK(INDEX('Policy Characteristics'!B:B,MATCH($C482,'Policy Characteristics'!$C:$C,0))),"",INDEX('Policy Characteristics'!B:B,MATCH($C482,'Policy Characteristics'!$C:$C,0)))</f>
        <v>Subsidy for Electricity Production</v>
      </c>
      <c r="C482" s="446" t="str">
        <f t="shared" si="27"/>
        <v>Subsidy for Elec Production by Fuel</v>
      </c>
      <c r="D482" s="294" t="s">
        <v>3491</v>
      </c>
      <c r="E482" s="339"/>
      <c r="F482" s="294" t="s">
        <v>3496</v>
      </c>
      <c r="G482" s="294"/>
      <c r="H482" s="20">
        <v>1799</v>
      </c>
      <c r="I482" s="470" t="s">
        <v>43</v>
      </c>
      <c r="J482" s="469" t="str">
        <f>IF(ISBLANK(INDEX('Policy Characteristics'!D:D,MATCH($C482,'Policy Characteristics'!$C:$C,0))),"",INDEX('Policy Characteristics'!D:D,MATCH($C482,'Policy Characteristics'!$C:$C,0)))</f>
        <v>Subsidy for Electricity Production</v>
      </c>
      <c r="K482" s="446" t="str">
        <f>IF(ISBLANK(INDEX('Policy Characteristics'!E:E,MATCH($C482,'Policy Characteristics'!$C:$C,0))),"",INDEX('Policy Characteristics'!E:E,MATCH($C482,'Policy Characteristics'!$C:$C,0)))</f>
        <v>elec generation subsidy</v>
      </c>
      <c r="L482" s="446">
        <f>IF(ISBLANK(INDEX('Policy Characteristics'!F:F,MATCH($C482,'Policy Characteristics'!$C:$C,0))),"",INDEX('Policy Characteristics'!F:F,MATCH($C482,'Policy Characteristics'!$C:$C,0)))</f>
        <v>0</v>
      </c>
      <c r="M482" s="446">
        <f>IF(ISBLANK(INDEX('Policy Characteristics'!G:G,MATCH($C482,'Policy Characteristics'!$C:$C,0))),"",INDEX('Policy Characteristics'!G:G,MATCH($C482,'Policy Characteristics'!$C:$C,0)))</f>
        <v>60</v>
      </c>
      <c r="N482" s="446">
        <f>IF(ISBLANK(INDEX('Policy Characteristics'!H:H,MATCH($C482,'Policy Characteristics'!$C:$C,0))),"",INDEX('Policy Characteristics'!H:H,MATCH($C482,'Policy Characteristics'!$C:$C,0)))</f>
        <v>1</v>
      </c>
      <c r="O482" s="446" t="str">
        <f>IF(ISBLANK(INDEX('Policy Characteristics'!I:I,MATCH($C482,'Policy Characteristics'!$C:$C,0))),"",INDEX('Policy Characteristics'!I:I,MATCH($C482,'Policy Characteristics'!$C:$C,0)))</f>
        <v>$/MWh</v>
      </c>
      <c r="P482" s="446" t="str">
        <f>IF(ISBLANK(INDEX('Policy Characteristics'!J:J,MATCH($C482,'Policy Characteristics'!$C:$C,0))),"",INDEX('Policy Characteristics'!J:J,MATCH($C482,'Policy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82" s="446" t="str">
        <f>IF(ISBLANK(INDEX('Policy Characteristics'!K:K,MATCH($C482,'Policy Characteristics'!$C:$C,0))),"",INDEX('Policy Characteristics'!K:K,MATCH($C482,'Policy Characteristics'!$C:$C,0)))</f>
        <v>electricity-sector-main.html#subsidies</v>
      </c>
      <c r="R482" s="446" t="str">
        <f>IF(ISBLANK(INDEX('Policy Characteristics'!L:L,MATCH($C482,'Policy Characteristics'!$C:$C,0))),"",INDEX('Policy Characteristics'!L:L,MATCH($C482,'Policy Characteristics'!$C:$C,0)))</f>
        <v>subsidy-for-electricity-production.html</v>
      </c>
      <c r="S482" s="294"/>
    </row>
    <row r="483" spans="1:19" x14ac:dyDescent="0.25">
      <c r="A483" s="446" t="str">
        <f>IF(ISBLANK(INDEX('Policy Characteristics'!A:A,MATCH($C483,'Policy Characteristics'!$C:$C,0))),"",INDEX('Policy Characteristics'!A:A,MATCH($C483,'Policy Characteristics'!$C:$C,0)))</f>
        <v>Electricity Supply</v>
      </c>
      <c r="B483" s="467" t="str">
        <f>IF(ISBLANK(INDEX('Policy Characteristics'!B:B,MATCH($C483,'Policy Characteristics'!$C:$C,0))),"",INDEX('Policy Characteristics'!B:B,MATCH($C483,'Policy Characteristics'!$C:$C,0)))</f>
        <v>Subsidy for Electricity Production</v>
      </c>
      <c r="C483" s="446" t="str">
        <f t="shared" si="27"/>
        <v>Subsidy for Elec Production by Fuel</v>
      </c>
      <c r="D483" s="294" t="s">
        <v>3492</v>
      </c>
      <c r="E483" s="339"/>
      <c r="F483" s="294" t="s">
        <v>3497</v>
      </c>
      <c r="G483" s="294"/>
      <c r="H483" s="20">
        <v>1800</v>
      </c>
      <c r="I483" s="470" t="s">
        <v>43</v>
      </c>
      <c r="J483" s="469" t="str">
        <f>IF(ISBLANK(INDEX('Policy Characteristics'!D:D,MATCH($C483,'Policy Characteristics'!$C:$C,0))),"",INDEX('Policy Characteristics'!D:D,MATCH($C483,'Policy Characteristics'!$C:$C,0)))</f>
        <v>Subsidy for Electricity Production</v>
      </c>
      <c r="K483" s="446" t="str">
        <f>IF(ISBLANK(INDEX('Policy Characteristics'!E:E,MATCH($C483,'Policy Characteristics'!$C:$C,0))),"",INDEX('Policy Characteristics'!E:E,MATCH($C483,'Policy Characteristics'!$C:$C,0)))</f>
        <v>elec generation subsidy</v>
      </c>
      <c r="L483" s="446">
        <f>IF(ISBLANK(INDEX('Policy Characteristics'!F:F,MATCH($C483,'Policy Characteristics'!$C:$C,0))),"",INDEX('Policy Characteristics'!F:F,MATCH($C483,'Policy Characteristics'!$C:$C,0)))</f>
        <v>0</v>
      </c>
      <c r="M483" s="446">
        <f>IF(ISBLANK(INDEX('Policy Characteristics'!G:G,MATCH($C483,'Policy Characteristics'!$C:$C,0))),"",INDEX('Policy Characteristics'!G:G,MATCH($C483,'Policy Characteristics'!$C:$C,0)))</f>
        <v>60</v>
      </c>
      <c r="N483" s="446">
        <f>IF(ISBLANK(INDEX('Policy Characteristics'!H:H,MATCH($C483,'Policy Characteristics'!$C:$C,0))),"",INDEX('Policy Characteristics'!H:H,MATCH($C483,'Policy Characteristics'!$C:$C,0)))</f>
        <v>1</v>
      </c>
      <c r="O483" s="446" t="str">
        <f>IF(ISBLANK(INDEX('Policy Characteristics'!I:I,MATCH($C483,'Policy Characteristics'!$C:$C,0))),"",INDEX('Policy Characteristics'!I:I,MATCH($C483,'Policy Characteristics'!$C:$C,0)))</f>
        <v>$/MWh</v>
      </c>
      <c r="P483" s="446" t="str">
        <f>IF(ISBLANK(INDEX('Policy Characteristics'!J:J,MATCH($C483,'Policy Characteristics'!$C:$C,0))),"",INDEX('Policy Characteristics'!J:J,MATCH($C483,'Policy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83" s="446" t="str">
        <f>IF(ISBLANK(INDEX('Policy Characteristics'!K:K,MATCH($C483,'Policy Characteristics'!$C:$C,0))),"",INDEX('Policy Characteristics'!K:K,MATCH($C483,'Policy Characteristics'!$C:$C,0)))</f>
        <v>electricity-sector-main.html#subsidies</v>
      </c>
      <c r="R483" s="446" t="str">
        <f>IF(ISBLANK(INDEX('Policy Characteristics'!L:L,MATCH($C483,'Policy Characteristics'!$C:$C,0))),"",INDEX('Policy Characteristics'!L:L,MATCH($C483,'Policy Characteristics'!$C:$C,0)))</f>
        <v>subsidy-for-electricity-production.html</v>
      </c>
      <c r="S483" s="294"/>
    </row>
    <row r="484" spans="1:19" x14ac:dyDescent="0.25">
      <c r="A484" s="446" t="str">
        <f>IF(ISBLANK(INDEX('Policy Characteristics'!A:A,MATCH($C484,'Policy Characteristics'!$C:$C,0))),"",INDEX('Policy Characteristics'!A:A,MATCH($C484,'Policy Characteristics'!$C:$C,0)))</f>
        <v>Electricity Supply</v>
      </c>
      <c r="B484" s="467" t="str">
        <f>IF(ISBLANK(INDEX('Policy Characteristics'!B:B,MATCH($C484,'Policy Characteristics'!$C:$C,0))),"",INDEX('Policy Characteristics'!B:B,MATCH($C484,'Policy Characteristics'!$C:$C,0)))</f>
        <v>Subsidy for Electricity Production</v>
      </c>
      <c r="C484" s="446" t="str">
        <f t="shared" si="27"/>
        <v>Subsidy for Elec Production by Fuel</v>
      </c>
      <c r="D484" s="294" t="s">
        <v>3493</v>
      </c>
      <c r="E484" s="339"/>
      <c r="F484" s="294" t="s">
        <v>3498</v>
      </c>
      <c r="G484" s="294"/>
      <c r="H484" s="20">
        <v>1801</v>
      </c>
      <c r="I484" s="470" t="s">
        <v>43</v>
      </c>
      <c r="J484" s="469" t="str">
        <f>IF(ISBLANK(INDEX('Policy Characteristics'!D:D,MATCH($C484,'Policy Characteristics'!$C:$C,0))),"",INDEX('Policy Characteristics'!D:D,MATCH($C484,'Policy Characteristics'!$C:$C,0)))</f>
        <v>Subsidy for Electricity Production</v>
      </c>
      <c r="K484" s="446" t="str">
        <f>IF(ISBLANK(INDEX('Policy Characteristics'!E:E,MATCH($C484,'Policy Characteristics'!$C:$C,0))),"",INDEX('Policy Characteristics'!E:E,MATCH($C484,'Policy Characteristics'!$C:$C,0)))</f>
        <v>elec generation subsidy</v>
      </c>
      <c r="L484" s="446">
        <f>IF(ISBLANK(INDEX('Policy Characteristics'!F:F,MATCH($C484,'Policy Characteristics'!$C:$C,0))),"",INDEX('Policy Characteristics'!F:F,MATCH($C484,'Policy Characteristics'!$C:$C,0)))</f>
        <v>0</v>
      </c>
      <c r="M484" s="446">
        <f>IF(ISBLANK(INDEX('Policy Characteristics'!G:G,MATCH($C484,'Policy Characteristics'!$C:$C,0))),"",INDEX('Policy Characteristics'!G:G,MATCH($C484,'Policy Characteristics'!$C:$C,0)))</f>
        <v>60</v>
      </c>
      <c r="N484" s="446">
        <f>IF(ISBLANK(INDEX('Policy Characteristics'!H:H,MATCH($C484,'Policy Characteristics'!$C:$C,0))),"",INDEX('Policy Characteristics'!H:H,MATCH($C484,'Policy Characteristics'!$C:$C,0)))</f>
        <v>1</v>
      </c>
      <c r="O484" s="446" t="str">
        <f>IF(ISBLANK(INDEX('Policy Characteristics'!I:I,MATCH($C484,'Policy Characteristics'!$C:$C,0))),"",INDEX('Policy Characteristics'!I:I,MATCH($C484,'Policy Characteristics'!$C:$C,0)))</f>
        <v>$/MWh</v>
      </c>
      <c r="P484" s="446" t="str">
        <f>IF(ISBLANK(INDEX('Policy Characteristics'!J:J,MATCH($C484,'Policy Characteristics'!$C:$C,0))),"",INDEX('Policy Characteristics'!J:J,MATCH($C484,'Policy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84" s="446" t="str">
        <f>IF(ISBLANK(INDEX('Policy Characteristics'!K:K,MATCH($C484,'Policy Characteristics'!$C:$C,0))),"",INDEX('Policy Characteristics'!K:K,MATCH($C484,'Policy Characteristics'!$C:$C,0)))</f>
        <v>electricity-sector-main.html#subsidies</v>
      </c>
      <c r="R484" s="446" t="str">
        <f>IF(ISBLANK(INDEX('Policy Characteristics'!L:L,MATCH($C484,'Policy Characteristics'!$C:$C,0))),"",INDEX('Policy Characteristics'!L:L,MATCH($C484,'Policy Characteristics'!$C:$C,0)))</f>
        <v>subsidy-for-electricity-production.html</v>
      </c>
      <c r="S484" s="294"/>
    </row>
    <row r="485" spans="1:19" x14ac:dyDescent="0.25">
      <c r="A485" s="446" t="str">
        <f>IF(ISBLANK(INDEX('Policy Characteristics'!A:A,MATCH($C485,'Policy Characteristics'!$C:$C,0))),"",INDEX('Policy Characteristics'!A:A,MATCH($C485,'Policy Characteristics'!$C:$C,0)))</f>
        <v>Electricity Supply</v>
      </c>
      <c r="B485" s="467" t="str">
        <f>IF(ISBLANK(INDEX('Policy Characteristics'!B:B,MATCH($C485,'Policy Characteristics'!$C:$C,0))),"",INDEX('Policy Characteristics'!B:B,MATCH($C485,'Policy Characteristics'!$C:$C,0)))</f>
        <v>Subsidy for Electricity Production</v>
      </c>
      <c r="C485" s="446" t="str">
        <f t="shared" si="27"/>
        <v>Subsidy for Elec Production by Fuel</v>
      </c>
      <c r="D485" s="294" t="s">
        <v>3582</v>
      </c>
      <c r="E485" s="339"/>
      <c r="F485" s="294" t="s">
        <v>3580</v>
      </c>
      <c r="G485" s="294"/>
      <c r="H485" s="20">
        <v>1802</v>
      </c>
      <c r="I485" s="470" t="s">
        <v>43</v>
      </c>
      <c r="J485" s="469" t="str">
        <f>IF(ISBLANK(INDEX('Policy Characteristics'!D:D,MATCH($C485,'Policy Characteristics'!$C:$C,0))),"",INDEX('Policy Characteristics'!D:D,MATCH($C485,'Policy Characteristics'!$C:$C,0)))</f>
        <v>Subsidy for Electricity Production</v>
      </c>
      <c r="K485" s="446" t="str">
        <f>IF(ISBLANK(INDEX('Policy Characteristics'!E:E,MATCH($C485,'Policy Characteristics'!$C:$C,0))),"",INDEX('Policy Characteristics'!E:E,MATCH($C485,'Policy Characteristics'!$C:$C,0)))</f>
        <v>elec generation subsidy</v>
      </c>
      <c r="L485" s="446">
        <f>IF(ISBLANK(INDEX('Policy Characteristics'!F:F,MATCH($C485,'Policy Characteristics'!$C:$C,0))),"",INDEX('Policy Characteristics'!F:F,MATCH($C485,'Policy Characteristics'!$C:$C,0)))</f>
        <v>0</v>
      </c>
      <c r="M485" s="446">
        <f>IF(ISBLANK(INDEX('Policy Characteristics'!G:G,MATCH($C485,'Policy Characteristics'!$C:$C,0))),"",INDEX('Policy Characteristics'!G:G,MATCH($C485,'Policy Characteristics'!$C:$C,0)))</f>
        <v>60</v>
      </c>
      <c r="N485" s="446">
        <f>IF(ISBLANK(INDEX('Policy Characteristics'!H:H,MATCH($C485,'Policy Characteristics'!$C:$C,0))),"",INDEX('Policy Characteristics'!H:H,MATCH($C485,'Policy Characteristics'!$C:$C,0)))</f>
        <v>1</v>
      </c>
      <c r="O485" s="446" t="str">
        <f>IF(ISBLANK(INDEX('Policy Characteristics'!I:I,MATCH($C485,'Policy Characteristics'!$C:$C,0))),"",INDEX('Policy Characteristics'!I:I,MATCH($C485,'Policy Characteristics'!$C:$C,0)))</f>
        <v>$/MWh</v>
      </c>
      <c r="P485" s="446" t="str">
        <f>IF(ISBLANK(INDEX('Policy Characteristics'!J:J,MATCH($C485,'Policy Characteristics'!$C:$C,0))),"",INDEX('Policy Characteristics'!J:J,MATCH($C485,'Policy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85" s="446" t="str">
        <f>IF(ISBLANK(INDEX('Policy Characteristics'!K:K,MATCH($C485,'Policy Characteristics'!$C:$C,0))),"",INDEX('Policy Characteristics'!K:K,MATCH($C485,'Policy Characteristics'!$C:$C,0)))</f>
        <v>electricity-sector-main.html#subsidies</v>
      </c>
      <c r="R485" s="446" t="str">
        <f>IF(ISBLANK(INDEX('Policy Characteristics'!L:L,MATCH($C485,'Policy Characteristics'!$C:$C,0))),"",INDEX('Policy Characteristics'!L:L,MATCH($C485,'Policy Characteristics'!$C:$C,0)))</f>
        <v>subsidy-for-electricity-production.html</v>
      </c>
      <c r="S485" s="294"/>
    </row>
    <row r="486" spans="1:19" x14ac:dyDescent="0.25">
      <c r="A486" s="446" t="str">
        <f>IF(ISBLANK(INDEX('Policy Characteristics'!A:A,MATCH($C486,'Policy Characteristics'!$C:$C,0))),"",INDEX('Policy Characteristics'!A:A,MATCH($C486,'Policy Characteristics'!$C:$C,0)))</f>
        <v>Electricity Supply</v>
      </c>
      <c r="B486" s="467" t="str">
        <f>IF(ISBLANK(INDEX('Policy Characteristics'!B:B,MATCH($C486,'Policy Characteristics'!$C:$C,0))),"",INDEX('Policy Characteristics'!B:B,MATCH($C486,'Policy Characteristics'!$C:$C,0)))</f>
        <v>Subsidy for Electricity Production</v>
      </c>
      <c r="C486" s="446" t="str">
        <f t="shared" si="27"/>
        <v>Subsidy for Elec Production by Fuel</v>
      </c>
      <c r="D486" s="294" t="s">
        <v>3583</v>
      </c>
      <c r="E486" s="339"/>
      <c r="F486" s="294" t="s">
        <v>3581</v>
      </c>
      <c r="G486" s="294"/>
      <c r="H486" s="20">
        <v>2244</v>
      </c>
      <c r="I486" s="470" t="s">
        <v>43</v>
      </c>
      <c r="J486" s="469" t="str">
        <f>IF(ISBLANK(INDEX('Policy Characteristics'!D:D,MATCH($C486,'Policy Characteristics'!$C:$C,0))),"",INDEX('Policy Characteristics'!D:D,MATCH($C486,'Policy Characteristics'!$C:$C,0)))</f>
        <v>Subsidy for Electricity Production</v>
      </c>
      <c r="K486" s="446" t="str">
        <f>IF(ISBLANK(INDEX('Policy Characteristics'!E:E,MATCH($C486,'Policy Characteristics'!$C:$C,0))),"",INDEX('Policy Characteristics'!E:E,MATCH($C486,'Policy Characteristics'!$C:$C,0)))</f>
        <v>elec generation subsidy</v>
      </c>
      <c r="L486" s="446">
        <f>IF(ISBLANK(INDEX('Policy Characteristics'!F:F,MATCH($C486,'Policy Characteristics'!$C:$C,0))),"",INDEX('Policy Characteristics'!F:F,MATCH($C486,'Policy Characteristics'!$C:$C,0)))</f>
        <v>0</v>
      </c>
      <c r="M486" s="446">
        <f>IF(ISBLANK(INDEX('Policy Characteristics'!G:G,MATCH($C486,'Policy Characteristics'!$C:$C,0))),"",INDEX('Policy Characteristics'!G:G,MATCH($C486,'Policy Characteristics'!$C:$C,0)))</f>
        <v>60</v>
      </c>
      <c r="N486" s="446">
        <f>IF(ISBLANK(INDEX('Policy Characteristics'!H:H,MATCH($C486,'Policy Characteristics'!$C:$C,0))),"",INDEX('Policy Characteristics'!H:H,MATCH($C486,'Policy Characteristics'!$C:$C,0)))</f>
        <v>1</v>
      </c>
      <c r="O486" s="446" t="str">
        <f>IF(ISBLANK(INDEX('Policy Characteristics'!I:I,MATCH($C486,'Policy Characteristics'!$C:$C,0))),"",INDEX('Policy Characteristics'!I:I,MATCH($C486,'Policy Characteristics'!$C:$C,0)))</f>
        <v>$/MWh</v>
      </c>
      <c r="P486" s="446" t="str">
        <f>IF(ISBLANK(INDEX('Policy Characteristics'!J:J,MATCH($C486,'Policy Characteristics'!$C:$C,0))),"",INDEX('Policy Characteristics'!J:J,MATCH($C486,'Policy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86" s="446" t="str">
        <f>IF(ISBLANK(INDEX('Policy Characteristics'!K:K,MATCH($C486,'Policy Characteristics'!$C:$C,0))),"",INDEX('Policy Characteristics'!K:K,MATCH($C486,'Policy Characteristics'!$C:$C,0)))</f>
        <v>electricity-sector-main.html#subsidies</v>
      </c>
      <c r="R486" s="446"/>
      <c r="S486" s="294"/>
    </row>
    <row r="487" spans="1:19" x14ac:dyDescent="0.25">
      <c r="A487" s="446" t="str">
        <f>IF(ISBLANK(INDEX('Policy Characteristics'!A:A,MATCH($C487,'Policy Characteristics'!$C:$C,0))),"",INDEX('Policy Characteristics'!A:A,MATCH($C487,'Policy Characteristics'!$C:$C,0)))</f>
        <v>Electricity Supply</v>
      </c>
      <c r="B487" s="467" t="str">
        <f>IF(ISBLANK(INDEX('Policy Characteristics'!B:B,MATCH($C487,'Policy Characteristics'!$C:$C,0))),"",INDEX('Policy Characteristics'!B:B,MATCH($C487,'Policy Characteristics'!$C:$C,0)))</f>
        <v>Use EVs for Grid Balancing</v>
      </c>
      <c r="C487" t="s">
        <v>3575</v>
      </c>
      <c r="D487" s="294"/>
      <c r="E487" s="339"/>
      <c r="F487" s="294"/>
      <c r="G487" s="294"/>
      <c r="H487" s="20">
        <v>2235</v>
      </c>
      <c r="I487" s="470" t="s">
        <v>43</v>
      </c>
      <c r="J487" s="469" t="str">
        <f>IF(ISBLANK(INDEX('Policy Characteristics'!D:D,MATCH($C487,'Policy Characteristics'!$C:$C,0))),"",INDEX('Policy Characteristics'!D:D,MATCH($C487,'Policy Characteristics'!$C:$C,0)))</f>
        <v>EVs for Grid Balancing</v>
      </c>
      <c r="K487" s="446" t="str">
        <f>IF(ISBLANK(INDEX('Policy Characteristics'!E:E,MATCH($C487,'Policy Characteristics'!$C:$C,0))),"",INDEX('Policy Characteristics'!E:E,MATCH($C487,'Policy Characteristics'!$C:$C,0)))</f>
        <v>elec use EVs for grid balancing</v>
      </c>
      <c r="L487" s="471">
        <f>IF(ISBLANK(INDEX('Policy Characteristics'!F:F,MATCH($C487,'Policy Characteristics'!$C:$C,0))),"",INDEX('Policy Characteristics'!F:F,MATCH($C487,'Policy Characteristics'!$C:$C,0)))</f>
        <v>0</v>
      </c>
      <c r="M487" s="471">
        <f>IF(ISBLANK(INDEX('Policy Characteristics'!G:G,MATCH($C487,'Policy Characteristics'!$C:$C,0))),"",INDEX('Policy Characteristics'!G:G,MATCH($C487,'Policy Characteristics'!$C:$C,0)))</f>
        <v>1</v>
      </c>
      <c r="N487" s="471">
        <f>IF(ISBLANK(INDEX('Policy Characteristics'!H:H,MATCH($C487,'Policy Characteristics'!$C:$C,0))),"",INDEX('Policy Characteristics'!H:H,MATCH($C487,'Policy Characteristics'!$C:$C,0)))</f>
        <v>0.01</v>
      </c>
      <c r="O487" s="446" t="str">
        <f>IF(ISBLANK(INDEX('Policy Characteristics'!I:I,MATCH($C487,'Policy Characteristics'!$C:$C,0))),"",INDEX('Policy Characteristics'!I:I,MATCH($C487,'Policy Characteristics'!$C:$C,0)))</f>
        <v>% of EVs used</v>
      </c>
      <c r="P487" s="446" t="str">
        <f>IF(ISBLANK(INDEX('Policy Characteristics'!J:J,MATCH($C487,'Policy Characteristics'!$C:$C,0))),"",INDEX('Policy Characteristics'!J:J,MATCH($C487,'Policy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487" s="446" t="str">
        <f>IF(ISBLANK(INDEX('Policy Characteristics'!K:K,MATCH($C487,'Policy Characteristics'!$C:$C,0))),"",INDEX('Policy Characteristics'!K:K,MATCH($C487,'Policy Characteristics'!$C:$C,0)))</f>
        <v/>
      </c>
      <c r="R487" s="446" t="str">
        <f>IF(ISBLANK(INDEX('Policy Characteristics'!L:L,MATCH($C487,'Policy Characteristics'!$C:$C,0))),"",INDEX('Policy Characteristics'!L:L,MATCH($C487,'Policy Characteristics'!$C:$C,0)))</f>
        <v/>
      </c>
      <c r="S487" s="294"/>
    </row>
    <row r="488" spans="1:19" x14ac:dyDescent="0.25">
      <c r="A488" s="446" t="str">
        <f>IF(ISBLANK(INDEX('Policy Characteristics'!A:A,MATCH($C488,'Policy Characteristics'!$C:$C,0))),"",INDEX('Policy Characteristics'!A:A,MATCH($C488,'Policy Characteristics'!$C:$C,0)))</f>
        <v>Electricity Supply</v>
      </c>
      <c r="B488" s="467" t="str">
        <f>IF(ISBLANK(INDEX('Policy Characteristics'!B:B,MATCH($C488,'Policy Characteristics'!$C:$C,0))),"",INDEX('Policy Characteristics'!B:B,MATCH($C488,'Policy Characteristics'!$C:$C,0)))</f>
        <v>Subsidy for Grid Battery Output</v>
      </c>
      <c r="C488" t="s">
        <v>3632</v>
      </c>
      <c r="D488" s="294"/>
      <c r="E488" s="339"/>
      <c r="F488" s="294"/>
      <c r="G488" s="294"/>
      <c r="H488" s="20">
        <v>2258</v>
      </c>
      <c r="I488" s="470" t="s">
        <v>43</v>
      </c>
      <c r="J488" s="469" t="str">
        <f>IF(ISBLANK(INDEX('Policy Characteristics'!D:D,MATCH($C488,'Policy Characteristics'!$C:$C,0))),"",INDEX('Policy Characteristics'!D:D,MATCH($C488,'Policy Characteristics'!$C:$C,0)))</f>
        <v>Grid Battery Subsidy</v>
      </c>
      <c r="K488" s="446" t="str">
        <f>IF(ISBLANK(INDEX('Policy Characteristics'!E:E,MATCH($C488,'Policy Characteristics'!$C:$C,0))),"",INDEX('Policy Characteristics'!E:E,MATCH($C488,'Policy Characteristics'!$C:$C,0)))</f>
        <v>elec battery subsidy per output</v>
      </c>
      <c r="L488" s="471">
        <f>IF(ISBLANK(INDEX('Policy Characteristics'!F:F,MATCH($C488,'Policy Characteristics'!$C:$C,0))),"",INDEX('Policy Characteristics'!F:F,MATCH($C488,'Policy Characteristics'!$C:$C,0)))</f>
        <v>0</v>
      </c>
      <c r="M488" s="471">
        <f>IF(ISBLANK(INDEX('Policy Characteristics'!G:G,MATCH($C488,'Policy Characteristics'!$C:$C,0))),"",INDEX('Policy Characteristics'!G:G,MATCH($C488,'Policy Characteristics'!$C:$C,0)))</f>
        <v>100</v>
      </c>
      <c r="N488" s="471">
        <f>IF(ISBLANK(INDEX('Policy Characteristics'!H:H,MATCH($C488,'Policy Characteristics'!$C:$C,0))),"",INDEX('Policy Characteristics'!H:H,MATCH($C488,'Policy Characteristics'!$C:$C,0)))</f>
        <v>5</v>
      </c>
      <c r="O488" s="446" t="str">
        <f>IF(ISBLANK(INDEX('Policy Characteristics'!I:I,MATCH($C488,'Policy Characteristics'!$C:$C,0))),"",INDEX('Policy Characteristics'!I:I,MATCH($C488,'Policy Characteristics'!$C:$C,0)))</f>
        <v>$ / MWh</v>
      </c>
      <c r="P488" s="446" t="str">
        <f>IF(ISBLANK(INDEX('Policy Characteristics'!J:J,MATCH($C488,'Policy Characteristics'!$C:$C,0))),"",INDEX('Policy Characteristics'!J:J,MATCH($C488,'Policy Characteristics'!$C:$C,0)))</f>
        <v>**Description:** This policy provides a subsidy in units of dollar per megawatt-hour electricity supplied to the grid, additional to any BAU subsidies.   // **Guidance for setting values:** The BAU case has grid batteries claiming the Subsidy for Grid Battery Capacity, not a subsidy per unit output.</v>
      </c>
      <c r="Q488" s="446" t="str">
        <f>IF(ISBLANK(INDEX('Policy Characteristics'!K:K,MATCH($C488,'Policy Characteristics'!$C:$C,0))),"",INDEX('Policy Characteristics'!K:K,MATCH($C488,'Policy Characteristics'!$C:$C,0)))</f>
        <v/>
      </c>
      <c r="R488" s="446"/>
      <c r="S488" s="294"/>
    </row>
    <row r="489" spans="1:19" x14ac:dyDescent="0.25">
      <c r="A489" s="446" t="str">
        <f>IF(ISBLANK(INDEX('Policy Characteristics'!A:A,MATCH($C489,'Policy Characteristics'!$C:$C,0))),"",INDEX('Policy Characteristics'!A:A,MATCH($C489,'Policy Characteristics'!$C:$C,0)))</f>
        <v>Electricity Supply</v>
      </c>
      <c r="B489" s="467" t="str">
        <f>IF(ISBLANK(INDEX('Policy Characteristics'!B:B,MATCH($C489,'Policy Characteristics'!$C:$C,0))),"",INDEX('Policy Characteristics'!B:B,MATCH($C489,'Policy Characteristics'!$C:$C,0)))</f>
        <v>Subsidy for Grid Battery Capacity</v>
      </c>
      <c r="C489" t="s">
        <v>3636</v>
      </c>
      <c r="D489" s="294"/>
      <c r="E489" s="339"/>
      <c r="F489" s="294"/>
      <c r="G489" s="294"/>
      <c r="H489" s="20">
        <v>2259</v>
      </c>
      <c r="I489" s="470" t="s">
        <v>43</v>
      </c>
      <c r="J489" s="469" t="str">
        <f>IF(ISBLANK(INDEX('Policy Characteristics'!D:D,MATCH($C489,'Policy Characteristics'!$C:$C,0))),"",INDEX('Policy Characteristics'!D:D,MATCH($C489,'Policy Characteristics'!$C:$C,0)))</f>
        <v>Grid Battery Subsidy</v>
      </c>
      <c r="K489" s="446" t="str">
        <f>IF(ISBLANK(INDEX('Policy Characteristics'!E:E,MATCH($C489,'Policy Characteristics'!$C:$C,0))),"",INDEX('Policy Characteristics'!E:E,MATCH($C489,'Policy Characteristics'!$C:$C,0)))</f>
        <v>elec battery construction subsidy</v>
      </c>
      <c r="L489" s="471">
        <f>IF(ISBLANK(INDEX('Policy Characteristics'!F:F,MATCH($C489,'Policy Characteristics'!$C:$C,0))),"",INDEX('Policy Characteristics'!F:F,MATCH($C489,'Policy Characteristics'!$C:$C,0)))</f>
        <v>0</v>
      </c>
      <c r="M489" s="471">
        <f>IF(ISBLANK(INDEX('Policy Characteristics'!G:G,MATCH($C489,'Policy Characteristics'!$C:$C,0))),"",INDEX('Policy Characteristics'!G:G,MATCH($C489,'Policy Characteristics'!$C:$C,0)))</f>
        <v>1</v>
      </c>
      <c r="N489" s="471">
        <f>IF(ISBLANK(INDEX('Policy Characteristics'!H:H,MATCH($C489,'Policy Characteristics'!$C:$C,0))),"",INDEX('Policy Characteristics'!H:H,MATCH($C489,'Policy Characteristics'!$C:$C,0)))</f>
        <v>0.01</v>
      </c>
      <c r="O489" s="446" t="str">
        <f>IF(ISBLANK(INDEX('Policy Characteristics'!I:I,MATCH($C489,'Policy Characteristics'!$C:$C,0))),"",INDEX('Policy Characteristics'!I:I,MATCH($C489,'Policy Characteristics'!$C:$C,0)))</f>
        <v>% of capital costs</v>
      </c>
      <c r="P489" s="446" t="str">
        <f>IF(ISBLANK(INDEX('Policy Characteristics'!J:J,MATCH($C489,'Policy Characteristics'!$C:$C,0))),"",INDEX('Policy Characteristics'!J:J,MATCH($C489,'Policy Characteristics'!$C:$C,0)))</f>
        <v>**Description:** This policy subsidizes a percentage of grid battery capacity costs, additional to any BAU capacity construction subsidies.  // **Guidance for setting values:** We assume IRA tax credits of 41.6%, based on assumptions on which share of new projects qualify for various bonus credits.</v>
      </c>
      <c r="Q489" s="446" t="str">
        <f>IF(ISBLANK(INDEX('Policy Characteristics'!K:K,MATCH($C489,'Policy Characteristics'!$C:$C,0))),"",INDEX('Policy Characteristics'!K:K,MATCH($C489,'Policy Characteristics'!$C:$C,0)))</f>
        <v/>
      </c>
      <c r="R489" s="446"/>
      <c r="S489" s="294"/>
    </row>
    <row r="490" spans="1:19" x14ac:dyDescent="0.25">
      <c r="A490" s="446" t="str">
        <f>IF(ISBLANK(INDEX('Policy Characteristics'!A:A,MATCH($C490,'Policy Characteristics'!$C:$C,0))),"",INDEX('Policy Characteristics'!A:A,MATCH($C490,'Policy Characteristics'!$C:$C,0)))</f>
        <v>Electricity Supply</v>
      </c>
      <c r="B490" s="467" t="str">
        <f>IF(ISBLANK(INDEX('Policy Characteristics'!B:B,MATCH($C490,'Policy Characteristics'!$C:$C,0))),"",INDEX('Policy Characteristics'!B:B,MATCH($C490,'Policy Characteristics'!$C:$C,0)))</f>
        <v>Electricity CCS Subsidy</v>
      </c>
      <c r="C490" t="s">
        <v>3643</v>
      </c>
      <c r="D490" s="339" t="s">
        <v>448</v>
      </c>
      <c r="F490" s="339" t="s">
        <v>447</v>
      </c>
      <c r="H490" s="20">
        <v>2260</v>
      </c>
      <c r="I490" t="s">
        <v>44</v>
      </c>
      <c r="J490" s="469" t="str">
        <f>IF(ISBLANK(INDEX('Policy Characteristics'!D:D,MATCH($C490,'Policy Characteristics'!$C:$C,0))),"",INDEX('Policy Characteristics'!D:D,MATCH($C490,'Policy Characteristics'!$C:$C,0)))</f>
        <v>Electricity CCS Subsidy</v>
      </c>
      <c r="K490" s="446" t="str">
        <f>IF(ISBLANK(INDEX('Policy Characteristics'!E:E,MATCH($C490,'Policy Characteristics'!$C:$C,0))),"",INDEX('Policy Characteristics'!E:E,MATCH($C490,'Policy Characteristics'!$C:$C,0)))</f>
        <v>elec CCS subsidy</v>
      </c>
      <c r="L490" s="471">
        <f>IF(ISBLANK(INDEX('Policy Characteristics'!F:F,MATCH($C490,'Policy Characteristics'!$C:$C,0))),"",INDEX('Policy Characteristics'!F:F,MATCH($C490,'Policy Characteristics'!$C:$C,0)))</f>
        <v>0</v>
      </c>
      <c r="M490" s="471">
        <f>IF(ISBLANK(INDEX('Policy Characteristics'!G:G,MATCH($C490,'Policy Characteristics'!$C:$C,0))),"",INDEX('Policy Characteristics'!G:G,MATCH($C490,'Policy Characteristics'!$C:$C,0)))</f>
        <v>100</v>
      </c>
      <c r="N490" s="471">
        <f>IF(ISBLANK(INDEX('Policy Characteristics'!H:H,MATCH($C490,'Policy Characteristics'!$C:$C,0))),"",INDEX('Policy Characteristics'!H:H,MATCH($C490,'Policy Characteristics'!$C:$C,0)))</f>
        <v>5</v>
      </c>
      <c r="O490" s="446" t="str">
        <f>IF(ISBLANK(INDEX('Policy Characteristics'!I:I,MATCH($C490,'Policy Characteristics'!$C:$C,0))),"",INDEX('Policy Characteristics'!I:I,MATCH($C490,'Policy Characteristics'!$C:$C,0)))</f>
        <v>$ / metric ton CO2e</v>
      </c>
      <c r="P490" s="446" t="str">
        <f>IF(ISBLANK(INDEX('Policy Characteristics'!J:J,MATCH($C490,'Policy Characteristics'!$C:$C,0))),"",INDEX('Policy Characteristics'!J:J,MATCH($C490,'Policy Characteristics'!$C:$C,0)))</f>
        <v>**Description:** This policy provides a dollar per metric ton CO2e subsidy, additional to any BAU subsidies.  // **Guidance for setting values:** The 45Q tax credits provide $85 per metric ton CO2e stored, which is included in the BAU case.</v>
      </c>
      <c r="R490"/>
    </row>
    <row r="491" spans="1:19" x14ac:dyDescent="0.25">
      <c r="A491" s="446" t="str">
        <f>IF(ISBLANK(INDEX('Policy Characteristics'!A:A,MATCH($C491,'Policy Characteristics'!$C:$C,0))),"",INDEX('Policy Characteristics'!A:A,MATCH($C491,'Policy Characteristics'!$C:$C,0)))</f>
        <v>Electricity Supply</v>
      </c>
      <c r="B491" s="467" t="str">
        <f>IF(ISBLANK(INDEX('Policy Characteristics'!B:B,MATCH($C491,'Policy Characteristics'!$C:$C,0))),"",INDEX('Policy Characteristics'!B:B,MATCH($C491,'Policy Characteristics'!$C:$C,0)))</f>
        <v>Electricity CCS Subsidy</v>
      </c>
      <c r="C491" s="446" t="str">
        <f>$C$490</f>
        <v>Additional Subsidy for Elec CCS</v>
      </c>
      <c r="D491" s="294" t="s">
        <v>3488</v>
      </c>
      <c r="F491" s="294" t="s">
        <v>3426</v>
      </c>
      <c r="H491" s="20">
        <v>2261</v>
      </c>
      <c r="I491" t="s">
        <v>44</v>
      </c>
      <c r="J491" s="469" t="str">
        <f>IF(ISBLANK(INDEX('Policy Characteristics'!D:D,MATCH($C491,'Policy Characteristics'!$C:$C,0))),"",INDEX('Policy Characteristics'!D:D,MATCH($C491,'Policy Characteristics'!$C:$C,0)))</f>
        <v>Electricity CCS Subsidy</v>
      </c>
      <c r="K491" s="446" t="str">
        <f>IF(ISBLANK(INDEX('Policy Characteristics'!E:E,MATCH($C491,'Policy Characteristics'!$C:$C,0))),"",INDEX('Policy Characteristics'!E:E,MATCH($C491,'Policy Characteristics'!$C:$C,0)))</f>
        <v>elec CCS subsidy</v>
      </c>
      <c r="L491" s="471">
        <f>IF(ISBLANK(INDEX('Policy Characteristics'!F:F,MATCH($C491,'Policy Characteristics'!$C:$C,0))),"",INDEX('Policy Characteristics'!F:F,MATCH($C491,'Policy Characteristics'!$C:$C,0)))</f>
        <v>0</v>
      </c>
      <c r="M491" s="471">
        <f>IF(ISBLANK(INDEX('Policy Characteristics'!G:G,MATCH($C491,'Policy Characteristics'!$C:$C,0))),"",INDEX('Policy Characteristics'!G:G,MATCH($C491,'Policy Characteristics'!$C:$C,0)))</f>
        <v>100</v>
      </c>
      <c r="N491" s="471">
        <f>IF(ISBLANK(INDEX('Policy Characteristics'!H:H,MATCH($C491,'Policy Characteristics'!$C:$C,0))),"",INDEX('Policy Characteristics'!H:H,MATCH($C491,'Policy Characteristics'!$C:$C,0)))</f>
        <v>5</v>
      </c>
      <c r="O491" s="446" t="str">
        <f>IF(ISBLANK(INDEX('Policy Characteristics'!I:I,MATCH($C491,'Policy Characteristics'!$C:$C,0))),"",INDEX('Policy Characteristics'!I:I,MATCH($C491,'Policy Characteristics'!$C:$C,0)))</f>
        <v>$ / metric ton CO2e</v>
      </c>
      <c r="P491" s="446" t="str">
        <f>IF(ISBLANK(INDEX('Policy Characteristics'!J:J,MATCH($C491,'Policy Characteristics'!$C:$C,0))),"",INDEX('Policy Characteristics'!J:J,MATCH($C491,'Policy Characteristics'!$C:$C,0)))</f>
        <v>**Description:** This policy provides a dollar per metric ton CO2e subsidy, additional to any BAU subsidies.  // **Guidance for setting values:** The 45Q tax credits provide $85 per metric ton CO2e stored, which is included in the BAU case.</v>
      </c>
      <c r="R491"/>
    </row>
    <row r="492" spans="1:19" x14ac:dyDescent="0.25">
      <c r="A492" s="446" t="str">
        <f>IF(ISBLANK(INDEX('Policy Characteristics'!A:A,MATCH($C492,'Policy Characteristics'!$C:$C,0))),"",INDEX('Policy Characteristics'!A:A,MATCH($C492,'Policy Characteristics'!$C:$C,0)))</f>
        <v>Electricity Supply</v>
      </c>
      <c r="B492" s="467" t="str">
        <f>IF(ISBLANK(INDEX('Policy Characteristics'!B:B,MATCH($C492,'Policy Characteristics'!$C:$C,0))),"",INDEX('Policy Characteristics'!B:B,MATCH($C492,'Policy Characteristics'!$C:$C,0)))</f>
        <v>Electricity CCS Subsidy</v>
      </c>
      <c r="C492" s="446" t="str">
        <f t="shared" ref="C492:C513" si="28">$C$490</f>
        <v>Additional Subsidy for Elec CCS</v>
      </c>
      <c r="D492" s="294" t="s">
        <v>3489</v>
      </c>
      <c r="F492" s="294" t="s">
        <v>3427</v>
      </c>
      <c r="H492" s="20">
        <v>2262</v>
      </c>
      <c r="I492" t="s">
        <v>44</v>
      </c>
      <c r="J492" s="469" t="str">
        <f>IF(ISBLANK(INDEX('Policy Characteristics'!D:D,MATCH($C492,'Policy Characteristics'!$C:$C,0))),"",INDEX('Policy Characteristics'!D:D,MATCH($C492,'Policy Characteristics'!$C:$C,0)))</f>
        <v>Electricity CCS Subsidy</v>
      </c>
      <c r="K492" s="446" t="str">
        <f>IF(ISBLANK(INDEX('Policy Characteristics'!E:E,MATCH($C492,'Policy Characteristics'!$C:$C,0))),"",INDEX('Policy Characteristics'!E:E,MATCH($C492,'Policy Characteristics'!$C:$C,0)))</f>
        <v>elec CCS subsidy</v>
      </c>
      <c r="L492" s="471">
        <f>IF(ISBLANK(INDEX('Policy Characteristics'!F:F,MATCH($C492,'Policy Characteristics'!$C:$C,0))),"",INDEX('Policy Characteristics'!F:F,MATCH($C492,'Policy Characteristics'!$C:$C,0)))</f>
        <v>0</v>
      </c>
      <c r="M492" s="471">
        <f>IF(ISBLANK(INDEX('Policy Characteristics'!G:G,MATCH($C492,'Policy Characteristics'!$C:$C,0))),"",INDEX('Policy Characteristics'!G:G,MATCH($C492,'Policy Characteristics'!$C:$C,0)))</f>
        <v>100</v>
      </c>
      <c r="N492" s="471">
        <f>IF(ISBLANK(INDEX('Policy Characteristics'!H:H,MATCH($C492,'Policy Characteristics'!$C:$C,0))),"",INDEX('Policy Characteristics'!H:H,MATCH($C492,'Policy Characteristics'!$C:$C,0)))</f>
        <v>5</v>
      </c>
      <c r="O492" s="446" t="str">
        <f>IF(ISBLANK(INDEX('Policy Characteristics'!I:I,MATCH($C492,'Policy Characteristics'!$C:$C,0))),"",INDEX('Policy Characteristics'!I:I,MATCH($C492,'Policy Characteristics'!$C:$C,0)))</f>
        <v>$ / metric ton CO2e</v>
      </c>
      <c r="P492" s="446" t="str">
        <f>IF(ISBLANK(INDEX('Policy Characteristics'!J:J,MATCH($C492,'Policy Characteristics'!$C:$C,0))),"",INDEX('Policy Characteristics'!J:J,MATCH($C492,'Policy Characteristics'!$C:$C,0)))</f>
        <v>**Description:** This policy provides a dollar per metric ton CO2e subsidy, additional to any BAU subsidies.  // **Guidance for setting values:** The 45Q tax credits provide $85 per metric ton CO2e stored, which is included in the BAU case.</v>
      </c>
      <c r="R492"/>
    </row>
    <row r="493" spans="1:19" x14ac:dyDescent="0.25">
      <c r="A493" s="446" t="str">
        <f>IF(ISBLANK(INDEX('Policy Characteristics'!A:A,MATCH($C493,'Policy Characteristics'!$C:$C,0))),"",INDEX('Policy Characteristics'!A:A,MATCH($C493,'Policy Characteristics'!$C:$C,0)))</f>
        <v>Electricity Supply</v>
      </c>
      <c r="B493" s="467" t="str">
        <f>IF(ISBLANK(INDEX('Policy Characteristics'!B:B,MATCH($C493,'Policy Characteristics'!$C:$C,0))),"",INDEX('Policy Characteristics'!B:B,MATCH($C493,'Policy Characteristics'!$C:$C,0)))</f>
        <v>Electricity CCS Subsidy</v>
      </c>
      <c r="C493" s="446" t="str">
        <f t="shared" si="28"/>
        <v>Additional Subsidy for Elec CCS</v>
      </c>
      <c r="D493" s="294" t="s">
        <v>76</v>
      </c>
      <c r="F493" s="294" t="s">
        <v>3499</v>
      </c>
      <c r="H493" s="20">
        <v>2263</v>
      </c>
      <c r="I493" t="s">
        <v>44</v>
      </c>
      <c r="J493" s="469" t="str">
        <f>IF(ISBLANK(INDEX('Policy Characteristics'!D:D,MATCH($C493,'Policy Characteristics'!$C:$C,0))),"",INDEX('Policy Characteristics'!D:D,MATCH($C493,'Policy Characteristics'!$C:$C,0)))</f>
        <v>Electricity CCS Subsidy</v>
      </c>
      <c r="K493" s="446" t="str">
        <f>IF(ISBLANK(INDEX('Policy Characteristics'!E:E,MATCH($C493,'Policy Characteristics'!$C:$C,0))),"",INDEX('Policy Characteristics'!E:E,MATCH($C493,'Policy Characteristics'!$C:$C,0)))</f>
        <v>elec CCS subsidy</v>
      </c>
      <c r="L493" s="471">
        <f>IF(ISBLANK(INDEX('Policy Characteristics'!F:F,MATCH($C493,'Policy Characteristics'!$C:$C,0))),"",INDEX('Policy Characteristics'!F:F,MATCH($C493,'Policy Characteristics'!$C:$C,0)))</f>
        <v>0</v>
      </c>
      <c r="M493" s="471">
        <f>IF(ISBLANK(INDEX('Policy Characteristics'!G:G,MATCH($C493,'Policy Characteristics'!$C:$C,0))),"",INDEX('Policy Characteristics'!G:G,MATCH($C493,'Policy Characteristics'!$C:$C,0)))</f>
        <v>100</v>
      </c>
      <c r="N493" s="471">
        <f>IF(ISBLANK(INDEX('Policy Characteristics'!H:H,MATCH($C493,'Policy Characteristics'!$C:$C,0))),"",INDEX('Policy Characteristics'!H:H,MATCH($C493,'Policy Characteristics'!$C:$C,0)))</f>
        <v>5</v>
      </c>
      <c r="O493" s="446" t="str">
        <f>IF(ISBLANK(INDEX('Policy Characteristics'!I:I,MATCH($C493,'Policy Characteristics'!$C:$C,0))),"",INDEX('Policy Characteristics'!I:I,MATCH($C493,'Policy Characteristics'!$C:$C,0)))</f>
        <v>$ / metric ton CO2e</v>
      </c>
      <c r="P493" s="446" t="str">
        <f>IF(ISBLANK(INDEX('Policy Characteristics'!J:J,MATCH($C493,'Policy Characteristics'!$C:$C,0))),"",INDEX('Policy Characteristics'!J:J,MATCH($C493,'Policy Characteristics'!$C:$C,0)))</f>
        <v>**Description:** This policy provides a dollar per metric ton CO2e subsidy, additional to any BAU subsidies.  // **Guidance for setting values:** The 45Q tax credits provide $85 per metric ton CO2e stored, which is included in the BAU case.</v>
      </c>
      <c r="R493"/>
    </row>
    <row r="494" spans="1:19" x14ac:dyDescent="0.25">
      <c r="A494" s="446" t="str">
        <f>IF(ISBLANK(INDEX('Policy Characteristics'!A:A,MATCH($C494,'Policy Characteristics'!$C:$C,0))),"",INDEX('Policy Characteristics'!A:A,MATCH($C494,'Policy Characteristics'!$C:$C,0)))</f>
        <v>Electricity Supply</v>
      </c>
      <c r="B494" s="467" t="str">
        <f>IF(ISBLANK(INDEX('Policy Characteristics'!B:B,MATCH($C494,'Policy Characteristics'!$C:$C,0))),"",INDEX('Policy Characteristics'!B:B,MATCH($C494,'Policy Characteristics'!$C:$C,0)))</f>
        <v>Electricity CCS Subsidy</v>
      </c>
      <c r="C494" s="446" t="str">
        <f t="shared" si="28"/>
        <v>Additional Subsidy for Elec CCS</v>
      </c>
      <c r="D494" s="294" t="s">
        <v>77</v>
      </c>
      <c r="F494" s="294" t="s">
        <v>89</v>
      </c>
      <c r="H494" s="20">
        <v>2264</v>
      </c>
      <c r="I494" t="s">
        <v>44</v>
      </c>
      <c r="J494" s="469" t="str">
        <f>IF(ISBLANK(INDEX('Policy Characteristics'!D:D,MATCH($C494,'Policy Characteristics'!$C:$C,0))),"",INDEX('Policy Characteristics'!D:D,MATCH($C494,'Policy Characteristics'!$C:$C,0)))</f>
        <v>Electricity CCS Subsidy</v>
      </c>
      <c r="K494" s="446" t="str">
        <f>IF(ISBLANK(INDEX('Policy Characteristics'!E:E,MATCH($C494,'Policy Characteristics'!$C:$C,0))),"",INDEX('Policy Characteristics'!E:E,MATCH($C494,'Policy Characteristics'!$C:$C,0)))</f>
        <v>elec CCS subsidy</v>
      </c>
      <c r="L494" s="471">
        <f>IF(ISBLANK(INDEX('Policy Characteristics'!F:F,MATCH($C494,'Policy Characteristics'!$C:$C,0))),"",INDEX('Policy Characteristics'!F:F,MATCH($C494,'Policy Characteristics'!$C:$C,0)))</f>
        <v>0</v>
      </c>
      <c r="M494" s="471">
        <f>IF(ISBLANK(INDEX('Policy Characteristics'!G:G,MATCH($C494,'Policy Characteristics'!$C:$C,0))),"",INDEX('Policy Characteristics'!G:G,MATCH($C494,'Policy Characteristics'!$C:$C,0)))</f>
        <v>100</v>
      </c>
      <c r="N494" s="471">
        <f>IF(ISBLANK(INDEX('Policy Characteristics'!H:H,MATCH($C494,'Policy Characteristics'!$C:$C,0))),"",INDEX('Policy Characteristics'!H:H,MATCH($C494,'Policy Characteristics'!$C:$C,0)))</f>
        <v>5</v>
      </c>
      <c r="O494" s="446" t="str">
        <f>IF(ISBLANK(INDEX('Policy Characteristics'!I:I,MATCH($C494,'Policy Characteristics'!$C:$C,0))),"",INDEX('Policy Characteristics'!I:I,MATCH($C494,'Policy Characteristics'!$C:$C,0)))</f>
        <v>$ / metric ton CO2e</v>
      </c>
      <c r="P494" s="446" t="str">
        <f>IF(ISBLANK(INDEX('Policy Characteristics'!J:J,MATCH($C494,'Policy Characteristics'!$C:$C,0))),"",INDEX('Policy Characteristics'!J:J,MATCH($C494,'Policy Characteristics'!$C:$C,0)))</f>
        <v>**Description:** This policy provides a dollar per metric ton CO2e subsidy, additional to any BAU subsidies.  // **Guidance for setting values:** The 45Q tax credits provide $85 per metric ton CO2e stored, which is included in the BAU case.</v>
      </c>
      <c r="R494"/>
    </row>
    <row r="495" spans="1:19" x14ac:dyDescent="0.25">
      <c r="A495" s="446" t="str">
        <f>IF(ISBLANK(INDEX('Policy Characteristics'!A:A,MATCH($C495,'Policy Characteristics'!$C:$C,0))),"",INDEX('Policy Characteristics'!A:A,MATCH($C495,'Policy Characteristics'!$C:$C,0)))</f>
        <v>Electricity Supply</v>
      </c>
      <c r="B495" s="467" t="str">
        <f>IF(ISBLANK(INDEX('Policy Characteristics'!B:B,MATCH($C495,'Policy Characteristics'!$C:$C,0))),"",INDEX('Policy Characteristics'!B:B,MATCH($C495,'Policy Characteristics'!$C:$C,0)))</f>
        <v>Electricity CCS Subsidy</v>
      </c>
      <c r="C495" s="446" t="str">
        <f t="shared" si="28"/>
        <v>Additional Subsidy for Elec CCS</v>
      </c>
      <c r="D495" s="294" t="s">
        <v>449</v>
      </c>
      <c r="F495" s="294" t="s">
        <v>452</v>
      </c>
      <c r="H495" s="20">
        <v>2265</v>
      </c>
      <c r="I495" t="s">
        <v>44</v>
      </c>
      <c r="J495" s="469" t="str">
        <f>IF(ISBLANK(INDEX('Policy Characteristics'!D:D,MATCH($C495,'Policy Characteristics'!$C:$C,0))),"",INDEX('Policy Characteristics'!D:D,MATCH($C495,'Policy Characteristics'!$C:$C,0)))</f>
        <v>Electricity CCS Subsidy</v>
      </c>
      <c r="K495" s="446" t="str">
        <f>IF(ISBLANK(INDEX('Policy Characteristics'!E:E,MATCH($C495,'Policy Characteristics'!$C:$C,0))),"",INDEX('Policy Characteristics'!E:E,MATCH($C495,'Policy Characteristics'!$C:$C,0)))</f>
        <v>elec CCS subsidy</v>
      </c>
      <c r="L495" s="471">
        <f>IF(ISBLANK(INDEX('Policy Characteristics'!F:F,MATCH($C495,'Policy Characteristics'!$C:$C,0))),"",INDEX('Policy Characteristics'!F:F,MATCH($C495,'Policy Characteristics'!$C:$C,0)))</f>
        <v>0</v>
      </c>
      <c r="M495" s="471">
        <f>IF(ISBLANK(INDEX('Policy Characteristics'!G:G,MATCH($C495,'Policy Characteristics'!$C:$C,0))),"",INDEX('Policy Characteristics'!G:G,MATCH($C495,'Policy Characteristics'!$C:$C,0)))</f>
        <v>100</v>
      </c>
      <c r="N495" s="471">
        <f>IF(ISBLANK(INDEX('Policy Characteristics'!H:H,MATCH($C495,'Policy Characteristics'!$C:$C,0))),"",INDEX('Policy Characteristics'!H:H,MATCH($C495,'Policy Characteristics'!$C:$C,0)))</f>
        <v>5</v>
      </c>
      <c r="O495" s="446" t="str">
        <f>IF(ISBLANK(INDEX('Policy Characteristics'!I:I,MATCH($C495,'Policy Characteristics'!$C:$C,0))),"",INDEX('Policy Characteristics'!I:I,MATCH($C495,'Policy Characteristics'!$C:$C,0)))</f>
        <v>$ / metric ton CO2e</v>
      </c>
      <c r="P495" s="446" t="str">
        <f>IF(ISBLANK(INDEX('Policy Characteristics'!J:J,MATCH($C495,'Policy Characteristics'!$C:$C,0))),"",INDEX('Policy Characteristics'!J:J,MATCH($C495,'Policy Characteristics'!$C:$C,0)))</f>
        <v>**Description:** This policy provides a dollar per metric ton CO2e subsidy, additional to any BAU subsidies.  // **Guidance for setting values:** The 45Q tax credits provide $85 per metric ton CO2e stored, which is included in the BAU case.</v>
      </c>
      <c r="R495"/>
    </row>
    <row r="496" spans="1:19" x14ac:dyDescent="0.25">
      <c r="A496" s="446" t="str">
        <f>IF(ISBLANK(INDEX('Policy Characteristics'!A:A,MATCH($C496,'Policy Characteristics'!$C:$C,0))),"",INDEX('Policy Characteristics'!A:A,MATCH($C496,'Policy Characteristics'!$C:$C,0)))</f>
        <v>Electricity Supply</v>
      </c>
      <c r="B496" s="467" t="str">
        <f>IF(ISBLANK(INDEX('Policy Characteristics'!B:B,MATCH($C496,'Policy Characteristics'!$C:$C,0))),"",INDEX('Policy Characteristics'!B:B,MATCH($C496,'Policy Characteristics'!$C:$C,0)))</f>
        <v>Electricity CCS Subsidy</v>
      </c>
      <c r="C496" s="446" t="str">
        <f t="shared" si="28"/>
        <v>Additional Subsidy for Elec CCS</v>
      </c>
      <c r="D496" s="294" t="s">
        <v>78</v>
      </c>
      <c r="F496" s="294" t="s">
        <v>90</v>
      </c>
      <c r="H496" s="20">
        <v>2266</v>
      </c>
      <c r="I496" t="s">
        <v>44</v>
      </c>
      <c r="J496" s="469" t="str">
        <f>IF(ISBLANK(INDEX('Policy Characteristics'!D:D,MATCH($C496,'Policy Characteristics'!$C:$C,0))),"",INDEX('Policy Characteristics'!D:D,MATCH($C496,'Policy Characteristics'!$C:$C,0)))</f>
        <v>Electricity CCS Subsidy</v>
      </c>
      <c r="K496" s="446" t="str">
        <f>IF(ISBLANK(INDEX('Policy Characteristics'!E:E,MATCH($C496,'Policy Characteristics'!$C:$C,0))),"",INDEX('Policy Characteristics'!E:E,MATCH($C496,'Policy Characteristics'!$C:$C,0)))</f>
        <v>elec CCS subsidy</v>
      </c>
      <c r="L496" s="471">
        <f>IF(ISBLANK(INDEX('Policy Characteristics'!F:F,MATCH($C496,'Policy Characteristics'!$C:$C,0))),"",INDEX('Policy Characteristics'!F:F,MATCH($C496,'Policy Characteristics'!$C:$C,0)))</f>
        <v>0</v>
      </c>
      <c r="M496" s="471">
        <f>IF(ISBLANK(INDEX('Policy Characteristics'!G:G,MATCH($C496,'Policy Characteristics'!$C:$C,0))),"",INDEX('Policy Characteristics'!G:G,MATCH($C496,'Policy Characteristics'!$C:$C,0)))</f>
        <v>100</v>
      </c>
      <c r="N496" s="471">
        <f>IF(ISBLANK(INDEX('Policy Characteristics'!H:H,MATCH($C496,'Policy Characteristics'!$C:$C,0))),"",INDEX('Policy Characteristics'!H:H,MATCH($C496,'Policy Characteristics'!$C:$C,0)))</f>
        <v>5</v>
      </c>
      <c r="O496" s="446" t="str">
        <f>IF(ISBLANK(INDEX('Policy Characteristics'!I:I,MATCH($C496,'Policy Characteristics'!$C:$C,0))),"",INDEX('Policy Characteristics'!I:I,MATCH($C496,'Policy Characteristics'!$C:$C,0)))</f>
        <v>$ / metric ton CO2e</v>
      </c>
      <c r="P496" s="446" t="str">
        <f>IF(ISBLANK(INDEX('Policy Characteristics'!J:J,MATCH($C496,'Policy Characteristics'!$C:$C,0))),"",INDEX('Policy Characteristics'!J:J,MATCH($C496,'Policy Characteristics'!$C:$C,0)))</f>
        <v>**Description:** This policy provides a dollar per metric ton CO2e subsidy, additional to any BAU subsidies.  // **Guidance for setting values:** The 45Q tax credits provide $85 per metric ton CO2e stored, which is included in the BAU case.</v>
      </c>
      <c r="R496"/>
    </row>
    <row r="497" spans="1:18" x14ac:dyDescent="0.25">
      <c r="A497" s="446" t="str">
        <f>IF(ISBLANK(INDEX('Policy Characteristics'!A:A,MATCH($C497,'Policy Characteristics'!$C:$C,0))),"",INDEX('Policy Characteristics'!A:A,MATCH($C497,'Policy Characteristics'!$C:$C,0)))</f>
        <v>Electricity Supply</v>
      </c>
      <c r="B497" s="467" t="str">
        <f>IF(ISBLANK(INDEX('Policy Characteristics'!B:B,MATCH($C497,'Policy Characteristics'!$C:$C,0))),"",INDEX('Policy Characteristics'!B:B,MATCH($C497,'Policy Characteristics'!$C:$C,0)))</f>
        <v>Electricity CCS Subsidy</v>
      </c>
      <c r="C497" s="446" t="str">
        <f t="shared" si="28"/>
        <v>Additional Subsidy for Elec CCS</v>
      </c>
      <c r="D497" s="294" t="s">
        <v>79</v>
      </c>
      <c r="F497" s="294" t="s">
        <v>91</v>
      </c>
      <c r="H497" s="20">
        <v>2267</v>
      </c>
      <c r="I497" t="s">
        <v>44</v>
      </c>
      <c r="J497" s="469" t="str">
        <f>IF(ISBLANK(INDEX('Policy Characteristics'!D:D,MATCH($C497,'Policy Characteristics'!$C:$C,0))),"",INDEX('Policy Characteristics'!D:D,MATCH($C497,'Policy Characteristics'!$C:$C,0)))</f>
        <v>Electricity CCS Subsidy</v>
      </c>
      <c r="K497" s="446" t="str">
        <f>IF(ISBLANK(INDEX('Policy Characteristics'!E:E,MATCH($C497,'Policy Characteristics'!$C:$C,0))),"",INDEX('Policy Characteristics'!E:E,MATCH($C497,'Policy Characteristics'!$C:$C,0)))</f>
        <v>elec CCS subsidy</v>
      </c>
      <c r="L497" s="471">
        <f>IF(ISBLANK(INDEX('Policy Characteristics'!F:F,MATCH($C497,'Policy Characteristics'!$C:$C,0))),"",INDEX('Policy Characteristics'!F:F,MATCH($C497,'Policy Characteristics'!$C:$C,0)))</f>
        <v>0</v>
      </c>
      <c r="M497" s="471">
        <f>IF(ISBLANK(INDEX('Policy Characteristics'!G:G,MATCH($C497,'Policy Characteristics'!$C:$C,0))),"",INDEX('Policy Characteristics'!G:G,MATCH($C497,'Policy Characteristics'!$C:$C,0)))</f>
        <v>100</v>
      </c>
      <c r="N497" s="471">
        <f>IF(ISBLANK(INDEX('Policy Characteristics'!H:H,MATCH($C497,'Policy Characteristics'!$C:$C,0))),"",INDEX('Policy Characteristics'!H:H,MATCH($C497,'Policy Characteristics'!$C:$C,0)))</f>
        <v>5</v>
      </c>
      <c r="O497" s="446" t="str">
        <f>IF(ISBLANK(INDEX('Policy Characteristics'!I:I,MATCH($C497,'Policy Characteristics'!$C:$C,0))),"",INDEX('Policy Characteristics'!I:I,MATCH($C497,'Policy Characteristics'!$C:$C,0)))</f>
        <v>$ / metric ton CO2e</v>
      </c>
      <c r="P497" s="446" t="str">
        <f>IF(ISBLANK(INDEX('Policy Characteristics'!J:J,MATCH($C497,'Policy Characteristics'!$C:$C,0))),"",INDEX('Policy Characteristics'!J:J,MATCH($C497,'Policy Characteristics'!$C:$C,0)))</f>
        <v>**Description:** This policy provides a dollar per metric ton CO2e subsidy, additional to any BAU subsidies.  // **Guidance for setting values:** The 45Q tax credits provide $85 per metric ton CO2e stored, which is included in the BAU case.</v>
      </c>
      <c r="R497"/>
    </row>
    <row r="498" spans="1:18" x14ac:dyDescent="0.25">
      <c r="A498" s="446" t="str">
        <f>IF(ISBLANK(INDEX('Policy Characteristics'!A:A,MATCH($C498,'Policy Characteristics'!$C:$C,0))),"",INDEX('Policy Characteristics'!A:A,MATCH($C498,'Policy Characteristics'!$C:$C,0)))</f>
        <v>Electricity Supply</v>
      </c>
      <c r="B498" s="467" t="str">
        <f>IF(ISBLANK(INDEX('Policy Characteristics'!B:B,MATCH($C498,'Policy Characteristics'!$C:$C,0))),"",INDEX('Policy Characteristics'!B:B,MATCH($C498,'Policy Characteristics'!$C:$C,0)))</f>
        <v>Electricity CCS Subsidy</v>
      </c>
      <c r="C498" s="446" t="str">
        <f t="shared" si="28"/>
        <v>Additional Subsidy for Elec CCS</v>
      </c>
      <c r="D498" s="294" t="s">
        <v>80</v>
      </c>
      <c r="F498" s="294" t="s">
        <v>92</v>
      </c>
      <c r="H498" s="20">
        <v>2268</v>
      </c>
      <c r="I498" t="s">
        <v>44</v>
      </c>
      <c r="J498" s="469" t="str">
        <f>IF(ISBLANK(INDEX('Policy Characteristics'!D:D,MATCH($C498,'Policy Characteristics'!$C:$C,0))),"",INDEX('Policy Characteristics'!D:D,MATCH($C498,'Policy Characteristics'!$C:$C,0)))</f>
        <v>Electricity CCS Subsidy</v>
      </c>
      <c r="K498" s="446" t="str">
        <f>IF(ISBLANK(INDEX('Policy Characteristics'!E:E,MATCH($C498,'Policy Characteristics'!$C:$C,0))),"",INDEX('Policy Characteristics'!E:E,MATCH($C498,'Policy Characteristics'!$C:$C,0)))</f>
        <v>elec CCS subsidy</v>
      </c>
      <c r="L498" s="471">
        <f>IF(ISBLANK(INDEX('Policy Characteristics'!F:F,MATCH($C498,'Policy Characteristics'!$C:$C,0))),"",INDEX('Policy Characteristics'!F:F,MATCH($C498,'Policy Characteristics'!$C:$C,0)))</f>
        <v>0</v>
      </c>
      <c r="M498" s="471">
        <f>IF(ISBLANK(INDEX('Policy Characteristics'!G:G,MATCH($C498,'Policy Characteristics'!$C:$C,0))),"",INDEX('Policy Characteristics'!G:G,MATCH($C498,'Policy Characteristics'!$C:$C,0)))</f>
        <v>100</v>
      </c>
      <c r="N498" s="471">
        <f>IF(ISBLANK(INDEX('Policy Characteristics'!H:H,MATCH($C498,'Policy Characteristics'!$C:$C,0))),"",INDEX('Policy Characteristics'!H:H,MATCH($C498,'Policy Characteristics'!$C:$C,0)))</f>
        <v>5</v>
      </c>
      <c r="O498" s="446" t="str">
        <f>IF(ISBLANK(INDEX('Policy Characteristics'!I:I,MATCH($C498,'Policy Characteristics'!$C:$C,0))),"",INDEX('Policy Characteristics'!I:I,MATCH($C498,'Policy Characteristics'!$C:$C,0)))</f>
        <v>$ / metric ton CO2e</v>
      </c>
      <c r="P498" s="446" t="str">
        <f>IF(ISBLANK(INDEX('Policy Characteristics'!J:J,MATCH($C498,'Policy Characteristics'!$C:$C,0))),"",INDEX('Policy Characteristics'!J:J,MATCH($C498,'Policy Characteristics'!$C:$C,0)))</f>
        <v>**Description:** This policy provides a dollar per metric ton CO2e subsidy, additional to any BAU subsidies.  // **Guidance for setting values:** The 45Q tax credits provide $85 per metric ton CO2e stored, which is included in the BAU case.</v>
      </c>
      <c r="R498"/>
    </row>
    <row r="499" spans="1:18" x14ac:dyDescent="0.25">
      <c r="A499" s="446" t="str">
        <f>IF(ISBLANK(INDEX('Policy Characteristics'!A:A,MATCH($C499,'Policy Characteristics'!$C:$C,0))),"",INDEX('Policy Characteristics'!A:A,MATCH($C499,'Policy Characteristics'!$C:$C,0)))</f>
        <v>Electricity Supply</v>
      </c>
      <c r="B499" s="467" t="str">
        <f>IF(ISBLANK(INDEX('Policy Characteristics'!B:B,MATCH($C499,'Policy Characteristics'!$C:$C,0))),"",INDEX('Policy Characteristics'!B:B,MATCH($C499,'Policy Characteristics'!$C:$C,0)))</f>
        <v>Electricity CCS Subsidy</v>
      </c>
      <c r="C499" s="446" t="str">
        <f t="shared" si="28"/>
        <v>Additional Subsidy for Elec CCS</v>
      </c>
      <c r="D499" s="294" t="s">
        <v>2424</v>
      </c>
      <c r="F499" s="294" t="s">
        <v>437</v>
      </c>
      <c r="H499" s="20">
        <v>2269</v>
      </c>
      <c r="I499" t="s">
        <v>44</v>
      </c>
      <c r="J499" s="469" t="str">
        <f>IF(ISBLANK(INDEX('Policy Characteristics'!D:D,MATCH($C499,'Policy Characteristics'!$C:$C,0))),"",INDEX('Policy Characteristics'!D:D,MATCH($C499,'Policy Characteristics'!$C:$C,0)))</f>
        <v>Electricity CCS Subsidy</v>
      </c>
      <c r="K499" s="446" t="str">
        <f>IF(ISBLANK(INDEX('Policy Characteristics'!E:E,MATCH($C499,'Policy Characteristics'!$C:$C,0))),"",INDEX('Policy Characteristics'!E:E,MATCH($C499,'Policy Characteristics'!$C:$C,0)))</f>
        <v>elec CCS subsidy</v>
      </c>
      <c r="L499" s="471">
        <f>IF(ISBLANK(INDEX('Policy Characteristics'!F:F,MATCH($C499,'Policy Characteristics'!$C:$C,0))),"",INDEX('Policy Characteristics'!F:F,MATCH($C499,'Policy Characteristics'!$C:$C,0)))</f>
        <v>0</v>
      </c>
      <c r="M499" s="471">
        <f>IF(ISBLANK(INDEX('Policy Characteristics'!G:G,MATCH($C499,'Policy Characteristics'!$C:$C,0))),"",INDEX('Policy Characteristics'!G:G,MATCH($C499,'Policy Characteristics'!$C:$C,0)))</f>
        <v>100</v>
      </c>
      <c r="N499" s="471">
        <f>IF(ISBLANK(INDEX('Policy Characteristics'!H:H,MATCH($C499,'Policy Characteristics'!$C:$C,0))),"",INDEX('Policy Characteristics'!H:H,MATCH($C499,'Policy Characteristics'!$C:$C,0)))</f>
        <v>5</v>
      </c>
      <c r="O499" s="446" t="str">
        <f>IF(ISBLANK(INDEX('Policy Characteristics'!I:I,MATCH($C499,'Policy Characteristics'!$C:$C,0))),"",INDEX('Policy Characteristics'!I:I,MATCH($C499,'Policy Characteristics'!$C:$C,0)))</f>
        <v>$ / metric ton CO2e</v>
      </c>
      <c r="P499" s="446" t="str">
        <f>IF(ISBLANK(INDEX('Policy Characteristics'!J:J,MATCH($C499,'Policy Characteristics'!$C:$C,0))),"",INDEX('Policy Characteristics'!J:J,MATCH($C499,'Policy Characteristics'!$C:$C,0)))</f>
        <v>**Description:** This policy provides a dollar per metric ton CO2e subsidy, additional to any BAU subsidies.  // **Guidance for setting values:** The 45Q tax credits provide $85 per metric ton CO2e stored, which is included in the BAU case.</v>
      </c>
      <c r="R499"/>
    </row>
    <row r="500" spans="1:18" x14ac:dyDescent="0.25">
      <c r="A500" s="446" t="str">
        <f>IF(ISBLANK(INDEX('Policy Characteristics'!A:A,MATCH($C500,'Policy Characteristics'!$C:$C,0))),"",INDEX('Policy Characteristics'!A:A,MATCH($C500,'Policy Characteristics'!$C:$C,0)))</f>
        <v>Electricity Supply</v>
      </c>
      <c r="B500" s="467" t="str">
        <f>IF(ISBLANK(INDEX('Policy Characteristics'!B:B,MATCH($C500,'Policy Characteristics'!$C:$C,0))),"",INDEX('Policy Characteristics'!B:B,MATCH($C500,'Policy Characteristics'!$C:$C,0)))</f>
        <v>Electricity CCS Subsidy</v>
      </c>
      <c r="C500" s="446" t="str">
        <f t="shared" si="28"/>
        <v>Additional Subsidy for Elec CCS</v>
      </c>
      <c r="D500" s="294" t="s">
        <v>309</v>
      </c>
      <c r="F500" s="294" t="s">
        <v>311</v>
      </c>
      <c r="H500" s="20">
        <v>2270</v>
      </c>
      <c r="I500" t="s">
        <v>44</v>
      </c>
      <c r="J500" s="469" t="str">
        <f>IF(ISBLANK(INDEX('Policy Characteristics'!D:D,MATCH($C500,'Policy Characteristics'!$C:$C,0))),"",INDEX('Policy Characteristics'!D:D,MATCH($C500,'Policy Characteristics'!$C:$C,0)))</f>
        <v>Electricity CCS Subsidy</v>
      </c>
      <c r="K500" s="446" t="str">
        <f>IF(ISBLANK(INDEX('Policy Characteristics'!E:E,MATCH($C500,'Policy Characteristics'!$C:$C,0))),"",INDEX('Policy Characteristics'!E:E,MATCH($C500,'Policy Characteristics'!$C:$C,0)))</f>
        <v>elec CCS subsidy</v>
      </c>
      <c r="L500" s="471">
        <f>IF(ISBLANK(INDEX('Policy Characteristics'!F:F,MATCH($C500,'Policy Characteristics'!$C:$C,0))),"",INDEX('Policy Characteristics'!F:F,MATCH($C500,'Policy Characteristics'!$C:$C,0)))</f>
        <v>0</v>
      </c>
      <c r="M500" s="471">
        <f>IF(ISBLANK(INDEX('Policy Characteristics'!G:G,MATCH($C500,'Policy Characteristics'!$C:$C,0))),"",INDEX('Policy Characteristics'!G:G,MATCH($C500,'Policy Characteristics'!$C:$C,0)))</f>
        <v>100</v>
      </c>
      <c r="N500" s="471">
        <f>IF(ISBLANK(INDEX('Policy Characteristics'!H:H,MATCH($C500,'Policy Characteristics'!$C:$C,0))),"",INDEX('Policy Characteristics'!H:H,MATCH($C500,'Policy Characteristics'!$C:$C,0)))</f>
        <v>5</v>
      </c>
      <c r="O500" s="446" t="str">
        <f>IF(ISBLANK(INDEX('Policy Characteristics'!I:I,MATCH($C500,'Policy Characteristics'!$C:$C,0))),"",INDEX('Policy Characteristics'!I:I,MATCH($C500,'Policy Characteristics'!$C:$C,0)))</f>
        <v>$ / metric ton CO2e</v>
      </c>
      <c r="P500" s="446" t="str">
        <f>IF(ISBLANK(INDEX('Policy Characteristics'!J:J,MATCH($C500,'Policy Characteristics'!$C:$C,0))),"",INDEX('Policy Characteristics'!J:J,MATCH($C500,'Policy Characteristics'!$C:$C,0)))</f>
        <v>**Description:** This policy provides a dollar per metric ton CO2e subsidy, additional to any BAU subsidies.  // **Guidance for setting values:** The 45Q tax credits provide $85 per metric ton CO2e stored, which is included in the BAU case.</v>
      </c>
      <c r="R500"/>
    </row>
    <row r="501" spans="1:18" x14ac:dyDescent="0.25">
      <c r="A501" s="446" t="str">
        <f>IF(ISBLANK(INDEX('Policy Characteristics'!A:A,MATCH($C501,'Policy Characteristics'!$C:$C,0))),"",INDEX('Policy Characteristics'!A:A,MATCH($C501,'Policy Characteristics'!$C:$C,0)))</f>
        <v>Electricity Supply</v>
      </c>
      <c r="B501" s="467" t="str">
        <f>IF(ISBLANK(INDEX('Policy Characteristics'!B:B,MATCH($C501,'Policy Characteristics'!$C:$C,0))),"",INDEX('Policy Characteristics'!B:B,MATCH($C501,'Policy Characteristics'!$C:$C,0)))</f>
        <v>Electricity CCS Subsidy</v>
      </c>
      <c r="C501" s="446" t="str">
        <f t="shared" si="28"/>
        <v>Additional Subsidy for Elec CCS</v>
      </c>
      <c r="D501" s="294" t="s">
        <v>310</v>
      </c>
      <c r="F501" s="294" t="s">
        <v>312</v>
      </c>
      <c r="H501" s="20">
        <v>2271</v>
      </c>
      <c r="I501" t="s">
        <v>44</v>
      </c>
      <c r="J501" s="469" t="str">
        <f>IF(ISBLANK(INDEX('Policy Characteristics'!D:D,MATCH($C501,'Policy Characteristics'!$C:$C,0))),"",INDEX('Policy Characteristics'!D:D,MATCH($C501,'Policy Characteristics'!$C:$C,0)))</f>
        <v>Electricity CCS Subsidy</v>
      </c>
      <c r="K501" s="446" t="str">
        <f>IF(ISBLANK(INDEX('Policy Characteristics'!E:E,MATCH($C501,'Policy Characteristics'!$C:$C,0))),"",INDEX('Policy Characteristics'!E:E,MATCH($C501,'Policy Characteristics'!$C:$C,0)))</f>
        <v>elec CCS subsidy</v>
      </c>
      <c r="L501" s="471">
        <f>IF(ISBLANK(INDEX('Policy Characteristics'!F:F,MATCH($C501,'Policy Characteristics'!$C:$C,0))),"",INDEX('Policy Characteristics'!F:F,MATCH($C501,'Policy Characteristics'!$C:$C,0)))</f>
        <v>0</v>
      </c>
      <c r="M501" s="471">
        <f>IF(ISBLANK(INDEX('Policy Characteristics'!G:G,MATCH($C501,'Policy Characteristics'!$C:$C,0))),"",INDEX('Policy Characteristics'!G:G,MATCH($C501,'Policy Characteristics'!$C:$C,0)))</f>
        <v>100</v>
      </c>
      <c r="N501" s="471">
        <f>IF(ISBLANK(INDEX('Policy Characteristics'!H:H,MATCH($C501,'Policy Characteristics'!$C:$C,0))),"",INDEX('Policy Characteristics'!H:H,MATCH($C501,'Policy Characteristics'!$C:$C,0)))</f>
        <v>5</v>
      </c>
      <c r="O501" s="446" t="str">
        <f>IF(ISBLANK(INDEX('Policy Characteristics'!I:I,MATCH($C501,'Policy Characteristics'!$C:$C,0))),"",INDEX('Policy Characteristics'!I:I,MATCH($C501,'Policy Characteristics'!$C:$C,0)))</f>
        <v>$ / metric ton CO2e</v>
      </c>
      <c r="P501" s="446" t="str">
        <f>IF(ISBLANK(INDEX('Policy Characteristics'!J:J,MATCH($C501,'Policy Characteristics'!$C:$C,0))),"",INDEX('Policy Characteristics'!J:J,MATCH($C501,'Policy Characteristics'!$C:$C,0)))</f>
        <v>**Description:** This policy provides a dollar per metric ton CO2e subsidy, additional to any BAU subsidies.  // **Guidance for setting values:** The 45Q tax credits provide $85 per metric ton CO2e stored, which is included in the BAU case.</v>
      </c>
      <c r="R501"/>
    </row>
    <row r="502" spans="1:18" x14ac:dyDescent="0.25">
      <c r="A502" s="446" t="str">
        <f>IF(ISBLANK(INDEX('Policy Characteristics'!A:A,MATCH($C502,'Policy Characteristics'!$C:$C,0))),"",INDEX('Policy Characteristics'!A:A,MATCH($C502,'Policy Characteristics'!$C:$C,0)))</f>
        <v>Electricity Supply</v>
      </c>
      <c r="B502" s="467" t="str">
        <f>IF(ISBLANK(INDEX('Policy Characteristics'!B:B,MATCH($C502,'Policy Characteristics'!$C:$C,0))),"",INDEX('Policy Characteristics'!B:B,MATCH($C502,'Policy Characteristics'!$C:$C,0)))</f>
        <v>Electricity CCS Subsidy</v>
      </c>
      <c r="C502" s="446" t="str">
        <f t="shared" si="28"/>
        <v>Additional Subsidy for Elec CCS</v>
      </c>
      <c r="D502" s="294" t="s">
        <v>445</v>
      </c>
      <c r="F502" s="294" t="s">
        <v>444</v>
      </c>
      <c r="H502" s="20">
        <v>2272</v>
      </c>
      <c r="I502" t="s">
        <v>44</v>
      </c>
      <c r="J502" s="469" t="str">
        <f>IF(ISBLANK(INDEX('Policy Characteristics'!D:D,MATCH($C502,'Policy Characteristics'!$C:$C,0))),"",INDEX('Policy Characteristics'!D:D,MATCH($C502,'Policy Characteristics'!$C:$C,0)))</f>
        <v>Electricity CCS Subsidy</v>
      </c>
      <c r="K502" s="446" t="str">
        <f>IF(ISBLANK(INDEX('Policy Characteristics'!E:E,MATCH($C502,'Policy Characteristics'!$C:$C,0))),"",INDEX('Policy Characteristics'!E:E,MATCH($C502,'Policy Characteristics'!$C:$C,0)))</f>
        <v>elec CCS subsidy</v>
      </c>
      <c r="L502" s="471">
        <f>IF(ISBLANK(INDEX('Policy Characteristics'!F:F,MATCH($C502,'Policy Characteristics'!$C:$C,0))),"",INDEX('Policy Characteristics'!F:F,MATCH($C502,'Policy Characteristics'!$C:$C,0)))</f>
        <v>0</v>
      </c>
      <c r="M502" s="471">
        <f>IF(ISBLANK(INDEX('Policy Characteristics'!G:G,MATCH($C502,'Policy Characteristics'!$C:$C,0))),"",INDEX('Policy Characteristics'!G:G,MATCH($C502,'Policy Characteristics'!$C:$C,0)))</f>
        <v>100</v>
      </c>
      <c r="N502" s="471">
        <f>IF(ISBLANK(INDEX('Policy Characteristics'!H:H,MATCH($C502,'Policy Characteristics'!$C:$C,0))),"",INDEX('Policy Characteristics'!H:H,MATCH($C502,'Policy Characteristics'!$C:$C,0)))</f>
        <v>5</v>
      </c>
      <c r="O502" s="446" t="str">
        <f>IF(ISBLANK(INDEX('Policy Characteristics'!I:I,MATCH($C502,'Policy Characteristics'!$C:$C,0))),"",INDEX('Policy Characteristics'!I:I,MATCH($C502,'Policy Characteristics'!$C:$C,0)))</f>
        <v>$ / metric ton CO2e</v>
      </c>
      <c r="P502" s="446" t="str">
        <f>IF(ISBLANK(INDEX('Policy Characteristics'!J:J,MATCH($C502,'Policy Characteristics'!$C:$C,0))),"",INDEX('Policy Characteristics'!J:J,MATCH($C502,'Policy Characteristics'!$C:$C,0)))</f>
        <v>**Description:** This policy provides a dollar per metric ton CO2e subsidy, additional to any BAU subsidies.  // **Guidance for setting values:** The 45Q tax credits provide $85 per metric ton CO2e stored, which is included in the BAU case.</v>
      </c>
      <c r="R502"/>
    </row>
    <row r="503" spans="1:18" x14ac:dyDescent="0.25">
      <c r="A503" s="446" t="str">
        <f>IF(ISBLANK(INDEX('Policy Characteristics'!A:A,MATCH($C503,'Policy Characteristics'!$C:$C,0))),"",INDEX('Policy Characteristics'!A:A,MATCH($C503,'Policy Characteristics'!$C:$C,0)))</f>
        <v>Electricity Supply</v>
      </c>
      <c r="B503" s="467" t="str">
        <f>IF(ISBLANK(INDEX('Policy Characteristics'!B:B,MATCH($C503,'Policy Characteristics'!$C:$C,0))),"",INDEX('Policy Characteristics'!B:B,MATCH($C503,'Policy Characteristics'!$C:$C,0)))</f>
        <v>Electricity CCS Subsidy</v>
      </c>
      <c r="C503" s="446" t="str">
        <f t="shared" si="28"/>
        <v>Additional Subsidy for Elec CCS</v>
      </c>
      <c r="D503" s="294" t="s">
        <v>454</v>
      </c>
      <c r="F503" s="294" t="s">
        <v>455</v>
      </c>
      <c r="H503" s="20">
        <v>2273</v>
      </c>
      <c r="I503" t="s">
        <v>44</v>
      </c>
      <c r="J503" s="469" t="str">
        <f>IF(ISBLANK(INDEX('Policy Characteristics'!D:D,MATCH($C503,'Policy Characteristics'!$C:$C,0))),"",INDEX('Policy Characteristics'!D:D,MATCH($C503,'Policy Characteristics'!$C:$C,0)))</f>
        <v>Electricity CCS Subsidy</v>
      </c>
      <c r="K503" s="446" t="str">
        <f>IF(ISBLANK(INDEX('Policy Characteristics'!E:E,MATCH($C503,'Policy Characteristics'!$C:$C,0))),"",INDEX('Policy Characteristics'!E:E,MATCH($C503,'Policy Characteristics'!$C:$C,0)))</f>
        <v>elec CCS subsidy</v>
      </c>
      <c r="L503" s="471">
        <f>IF(ISBLANK(INDEX('Policy Characteristics'!F:F,MATCH($C503,'Policy Characteristics'!$C:$C,0))),"",INDEX('Policy Characteristics'!F:F,MATCH($C503,'Policy Characteristics'!$C:$C,0)))</f>
        <v>0</v>
      </c>
      <c r="M503" s="471">
        <f>IF(ISBLANK(INDEX('Policy Characteristics'!G:G,MATCH($C503,'Policy Characteristics'!$C:$C,0))),"",INDEX('Policy Characteristics'!G:G,MATCH($C503,'Policy Characteristics'!$C:$C,0)))</f>
        <v>100</v>
      </c>
      <c r="N503" s="471">
        <f>IF(ISBLANK(INDEX('Policy Characteristics'!H:H,MATCH($C503,'Policy Characteristics'!$C:$C,0))),"",INDEX('Policy Characteristics'!H:H,MATCH($C503,'Policy Characteristics'!$C:$C,0)))</f>
        <v>5</v>
      </c>
      <c r="O503" s="446" t="str">
        <f>IF(ISBLANK(INDEX('Policy Characteristics'!I:I,MATCH($C503,'Policy Characteristics'!$C:$C,0))),"",INDEX('Policy Characteristics'!I:I,MATCH($C503,'Policy Characteristics'!$C:$C,0)))</f>
        <v>$ / metric ton CO2e</v>
      </c>
      <c r="P503" s="446" t="str">
        <f>IF(ISBLANK(INDEX('Policy Characteristics'!J:J,MATCH($C503,'Policy Characteristics'!$C:$C,0))),"",INDEX('Policy Characteristics'!J:J,MATCH($C503,'Policy Characteristics'!$C:$C,0)))</f>
        <v>**Description:** This policy provides a dollar per metric ton CO2e subsidy, additional to any BAU subsidies.  // **Guidance for setting values:** The 45Q tax credits provide $85 per metric ton CO2e stored, which is included in the BAU case.</v>
      </c>
      <c r="R503"/>
    </row>
    <row r="504" spans="1:18" x14ac:dyDescent="0.25">
      <c r="A504" s="446" t="str">
        <f>IF(ISBLANK(INDEX('Policy Characteristics'!A:A,MATCH($C504,'Policy Characteristics'!$C:$C,0))),"",INDEX('Policy Characteristics'!A:A,MATCH($C504,'Policy Characteristics'!$C:$C,0)))</f>
        <v>Electricity Supply</v>
      </c>
      <c r="B504" s="467" t="str">
        <f>IF(ISBLANK(INDEX('Policy Characteristics'!B:B,MATCH($C504,'Policy Characteristics'!$C:$C,0))),"",INDEX('Policy Characteristics'!B:B,MATCH($C504,'Policy Characteristics'!$C:$C,0)))</f>
        <v>Electricity CCS Subsidy</v>
      </c>
      <c r="C504" s="446" t="str">
        <f t="shared" si="28"/>
        <v>Additional Subsidy for Elec CCS</v>
      </c>
      <c r="D504" s="294" t="s">
        <v>2749</v>
      </c>
      <c r="F504" s="294" t="s">
        <v>2468</v>
      </c>
      <c r="H504" s="20">
        <v>2274</v>
      </c>
      <c r="I504" t="s">
        <v>44</v>
      </c>
      <c r="J504" s="469" t="str">
        <f>IF(ISBLANK(INDEX('Policy Characteristics'!D:D,MATCH($C504,'Policy Characteristics'!$C:$C,0))),"",INDEX('Policy Characteristics'!D:D,MATCH($C504,'Policy Characteristics'!$C:$C,0)))</f>
        <v>Electricity CCS Subsidy</v>
      </c>
      <c r="K504" s="446" t="str">
        <f>IF(ISBLANK(INDEX('Policy Characteristics'!E:E,MATCH($C504,'Policy Characteristics'!$C:$C,0))),"",INDEX('Policy Characteristics'!E:E,MATCH($C504,'Policy Characteristics'!$C:$C,0)))</f>
        <v>elec CCS subsidy</v>
      </c>
      <c r="L504" s="471">
        <f>IF(ISBLANK(INDEX('Policy Characteristics'!F:F,MATCH($C504,'Policy Characteristics'!$C:$C,0))),"",INDEX('Policy Characteristics'!F:F,MATCH($C504,'Policy Characteristics'!$C:$C,0)))</f>
        <v>0</v>
      </c>
      <c r="M504" s="471">
        <f>IF(ISBLANK(INDEX('Policy Characteristics'!G:G,MATCH($C504,'Policy Characteristics'!$C:$C,0))),"",INDEX('Policy Characteristics'!G:G,MATCH($C504,'Policy Characteristics'!$C:$C,0)))</f>
        <v>100</v>
      </c>
      <c r="N504" s="471">
        <f>IF(ISBLANK(INDEX('Policy Characteristics'!H:H,MATCH($C504,'Policy Characteristics'!$C:$C,0))),"",INDEX('Policy Characteristics'!H:H,MATCH($C504,'Policy Characteristics'!$C:$C,0)))</f>
        <v>5</v>
      </c>
      <c r="O504" s="446" t="str">
        <f>IF(ISBLANK(INDEX('Policy Characteristics'!I:I,MATCH($C504,'Policy Characteristics'!$C:$C,0))),"",INDEX('Policy Characteristics'!I:I,MATCH($C504,'Policy Characteristics'!$C:$C,0)))</f>
        <v>$ / metric ton CO2e</v>
      </c>
      <c r="P504" s="446" t="str">
        <f>IF(ISBLANK(INDEX('Policy Characteristics'!J:J,MATCH($C504,'Policy Characteristics'!$C:$C,0))),"",INDEX('Policy Characteristics'!J:J,MATCH($C504,'Policy Characteristics'!$C:$C,0)))</f>
        <v>**Description:** This policy provides a dollar per metric ton CO2e subsidy, additional to any BAU subsidies.  // **Guidance for setting values:** The 45Q tax credits provide $85 per metric ton CO2e stored, which is included in the BAU case.</v>
      </c>
      <c r="R504"/>
    </row>
    <row r="505" spans="1:18" x14ac:dyDescent="0.25">
      <c r="A505" s="446" t="str">
        <f>IF(ISBLANK(INDEX('Policy Characteristics'!A:A,MATCH($C505,'Policy Characteristics'!$C:$C,0))),"",INDEX('Policy Characteristics'!A:A,MATCH($C505,'Policy Characteristics'!$C:$C,0)))</f>
        <v>Electricity Supply</v>
      </c>
      <c r="B505" s="467" t="str">
        <f>IF(ISBLANK(INDEX('Policy Characteristics'!B:B,MATCH($C505,'Policy Characteristics'!$C:$C,0))),"",INDEX('Policy Characteristics'!B:B,MATCH($C505,'Policy Characteristics'!$C:$C,0)))</f>
        <v>Electricity CCS Subsidy</v>
      </c>
      <c r="C505" s="446" t="str">
        <f t="shared" si="28"/>
        <v>Additional Subsidy for Elec CCS</v>
      </c>
      <c r="D505" s="294" t="s">
        <v>2750</v>
      </c>
      <c r="F505" s="294" t="s">
        <v>2592</v>
      </c>
      <c r="H505" s="20">
        <v>2275</v>
      </c>
      <c r="I505" t="s">
        <v>44</v>
      </c>
      <c r="J505" s="469" t="str">
        <f>IF(ISBLANK(INDEX('Policy Characteristics'!D:D,MATCH($C505,'Policy Characteristics'!$C:$C,0))),"",INDEX('Policy Characteristics'!D:D,MATCH($C505,'Policy Characteristics'!$C:$C,0)))</f>
        <v>Electricity CCS Subsidy</v>
      </c>
      <c r="K505" s="446" t="str">
        <f>IF(ISBLANK(INDEX('Policy Characteristics'!E:E,MATCH($C505,'Policy Characteristics'!$C:$C,0))),"",INDEX('Policy Characteristics'!E:E,MATCH($C505,'Policy Characteristics'!$C:$C,0)))</f>
        <v>elec CCS subsidy</v>
      </c>
      <c r="L505" s="471">
        <f>IF(ISBLANK(INDEX('Policy Characteristics'!F:F,MATCH($C505,'Policy Characteristics'!$C:$C,0))),"",INDEX('Policy Characteristics'!F:F,MATCH($C505,'Policy Characteristics'!$C:$C,0)))</f>
        <v>0</v>
      </c>
      <c r="M505" s="471">
        <f>IF(ISBLANK(INDEX('Policy Characteristics'!G:G,MATCH($C505,'Policy Characteristics'!$C:$C,0))),"",INDEX('Policy Characteristics'!G:G,MATCH($C505,'Policy Characteristics'!$C:$C,0)))</f>
        <v>100</v>
      </c>
      <c r="N505" s="471">
        <f>IF(ISBLANK(INDEX('Policy Characteristics'!H:H,MATCH($C505,'Policy Characteristics'!$C:$C,0))),"",INDEX('Policy Characteristics'!H:H,MATCH($C505,'Policy Characteristics'!$C:$C,0)))</f>
        <v>5</v>
      </c>
      <c r="O505" s="446" t="str">
        <f>IF(ISBLANK(INDEX('Policy Characteristics'!I:I,MATCH($C505,'Policy Characteristics'!$C:$C,0))),"",INDEX('Policy Characteristics'!I:I,MATCH($C505,'Policy Characteristics'!$C:$C,0)))</f>
        <v>$ / metric ton CO2e</v>
      </c>
      <c r="P505" s="446" t="str">
        <f>IF(ISBLANK(INDEX('Policy Characteristics'!J:J,MATCH($C505,'Policy Characteristics'!$C:$C,0))),"",INDEX('Policy Characteristics'!J:J,MATCH($C505,'Policy Characteristics'!$C:$C,0)))</f>
        <v>**Description:** This policy provides a dollar per metric ton CO2e subsidy, additional to any BAU subsidies.  // **Guidance for setting values:** The 45Q tax credits provide $85 per metric ton CO2e stored, which is included in the BAU case.</v>
      </c>
      <c r="R505"/>
    </row>
    <row r="506" spans="1:18" x14ac:dyDescent="0.25">
      <c r="A506" s="446" t="str">
        <f>IF(ISBLANK(INDEX('Policy Characteristics'!A:A,MATCH($C506,'Policy Characteristics'!$C:$C,0))),"",INDEX('Policy Characteristics'!A:A,MATCH($C506,'Policy Characteristics'!$C:$C,0)))</f>
        <v>Electricity Supply</v>
      </c>
      <c r="B506" s="467" t="str">
        <f>IF(ISBLANK(INDEX('Policy Characteristics'!B:B,MATCH($C506,'Policy Characteristics'!$C:$C,0))),"",INDEX('Policy Characteristics'!B:B,MATCH($C506,'Policy Characteristics'!$C:$C,0)))</f>
        <v>Electricity CCS Subsidy</v>
      </c>
      <c r="C506" s="446" t="str">
        <f t="shared" si="28"/>
        <v>Additional Subsidy for Elec CCS</v>
      </c>
      <c r="D506" s="294" t="s">
        <v>2751</v>
      </c>
      <c r="F506" s="294" t="s">
        <v>2470</v>
      </c>
      <c r="H506" s="20">
        <v>2276</v>
      </c>
      <c r="I506" t="s">
        <v>44</v>
      </c>
      <c r="J506" s="469" t="str">
        <f>IF(ISBLANK(INDEX('Policy Characteristics'!D:D,MATCH($C506,'Policy Characteristics'!$C:$C,0))),"",INDEX('Policy Characteristics'!D:D,MATCH($C506,'Policy Characteristics'!$C:$C,0)))</f>
        <v>Electricity CCS Subsidy</v>
      </c>
      <c r="K506" s="446" t="str">
        <f>IF(ISBLANK(INDEX('Policy Characteristics'!E:E,MATCH($C506,'Policy Characteristics'!$C:$C,0))),"",INDEX('Policy Characteristics'!E:E,MATCH($C506,'Policy Characteristics'!$C:$C,0)))</f>
        <v>elec CCS subsidy</v>
      </c>
      <c r="L506" s="471">
        <f>IF(ISBLANK(INDEX('Policy Characteristics'!F:F,MATCH($C506,'Policy Characteristics'!$C:$C,0))),"",INDEX('Policy Characteristics'!F:F,MATCH($C506,'Policy Characteristics'!$C:$C,0)))</f>
        <v>0</v>
      </c>
      <c r="M506" s="471">
        <f>IF(ISBLANK(INDEX('Policy Characteristics'!G:G,MATCH($C506,'Policy Characteristics'!$C:$C,0))),"",INDEX('Policy Characteristics'!G:G,MATCH($C506,'Policy Characteristics'!$C:$C,0)))</f>
        <v>100</v>
      </c>
      <c r="N506" s="471">
        <f>IF(ISBLANK(INDEX('Policy Characteristics'!H:H,MATCH($C506,'Policy Characteristics'!$C:$C,0))),"",INDEX('Policy Characteristics'!H:H,MATCH($C506,'Policy Characteristics'!$C:$C,0)))</f>
        <v>5</v>
      </c>
      <c r="O506" s="446" t="str">
        <f>IF(ISBLANK(INDEX('Policy Characteristics'!I:I,MATCH($C506,'Policy Characteristics'!$C:$C,0))),"",INDEX('Policy Characteristics'!I:I,MATCH($C506,'Policy Characteristics'!$C:$C,0)))</f>
        <v>$ / metric ton CO2e</v>
      </c>
      <c r="P506" s="446" t="str">
        <f>IF(ISBLANK(INDEX('Policy Characteristics'!J:J,MATCH($C506,'Policy Characteristics'!$C:$C,0))),"",INDEX('Policy Characteristics'!J:J,MATCH($C506,'Policy Characteristics'!$C:$C,0)))</f>
        <v>**Description:** This policy provides a dollar per metric ton CO2e subsidy, additional to any BAU subsidies.  // **Guidance for setting values:** The 45Q tax credits provide $85 per metric ton CO2e stored, which is included in the BAU case.</v>
      </c>
      <c r="R506"/>
    </row>
    <row r="507" spans="1:18" x14ac:dyDescent="0.25">
      <c r="A507" s="446" t="str">
        <f>IF(ISBLANK(INDEX('Policy Characteristics'!A:A,MATCH($C507,'Policy Characteristics'!$C:$C,0))),"",INDEX('Policy Characteristics'!A:A,MATCH($C507,'Policy Characteristics'!$C:$C,0)))</f>
        <v>Electricity Supply</v>
      </c>
      <c r="B507" s="467" t="str">
        <f>IF(ISBLANK(INDEX('Policy Characteristics'!B:B,MATCH($C507,'Policy Characteristics'!$C:$C,0))),"",INDEX('Policy Characteristics'!B:B,MATCH($C507,'Policy Characteristics'!$C:$C,0)))</f>
        <v>Electricity CCS Subsidy</v>
      </c>
      <c r="C507" s="446" t="str">
        <f t="shared" si="28"/>
        <v>Additional Subsidy for Elec CCS</v>
      </c>
      <c r="D507" s="294" t="s">
        <v>3487</v>
      </c>
      <c r="F507" s="294" t="s">
        <v>3494</v>
      </c>
      <c r="H507" s="20">
        <v>2277</v>
      </c>
      <c r="I507" t="s">
        <v>43</v>
      </c>
      <c r="J507" s="469" t="str">
        <f>IF(ISBLANK(INDEX('Policy Characteristics'!D:D,MATCH($C507,'Policy Characteristics'!$C:$C,0))),"",INDEX('Policy Characteristics'!D:D,MATCH($C507,'Policy Characteristics'!$C:$C,0)))</f>
        <v>Electricity CCS Subsidy</v>
      </c>
      <c r="K507" s="446" t="str">
        <f>IF(ISBLANK(INDEX('Policy Characteristics'!E:E,MATCH($C507,'Policy Characteristics'!$C:$C,0))),"",INDEX('Policy Characteristics'!E:E,MATCH($C507,'Policy Characteristics'!$C:$C,0)))</f>
        <v>elec CCS subsidy</v>
      </c>
      <c r="L507" s="471">
        <f>IF(ISBLANK(INDEX('Policy Characteristics'!F:F,MATCH($C507,'Policy Characteristics'!$C:$C,0))),"",INDEX('Policy Characteristics'!F:F,MATCH($C507,'Policy Characteristics'!$C:$C,0)))</f>
        <v>0</v>
      </c>
      <c r="M507" s="471">
        <f>IF(ISBLANK(INDEX('Policy Characteristics'!G:G,MATCH($C507,'Policy Characteristics'!$C:$C,0))),"",INDEX('Policy Characteristics'!G:G,MATCH($C507,'Policy Characteristics'!$C:$C,0)))</f>
        <v>100</v>
      </c>
      <c r="N507" s="471">
        <f>IF(ISBLANK(INDEX('Policy Characteristics'!H:H,MATCH($C507,'Policy Characteristics'!$C:$C,0))),"",INDEX('Policy Characteristics'!H:H,MATCH($C507,'Policy Characteristics'!$C:$C,0)))</f>
        <v>5</v>
      </c>
      <c r="O507" s="446" t="str">
        <f>IF(ISBLANK(INDEX('Policy Characteristics'!I:I,MATCH($C507,'Policy Characteristics'!$C:$C,0))),"",INDEX('Policy Characteristics'!I:I,MATCH($C507,'Policy Characteristics'!$C:$C,0)))</f>
        <v>$ / metric ton CO2e</v>
      </c>
      <c r="P507" s="446" t="str">
        <f>IF(ISBLANK(INDEX('Policy Characteristics'!J:J,MATCH($C507,'Policy Characteristics'!$C:$C,0))),"",INDEX('Policy Characteristics'!J:J,MATCH($C507,'Policy Characteristics'!$C:$C,0)))</f>
        <v>**Description:** This policy provides a dollar per metric ton CO2e subsidy, additional to any BAU subsidies.  // **Guidance for setting values:** The 45Q tax credits provide $85 per metric ton CO2e stored, which is included in the BAU case.</v>
      </c>
      <c r="R507"/>
    </row>
    <row r="508" spans="1:18" x14ac:dyDescent="0.25">
      <c r="A508" s="446" t="str">
        <f>IF(ISBLANK(INDEX('Policy Characteristics'!A:A,MATCH($C508,'Policy Characteristics'!$C:$C,0))),"",INDEX('Policy Characteristics'!A:A,MATCH($C508,'Policy Characteristics'!$C:$C,0)))</f>
        <v>Electricity Supply</v>
      </c>
      <c r="B508" s="467" t="str">
        <f>IF(ISBLANK(INDEX('Policy Characteristics'!B:B,MATCH($C508,'Policy Characteristics'!$C:$C,0))),"",INDEX('Policy Characteristics'!B:B,MATCH($C508,'Policy Characteristics'!$C:$C,0)))</f>
        <v>Electricity CCS Subsidy</v>
      </c>
      <c r="C508" s="446" t="str">
        <f t="shared" si="28"/>
        <v>Additional Subsidy for Elec CCS</v>
      </c>
      <c r="D508" s="294" t="s">
        <v>3490</v>
      </c>
      <c r="F508" s="294" t="s">
        <v>3495</v>
      </c>
      <c r="H508" s="20">
        <v>2278</v>
      </c>
      <c r="I508" t="s">
        <v>43</v>
      </c>
      <c r="J508" s="469" t="str">
        <f>IF(ISBLANK(INDEX('Policy Characteristics'!D:D,MATCH($C508,'Policy Characteristics'!$C:$C,0))),"",INDEX('Policy Characteristics'!D:D,MATCH($C508,'Policy Characteristics'!$C:$C,0)))</f>
        <v>Electricity CCS Subsidy</v>
      </c>
      <c r="K508" s="446" t="str">
        <f>IF(ISBLANK(INDEX('Policy Characteristics'!E:E,MATCH($C508,'Policy Characteristics'!$C:$C,0))),"",INDEX('Policy Characteristics'!E:E,MATCH($C508,'Policy Characteristics'!$C:$C,0)))</f>
        <v>elec CCS subsidy</v>
      </c>
      <c r="L508" s="471">
        <f>IF(ISBLANK(INDEX('Policy Characteristics'!F:F,MATCH($C508,'Policy Characteristics'!$C:$C,0))),"",INDEX('Policy Characteristics'!F:F,MATCH($C508,'Policy Characteristics'!$C:$C,0)))</f>
        <v>0</v>
      </c>
      <c r="M508" s="471">
        <f>IF(ISBLANK(INDEX('Policy Characteristics'!G:G,MATCH($C508,'Policy Characteristics'!$C:$C,0))),"",INDEX('Policy Characteristics'!G:G,MATCH($C508,'Policy Characteristics'!$C:$C,0)))</f>
        <v>100</v>
      </c>
      <c r="N508" s="471">
        <f>IF(ISBLANK(INDEX('Policy Characteristics'!H:H,MATCH($C508,'Policy Characteristics'!$C:$C,0))),"",INDEX('Policy Characteristics'!H:H,MATCH($C508,'Policy Characteristics'!$C:$C,0)))</f>
        <v>5</v>
      </c>
      <c r="O508" s="446" t="str">
        <f>IF(ISBLANK(INDEX('Policy Characteristics'!I:I,MATCH($C508,'Policy Characteristics'!$C:$C,0))),"",INDEX('Policy Characteristics'!I:I,MATCH($C508,'Policy Characteristics'!$C:$C,0)))</f>
        <v>$ / metric ton CO2e</v>
      </c>
      <c r="P508" s="446" t="str">
        <f>IF(ISBLANK(INDEX('Policy Characteristics'!J:J,MATCH($C508,'Policy Characteristics'!$C:$C,0))),"",INDEX('Policy Characteristics'!J:J,MATCH($C508,'Policy Characteristics'!$C:$C,0)))</f>
        <v>**Description:** This policy provides a dollar per metric ton CO2e subsidy, additional to any BAU subsidies.  // **Guidance for setting values:** The 45Q tax credits provide $85 per metric ton CO2e stored, which is included in the BAU case.</v>
      </c>
      <c r="R508"/>
    </row>
    <row r="509" spans="1:18" x14ac:dyDescent="0.25">
      <c r="A509" s="446" t="str">
        <f>IF(ISBLANK(INDEX('Policy Characteristics'!A:A,MATCH($C509,'Policy Characteristics'!$C:$C,0))),"",INDEX('Policy Characteristics'!A:A,MATCH($C509,'Policy Characteristics'!$C:$C,0)))</f>
        <v>Electricity Supply</v>
      </c>
      <c r="B509" s="467" t="str">
        <f>IF(ISBLANK(INDEX('Policy Characteristics'!B:B,MATCH($C509,'Policy Characteristics'!$C:$C,0))),"",INDEX('Policy Characteristics'!B:B,MATCH($C509,'Policy Characteristics'!$C:$C,0)))</f>
        <v>Electricity CCS Subsidy</v>
      </c>
      <c r="C509" s="446" t="str">
        <f t="shared" si="28"/>
        <v>Additional Subsidy for Elec CCS</v>
      </c>
      <c r="D509" s="294" t="s">
        <v>3491</v>
      </c>
      <c r="F509" s="294" t="s">
        <v>3496</v>
      </c>
      <c r="H509" s="20">
        <v>2279</v>
      </c>
      <c r="I509" t="s">
        <v>43</v>
      </c>
      <c r="J509" s="469" t="str">
        <f>IF(ISBLANK(INDEX('Policy Characteristics'!D:D,MATCH($C509,'Policy Characteristics'!$C:$C,0))),"",INDEX('Policy Characteristics'!D:D,MATCH($C509,'Policy Characteristics'!$C:$C,0)))</f>
        <v>Electricity CCS Subsidy</v>
      </c>
      <c r="K509" s="446" t="str">
        <f>IF(ISBLANK(INDEX('Policy Characteristics'!E:E,MATCH($C509,'Policy Characteristics'!$C:$C,0))),"",INDEX('Policy Characteristics'!E:E,MATCH($C509,'Policy Characteristics'!$C:$C,0)))</f>
        <v>elec CCS subsidy</v>
      </c>
      <c r="L509" s="471">
        <f>IF(ISBLANK(INDEX('Policy Characteristics'!F:F,MATCH($C509,'Policy Characteristics'!$C:$C,0))),"",INDEX('Policy Characteristics'!F:F,MATCH($C509,'Policy Characteristics'!$C:$C,0)))</f>
        <v>0</v>
      </c>
      <c r="M509" s="471">
        <f>IF(ISBLANK(INDEX('Policy Characteristics'!G:G,MATCH($C509,'Policy Characteristics'!$C:$C,0))),"",INDEX('Policy Characteristics'!G:G,MATCH($C509,'Policy Characteristics'!$C:$C,0)))</f>
        <v>100</v>
      </c>
      <c r="N509" s="471">
        <f>IF(ISBLANK(INDEX('Policy Characteristics'!H:H,MATCH($C509,'Policy Characteristics'!$C:$C,0))),"",INDEX('Policy Characteristics'!H:H,MATCH($C509,'Policy Characteristics'!$C:$C,0)))</f>
        <v>5</v>
      </c>
      <c r="O509" s="446" t="str">
        <f>IF(ISBLANK(INDEX('Policy Characteristics'!I:I,MATCH($C509,'Policy Characteristics'!$C:$C,0))),"",INDEX('Policy Characteristics'!I:I,MATCH($C509,'Policy Characteristics'!$C:$C,0)))</f>
        <v>$ / metric ton CO2e</v>
      </c>
      <c r="P509" s="446" t="str">
        <f>IF(ISBLANK(INDEX('Policy Characteristics'!J:J,MATCH($C509,'Policy Characteristics'!$C:$C,0))),"",INDEX('Policy Characteristics'!J:J,MATCH($C509,'Policy Characteristics'!$C:$C,0)))</f>
        <v>**Description:** This policy provides a dollar per metric ton CO2e subsidy, additional to any BAU subsidies.  // **Guidance for setting values:** The 45Q tax credits provide $85 per metric ton CO2e stored, which is included in the BAU case.</v>
      </c>
      <c r="R509"/>
    </row>
    <row r="510" spans="1:18" x14ac:dyDescent="0.25">
      <c r="A510" s="446" t="str">
        <f>IF(ISBLANK(INDEX('Policy Characteristics'!A:A,MATCH($C510,'Policy Characteristics'!$C:$C,0))),"",INDEX('Policy Characteristics'!A:A,MATCH($C510,'Policy Characteristics'!$C:$C,0)))</f>
        <v>Electricity Supply</v>
      </c>
      <c r="B510" s="467" t="str">
        <f>IF(ISBLANK(INDEX('Policy Characteristics'!B:B,MATCH($C510,'Policy Characteristics'!$C:$C,0))),"",INDEX('Policy Characteristics'!B:B,MATCH($C510,'Policy Characteristics'!$C:$C,0)))</f>
        <v>Electricity CCS Subsidy</v>
      </c>
      <c r="C510" s="446" t="str">
        <f t="shared" si="28"/>
        <v>Additional Subsidy for Elec CCS</v>
      </c>
      <c r="D510" s="294" t="s">
        <v>3492</v>
      </c>
      <c r="F510" s="294" t="s">
        <v>3497</v>
      </c>
      <c r="H510" s="20">
        <v>2280</v>
      </c>
      <c r="I510" t="s">
        <v>43</v>
      </c>
      <c r="J510" s="469" t="str">
        <f>IF(ISBLANK(INDEX('Policy Characteristics'!D:D,MATCH($C510,'Policy Characteristics'!$C:$C,0))),"",INDEX('Policy Characteristics'!D:D,MATCH($C510,'Policy Characteristics'!$C:$C,0)))</f>
        <v>Electricity CCS Subsidy</v>
      </c>
      <c r="K510" s="446" t="str">
        <f>IF(ISBLANK(INDEX('Policy Characteristics'!E:E,MATCH($C510,'Policy Characteristics'!$C:$C,0))),"",INDEX('Policy Characteristics'!E:E,MATCH($C510,'Policy Characteristics'!$C:$C,0)))</f>
        <v>elec CCS subsidy</v>
      </c>
      <c r="L510" s="471">
        <f>IF(ISBLANK(INDEX('Policy Characteristics'!F:F,MATCH($C510,'Policy Characteristics'!$C:$C,0))),"",INDEX('Policy Characteristics'!F:F,MATCH($C510,'Policy Characteristics'!$C:$C,0)))</f>
        <v>0</v>
      </c>
      <c r="M510" s="471">
        <f>IF(ISBLANK(INDEX('Policy Characteristics'!G:G,MATCH($C510,'Policy Characteristics'!$C:$C,0))),"",INDEX('Policy Characteristics'!G:G,MATCH($C510,'Policy Characteristics'!$C:$C,0)))</f>
        <v>100</v>
      </c>
      <c r="N510" s="471">
        <f>IF(ISBLANK(INDEX('Policy Characteristics'!H:H,MATCH($C510,'Policy Characteristics'!$C:$C,0))),"",INDEX('Policy Characteristics'!H:H,MATCH($C510,'Policy Characteristics'!$C:$C,0)))</f>
        <v>5</v>
      </c>
      <c r="O510" s="446" t="str">
        <f>IF(ISBLANK(INDEX('Policy Characteristics'!I:I,MATCH($C510,'Policy Characteristics'!$C:$C,0))),"",INDEX('Policy Characteristics'!I:I,MATCH($C510,'Policy Characteristics'!$C:$C,0)))</f>
        <v>$ / metric ton CO2e</v>
      </c>
      <c r="P510" s="446" t="str">
        <f>IF(ISBLANK(INDEX('Policy Characteristics'!J:J,MATCH($C510,'Policy Characteristics'!$C:$C,0))),"",INDEX('Policy Characteristics'!J:J,MATCH($C510,'Policy Characteristics'!$C:$C,0)))</f>
        <v>**Description:** This policy provides a dollar per metric ton CO2e subsidy, additional to any BAU subsidies.  // **Guidance for setting values:** The 45Q tax credits provide $85 per metric ton CO2e stored, which is included in the BAU case.</v>
      </c>
      <c r="R510"/>
    </row>
    <row r="511" spans="1:18" x14ac:dyDescent="0.25">
      <c r="A511" s="446" t="str">
        <f>IF(ISBLANK(INDEX('Policy Characteristics'!A:A,MATCH($C511,'Policy Characteristics'!$C:$C,0))),"",INDEX('Policy Characteristics'!A:A,MATCH($C511,'Policy Characteristics'!$C:$C,0)))</f>
        <v>Electricity Supply</v>
      </c>
      <c r="B511" s="467" t="str">
        <f>IF(ISBLANK(INDEX('Policy Characteristics'!B:B,MATCH($C511,'Policy Characteristics'!$C:$C,0))),"",INDEX('Policy Characteristics'!B:B,MATCH($C511,'Policy Characteristics'!$C:$C,0)))</f>
        <v>Electricity CCS Subsidy</v>
      </c>
      <c r="C511" s="446" t="str">
        <f t="shared" si="28"/>
        <v>Additional Subsidy for Elec CCS</v>
      </c>
      <c r="D511" s="294" t="s">
        <v>3493</v>
      </c>
      <c r="F511" s="294" t="s">
        <v>3498</v>
      </c>
      <c r="H511" s="20">
        <v>2281</v>
      </c>
      <c r="I511" t="s">
        <v>44</v>
      </c>
      <c r="J511" s="469" t="str">
        <f>IF(ISBLANK(INDEX('Policy Characteristics'!D:D,MATCH($C511,'Policy Characteristics'!$C:$C,0))),"",INDEX('Policy Characteristics'!D:D,MATCH($C511,'Policy Characteristics'!$C:$C,0)))</f>
        <v>Electricity CCS Subsidy</v>
      </c>
      <c r="K511" s="446" t="str">
        <f>IF(ISBLANK(INDEX('Policy Characteristics'!E:E,MATCH($C511,'Policy Characteristics'!$C:$C,0))),"",INDEX('Policy Characteristics'!E:E,MATCH($C511,'Policy Characteristics'!$C:$C,0)))</f>
        <v>elec CCS subsidy</v>
      </c>
      <c r="L511" s="471">
        <f>IF(ISBLANK(INDEX('Policy Characteristics'!F:F,MATCH($C511,'Policy Characteristics'!$C:$C,0))),"",INDEX('Policy Characteristics'!F:F,MATCH($C511,'Policy Characteristics'!$C:$C,0)))</f>
        <v>0</v>
      </c>
      <c r="M511" s="471">
        <f>IF(ISBLANK(INDEX('Policy Characteristics'!G:G,MATCH($C511,'Policy Characteristics'!$C:$C,0))),"",INDEX('Policy Characteristics'!G:G,MATCH($C511,'Policy Characteristics'!$C:$C,0)))</f>
        <v>100</v>
      </c>
      <c r="N511" s="471">
        <f>IF(ISBLANK(INDEX('Policy Characteristics'!H:H,MATCH($C511,'Policy Characteristics'!$C:$C,0))),"",INDEX('Policy Characteristics'!H:H,MATCH($C511,'Policy Characteristics'!$C:$C,0)))</f>
        <v>5</v>
      </c>
      <c r="O511" s="446" t="str">
        <f>IF(ISBLANK(INDEX('Policy Characteristics'!I:I,MATCH($C511,'Policy Characteristics'!$C:$C,0))),"",INDEX('Policy Characteristics'!I:I,MATCH($C511,'Policy Characteristics'!$C:$C,0)))</f>
        <v>$ / metric ton CO2e</v>
      </c>
      <c r="P511" s="446" t="str">
        <f>IF(ISBLANK(INDEX('Policy Characteristics'!J:J,MATCH($C511,'Policy Characteristics'!$C:$C,0))),"",INDEX('Policy Characteristics'!J:J,MATCH($C511,'Policy Characteristics'!$C:$C,0)))</f>
        <v>**Description:** This policy provides a dollar per metric ton CO2e subsidy, additional to any BAU subsidies.  // **Guidance for setting values:** The 45Q tax credits provide $85 per metric ton CO2e stored, which is included in the BAU case.</v>
      </c>
      <c r="R511"/>
    </row>
    <row r="512" spans="1:18" x14ac:dyDescent="0.25">
      <c r="A512" s="446" t="str">
        <f>IF(ISBLANK(INDEX('Policy Characteristics'!A:A,MATCH($C512,'Policy Characteristics'!$C:$C,0))),"",INDEX('Policy Characteristics'!A:A,MATCH($C512,'Policy Characteristics'!$C:$C,0)))</f>
        <v>Electricity Supply</v>
      </c>
      <c r="B512" s="467" t="str">
        <f>IF(ISBLANK(INDEX('Policy Characteristics'!B:B,MATCH($C512,'Policy Characteristics'!$C:$C,0))),"",INDEX('Policy Characteristics'!B:B,MATCH($C512,'Policy Characteristics'!$C:$C,0)))</f>
        <v>Electricity CCS Subsidy</v>
      </c>
      <c r="C512" s="446" t="str">
        <f t="shared" si="28"/>
        <v>Additional Subsidy for Elec CCS</v>
      </c>
      <c r="D512" s="294" t="s">
        <v>3582</v>
      </c>
      <c r="F512" s="294" t="s">
        <v>3580</v>
      </c>
      <c r="H512" s="20">
        <v>2282</v>
      </c>
      <c r="I512" t="s">
        <v>44</v>
      </c>
      <c r="J512" s="469" t="str">
        <f>IF(ISBLANK(INDEX('Policy Characteristics'!D:D,MATCH($C512,'Policy Characteristics'!$C:$C,0))),"",INDEX('Policy Characteristics'!D:D,MATCH($C512,'Policy Characteristics'!$C:$C,0)))</f>
        <v>Electricity CCS Subsidy</v>
      </c>
      <c r="K512" s="446" t="str">
        <f>IF(ISBLANK(INDEX('Policy Characteristics'!E:E,MATCH($C512,'Policy Characteristics'!$C:$C,0))),"",INDEX('Policy Characteristics'!E:E,MATCH($C512,'Policy Characteristics'!$C:$C,0)))</f>
        <v>elec CCS subsidy</v>
      </c>
      <c r="L512" s="471">
        <f>IF(ISBLANK(INDEX('Policy Characteristics'!F:F,MATCH($C512,'Policy Characteristics'!$C:$C,0))),"",INDEX('Policy Characteristics'!F:F,MATCH($C512,'Policy Characteristics'!$C:$C,0)))</f>
        <v>0</v>
      </c>
      <c r="M512" s="471">
        <f>IF(ISBLANK(INDEX('Policy Characteristics'!G:G,MATCH($C512,'Policy Characteristics'!$C:$C,0))),"",INDEX('Policy Characteristics'!G:G,MATCH($C512,'Policy Characteristics'!$C:$C,0)))</f>
        <v>100</v>
      </c>
      <c r="N512" s="471">
        <f>IF(ISBLANK(INDEX('Policy Characteristics'!H:H,MATCH($C512,'Policy Characteristics'!$C:$C,0))),"",INDEX('Policy Characteristics'!H:H,MATCH($C512,'Policy Characteristics'!$C:$C,0)))</f>
        <v>5</v>
      </c>
      <c r="O512" s="446" t="str">
        <f>IF(ISBLANK(INDEX('Policy Characteristics'!I:I,MATCH($C512,'Policy Characteristics'!$C:$C,0))),"",INDEX('Policy Characteristics'!I:I,MATCH($C512,'Policy Characteristics'!$C:$C,0)))</f>
        <v>$ / metric ton CO2e</v>
      </c>
      <c r="P512" s="446" t="str">
        <f>IF(ISBLANK(INDEX('Policy Characteristics'!J:J,MATCH($C512,'Policy Characteristics'!$C:$C,0))),"",INDEX('Policy Characteristics'!J:J,MATCH($C512,'Policy Characteristics'!$C:$C,0)))</f>
        <v>**Description:** This policy provides a dollar per metric ton CO2e subsidy, additional to any BAU subsidies.  // **Guidance for setting values:** The 45Q tax credits provide $85 per metric ton CO2e stored, which is included in the BAU case.</v>
      </c>
      <c r="R512"/>
    </row>
    <row r="513" spans="1:18" x14ac:dyDescent="0.25">
      <c r="A513" s="446" t="str">
        <f>IF(ISBLANK(INDEX('Policy Characteristics'!A:A,MATCH($C513,'Policy Characteristics'!$C:$C,0))),"",INDEX('Policy Characteristics'!A:A,MATCH($C513,'Policy Characteristics'!$C:$C,0)))</f>
        <v>Electricity Supply</v>
      </c>
      <c r="B513" s="467" t="str">
        <f>IF(ISBLANK(INDEX('Policy Characteristics'!B:B,MATCH($C513,'Policy Characteristics'!$C:$C,0))),"",INDEX('Policy Characteristics'!B:B,MATCH($C513,'Policy Characteristics'!$C:$C,0)))</f>
        <v>Electricity CCS Subsidy</v>
      </c>
      <c r="C513" s="446" t="str">
        <f t="shared" si="28"/>
        <v>Additional Subsidy for Elec CCS</v>
      </c>
      <c r="D513" s="294" t="s">
        <v>3583</v>
      </c>
      <c r="F513" s="294" t="s">
        <v>3581</v>
      </c>
      <c r="H513" s="20">
        <v>2283</v>
      </c>
      <c r="I513" t="s">
        <v>44</v>
      </c>
      <c r="J513" s="469" t="str">
        <f>IF(ISBLANK(INDEX('Policy Characteristics'!D:D,MATCH($C513,'Policy Characteristics'!$C:$C,0))),"",INDEX('Policy Characteristics'!D:D,MATCH($C513,'Policy Characteristics'!$C:$C,0)))</f>
        <v>Electricity CCS Subsidy</v>
      </c>
      <c r="K513" s="446" t="str">
        <f>IF(ISBLANK(INDEX('Policy Characteristics'!E:E,MATCH($C513,'Policy Characteristics'!$C:$C,0))),"",INDEX('Policy Characteristics'!E:E,MATCH($C513,'Policy Characteristics'!$C:$C,0)))</f>
        <v>elec CCS subsidy</v>
      </c>
      <c r="L513" s="471">
        <f>IF(ISBLANK(INDEX('Policy Characteristics'!F:F,MATCH($C513,'Policy Characteristics'!$C:$C,0))),"",INDEX('Policy Characteristics'!F:F,MATCH($C513,'Policy Characteristics'!$C:$C,0)))</f>
        <v>0</v>
      </c>
      <c r="M513" s="471">
        <f>IF(ISBLANK(INDEX('Policy Characteristics'!G:G,MATCH($C513,'Policy Characteristics'!$C:$C,0))),"",INDEX('Policy Characteristics'!G:G,MATCH($C513,'Policy Characteristics'!$C:$C,0)))</f>
        <v>100</v>
      </c>
      <c r="N513" s="471">
        <f>IF(ISBLANK(INDEX('Policy Characteristics'!H:H,MATCH($C513,'Policy Characteristics'!$C:$C,0))),"",INDEX('Policy Characteristics'!H:H,MATCH($C513,'Policy Characteristics'!$C:$C,0)))</f>
        <v>5</v>
      </c>
      <c r="O513" s="446" t="str">
        <f>IF(ISBLANK(INDEX('Policy Characteristics'!I:I,MATCH($C513,'Policy Characteristics'!$C:$C,0))),"",INDEX('Policy Characteristics'!I:I,MATCH($C513,'Policy Characteristics'!$C:$C,0)))</f>
        <v>$ / metric ton CO2e</v>
      </c>
      <c r="P513" s="446" t="str">
        <f>IF(ISBLANK(INDEX('Policy Characteristics'!J:J,MATCH($C513,'Policy Characteristics'!$C:$C,0))),"",INDEX('Policy Characteristics'!J:J,MATCH($C513,'Policy Characteristics'!$C:$C,0)))</f>
        <v>**Description:** This policy provides a dollar per metric ton CO2e subsidy, additional to any BAU subsidies.  // **Guidance for setting values:** The 45Q tax credits provide $85 per metric ton CO2e stored, which is included in the BAU case.</v>
      </c>
      <c r="R513"/>
    </row>
    <row r="514" spans="1:18" x14ac:dyDescent="0.25">
      <c r="A514" s="474" t="str">
        <f>IF(ISBLANK(INDEX('Policy Characteristics'!A:A,MATCH($C514,'Policy Characteristics'!$C:$C,0))),"",INDEX('Policy Characteristics'!A:A,MATCH($C514,'Policy Characteristics'!$C:$C,0)))</f>
        <v>Industry</v>
      </c>
      <c r="B514" s="475" t="str">
        <f>IF(ISBLANK(INDEX('Policy Characteristics'!B:B,MATCH($C514,'Policy Characteristics'!$C:$C,0))),"",INDEX('Policy Characteristics'!B:B,MATCH($C514,'Policy Characteristics'!$C:$C,0)))</f>
        <v>Buy In-Region Products</v>
      </c>
      <c r="C514" t="s">
        <v>3185</v>
      </c>
      <c r="D514" s="339" t="s">
        <v>3064</v>
      </c>
      <c r="E514" s="294"/>
      <c r="F514" t="s">
        <v>3089</v>
      </c>
      <c r="G514" s="339"/>
      <c r="H514" s="20">
        <v>1537</v>
      </c>
      <c r="I514" s="468" t="s">
        <v>4345</v>
      </c>
      <c r="J514" s="469" t="str">
        <f>IF(ISBLANK(INDEX('Policy Characteristics'!D:D,MATCH($C514,'Policy Characteristics'!$C:$C,0))),"",INDEX('Policy Characteristics'!D:D,MATCH($C514,'Policy Characteristics'!$C:$C,0)))</f>
        <v>Buy In-Region Products</v>
      </c>
      <c r="K514" s="446" t="str">
        <f>IF(ISBLANK(INDEX('Policy Characteristics'!E:E,MATCH($C514,'Policy Characteristics'!$C:$C,0))),"",INDEX('Policy Characteristics'!E:E,MATCH($C514,'Policy Characteristics'!$C:$C,0)))</f>
        <v>indst buy in region outputs</v>
      </c>
      <c r="L514" s="242">
        <f>IF(ISBLANK(INDEX('Policy Characteristics'!F:F,MATCH($C514,'Policy Characteristics'!$C:$C,0))),"",INDEX('Policy Characteristics'!F:F,MATCH($C514,'Policy Characteristics'!$C:$C,0)))</f>
        <v>0</v>
      </c>
      <c r="M514" s="242">
        <f>IF(ISBLANK(INDEX('Policy Characteristics'!G:G,MATCH($C514,'Policy Characteristics'!$C:$C,0))),"",INDEX('Policy Characteristics'!G:G,MATCH($C514,'Policy Characteristics'!$C:$C,0)))</f>
        <v>0.5</v>
      </c>
      <c r="N514" s="242">
        <f>IF(ISBLANK(INDEX('Policy Characteristics'!H:H,MATCH($C514,'Policy Characteristics'!$C:$C,0))),"",INDEX('Policy Characteristics'!H:H,MATCH($C514,'Policy Characteristics'!$C:$C,0)))</f>
        <v>0.01</v>
      </c>
      <c r="O514" s="446" t="str">
        <f>IF(ISBLANK(INDEX('Policy Characteristics'!I:I,MATCH($C514,'Policy Characteristics'!$C:$C,0))),"",INDEX('Policy Characteristics'!I:I,MATCH($C514,'Policy Characteristics'!$C:$C,0)))</f>
        <v>% of imports shifted</v>
      </c>
      <c r="P514" s="446" t="str">
        <f>IF(ISBLANK(INDEX('Policy Characteristics'!J:J,MATCH($C514,'Policy Characteristics'!$C:$C,0))),"",INDEX('Policy Characteristics'!J:J,MATCH($C514,'Policy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4" s="446" t="str">
        <f>IF(ISBLANK(INDEX('Policy Characteristics'!K:K,MATCH($C514,'Policy Characteristics'!$C:$C,0))),"",INDEX('Policy Characteristics'!K:K,MATCH($C514,'Policy Characteristics'!$C:$C,0)))</f>
        <v/>
      </c>
      <c r="R514" s="446" t="str">
        <f>IF(ISBLANK(INDEX('Policy Characteristics'!L:L,MATCH($C514,'Policy Characteristics'!$C:$C,0))),"",INDEX('Policy Characteristics'!L:L,MATCH($C514,'Policy Characteristics'!$C:$C,0)))</f>
        <v/>
      </c>
    </row>
    <row r="515" spans="1:18" x14ac:dyDescent="0.25">
      <c r="A515" s="474" t="str">
        <f>IF(ISBLANK(INDEX('Policy Characteristics'!A:A,MATCH($C515,'Policy Characteristics'!$C:$C,0))),"",INDEX('Policy Characteristics'!A:A,MATCH($C515,'Policy Characteristics'!$C:$C,0)))</f>
        <v>Industry</v>
      </c>
      <c r="B515" s="475" t="str">
        <f>IF(ISBLANK(INDEX('Policy Characteristics'!B:B,MATCH($C515,'Policy Characteristics'!$C:$C,0))),"",INDEX('Policy Characteristics'!B:B,MATCH($C515,'Policy Characteristics'!$C:$C,0)))</f>
        <v>Buy In-Region Products</v>
      </c>
      <c r="C515" s="446" t="str">
        <f>C$514</f>
        <v>Fraction of Imported Industrial Outputs Shifted to In Region Suppliers</v>
      </c>
      <c r="D515" s="294" t="s">
        <v>3065</v>
      </c>
      <c r="E515" s="294"/>
      <c r="F515" t="s">
        <v>2760</v>
      </c>
      <c r="G515" s="445"/>
      <c r="H515" s="20">
        <v>1538</v>
      </c>
      <c r="I515" s="468" t="s">
        <v>4345</v>
      </c>
      <c r="J515" s="469" t="str">
        <f>IF(ISBLANK(INDEX('Policy Characteristics'!D:D,MATCH($C515,'Policy Characteristics'!$C:$C,0))),"",INDEX('Policy Characteristics'!D:D,MATCH($C515,'Policy Characteristics'!$C:$C,0)))</f>
        <v>Buy In-Region Products</v>
      </c>
      <c r="K515" s="446" t="str">
        <f>IF(ISBLANK(INDEX('Policy Characteristics'!E:E,MATCH($C515,'Policy Characteristics'!$C:$C,0))),"",INDEX('Policy Characteristics'!E:E,MATCH($C515,'Policy Characteristics'!$C:$C,0)))</f>
        <v>indst buy in region outputs</v>
      </c>
      <c r="L515" s="242">
        <f>IF(ISBLANK(INDEX('Policy Characteristics'!F:F,MATCH($C515,'Policy Characteristics'!$C:$C,0))),"",INDEX('Policy Characteristics'!F:F,MATCH($C515,'Policy Characteristics'!$C:$C,0)))</f>
        <v>0</v>
      </c>
      <c r="M515" s="242">
        <f>IF(ISBLANK(INDEX('Policy Characteristics'!G:G,MATCH($C515,'Policy Characteristics'!$C:$C,0))),"",INDEX('Policy Characteristics'!G:G,MATCH($C515,'Policy Characteristics'!$C:$C,0)))</f>
        <v>0.5</v>
      </c>
      <c r="N515" s="242">
        <f>IF(ISBLANK(INDEX('Policy Characteristics'!H:H,MATCH($C515,'Policy Characteristics'!$C:$C,0))),"",INDEX('Policy Characteristics'!H:H,MATCH($C515,'Policy Characteristics'!$C:$C,0)))</f>
        <v>0.01</v>
      </c>
      <c r="O515" s="446" t="str">
        <f>IF(ISBLANK(INDEX('Policy Characteristics'!I:I,MATCH($C515,'Policy Characteristics'!$C:$C,0))),"",INDEX('Policy Characteristics'!I:I,MATCH($C515,'Policy Characteristics'!$C:$C,0)))</f>
        <v>% of imports shifted</v>
      </c>
      <c r="P515" s="446" t="str">
        <f>IF(ISBLANK(INDEX('Policy Characteristics'!J:J,MATCH($C515,'Policy Characteristics'!$C:$C,0))),"",INDEX('Policy Characteristics'!J:J,MATCH($C515,'Policy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5" s="446" t="str">
        <f>IF(ISBLANK(INDEX('Policy Characteristics'!K:K,MATCH($C515,'Policy Characteristics'!$C:$C,0))),"",INDEX('Policy Characteristics'!K:K,MATCH($C515,'Policy Characteristics'!$C:$C,0)))</f>
        <v/>
      </c>
      <c r="R515" s="446" t="str">
        <f>IF(ISBLANK(INDEX('Policy Characteristics'!L:L,MATCH($C515,'Policy Characteristics'!$C:$C,0))),"",INDEX('Policy Characteristics'!L:L,MATCH($C515,'Policy Characteristics'!$C:$C,0)))</f>
        <v/>
      </c>
    </row>
    <row r="516" spans="1:18" x14ac:dyDescent="0.25">
      <c r="A516" s="474" t="str">
        <f>IF(ISBLANK(INDEX('Policy Characteristics'!A:A,MATCH($C516,'Policy Characteristics'!$C:$C,0))),"",INDEX('Policy Characteristics'!A:A,MATCH($C516,'Policy Characteristics'!$C:$C,0)))</f>
        <v>Industry</v>
      </c>
      <c r="B516" s="475" t="str">
        <f>IF(ISBLANK(INDEX('Policy Characteristics'!B:B,MATCH($C516,'Policy Characteristics'!$C:$C,0))),"",INDEX('Policy Characteristics'!B:B,MATCH($C516,'Policy Characteristics'!$C:$C,0)))</f>
        <v>Buy In-Region Products</v>
      </c>
      <c r="C516" s="446" t="str">
        <f t="shared" ref="C516:C538" si="29">C$514</f>
        <v>Fraction of Imported Industrial Outputs Shifted to In Region Suppliers</v>
      </c>
      <c r="D516" s="294" t="s">
        <v>3066</v>
      </c>
      <c r="E516" s="294"/>
      <c r="F516" t="s">
        <v>3030</v>
      </c>
      <c r="G516" s="445"/>
      <c r="H516" s="20">
        <v>1539</v>
      </c>
      <c r="I516" s="468" t="s">
        <v>4345</v>
      </c>
      <c r="J516" s="469" t="str">
        <f>IF(ISBLANK(INDEX('Policy Characteristics'!D:D,MATCH($C516,'Policy Characteristics'!$C:$C,0))),"",INDEX('Policy Characteristics'!D:D,MATCH($C516,'Policy Characteristics'!$C:$C,0)))</f>
        <v>Buy In-Region Products</v>
      </c>
      <c r="K516" s="446" t="str">
        <f>IF(ISBLANK(INDEX('Policy Characteristics'!E:E,MATCH($C516,'Policy Characteristics'!$C:$C,0))),"",INDEX('Policy Characteristics'!E:E,MATCH($C516,'Policy Characteristics'!$C:$C,0)))</f>
        <v>indst buy in region outputs</v>
      </c>
      <c r="L516" s="242">
        <f>IF(ISBLANK(INDEX('Policy Characteristics'!F:F,MATCH($C516,'Policy Characteristics'!$C:$C,0))),"",INDEX('Policy Characteristics'!F:F,MATCH($C516,'Policy Characteristics'!$C:$C,0)))</f>
        <v>0</v>
      </c>
      <c r="M516" s="242">
        <f>IF(ISBLANK(INDEX('Policy Characteristics'!G:G,MATCH($C516,'Policy Characteristics'!$C:$C,0))),"",INDEX('Policy Characteristics'!G:G,MATCH($C516,'Policy Characteristics'!$C:$C,0)))</f>
        <v>0.5</v>
      </c>
      <c r="N516" s="242">
        <f>IF(ISBLANK(INDEX('Policy Characteristics'!H:H,MATCH($C516,'Policy Characteristics'!$C:$C,0))),"",INDEX('Policy Characteristics'!H:H,MATCH($C516,'Policy Characteristics'!$C:$C,0)))</f>
        <v>0.01</v>
      </c>
      <c r="O516" s="446" t="str">
        <f>IF(ISBLANK(INDEX('Policy Characteristics'!I:I,MATCH($C516,'Policy Characteristics'!$C:$C,0))),"",INDEX('Policy Characteristics'!I:I,MATCH($C516,'Policy Characteristics'!$C:$C,0)))</f>
        <v>% of imports shifted</v>
      </c>
      <c r="P516" s="446" t="str">
        <f>IF(ISBLANK(INDEX('Policy Characteristics'!J:J,MATCH($C516,'Policy Characteristics'!$C:$C,0))),"",INDEX('Policy Characteristics'!J:J,MATCH($C516,'Policy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6" s="446" t="str">
        <f>IF(ISBLANK(INDEX('Policy Characteristics'!K:K,MATCH($C516,'Policy Characteristics'!$C:$C,0))),"",INDEX('Policy Characteristics'!K:K,MATCH($C516,'Policy Characteristics'!$C:$C,0)))</f>
        <v/>
      </c>
      <c r="R516" s="446" t="str">
        <f>IF(ISBLANK(INDEX('Policy Characteristics'!L:L,MATCH($C516,'Policy Characteristics'!$C:$C,0))),"",INDEX('Policy Characteristics'!L:L,MATCH($C516,'Policy Characteristics'!$C:$C,0)))</f>
        <v/>
      </c>
    </row>
    <row r="517" spans="1:18" x14ac:dyDescent="0.25">
      <c r="A517" s="474" t="str">
        <f>IF(ISBLANK(INDEX('Policy Characteristics'!A:A,MATCH($C517,'Policy Characteristics'!$C:$C,0))),"",INDEX('Policy Characteristics'!A:A,MATCH($C517,'Policy Characteristics'!$C:$C,0)))</f>
        <v>Industry</v>
      </c>
      <c r="B517" s="475" t="str">
        <f>IF(ISBLANK(INDEX('Policy Characteristics'!B:B,MATCH($C517,'Policy Characteristics'!$C:$C,0))),"",INDEX('Policy Characteristics'!B:B,MATCH($C517,'Policy Characteristics'!$C:$C,0)))</f>
        <v>Buy In-Region Products</v>
      </c>
      <c r="C517" s="446" t="str">
        <f t="shared" si="29"/>
        <v>Fraction of Imported Industrial Outputs Shifted to In Region Suppliers</v>
      </c>
      <c r="D517" s="294" t="s">
        <v>3067</v>
      </c>
      <c r="E517" s="294"/>
      <c r="F517" t="s">
        <v>3031</v>
      </c>
      <c r="G517" s="445"/>
      <c r="H517" s="20">
        <v>1540</v>
      </c>
      <c r="I517" s="468" t="s">
        <v>4345</v>
      </c>
      <c r="J517" s="469" t="str">
        <f>IF(ISBLANK(INDEX('Policy Characteristics'!D:D,MATCH($C517,'Policy Characteristics'!$C:$C,0))),"",INDEX('Policy Characteristics'!D:D,MATCH($C517,'Policy Characteristics'!$C:$C,0)))</f>
        <v>Buy In-Region Products</v>
      </c>
      <c r="K517" s="446" t="str">
        <f>IF(ISBLANK(INDEX('Policy Characteristics'!E:E,MATCH($C517,'Policy Characteristics'!$C:$C,0))),"",INDEX('Policy Characteristics'!E:E,MATCH($C517,'Policy Characteristics'!$C:$C,0)))</f>
        <v>indst buy in region outputs</v>
      </c>
      <c r="L517" s="242">
        <f>IF(ISBLANK(INDEX('Policy Characteristics'!F:F,MATCH($C517,'Policy Characteristics'!$C:$C,0))),"",INDEX('Policy Characteristics'!F:F,MATCH($C517,'Policy Characteristics'!$C:$C,0)))</f>
        <v>0</v>
      </c>
      <c r="M517" s="242">
        <f>IF(ISBLANK(INDEX('Policy Characteristics'!G:G,MATCH($C517,'Policy Characteristics'!$C:$C,0))),"",INDEX('Policy Characteristics'!G:G,MATCH($C517,'Policy Characteristics'!$C:$C,0)))</f>
        <v>0.5</v>
      </c>
      <c r="N517" s="242">
        <f>IF(ISBLANK(INDEX('Policy Characteristics'!H:H,MATCH($C517,'Policy Characteristics'!$C:$C,0))),"",INDEX('Policy Characteristics'!H:H,MATCH($C517,'Policy Characteristics'!$C:$C,0)))</f>
        <v>0.01</v>
      </c>
      <c r="O517" s="446" t="str">
        <f>IF(ISBLANK(INDEX('Policy Characteristics'!I:I,MATCH($C517,'Policy Characteristics'!$C:$C,0))),"",INDEX('Policy Characteristics'!I:I,MATCH($C517,'Policy Characteristics'!$C:$C,0)))</f>
        <v>% of imports shifted</v>
      </c>
      <c r="P517" s="446" t="str">
        <f>IF(ISBLANK(INDEX('Policy Characteristics'!J:J,MATCH($C517,'Policy Characteristics'!$C:$C,0))),"",INDEX('Policy Characteristics'!J:J,MATCH($C517,'Policy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7" s="446" t="str">
        <f>IF(ISBLANK(INDEX('Policy Characteristics'!K:K,MATCH($C517,'Policy Characteristics'!$C:$C,0))),"",INDEX('Policy Characteristics'!K:K,MATCH($C517,'Policy Characteristics'!$C:$C,0)))</f>
        <v/>
      </c>
      <c r="R517" s="446" t="str">
        <f>IF(ISBLANK(INDEX('Policy Characteristics'!L:L,MATCH($C517,'Policy Characteristics'!$C:$C,0))),"",INDEX('Policy Characteristics'!L:L,MATCH($C517,'Policy Characteristics'!$C:$C,0)))</f>
        <v/>
      </c>
    </row>
    <row r="518" spans="1:18" x14ac:dyDescent="0.25">
      <c r="A518" s="474" t="str">
        <f>IF(ISBLANK(INDEX('Policy Characteristics'!A:A,MATCH($C518,'Policy Characteristics'!$C:$C,0))),"",INDEX('Policy Characteristics'!A:A,MATCH($C518,'Policy Characteristics'!$C:$C,0)))</f>
        <v>Industry</v>
      </c>
      <c r="B518" s="475" t="str">
        <f>IF(ISBLANK(INDEX('Policy Characteristics'!B:B,MATCH($C518,'Policy Characteristics'!$C:$C,0))),"",INDEX('Policy Characteristics'!B:B,MATCH($C518,'Policy Characteristics'!$C:$C,0)))</f>
        <v>Buy In-Region Products</v>
      </c>
      <c r="C518" s="446" t="str">
        <f t="shared" si="29"/>
        <v>Fraction of Imported Industrial Outputs Shifted to In Region Suppliers</v>
      </c>
      <c r="D518" s="294" t="s">
        <v>3068</v>
      </c>
      <c r="E518" s="294"/>
      <c r="F518" t="s">
        <v>3032</v>
      </c>
      <c r="G518" s="445"/>
      <c r="H518" s="20">
        <v>1541</v>
      </c>
      <c r="I518" s="468" t="s">
        <v>4345</v>
      </c>
      <c r="J518" s="469" t="str">
        <f>IF(ISBLANK(INDEX('Policy Characteristics'!D:D,MATCH($C518,'Policy Characteristics'!$C:$C,0))),"",INDEX('Policy Characteristics'!D:D,MATCH($C518,'Policy Characteristics'!$C:$C,0)))</f>
        <v>Buy In-Region Products</v>
      </c>
      <c r="K518" s="446" t="str">
        <f>IF(ISBLANK(INDEX('Policy Characteristics'!E:E,MATCH($C518,'Policy Characteristics'!$C:$C,0))),"",INDEX('Policy Characteristics'!E:E,MATCH($C518,'Policy Characteristics'!$C:$C,0)))</f>
        <v>indst buy in region outputs</v>
      </c>
      <c r="L518" s="242">
        <f>IF(ISBLANK(INDEX('Policy Characteristics'!F:F,MATCH($C518,'Policy Characteristics'!$C:$C,0))),"",INDEX('Policy Characteristics'!F:F,MATCH($C518,'Policy Characteristics'!$C:$C,0)))</f>
        <v>0</v>
      </c>
      <c r="M518" s="242">
        <f>IF(ISBLANK(INDEX('Policy Characteristics'!G:G,MATCH($C518,'Policy Characteristics'!$C:$C,0))),"",INDEX('Policy Characteristics'!G:G,MATCH($C518,'Policy Characteristics'!$C:$C,0)))</f>
        <v>0.5</v>
      </c>
      <c r="N518" s="242">
        <f>IF(ISBLANK(INDEX('Policy Characteristics'!H:H,MATCH($C518,'Policy Characteristics'!$C:$C,0))),"",INDEX('Policy Characteristics'!H:H,MATCH($C518,'Policy Characteristics'!$C:$C,0)))</f>
        <v>0.01</v>
      </c>
      <c r="O518" s="446" t="str">
        <f>IF(ISBLANK(INDEX('Policy Characteristics'!I:I,MATCH($C518,'Policy Characteristics'!$C:$C,0))),"",INDEX('Policy Characteristics'!I:I,MATCH($C518,'Policy Characteristics'!$C:$C,0)))</f>
        <v>% of imports shifted</v>
      </c>
      <c r="P518" s="446" t="str">
        <f>IF(ISBLANK(INDEX('Policy Characteristics'!J:J,MATCH($C518,'Policy Characteristics'!$C:$C,0))),"",INDEX('Policy Characteristics'!J:J,MATCH($C518,'Policy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8" s="446" t="str">
        <f>IF(ISBLANK(INDEX('Policy Characteristics'!K:K,MATCH($C518,'Policy Characteristics'!$C:$C,0))),"",INDEX('Policy Characteristics'!K:K,MATCH($C518,'Policy Characteristics'!$C:$C,0)))</f>
        <v/>
      </c>
      <c r="R518" s="446" t="str">
        <f>IF(ISBLANK(INDEX('Policy Characteristics'!L:L,MATCH($C518,'Policy Characteristics'!$C:$C,0))),"",INDEX('Policy Characteristics'!L:L,MATCH($C518,'Policy Characteristics'!$C:$C,0)))</f>
        <v/>
      </c>
    </row>
    <row r="519" spans="1:18" x14ac:dyDescent="0.25">
      <c r="A519" s="474" t="str">
        <f>IF(ISBLANK(INDEX('Policy Characteristics'!A:A,MATCH($C519,'Policy Characteristics'!$C:$C,0))),"",INDEX('Policy Characteristics'!A:A,MATCH($C519,'Policy Characteristics'!$C:$C,0)))</f>
        <v>Industry</v>
      </c>
      <c r="B519" s="475" t="str">
        <f>IF(ISBLANK(INDEX('Policy Characteristics'!B:B,MATCH($C519,'Policy Characteristics'!$C:$C,0))),"",INDEX('Policy Characteristics'!B:B,MATCH($C519,'Policy Characteristics'!$C:$C,0)))</f>
        <v>Buy In-Region Products</v>
      </c>
      <c r="C519" s="446" t="str">
        <f t="shared" si="29"/>
        <v>Fraction of Imported Industrial Outputs Shifted to In Region Suppliers</v>
      </c>
      <c r="D519" s="294" t="s">
        <v>3069</v>
      </c>
      <c r="E519" s="294"/>
      <c r="F519" t="s">
        <v>3033</v>
      </c>
      <c r="G519" s="445"/>
      <c r="H519" s="20">
        <v>1542</v>
      </c>
      <c r="I519" s="468" t="s">
        <v>4345</v>
      </c>
      <c r="J519" s="469" t="str">
        <f>IF(ISBLANK(INDEX('Policy Characteristics'!D:D,MATCH($C519,'Policy Characteristics'!$C:$C,0))),"",INDEX('Policy Characteristics'!D:D,MATCH($C519,'Policy Characteristics'!$C:$C,0)))</f>
        <v>Buy In-Region Products</v>
      </c>
      <c r="K519" s="446" t="str">
        <f>IF(ISBLANK(INDEX('Policy Characteristics'!E:E,MATCH($C519,'Policy Characteristics'!$C:$C,0))),"",INDEX('Policy Characteristics'!E:E,MATCH($C519,'Policy Characteristics'!$C:$C,0)))</f>
        <v>indst buy in region outputs</v>
      </c>
      <c r="L519" s="242">
        <f>IF(ISBLANK(INDEX('Policy Characteristics'!F:F,MATCH($C519,'Policy Characteristics'!$C:$C,0))),"",INDEX('Policy Characteristics'!F:F,MATCH($C519,'Policy Characteristics'!$C:$C,0)))</f>
        <v>0</v>
      </c>
      <c r="M519" s="242">
        <f>IF(ISBLANK(INDEX('Policy Characteristics'!G:G,MATCH($C519,'Policy Characteristics'!$C:$C,0))),"",INDEX('Policy Characteristics'!G:G,MATCH($C519,'Policy Characteristics'!$C:$C,0)))</f>
        <v>0.5</v>
      </c>
      <c r="N519" s="242">
        <f>IF(ISBLANK(INDEX('Policy Characteristics'!H:H,MATCH($C519,'Policy Characteristics'!$C:$C,0))),"",INDEX('Policy Characteristics'!H:H,MATCH($C519,'Policy Characteristics'!$C:$C,0)))</f>
        <v>0.01</v>
      </c>
      <c r="O519" s="446" t="str">
        <f>IF(ISBLANK(INDEX('Policy Characteristics'!I:I,MATCH($C519,'Policy Characteristics'!$C:$C,0))),"",INDEX('Policy Characteristics'!I:I,MATCH($C519,'Policy Characteristics'!$C:$C,0)))</f>
        <v>% of imports shifted</v>
      </c>
      <c r="P519" s="446" t="str">
        <f>IF(ISBLANK(INDEX('Policy Characteristics'!J:J,MATCH($C519,'Policy Characteristics'!$C:$C,0))),"",INDEX('Policy Characteristics'!J:J,MATCH($C519,'Policy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9" s="446" t="str">
        <f>IF(ISBLANK(INDEX('Policy Characteristics'!K:K,MATCH($C519,'Policy Characteristics'!$C:$C,0))),"",INDEX('Policy Characteristics'!K:K,MATCH($C519,'Policy Characteristics'!$C:$C,0)))</f>
        <v/>
      </c>
      <c r="R519" s="446" t="str">
        <f>IF(ISBLANK(INDEX('Policy Characteristics'!L:L,MATCH($C519,'Policy Characteristics'!$C:$C,0))),"",INDEX('Policy Characteristics'!L:L,MATCH($C519,'Policy Characteristics'!$C:$C,0)))</f>
        <v/>
      </c>
    </row>
    <row r="520" spans="1:18" x14ac:dyDescent="0.25">
      <c r="A520" s="474" t="str">
        <f>IF(ISBLANK(INDEX('Policy Characteristics'!A:A,MATCH($C520,'Policy Characteristics'!$C:$C,0))),"",INDEX('Policy Characteristics'!A:A,MATCH($C520,'Policy Characteristics'!$C:$C,0)))</f>
        <v>Industry</v>
      </c>
      <c r="B520" s="475" t="str">
        <f>IF(ISBLANK(INDEX('Policy Characteristics'!B:B,MATCH($C520,'Policy Characteristics'!$C:$C,0))),"",INDEX('Policy Characteristics'!B:B,MATCH($C520,'Policy Characteristics'!$C:$C,0)))</f>
        <v>Buy In-Region Products</v>
      </c>
      <c r="C520" s="446" t="str">
        <f t="shared" si="29"/>
        <v>Fraction of Imported Industrial Outputs Shifted to In Region Suppliers</v>
      </c>
      <c r="D520" s="294" t="s">
        <v>3070</v>
      </c>
      <c r="E520" s="294"/>
      <c r="F520" t="s">
        <v>3034</v>
      </c>
      <c r="G520" s="445"/>
      <c r="H520" s="20">
        <v>1543</v>
      </c>
      <c r="I520" s="468" t="s">
        <v>4345</v>
      </c>
      <c r="J520" s="469" t="str">
        <f>IF(ISBLANK(INDEX('Policy Characteristics'!D:D,MATCH($C520,'Policy Characteristics'!$C:$C,0))),"",INDEX('Policy Characteristics'!D:D,MATCH($C520,'Policy Characteristics'!$C:$C,0)))</f>
        <v>Buy In-Region Products</v>
      </c>
      <c r="K520" s="446" t="str">
        <f>IF(ISBLANK(INDEX('Policy Characteristics'!E:E,MATCH($C520,'Policy Characteristics'!$C:$C,0))),"",INDEX('Policy Characteristics'!E:E,MATCH($C520,'Policy Characteristics'!$C:$C,0)))</f>
        <v>indst buy in region outputs</v>
      </c>
      <c r="L520" s="242">
        <f>IF(ISBLANK(INDEX('Policy Characteristics'!F:F,MATCH($C520,'Policy Characteristics'!$C:$C,0))),"",INDEX('Policy Characteristics'!F:F,MATCH($C520,'Policy Characteristics'!$C:$C,0)))</f>
        <v>0</v>
      </c>
      <c r="M520" s="242">
        <f>IF(ISBLANK(INDEX('Policy Characteristics'!G:G,MATCH($C520,'Policy Characteristics'!$C:$C,0))),"",INDEX('Policy Characteristics'!G:G,MATCH($C520,'Policy Characteristics'!$C:$C,0)))</f>
        <v>0.5</v>
      </c>
      <c r="N520" s="242">
        <f>IF(ISBLANK(INDEX('Policy Characteristics'!H:H,MATCH($C520,'Policy Characteristics'!$C:$C,0))),"",INDEX('Policy Characteristics'!H:H,MATCH($C520,'Policy Characteristics'!$C:$C,0)))</f>
        <v>0.01</v>
      </c>
      <c r="O520" s="446" t="str">
        <f>IF(ISBLANK(INDEX('Policy Characteristics'!I:I,MATCH($C520,'Policy Characteristics'!$C:$C,0))),"",INDEX('Policy Characteristics'!I:I,MATCH($C520,'Policy Characteristics'!$C:$C,0)))</f>
        <v>% of imports shifted</v>
      </c>
      <c r="P520" s="446" t="str">
        <f>IF(ISBLANK(INDEX('Policy Characteristics'!J:J,MATCH($C520,'Policy Characteristics'!$C:$C,0))),"",INDEX('Policy Characteristics'!J:J,MATCH($C520,'Policy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0" s="446" t="str">
        <f>IF(ISBLANK(INDEX('Policy Characteristics'!K:K,MATCH($C520,'Policy Characteristics'!$C:$C,0))),"",INDEX('Policy Characteristics'!K:K,MATCH($C520,'Policy Characteristics'!$C:$C,0)))</f>
        <v/>
      </c>
      <c r="R520" s="446" t="str">
        <f>IF(ISBLANK(INDEX('Policy Characteristics'!L:L,MATCH($C520,'Policy Characteristics'!$C:$C,0))),"",INDEX('Policy Characteristics'!L:L,MATCH($C520,'Policy Characteristics'!$C:$C,0)))</f>
        <v/>
      </c>
    </row>
    <row r="521" spans="1:18" x14ac:dyDescent="0.25">
      <c r="A521" s="474" t="str">
        <f>IF(ISBLANK(INDEX('Policy Characteristics'!A:A,MATCH($C521,'Policy Characteristics'!$C:$C,0))),"",INDEX('Policy Characteristics'!A:A,MATCH($C521,'Policy Characteristics'!$C:$C,0)))</f>
        <v>Industry</v>
      </c>
      <c r="B521" s="475" t="str">
        <f>IF(ISBLANK(INDEX('Policy Characteristics'!B:B,MATCH($C521,'Policy Characteristics'!$C:$C,0))),"",INDEX('Policy Characteristics'!B:B,MATCH($C521,'Policy Characteristics'!$C:$C,0)))</f>
        <v>Buy In-Region Products</v>
      </c>
      <c r="C521" s="446" t="str">
        <f t="shared" si="29"/>
        <v>Fraction of Imported Industrial Outputs Shifted to In Region Suppliers</v>
      </c>
      <c r="D521" s="294" t="s">
        <v>3071</v>
      </c>
      <c r="E521" s="294"/>
      <c r="F521" t="s">
        <v>3035</v>
      </c>
      <c r="G521" s="445"/>
      <c r="H521" s="20">
        <v>1544</v>
      </c>
      <c r="I521" s="468" t="s">
        <v>4345</v>
      </c>
      <c r="J521" s="469" t="str">
        <f>IF(ISBLANK(INDEX('Policy Characteristics'!D:D,MATCH($C521,'Policy Characteristics'!$C:$C,0))),"",INDEX('Policy Characteristics'!D:D,MATCH($C521,'Policy Characteristics'!$C:$C,0)))</f>
        <v>Buy In-Region Products</v>
      </c>
      <c r="K521" s="446" t="str">
        <f>IF(ISBLANK(INDEX('Policy Characteristics'!E:E,MATCH($C521,'Policy Characteristics'!$C:$C,0))),"",INDEX('Policy Characteristics'!E:E,MATCH($C521,'Policy Characteristics'!$C:$C,0)))</f>
        <v>indst buy in region outputs</v>
      </c>
      <c r="L521" s="242">
        <f>IF(ISBLANK(INDEX('Policy Characteristics'!F:F,MATCH($C521,'Policy Characteristics'!$C:$C,0))),"",INDEX('Policy Characteristics'!F:F,MATCH($C521,'Policy Characteristics'!$C:$C,0)))</f>
        <v>0</v>
      </c>
      <c r="M521" s="242">
        <f>IF(ISBLANK(INDEX('Policy Characteristics'!G:G,MATCH($C521,'Policy Characteristics'!$C:$C,0))),"",INDEX('Policy Characteristics'!G:G,MATCH($C521,'Policy Characteristics'!$C:$C,0)))</f>
        <v>0.5</v>
      </c>
      <c r="N521" s="242">
        <f>IF(ISBLANK(INDEX('Policy Characteristics'!H:H,MATCH($C521,'Policy Characteristics'!$C:$C,0))),"",INDEX('Policy Characteristics'!H:H,MATCH($C521,'Policy Characteristics'!$C:$C,0)))</f>
        <v>0.01</v>
      </c>
      <c r="O521" s="446" t="str">
        <f>IF(ISBLANK(INDEX('Policy Characteristics'!I:I,MATCH($C521,'Policy Characteristics'!$C:$C,0))),"",INDEX('Policy Characteristics'!I:I,MATCH($C521,'Policy Characteristics'!$C:$C,0)))</f>
        <v>% of imports shifted</v>
      </c>
      <c r="P521" s="446" t="str">
        <f>IF(ISBLANK(INDEX('Policy Characteristics'!J:J,MATCH($C521,'Policy Characteristics'!$C:$C,0))),"",INDEX('Policy Characteristics'!J:J,MATCH($C521,'Policy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1" s="446" t="str">
        <f>IF(ISBLANK(INDEX('Policy Characteristics'!K:K,MATCH($C521,'Policy Characteristics'!$C:$C,0))),"",INDEX('Policy Characteristics'!K:K,MATCH($C521,'Policy Characteristics'!$C:$C,0)))</f>
        <v/>
      </c>
      <c r="R521" s="446" t="str">
        <f>IF(ISBLANK(INDEX('Policy Characteristics'!L:L,MATCH($C521,'Policy Characteristics'!$C:$C,0))),"",INDEX('Policy Characteristics'!L:L,MATCH($C521,'Policy Characteristics'!$C:$C,0)))</f>
        <v/>
      </c>
    </row>
    <row r="522" spans="1:18" x14ac:dyDescent="0.25">
      <c r="A522" s="474" t="str">
        <f>IF(ISBLANK(INDEX('Policy Characteristics'!A:A,MATCH($C522,'Policy Characteristics'!$C:$C,0))),"",INDEX('Policy Characteristics'!A:A,MATCH($C522,'Policy Characteristics'!$C:$C,0)))</f>
        <v>Industry</v>
      </c>
      <c r="B522" s="475" t="str">
        <f>IF(ISBLANK(INDEX('Policy Characteristics'!B:B,MATCH($C522,'Policy Characteristics'!$C:$C,0))),"",INDEX('Policy Characteristics'!B:B,MATCH($C522,'Policy Characteristics'!$C:$C,0)))</f>
        <v>Buy In-Region Products</v>
      </c>
      <c r="C522" s="446" t="str">
        <f t="shared" si="29"/>
        <v>Fraction of Imported Industrial Outputs Shifted to In Region Suppliers</v>
      </c>
      <c r="D522" s="294" t="s">
        <v>3072</v>
      </c>
      <c r="E522" s="294"/>
      <c r="F522" t="s">
        <v>3036</v>
      </c>
      <c r="G522" s="445"/>
      <c r="H522" s="20">
        <v>1545</v>
      </c>
      <c r="I522" s="468" t="s">
        <v>4345</v>
      </c>
      <c r="J522" s="469" t="str">
        <f>IF(ISBLANK(INDEX('Policy Characteristics'!D:D,MATCH($C522,'Policy Characteristics'!$C:$C,0))),"",INDEX('Policy Characteristics'!D:D,MATCH($C522,'Policy Characteristics'!$C:$C,0)))</f>
        <v>Buy In-Region Products</v>
      </c>
      <c r="K522" s="446" t="str">
        <f>IF(ISBLANK(INDEX('Policy Characteristics'!E:E,MATCH($C522,'Policy Characteristics'!$C:$C,0))),"",INDEX('Policy Characteristics'!E:E,MATCH($C522,'Policy Characteristics'!$C:$C,0)))</f>
        <v>indst buy in region outputs</v>
      </c>
      <c r="L522" s="242">
        <f>IF(ISBLANK(INDEX('Policy Characteristics'!F:F,MATCH($C522,'Policy Characteristics'!$C:$C,0))),"",INDEX('Policy Characteristics'!F:F,MATCH($C522,'Policy Characteristics'!$C:$C,0)))</f>
        <v>0</v>
      </c>
      <c r="M522" s="242">
        <f>IF(ISBLANK(INDEX('Policy Characteristics'!G:G,MATCH($C522,'Policy Characteristics'!$C:$C,0))),"",INDEX('Policy Characteristics'!G:G,MATCH($C522,'Policy Characteristics'!$C:$C,0)))</f>
        <v>0.5</v>
      </c>
      <c r="N522" s="242">
        <f>IF(ISBLANK(INDEX('Policy Characteristics'!H:H,MATCH($C522,'Policy Characteristics'!$C:$C,0))),"",INDEX('Policy Characteristics'!H:H,MATCH($C522,'Policy Characteristics'!$C:$C,0)))</f>
        <v>0.01</v>
      </c>
      <c r="O522" s="446" t="str">
        <f>IF(ISBLANK(INDEX('Policy Characteristics'!I:I,MATCH($C522,'Policy Characteristics'!$C:$C,0))),"",INDEX('Policy Characteristics'!I:I,MATCH($C522,'Policy Characteristics'!$C:$C,0)))</f>
        <v>% of imports shifted</v>
      </c>
      <c r="P522" s="446" t="str">
        <f>IF(ISBLANK(INDEX('Policy Characteristics'!J:J,MATCH($C522,'Policy Characteristics'!$C:$C,0))),"",INDEX('Policy Characteristics'!J:J,MATCH($C522,'Policy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2" s="446" t="str">
        <f>IF(ISBLANK(INDEX('Policy Characteristics'!K:K,MATCH($C522,'Policy Characteristics'!$C:$C,0))),"",INDEX('Policy Characteristics'!K:K,MATCH($C522,'Policy Characteristics'!$C:$C,0)))</f>
        <v/>
      </c>
      <c r="R522" s="446" t="str">
        <f>IF(ISBLANK(INDEX('Policy Characteristics'!L:L,MATCH($C522,'Policy Characteristics'!$C:$C,0))),"",INDEX('Policy Characteristics'!L:L,MATCH($C522,'Policy Characteristics'!$C:$C,0)))</f>
        <v/>
      </c>
    </row>
    <row r="523" spans="1:18" x14ac:dyDescent="0.25">
      <c r="A523" s="474" t="str">
        <f>IF(ISBLANK(INDEX('Policy Characteristics'!A:A,MATCH($C523,'Policy Characteristics'!$C:$C,0))),"",INDEX('Policy Characteristics'!A:A,MATCH($C523,'Policy Characteristics'!$C:$C,0)))</f>
        <v>Industry</v>
      </c>
      <c r="B523" s="475" t="str">
        <f>IF(ISBLANK(INDEX('Policy Characteristics'!B:B,MATCH($C523,'Policy Characteristics'!$C:$C,0))),"",INDEX('Policy Characteristics'!B:B,MATCH($C523,'Policy Characteristics'!$C:$C,0)))</f>
        <v>Buy In-Region Products</v>
      </c>
      <c r="C523" s="446" t="str">
        <f t="shared" si="29"/>
        <v>Fraction of Imported Industrial Outputs Shifted to In Region Suppliers</v>
      </c>
      <c r="D523" s="294" t="s">
        <v>3073</v>
      </c>
      <c r="E523" s="294"/>
      <c r="F523" t="s">
        <v>2579</v>
      </c>
      <c r="G523" s="445"/>
      <c r="H523" s="20">
        <v>1546</v>
      </c>
      <c r="I523" s="468" t="s">
        <v>4345</v>
      </c>
      <c r="J523" s="469" t="str">
        <f>IF(ISBLANK(INDEX('Policy Characteristics'!D:D,MATCH($C523,'Policy Characteristics'!$C:$C,0))),"",INDEX('Policy Characteristics'!D:D,MATCH($C523,'Policy Characteristics'!$C:$C,0)))</f>
        <v>Buy In-Region Products</v>
      </c>
      <c r="K523" s="446" t="str">
        <f>IF(ISBLANK(INDEX('Policy Characteristics'!E:E,MATCH($C523,'Policy Characteristics'!$C:$C,0))),"",INDEX('Policy Characteristics'!E:E,MATCH($C523,'Policy Characteristics'!$C:$C,0)))</f>
        <v>indst buy in region outputs</v>
      </c>
      <c r="L523" s="242">
        <f>IF(ISBLANK(INDEX('Policy Characteristics'!F:F,MATCH($C523,'Policy Characteristics'!$C:$C,0))),"",INDEX('Policy Characteristics'!F:F,MATCH($C523,'Policy Characteristics'!$C:$C,0)))</f>
        <v>0</v>
      </c>
      <c r="M523" s="242">
        <f>IF(ISBLANK(INDEX('Policy Characteristics'!G:G,MATCH($C523,'Policy Characteristics'!$C:$C,0))),"",INDEX('Policy Characteristics'!G:G,MATCH($C523,'Policy Characteristics'!$C:$C,0)))</f>
        <v>0.5</v>
      </c>
      <c r="N523" s="242">
        <f>IF(ISBLANK(INDEX('Policy Characteristics'!H:H,MATCH($C523,'Policy Characteristics'!$C:$C,0))),"",INDEX('Policy Characteristics'!H:H,MATCH($C523,'Policy Characteristics'!$C:$C,0)))</f>
        <v>0.01</v>
      </c>
      <c r="O523" s="446" t="str">
        <f>IF(ISBLANK(INDEX('Policy Characteristics'!I:I,MATCH($C523,'Policy Characteristics'!$C:$C,0))),"",INDEX('Policy Characteristics'!I:I,MATCH($C523,'Policy Characteristics'!$C:$C,0)))</f>
        <v>% of imports shifted</v>
      </c>
      <c r="P523" s="446" t="str">
        <f>IF(ISBLANK(INDEX('Policy Characteristics'!J:J,MATCH($C523,'Policy Characteristics'!$C:$C,0))),"",INDEX('Policy Characteristics'!J:J,MATCH($C523,'Policy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3" s="446" t="str">
        <f>IF(ISBLANK(INDEX('Policy Characteristics'!K:K,MATCH($C523,'Policy Characteristics'!$C:$C,0))),"",INDEX('Policy Characteristics'!K:K,MATCH($C523,'Policy Characteristics'!$C:$C,0)))</f>
        <v/>
      </c>
      <c r="R523" s="446" t="str">
        <f>IF(ISBLANK(INDEX('Policy Characteristics'!L:L,MATCH($C523,'Policy Characteristics'!$C:$C,0))),"",INDEX('Policy Characteristics'!L:L,MATCH($C523,'Policy Characteristics'!$C:$C,0)))</f>
        <v/>
      </c>
    </row>
    <row r="524" spans="1:18" x14ac:dyDescent="0.25">
      <c r="A524" s="474" t="str">
        <f>IF(ISBLANK(INDEX('Policy Characteristics'!A:A,MATCH($C524,'Policy Characteristics'!$C:$C,0))),"",INDEX('Policy Characteristics'!A:A,MATCH($C524,'Policy Characteristics'!$C:$C,0)))</f>
        <v>Industry</v>
      </c>
      <c r="B524" s="475" t="str">
        <f>IF(ISBLANK(INDEX('Policy Characteristics'!B:B,MATCH($C524,'Policy Characteristics'!$C:$C,0))),"",INDEX('Policy Characteristics'!B:B,MATCH($C524,'Policy Characteristics'!$C:$C,0)))</f>
        <v>Buy In-Region Products</v>
      </c>
      <c r="C524" s="446" t="str">
        <f t="shared" si="29"/>
        <v>Fraction of Imported Industrial Outputs Shifted to In Region Suppliers</v>
      </c>
      <c r="D524" s="294" t="s">
        <v>3074</v>
      </c>
      <c r="E524" s="294"/>
      <c r="F524" t="s">
        <v>3037</v>
      </c>
      <c r="G524" s="445"/>
      <c r="H524" s="20">
        <v>1547</v>
      </c>
      <c r="I524" s="468" t="s">
        <v>4345</v>
      </c>
      <c r="J524" s="469" t="str">
        <f>IF(ISBLANK(INDEX('Policy Characteristics'!D:D,MATCH($C524,'Policy Characteristics'!$C:$C,0))),"",INDEX('Policy Characteristics'!D:D,MATCH($C524,'Policy Characteristics'!$C:$C,0)))</f>
        <v>Buy In-Region Products</v>
      </c>
      <c r="K524" s="446" t="str">
        <f>IF(ISBLANK(INDEX('Policy Characteristics'!E:E,MATCH($C524,'Policy Characteristics'!$C:$C,0))),"",INDEX('Policy Characteristics'!E:E,MATCH($C524,'Policy Characteristics'!$C:$C,0)))</f>
        <v>indst buy in region outputs</v>
      </c>
      <c r="L524" s="242">
        <f>IF(ISBLANK(INDEX('Policy Characteristics'!F:F,MATCH($C524,'Policy Characteristics'!$C:$C,0))),"",INDEX('Policy Characteristics'!F:F,MATCH($C524,'Policy Characteristics'!$C:$C,0)))</f>
        <v>0</v>
      </c>
      <c r="M524" s="242">
        <f>IF(ISBLANK(INDEX('Policy Characteristics'!G:G,MATCH($C524,'Policy Characteristics'!$C:$C,0))),"",INDEX('Policy Characteristics'!G:G,MATCH($C524,'Policy Characteristics'!$C:$C,0)))</f>
        <v>0.5</v>
      </c>
      <c r="N524" s="242">
        <f>IF(ISBLANK(INDEX('Policy Characteristics'!H:H,MATCH($C524,'Policy Characteristics'!$C:$C,0))),"",INDEX('Policy Characteristics'!H:H,MATCH($C524,'Policy Characteristics'!$C:$C,0)))</f>
        <v>0.01</v>
      </c>
      <c r="O524" s="446" t="str">
        <f>IF(ISBLANK(INDEX('Policy Characteristics'!I:I,MATCH($C524,'Policy Characteristics'!$C:$C,0))),"",INDEX('Policy Characteristics'!I:I,MATCH($C524,'Policy Characteristics'!$C:$C,0)))</f>
        <v>% of imports shifted</v>
      </c>
      <c r="P524" s="446" t="str">
        <f>IF(ISBLANK(INDEX('Policy Characteristics'!J:J,MATCH($C524,'Policy Characteristics'!$C:$C,0))),"",INDEX('Policy Characteristics'!J:J,MATCH($C524,'Policy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4" s="446" t="str">
        <f>IF(ISBLANK(INDEX('Policy Characteristics'!K:K,MATCH($C524,'Policy Characteristics'!$C:$C,0))),"",INDEX('Policy Characteristics'!K:K,MATCH($C524,'Policy Characteristics'!$C:$C,0)))</f>
        <v/>
      </c>
      <c r="R524" s="446" t="str">
        <f>IF(ISBLANK(INDEX('Policy Characteristics'!L:L,MATCH($C524,'Policy Characteristics'!$C:$C,0))),"",INDEX('Policy Characteristics'!L:L,MATCH($C524,'Policy Characteristics'!$C:$C,0)))</f>
        <v/>
      </c>
    </row>
    <row r="525" spans="1:18" x14ac:dyDescent="0.25">
      <c r="A525" s="474" t="str">
        <f>IF(ISBLANK(INDEX('Policy Characteristics'!A:A,MATCH($C525,'Policy Characteristics'!$C:$C,0))),"",INDEX('Policy Characteristics'!A:A,MATCH($C525,'Policy Characteristics'!$C:$C,0)))</f>
        <v>Industry</v>
      </c>
      <c r="B525" s="475" t="str">
        <f>IF(ISBLANK(INDEX('Policy Characteristics'!B:B,MATCH($C525,'Policy Characteristics'!$C:$C,0))),"",INDEX('Policy Characteristics'!B:B,MATCH($C525,'Policy Characteristics'!$C:$C,0)))</f>
        <v>Buy In-Region Products</v>
      </c>
      <c r="C525" s="446" t="str">
        <f t="shared" si="29"/>
        <v>Fraction of Imported Industrial Outputs Shifted to In Region Suppliers</v>
      </c>
      <c r="D525" s="294" t="s">
        <v>3075</v>
      </c>
      <c r="E525" s="294"/>
      <c r="F525" t="s">
        <v>3038</v>
      </c>
      <c r="G525" s="445"/>
      <c r="H525" s="20">
        <v>1548</v>
      </c>
      <c r="I525" s="468" t="s">
        <v>4345</v>
      </c>
      <c r="J525" s="469" t="str">
        <f>IF(ISBLANK(INDEX('Policy Characteristics'!D:D,MATCH($C525,'Policy Characteristics'!$C:$C,0))),"",INDEX('Policy Characteristics'!D:D,MATCH($C525,'Policy Characteristics'!$C:$C,0)))</f>
        <v>Buy In-Region Products</v>
      </c>
      <c r="K525" s="446" t="str">
        <f>IF(ISBLANK(INDEX('Policy Characteristics'!E:E,MATCH($C525,'Policy Characteristics'!$C:$C,0))),"",INDEX('Policy Characteristics'!E:E,MATCH($C525,'Policy Characteristics'!$C:$C,0)))</f>
        <v>indst buy in region outputs</v>
      </c>
      <c r="L525" s="242">
        <f>IF(ISBLANK(INDEX('Policy Characteristics'!F:F,MATCH($C525,'Policy Characteristics'!$C:$C,0))),"",INDEX('Policy Characteristics'!F:F,MATCH($C525,'Policy Characteristics'!$C:$C,0)))</f>
        <v>0</v>
      </c>
      <c r="M525" s="242">
        <f>IF(ISBLANK(INDEX('Policy Characteristics'!G:G,MATCH($C525,'Policy Characteristics'!$C:$C,0))),"",INDEX('Policy Characteristics'!G:G,MATCH($C525,'Policy Characteristics'!$C:$C,0)))</f>
        <v>0.5</v>
      </c>
      <c r="N525" s="242">
        <f>IF(ISBLANK(INDEX('Policy Characteristics'!H:H,MATCH($C525,'Policy Characteristics'!$C:$C,0))),"",INDEX('Policy Characteristics'!H:H,MATCH($C525,'Policy Characteristics'!$C:$C,0)))</f>
        <v>0.01</v>
      </c>
      <c r="O525" s="446" t="str">
        <f>IF(ISBLANK(INDEX('Policy Characteristics'!I:I,MATCH($C525,'Policy Characteristics'!$C:$C,0))),"",INDEX('Policy Characteristics'!I:I,MATCH($C525,'Policy Characteristics'!$C:$C,0)))</f>
        <v>% of imports shifted</v>
      </c>
      <c r="P525" s="446" t="str">
        <f>IF(ISBLANK(INDEX('Policy Characteristics'!J:J,MATCH($C525,'Policy Characteristics'!$C:$C,0))),"",INDEX('Policy Characteristics'!J:J,MATCH($C525,'Policy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5" s="446" t="str">
        <f>IF(ISBLANK(INDEX('Policy Characteristics'!K:K,MATCH($C525,'Policy Characteristics'!$C:$C,0))),"",INDEX('Policy Characteristics'!K:K,MATCH($C525,'Policy Characteristics'!$C:$C,0)))</f>
        <v/>
      </c>
      <c r="R525" s="446" t="str">
        <f>IF(ISBLANK(INDEX('Policy Characteristics'!L:L,MATCH($C525,'Policy Characteristics'!$C:$C,0))),"",INDEX('Policy Characteristics'!L:L,MATCH($C525,'Policy Characteristics'!$C:$C,0)))</f>
        <v/>
      </c>
    </row>
    <row r="526" spans="1:18" x14ac:dyDescent="0.25">
      <c r="A526" s="474" t="str">
        <f>IF(ISBLANK(INDEX('Policy Characteristics'!A:A,MATCH($C526,'Policy Characteristics'!$C:$C,0))),"",INDEX('Policy Characteristics'!A:A,MATCH($C526,'Policy Characteristics'!$C:$C,0)))</f>
        <v>Industry</v>
      </c>
      <c r="B526" s="475" t="str">
        <f>IF(ISBLANK(INDEX('Policy Characteristics'!B:B,MATCH($C526,'Policy Characteristics'!$C:$C,0))),"",INDEX('Policy Characteristics'!B:B,MATCH($C526,'Policy Characteristics'!$C:$C,0)))</f>
        <v>Buy In-Region Products</v>
      </c>
      <c r="C526" s="446" t="str">
        <f t="shared" si="29"/>
        <v>Fraction of Imported Industrial Outputs Shifted to In Region Suppliers</v>
      </c>
      <c r="D526" s="294" t="s">
        <v>3076</v>
      </c>
      <c r="E526" s="294"/>
      <c r="F526" t="s">
        <v>3039</v>
      </c>
      <c r="G526" s="445"/>
      <c r="H526" s="20">
        <v>1549</v>
      </c>
      <c r="I526" s="468" t="s">
        <v>4345</v>
      </c>
      <c r="J526" s="469" t="str">
        <f>IF(ISBLANK(INDEX('Policy Characteristics'!D:D,MATCH($C526,'Policy Characteristics'!$C:$C,0))),"",INDEX('Policy Characteristics'!D:D,MATCH($C526,'Policy Characteristics'!$C:$C,0)))</f>
        <v>Buy In-Region Products</v>
      </c>
      <c r="K526" s="446" t="str">
        <f>IF(ISBLANK(INDEX('Policy Characteristics'!E:E,MATCH($C526,'Policy Characteristics'!$C:$C,0))),"",INDEX('Policy Characteristics'!E:E,MATCH($C526,'Policy Characteristics'!$C:$C,0)))</f>
        <v>indst buy in region outputs</v>
      </c>
      <c r="L526" s="242">
        <f>IF(ISBLANK(INDEX('Policy Characteristics'!F:F,MATCH($C526,'Policy Characteristics'!$C:$C,0))),"",INDEX('Policy Characteristics'!F:F,MATCH($C526,'Policy Characteristics'!$C:$C,0)))</f>
        <v>0</v>
      </c>
      <c r="M526" s="242">
        <f>IF(ISBLANK(INDEX('Policy Characteristics'!G:G,MATCH($C526,'Policy Characteristics'!$C:$C,0))),"",INDEX('Policy Characteristics'!G:G,MATCH($C526,'Policy Characteristics'!$C:$C,0)))</f>
        <v>0.5</v>
      </c>
      <c r="N526" s="242">
        <f>IF(ISBLANK(INDEX('Policy Characteristics'!H:H,MATCH($C526,'Policy Characteristics'!$C:$C,0))),"",INDEX('Policy Characteristics'!H:H,MATCH($C526,'Policy Characteristics'!$C:$C,0)))</f>
        <v>0.01</v>
      </c>
      <c r="O526" s="446" t="str">
        <f>IF(ISBLANK(INDEX('Policy Characteristics'!I:I,MATCH($C526,'Policy Characteristics'!$C:$C,0))),"",INDEX('Policy Characteristics'!I:I,MATCH($C526,'Policy Characteristics'!$C:$C,0)))</f>
        <v>% of imports shifted</v>
      </c>
      <c r="P526" s="446" t="str">
        <f>IF(ISBLANK(INDEX('Policy Characteristics'!J:J,MATCH($C526,'Policy Characteristics'!$C:$C,0))),"",INDEX('Policy Characteristics'!J:J,MATCH($C526,'Policy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6" s="446" t="str">
        <f>IF(ISBLANK(INDEX('Policy Characteristics'!K:K,MATCH($C526,'Policy Characteristics'!$C:$C,0))),"",INDEX('Policy Characteristics'!K:K,MATCH($C526,'Policy Characteristics'!$C:$C,0)))</f>
        <v/>
      </c>
      <c r="R526" s="446" t="str">
        <f>IF(ISBLANK(INDEX('Policy Characteristics'!L:L,MATCH($C526,'Policy Characteristics'!$C:$C,0))),"",INDEX('Policy Characteristics'!L:L,MATCH($C526,'Policy Characteristics'!$C:$C,0)))</f>
        <v/>
      </c>
    </row>
    <row r="527" spans="1:18" x14ac:dyDescent="0.25">
      <c r="A527" s="474" t="str">
        <f>IF(ISBLANK(INDEX('Policy Characteristics'!A:A,MATCH($C527,'Policy Characteristics'!$C:$C,0))),"",INDEX('Policy Characteristics'!A:A,MATCH($C527,'Policy Characteristics'!$C:$C,0)))</f>
        <v>Industry</v>
      </c>
      <c r="B527" s="475" t="str">
        <f>IF(ISBLANK(INDEX('Policy Characteristics'!B:B,MATCH($C527,'Policy Characteristics'!$C:$C,0))),"",INDEX('Policy Characteristics'!B:B,MATCH($C527,'Policy Characteristics'!$C:$C,0)))</f>
        <v>Buy In-Region Products</v>
      </c>
      <c r="C527" s="446" t="str">
        <f t="shared" si="29"/>
        <v>Fraction of Imported Industrial Outputs Shifted to In Region Suppliers</v>
      </c>
      <c r="D527" s="294" t="s">
        <v>3077</v>
      </c>
      <c r="E527" s="294"/>
      <c r="F527" t="s">
        <v>2580</v>
      </c>
      <c r="G527" s="445"/>
      <c r="H527" s="20">
        <v>1550</v>
      </c>
      <c r="I527" s="468" t="s">
        <v>4345</v>
      </c>
      <c r="J527" s="469" t="str">
        <f>IF(ISBLANK(INDEX('Policy Characteristics'!D:D,MATCH($C527,'Policy Characteristics'!$C:$C,0))),"",INDEX('Policy Characteristics'!D:D,MATCH($C527,'Policy Characteristics'!$C:$C,0)))</f>
        <v>Buy In-Region Products</v>
      </c>
      <c r="K527" s="446" t="str">
        <f>IF(ISBLANK(INDEX('Policy Characteristics'!E:E,MATCH($C527,'Policy Characteristics'!$C:$C,0))),"",INDEX('Policy Characteristics'!E:E,MATCH($C527,'Policy Characteristics'!$C:$C,0)))</f>
        <v>indst buy in region outputs</v>
      </c>
      <c r="L527" s="242">
        <f>IF(ISBLANK(INDEX('Policy Characteristics'!F:F,MATCH($C527,'Policy Characteristics'!$C:$C,0))),"",INDEX('Policy Characteristics'!F:F,MATCH($C527,'Policy Characteristics'!$C:$C,0)))</f>
        <v>0</v>
      </c>
      <c r="M527" s="242">
        <f>IF(ISBLANK(INDEX('Policy Characteristics'!G:G,MATCH($C527,'Policy Characteristics'!$C:$C,0))),"",INDEX('Policy Characteristics'!G:G,MATCH($C527,'Policy Characteristics'!$C:$C,0)))</f>
        <v>0.5</v>
      </c>
      <c r="N527" s="242">
        <f>IF(ISBLANK(INDEX('Policy Characteristics'!H:H,MATCH($C527,'Policy Characteristics'!$C:$C,0))),"",INDEX('Policy Characteristics'!H:H,MATCH($C527,'Policy Characteristics'!$C:$C,0)))</f>
        <v>0.01</v>
      </c>
      <c r="O527" s="446" t="str">
        <f>IF(ISBLANK(INDEX('Policy Characteristics'!I:I,MATCH($C527,'Policy Characteristics'!$C:$C,0))),"",INDEX('Policy Characteristics'!I:I,MATCH($C527,'Policy Characteristics'!$C:$C,0)))</f>
        <v>% of imports shifted</v>
      </c>
      <c r="P527" s="446" t="str">
        <f>IF(ISBLANK(INDEX('Policy Characteristics'!J:J,MATCH($C527,'Policy Characteristics'!$C:$C,0))),"",INDEX('Policy Characteristics'!J:J,MATCH($C527,'Policy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7" s="446" t="str">
        <f>IF(ISBLANK(INDEX('Policy Characteristics'!K:K,MATCH($C527,'Policy Characteristics'!$C:$C,0))),"",INDEX('Policy Characteristics'!K:K,MATCH($C527,'Policy Characteristics'!$C:$C,0)))</f>
        <v/>
      </c>
      <c r="R527" s="446" t="str">
        <f>IF(ISBLANK(INDEX('Policy Characteristics'!L:L,MATCH($C527,'Policy Characteristics'!$C:$C,0))),"",INDEX('Policy Characteristics'!L:L,MATCH($C527,'Policy Characteristics'!$C:$C,0)))</f>
        <v/>
      </c>
    </row>
    <row r="528" spans="1:18" x14ac:dyDescent="0.25">
      <c r="A528" s="474" t="str">
        <f>IF(ISBLANK(INDEX('Policy Characteristics'!A:A,MATCH($C528,'Policy Characteristics'!$C:$C,0))),"",INDEX('Policy Characteristics'!A:A,MATCH($C528,'Policy Characteristics'!$C:$C,0)))</f>
        <v>Industry</v>
      </c>
      <c r="B528" s="475" t="str">
        <f>IF(ISBLANK(INDEX('Policy Characteristics'!B:B,MATCH($C528,'Policy Characteristics'!$C:$C,0))),"",INDEX('Policy Characteristics'!B:B,MATCH($C528,'Policy Characteristics'!$C:$C,0)))</f>
        <v>Buy In-Region Products</v>
      </c>
      <c r="C528" s="446" t="str">
        <f t="shared" si="29"/>
        <v>Fraction of Imported Industrial Outputs Shifted to In Region Suppliers</v>
      </c>
      <c r="D528" s="294" t="s">
        <v>3078</v>
      </c>
      <c r="E528" s="294"/>
      <c r="F528" t="s">
        <v>3040</v>
      </c>
      <c r="G528" s="445"/>
      <c r="H528" s="20">
        <v>1551</v>
      </c>
      <c r="I528" s="468" t="s">
        <v>4345</v>
      </c>
      <c r="J528" s="469" t="str">
        <f>IF(ISBLANK(INDEX('Policy Characteristics'!D:D,MATCH($C528,'Policy Characteristics'!$C:$C,0))),"",INDEX('Policy Characteristics'!D:D,MATCH($C528,'Policy Characteristics'!$C:$C,0)))</f>
        <v>Buy In-Region Products</v>
      </c>
      <c r="K528" s="446" t="str">
        <f>IF(ISBLANK(INDEX('Policy Characteristics'!E:E,MATCH($C528,'Policy Characteristics'!$C:$C,0))),"",INDEX('Policy Characteristics'!E:E,MATCH($C528,'Policy Characteristics'!$C:$C,0)))</f>
        <v>indst buy in region outputs</v>
      </c>
      <c r="L528" s="242">
        <f>IF(ISBLANK(INDEX('Policy Characteristics'!F:F,MATCH($C528,'Policy Characteristics'!$C:$C,0))),"",INDEX('Policy Characteristics'!F:F,MATCH($C528,'Policy Characteristics'!$C:$C,0)))</f>
        <v>0</v>
      </c>
      <c r="M528" s="242">
        <f>IF(ISBLANK(INDEX('Policy Characteristics'!G:G,MATCH($C528,'Policy Characteristics'!$C:$C,0))),"",INDEX('Policy Characteristics'!G:G,MATCH($C528,'Policy Characteristics'!$C:$C,0)))</f>
        <v>0.5</v>
      </c>
      <c r="N528" s="242">
        <f>IF(ISBLANK(INDEX('Policy Characteristics'!H:H,MATCH($C528,'Policy Characteristics'!$C:$C,0))),"",INDEX('Policy Characteristics'!H:H,MATCH($C528,'Policy Characteristics'!$C:$C,0)))</f>
        <v>0.01</v>
      </c>
      <c r="O528" s="446" t="str">
        <f>IF(ISBLANK(INDEX('Policy Characteristics'!I:I,MATCH($C528,'Policy Characteristics'!$C:$C,0))),"",INDEX('Policy Characteristics'!I:I,MATCH($C528,'Policy Characteristics'!$C:$C,0)))</f>
        <v>% of imports shifted</v>
      </c>
      <c r="P528" s="446" t="str">
        <f>IF(ISBLANK(INDEX('Policy Characteristics'!J:J,MATCH($C528,'Policy Characteristics'!$C:$C,0))),"",INDEX('Policy Characteristics'!J:J,MATCH($C528,'Policy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8" s="446" t="str">
        <f>IF(ISBLANK(INDEX('Policy Characteristics'!K:K,MATCH($C528,'Policy Characteristics'!$C:$C,0))),"",INDEX('Policy Characteristics'!K:K,MATCH($C528,'Policy Characteristics'!$C:$C,0)))</f>
        <v/>
      </c>
      <c r="R528" s="446" t="str">
        <f>IF(ISBLANK(INDEX('Policy Characteristics'!L:L,MATCH($C528,'Policy Characteristics'!$C:$C,0))),"",INDEX('Policy Characteristics'!L:L,MATCH($C528,'Policy Characteristics'!$C:$C,0)))</f>
        <v/>
      </c>
    </row>
    <row r="529" spans="1:18" x14ac:dyDescent="0.25">
      <c r="A529" s="474" t="str">
        <f>IF(ISBLANK(INDEX('Policy Characteristics'!A:A,MATCH($C529,'Policy Characteristics'!$C:$C,0))),"",INDEX('Policy Characteristics'!A:A,MATCH($C529,'Policy Characteristics'!$C:$C,0)))</f>
        <v>Industry</v>
      </c>
      <c r="B529" s="475" t="str">
        <f>IF(ISBLANK(INDEX('Policy Characteristics'!B:B,MATCH($C529,'Policy Characteristics'!$C:$C,0))),"",INDEX('Policy Characteristics'!B:B,MATCH($C529,'Policy Characteristics'!$C:$C,0)))</f>
        <v>Buy In-Region Products</v>
      </c>
      <c r="C529" s="446" t="str">
        <f t="shared" si="29"/>
        <v>Fraction of Imported Industrial Outputs Shifted to In Region Suppliers</v>
      </c>
      <c r="D529" s="294" t="s">
        <v>3079</v>
      </c>
      <c r="E529" s="294"/>
      <c r="F529" t="s">
        <v>3041</v>
      </c>
      <c r="G529" s="445"/>
      <c r="H529" s="20">
        <v>1552</v>
      </c>
      <c r="I529" s="468" t="s">
        <v>4345</v>
      </c>
      <c r="J529" s="469" t="str">
        <f>IF(ISBLANK(INDEX('Policy Characteristics'!D:D,MATCH($C529,'Policy Characteristics'!$C:$C,0))),"",INDEX('Policy Characteristics'!D:D,MATCH($C529,'Policy Characteristics'!$C:$C,0)))</f>
        <v>Buy In-Region Products</v>
      </c>
      <c r="K529" s="446" t="str">
        <f>IF(ISBLANK(INDEX('Policy Characteristics'!E:E,MATCH($C529,'Policy Characteristics'!$C:$C,0))),"",INDEX('Policy Characteristics'!E:E,MATCH($C529,'Policy Characteristics'!$C:$C,0)))</f>
        <v>indst buy in region outputs</v>
      </c>
      <c r="L529" s="242">
        <f>IF(ISBLANK(INDEX('Policy Characteristics'!F:F,MATCH($C529,'Policy Characteristics'!$C:$C,0))),"",INDEX('Policy Characteristics'!F:F,MATCH($C529,'Policy Characteristics'!$C:$C,0)))</f>
        <v>0</v>
      </c>
      <c r="M529" s="242">
        <f>IF(ISBLANK(INDEX('Policy Characteristics'!G:G,MATCH($C529,'Policy Characteristics'!$C:$C,0))),"",INDEX('Policy Characteristics'!G:G,MATCH($C529,'Policy Characteristics'!$C:$C,0)))</f>
        <v>0.5</v>
      </c>
      <c r="N529" s="242">
        <f>IF(ISBLANK(INDEX('Policy Characteristics'!H:H,MATCH($C529,'Policy Characteristics'!$C:$C,0))),"",INDEX('Policy Characteristics'!H:H,MATCH($C529,'Policy Characteristics'!$C:$C,0)))</f>
        <v>0.01</v>
      </c>
      <c r="O529" s="446" t="str">
        <f>IF(ISBLANK(INDEX('Policy Characteristics'!I:I,MATCH($C529,'Policy Characteristics'!$C:$C,0))),"",INDEX('Policy Characteristics'!I:I,MATCH($C529,'Policy Characteristics'!$C:$C,0)))</f>
        <v>% of imports shifted</v>
      </c>
      <c r="P529" s="446" t="str">
        <f>IF(ISBLANK(INDEX('Policy Characteristics'!J:J,MATCH($C529,'Policy Characteristics'!$C:$C,0))),"",INDEX('Policy Characteristics'!J:J,MATCH($C529,'Policy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9" s="446" t="str">
        <f>IF(ISBLANK(INDEX('Policy Characteristics'!K:K,MATCH($C529,'Policy Characteristics'!$C:$C,0))),"",INDEX('Policy Characteristics'!K:K,MATCH($C529,'Policy Characteristics'!$C:$C,0)))</f>
        <v/>
      </c>
      <c r="R529" s="446" t="str">
        <f>IF(ISBLANK(INDEX('Policy Characteristics'!L:L,MATCH($C529,'Policy Characteristics'!$C:$C,0))),"",INDEX('Policy Characteristics'!L:L,MATCH($C529,'Policy Characteristics'!$C:$C,0)))</f>
        <v/>
      </c>
    </row>
    <row r="530" spans="1:18" x14ac:dyDescent="0.25">
      <c r="A530" s="474" t="str">
        <f>IF(ISBLANK(INDEX('Policy Characteristics'!A:A,MATCH($C530,'Policy Characteristics'!$C:$C,0))),"",INDEX('Policy Characteristics'!A:A,MATCH($C530,'Policy Characteristics'!$C:$C,0)))</f>
        <v>Industry</v>
      </c>
      <c r="B530" s="475" t="str">
        <f>IF(ISBLANK(INDEX('Policy Characteristics'!B:B,MATCH($C530,'Policy Characteristics'!$C:$C,0))),"",INDEX('Policy Characteristics'!B:B,MATCH($C530,'Policy Characteristics'!$C:$C,0)))</f>
        <v>Buy In-Region Products</v>
      </c>
      <c r="C530" s="446" t="str">
        <f t="shared" si="29"/>
        <v>Fraction of Imported Industrial Outputs Shifted to In Region Suppliers</v>
      </c>
      <c r="D530" s="294" t="s">
        <v>3080</v>
      </c>
      <c r="E530" s="294"/>
      <c r="F530" t="s">
        <v>3042</v>
      </c>
      <c r="G530" s="445"/>
      <c r="H530" s="20">
        <v>1553</v>
      </c>
      <c r="I530" s="468" t="s">
        <v>4345</v>
      </c>
      <c r="J530" s="469" t="str">
        <f>IF(ISBLANK(INDEX('Policy Characteristics'!D:D,MATCH($C530,'Policy Characteristics'!$C:$C,0))),"",INDEX('Policy Characteristics'!D:D,MATCH($C530,'Policy Characteristics'!$C:$C,0)))</f>
        <v>Buy In-Region Products</v>
      </c>
      <c r="K530" s="446" t="str">
        <f>IF(ISBLANK(INDEX('Policy Characteristics'!E:E,MATCH($C530,'Policy Characteristics'!$C:$C,0))),"",INDEX('Policy Characteristics'!E:E,MATCH($C530,'Policy Characteristics'!$C:$C,0)))</f>
        <v>indst buy in region outputs</v>
      </c>
      <c r="L530" s="242">
        <f>IF(ISBLANK(INDEX('Policy Characteristics'!F:F,MATCH($C530,'Policy Characteristics'!$C:$C,0))),"",INDEX('Policy Characteristics'!F:F,MATCH($C530,'Policy Characteristics'!$C:$C,0)))</f>
        <v>0</v>
      </c>
      <c r="M530" s="242">
        <f>IF(ISBLANK(INDEX('Policy Characteristics'!G:G,MATCH($C530,'Policy Characteristics'!$C:$C,0))),"",INDEX('Policy Characteristics'!G:G,MATCH($C530,'Policy Characteristics'!$C:$C,0)))</f>
        <v>0.5</v>
      </c>
      <c r="N530" s="242">
        <f>IF(ISBLANK(INDEX('Policy Characteristics'!H:H,MATCH($C530,'Policy Characteristics'!$C:$C,0))),"",INDEX('Policy Characteristics'!H:H,MATCH($C530,'Policy Characteristics'!$C:$C,0)))</f>
        <v>0.01</v>
      </c>
      <c r="O530" s="446" t="str">
        <f>IF(ISBLANK(INDEX('Policy Characteristics'!I:I,MATCH($C530,'Policy Characteristics'!$C:$C,0))),"",INDEX('Policy Characteristics'!I:I,MATCH($C530,'Policy Characteristics'!$C:$C,0)))</f>
        <v>% of imports shifted</v>
      </c>
      <c r="P530" s="446" t="str">
        <f>IF(ISBLANK(INDEX('Policy Characteristics'!J:J,MATCH($C530,'Policy Characteristics'!$C:$C,0))),"",INDEX('Policy Characteristics'!J:J,MATCH($C530,'Policy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0" s="446" t="str">
        <f>IF(ISBLANK(INDEX('Policy Characteristics'!K:K,MATCH($C530,'Policy Characteristics'!$C:$C,0))),"",INDEX('Policy Characteristics'!K:K,MATCH($C530,'Policy Characteristics'!$C:$C,0)))</f>
        <v/>
      </c>
      <c r="R530" s="446" t="str">
        <f>IF(ISBLANK(INDEX('Policy Characteristics'!L:L,MATCH($C530,'Policy Characteristics'!$C:$C,0))),"",INDEX('Policy Characteristics'!L:L,MATCH($C530,'Policy Characteristics'!$C:$C,0)))</f>
        <v/>
      </c>
    </row>
    <row r="531" spans="1:18" x14ac:dyDescent="0.25">
      <c r="A531" s="474" t="str">
        <f>IF(ISBLANK(INDEX('Policy Characteristics'!A:A,MATCH($C531,'Policy Characteristics'!$C:$C,0))),"",INDEX('Policy Characteristics'!A:A,MATCH($C531,'Policy Characteristics'!$C:$C,0)))</f>
        <v>Industry</v>
      </c>
      <c r="B531" s="475" t="str">
        <f>IF(ISBLANK(INDEX('Policy Characteristics'!B:B,MATCH($C531,'Policy Characteristics'!$C:$C,0))),"",INDEX('Policy Characteristics'!B:B,MATCH($C531,'Policy Characteristics'!$C:$C,0)))</f>
        <v>Buy In-Region Products</v>
      </c>
      <c r="C531" s="446" t="str">
        <f t="shared" si="29"/>
        <v>Fraction of Imported Industrial Outputs Shifted to In Region Suppliers</v>
      </c>
      <c r="D531" s="294" t="s">
        <v>3081</v>
      </c>
      <c r="E531" s="294"/>
      <c r="F531" t="s">
        <v>3043</v>
      </c>
      <c r="G531" s="445"/>
      <c r="H531" s="20">
        <v>1554</v>
      </c>
      <c r="I531" s="468" t="s">
        <v>4345</v>
      </c>
      <c r="J531" s="469" t="str">
        <f>IF(ISBLANK(INDEX('Policy Characteristics'!D:D,MATCH($C531,'Policy Characteristics'!$C:$C,0))),"",INDEX('Policy Characteristics'!D:D,MATCH($C531,'Policy Characteristics'!$C:$C,0)))</f>
        <v>Buy In-Region Products</v>
      </c>
      <c r="K531" s="446" t="str">
        <f>IF(ISBLANK(INDEX('Policy Characteristics'!E:E,MATCH($C531,'Policy Characteristics'!$C:$C,0))),"",INDEX('Policy Characteristics'!E:E,MATCH($C531,'Policy Characteristics'!$C:$C,0)))</f>
        <v>indst buy in region outputs</v>
      </c>
      <c r="L531" s="242">
        <f>IF(ISBLANK(INDEX('Policy Characteristics'!F:F,MATCH($C531,'Policy Characteristics'!$C:$C,0))),"",INDEX('Policy Characteristics'!F:F,MATCH($C531,'Policy Characteristics'!$C:$C,0)))</f>
        <v>0</v>
      </c>
      <c r="M531" s="242">
        <f>IF(ISBLANK(INDEX('Policy Characteristics'!G:G,MATCH($C531,'Policy Characteristics'!$C:$C,0))),"",INDEX('Policy Characteristics'!G:G,MATCH($C531,'Policy Characteristics'!$C:$C,0)))</f>
        <v>0.5</v>
      </c>
      <c r="N531" s="242">
        <f>IF(ISBLANK(INDEX('Policy Characteristics'!H:H,MATCH($C531,'Policy Characteristics'!$C:$C,0))),"",INDEX('Policy Characteristics'!H:H,MATCH($C531,'Policy Characteristics'!$C:$C,0)))</f>
        <v>0.01</v>
      </c>
      <c r="O531" s="446" t="str">
        <f>IF(ISBLANK(INDEX('Policy Characteristics'!I:I,MATCH($C531,'Policy Characteristics'!$C:$C,0))),"",INDEX('Policy Characteristics'!I:I,MATCH($C531,'Policy Characteristics'!$C:$C,0)))</f>
        <v>% of imports shifted</v>
      </c>
      <c r="P531" s="446" t="str">
        <f>IF(ISBLANK(INDEX('Policy Characteristics'!J:J,MATCH($C531,'Policy Characteristics'!$C:$C,0))),"",INDEX('Policy Characteristics'!J:J,MATCH($C531,'Policy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1" s="446" t="str">
        <f>IF(ISBLANK(INDEX('Policy Characteristics'!K:K,MATCH($C531,'Policy Characteristics'!$C:$C,0))),"",INDEX('Policy Characteristics'!K:K,MATCH($C531,'Policy Characteristics'!$C:$C,0)))</f>
        <v/>
      </c>
      <c r="R531" s="446" t="str">
        <f>IF(ISBLANK(INDEX('Policy Characteristics'!L:L,MATCH($C531,'Policy Characteristics'!$C:$C,0))),"",INDEX('Policy Characteristics'!L:L,MATCH($C531,'Policy Characteristics'!$C:$C,0)))</f>
        <v/>
      </c>
    </row>
    <row r="532" spans="1:18" x14ac:dyDescent="0.25">
      <c r="A532" s="474" t="str">
        <f>IF(ISBLANK(INDEX('Policy Characteristics'!A:A,MATCH($C532,'Policy Characteristics'!$C:$C,0))),"",INDEX('Policy Characteristics'!A:A,MATCH($C532,'Policy Characteristics'!$C:$C,0)))</f>
        <v>Industry</v>
      </c>
      <c r="B532" s="475" t="str">
        <f>IF(ISBLANK(INDEX('Policy Characteristics'!B:B,MATCH($C532,'Policy Characteristics'!$C:$C,0))),"",INDEX('Policy Characteristics'!B:B,MATCH($C532,'Policy Characteristics'!$C:$C,0)))</f>
        <v>Buy In-Region Products</v>
      </c>
      <c r="C532" s="446" t="str">
        <f t="shared" si="29"/>
        <v>Fraction of Imported Industrial Outputs Shifted to In Region Suppliers</v>
      </c>
      <c r="D532" s="294" t="s">
        <v>3082</v>
      </c>
      <c r="E532" s="294"/>
      <c r="F532" t="s">
        <v>3044</v>
      </c>
      <c r="G532" s="445"/>
      <c r="H532" s="20">
        <v>1555</v>
      </c>
      <c r="I532" s="468" t="s">
        <v>4345</v>
      </c>
      <c r="J532" s="469" t="str">
        <f>IF(ISBLANK(INDEX('Policy Characteristics'!D:D,MATCH($C532,'Policy Characteristics'!$C:$C,0))),"",INDEX('Policy Characteristics'!D:D,MATCH($C532,'Policy Characteristics'!$C:$C,0)))</f>
        <v>Buy In-Region Products</v>
      </c>
      <c r="K532" s="446" t="str">
        <f>IF(ISBLANK(INDEX('Policy Characteristics'!E:E,MATCH($C532,'Policy Characteristics'!$C:$C,0))),"",INDEX('Policy Characteristics'!E:E,MATCH($C532,'Policy Characteristics'!$C:$C,0)))</f>
        <v>indst buy in region outputs</v>
      </c>
      <c r="L532" s="242">
        <f>IF(ISBLANK(INDEX('Policy Characteristics'!F:F,MATCH($C532,'Policy Characteristics'!$C:$C,0))),"",INDEX('Policy Characteristics'!F:F,MATCH($C532,'Policy Characteristics'!$C:$C,0)))</f>
        <v>0</v>
      </c>
      <c r="M532" s="242">
        <f>IF(ISBLANK(INDEX('Policy Characteristics'!G:G,MATCH($C532,'Policy Characteristics'!$C:$C,0))),"",INDEX('Policy Characteristics'!G:G,MATCH($C532,'Policy Characteristics'!$C:$C,0)))</f>
        <v>0.5</v>
      </c>
      <c r="N532" s="242">
        <f>IF(ISBLANK(INDEX('Policy Characteristics'!H:H,MATCH($C532,'Policy Characteristics'!$C:$C,0))),"",INDEX('Policy Characteristics'!H:H,MATCH($C532,'Policy Characteristics'!$C:$C,0)))</f>
        <v>0.01</v>
      </c>
      <c r="O532" s="446" t="str">
        <f>IF(ISBLANK(INDEX('Policy Characteristics'!I:I,MATCH($C532,'Policy Characteristics'!$C:$C,0))),"",INDEX('Policy Characteristics'!I:I,MATCH($C532,'Policy Characteristics'!$C:$C,0)))</f>
        <v>% of imports shifted</v>
      </c>
      <c r="P532" s="446" t="str">
        <f>IF(ISBLANK(INDEX('Policy Characteristics'!J:J,MATCH($C532,'Policy Characteristics'!$C:$C,0))),"",INDEX('Policy Characteristics'!J:J,MATCH($C532,'Policy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2" s="446" t="str">
        <f>IF(ISBLANK(INDEX('Policy Characteristics'!K:K,MATCH($C532,'Policy Characteristics'!$C:$C,0))),"",INDEX('Policy Characteristics'!K:K,MATCH($C532,'Policy Characteristics'!$C:$C,0)))</f>
        <v/>
      </c>
      <c r="R532" s="446" t="str">
        <f>IF(ISBLANK(INDEX('Policy Characteristics'!L:L,MATCH($C532,'Policy Characteristics'!$C:$C,0))),"",INDEX('Policy Characteristics'!L:L,MATCH($C532,'Policy Characteristics'!$C:$C,0)))</f>
        <v/>
      </c>
    </row>
    <row r="533" spans="1:18" x14ac:dyDescent="0.25">
      <c r="A533" s="474" t="str">
        <f>IF(ISBLANK(INDEX('Policy Characteristics'!A:A,MATCH($C533,'Policy Characteristics'!$C:$C,0))),"",INDEX('Policy Characteristics'!A:A,MATCH($C533,'Policy Characteristics'!$C:$C,0)))</f>
        <v>Industry</v>
      </c>
      <c r="B533" s="475" t="str">
        <f>IF(ISBLANK(INDEX('Policy Characteristics'!B:B,MATCH($C533,'Policy Characteristics'!$C:$C,0))),"",INDEX('Policy Characteristics'!B:B,MATCH($C533,'Policy Characteristics'!$C:$C,0)))</f>
        <v>Buy In-Region Products</v>
      </c>
      <c r="C533" s="446" t="str">
        <f t="shared" si="29"/>
        <v>Fraction of Imported Industrial Outputs Shifted to In Region Suppliers</v>
      </c>
      <c r="D533" s="294" t="s">
        <v>3083</v>
      </c>
      <c r="E533" s="294"/>
      <c r="F533" t="s">
        <v>3045</v>
      </c>
      <c r="G533" s="445"/>
      <c r="H533" s="20">
        <v>1556</v>
      </c>
      <c r="I533" s="468" t="s">
        <v>4345</v>
      </c>
      <c r="J533" s="469" t="str">
        <f>IF(ISBLANK(INDEX('Policy Characteristics'!D:D,MATCH($C533,'Policy Characteristics'!$C:$C,0))),"",INDEX('Policy Characteristics'!D:D,MATCH($C533,'Policy Characteristics'!$C:$C,0)))</f>
        <v>Buy In-Region Products</v>
      </c>
      <c r="K533" s="446" t="str">
        <f>IF(ISBLANK(INDEX('Policy Characteristics'!E:E,MATCH($C533,'Policy Characteristics'!$C:$C,0))),"",INDEX('Policy Characteristics'!E:E,MATCH($C533,'Policy Characteristics'!$C:$C,0)))</f>
        <v>indst buy in region outputs</v>
      </c>
      <c r="L533" s="242">
        <f>IF(ISBLANK(INDEX('Policy Characteristics'!F:F,MATCH($C533,'Policy Characteristics'!$C:$C,0))),"",INDEX('Policy Characteristics'!F:F,MATCH($C533,'Policy Characteristics'!$C:$C,0)))</f>
        <v>0</v>
      </c>
      <c r="M533" s="242">
        <f>IF(ISBLANK(INDEX('Policy Characteristics'!G:G,MATCH($C533,'Policy Characteristics'!$C:$C,0))),"",INDEX('Policy Characteristics'!G:G,MATCH($C533,'Policy Characteristics'!$C:$C,0)))</f>
        <v>0.5</v>
      </c>
      <c r="N533" s="242">
        <f>IF(ISBLANK(INDEX('Policy Characteristics'!H:H,MATCH($C533,'Policy Characteristics'!$C:$C,0))),"",INDEX('Policy Characteristics'!H:H,MATCH($C533,'Policy Characteristics'!$C:$C,0)))</f>
        <v>0.01</v>
      </c>
      <c r="O533" s="446" t="str">
        <f>IF(ISBLANK(INDEX('Policy Characteristics'!I:I,MATCH($C533,'Policy Characteristics'!$C:$C,0))),"",INDEX('Policy Characteristics'!I:I,MATCH($C533,'Policy Characteristics'!$C:$C,0)))</f>
        <v>% of imports shifted</v>
      </c>
      <c r="P533" s="446" t="str">
        <f>IF(ISBLANK(INDEX('Policy Characteristics'!J:J,MATCH($C533,'Policy Characteristics'!$C:$C,0))),"",INDEX('Policy Characteristics'!J:J,MATCH($C533,'Policy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3" s="446" t="str">
        <f>IF(ISBLANK(INDEX('Policy Characteristics'!K:K,MATCH($C533,'Policy Characteristics'!$C:$C,0))),"",INDEX('Policy Characteristics'!K:K,MATCH($C533,'Policy Characteristics'!$C:$C,0)))</f>
        <v/>
      </c>
      <c r="R533" s="446" t="str">
        <f>IF(ISBLANK(INDEX('Policy Characteristics'!L:L,MATCH($C533,'Policy Characteristics'!$C:$C,0))),"",INDEX('Policy Characteristics'!L:L,MATCH($C533,'Policy Characteristics'!$C:$C,0)))</f>
        <v/>
      </c>
    </row>
    <row r="534" spans="1:18" x14ac:dyDescent="0.25">
      <c r="A534" s="474" t="str">
        <f>IF(ISBLANK(INDEX('Policy Characteristics'!A:A,MATCH($C534,'Policy Characteristics'!$C:$C,0))),"",INDEX('Policy Characteristics'!A:A,MATCH($C534,'Policy Characteristics'!$C:$C,0)))</f>
        <v>Industry</v>
      </c>
      <c r="B534" s="475" t="str">
        <f>IF(ISBLANK(INDEX('Policy Characteristics'!B:B,MATCH($C534,'Policy Characteristics'!$C:$C,0))),"",INDEX('Policy Characteristics'!B:B,MATCH($C534,'Policy Characteristics'!$C:$C,0)))</f>
        <v>Buy In-Region Products</v>
      </c>
      <c r="C534" s="446" t="str">
        <f t="shared" si="29"/>
        <v>Fraction of Imported Industrial Outputs Shifted to In Region Suppliers</v>
      </c>
      <c r="D534" s="294" t="s">
        <v>3084</v>
      </c>
      <c r="E534" s="294"/>
      <c r="F534" t="s">
        <v>3046</v>
      </c>
      <c r="G534" s="445"/>
      <c r="H534" s="20">
        <v>1557</v>
      </c>
      <c r="I534" s="468" t="s">
        <v>4345</v>
      </c>
      <c r="J534" s="469" t="str">
        <f>IF(ISBLANK(INDEX('Policy Characteristics'!D:D,MATCH($C534,'Policy Characteristics'!$C:$C,0))),"",INDEX('Policy Characteristics'!D:D,MATCH($C534,'Policy Characteristics'!$C:$C,0)))</f>
        <v>Buy In-Region Products</v>
      </c>
      <c r="K534" s="446" t="str">
        <f>IF(ISBLANK(INDEX('Policy Characteristics'!E:E,MATCH($C534,'Policy Characteristics'!$C:$C,0))),"",INDEX('Policy Characteristics'!E:E,MATCH($C534,'Policy Characteristics'!$C:$C,0)))</f>
        <v>indst buy in region outputs</v>
      </c>
      <c r="L534" s="242">
        <f>IF(ISBLANK(INDEX('Policy Characteristics'!F:F,MATCH($C534,'Policy Characteristics'!$C:$C,0))),"",INDEX('Policy Characteristics'!F:F,MATCH($C534,'Policy Characteristics'!$C:$C,0)))</f>
        <v>0</v>
      </c>
      <c r="M534" s="242">
        <f>IF(ISBLANK(INDEX('Policy Characteristics'!G:G,MATCH($C534,'Policy Characteristics'!$C:$C,0))),"",INDEX('Policy Characteristics'!G:G,MATCH($C534,'Policy Characteristics'!$C:$C,0)))</f>
        <v>0.5</v>
      </c>
      <c r="N534" s="242">
        <f>IF(ISBLANK(INDEX('Policy Characteristics'!H:H,MATCH($C534,'Policy Characteristics'!$C:$C,0))),"",INDEX('Policy Characteristics'!H:H,MATCH($C534,'Policy Characteristics'!$C:$C,0)))</f>
        <v>0.01</v>
      </c>
      <c r="O534" s="446" t="str">
        <f>IF(ISBLANK(INDEX('Policy Characteristics'!I:I,MATCH($C534,'Policy Characteristics'!$C:$C,0))),"",INDEX('Policy Characteristics'!I:I,MATCH($C534,'Policy Characteristics'!$C:$C,0)))</f>
        <v>% of imports shifted</v>
      </c>
      <c r="P534" s="446" t="str">
        <f>IF(ISBLANK(INDEX('Policy Characteristics'!J:J,MATCH($C534,'Policy Characteristics'!$C:$C,0))),"",INDEX('Policy Characteristics'!J:J,MATCH($C534,'Policy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4" s="446" t="str">
        <f>IF(ISBLANK(INDEX('Policy Characteristics'!K:K,MATCH($C534,'Policy Characteristics'!$C:$C,0))),"",INDEX('Policy Characteristics'!K:K,MATCH($C534,'Policy Characteristics'!$C:$C,0)))</f>
        <v/>
      </c>
      <c r="R534" s="446" t="str">
        <f>IF(ISBLANK(INDEX('Policy Characteristics'!L:L,MATCH($C534,'Policy Characteristics'!$C:$C,0))),"",INDEX('Policy Characteristics'!L:L,MATCH($C534,'Policy Characteristics'!$C:$C,0)))</f>
        <v/>
      </c>
    </row>
    <row r="535" spans="1:18" x14ac:dyDescent="0.25">
      <c r="A535" s="474" t="str">
        <f>IF(ISBLANK(INDEX('Policy Characteristics'!A:A,MATCH($C535,'Policy Characteristics'!$C:$C,0))),"",INDEX('Policy Characteristics'!A:A,MATCH($C535,'Policy Characteristics'!$C:$C,0)))</f>
        <v>Industry</v>
      </c>
      <c r="B535" s="475" t="str">
        <f>IF(ISBLANK(INDEX('Policy Characteristics'!B:B,MATCH($C535,'Policy Characteristics'!$C:$C,0))),"",INDEX('Policy Characteristics'!B:B,MATCH($C535,'Policy Characteristics'!$C:$C,0)))</f>
        <v>Buy In-Region Products</v>
      </c>
      <c r="C535" s="446" t="str">
        <f t="shared" si="29"/>
        <v>Fraction of Imported Industrial Outputs Shifted to In Region Suppliers</v>
      </c>
      <c r="D535" s="294" t="s">
        <v>3085</v>
      </c>
      <c r="E535" s="294"/>
      <c r="F535" t="s">
        <v>3047</v>
      </c>
      <c r="G535" s="445"/>
      <c r="H535" s="20">
        <v>1558</v>
      </c>
      <c r="I535" s="468" t="s">
        <v>4345</v>
      </c>
      <c r="J535" s="469" t="str">
        <f>IF(ISBLANK(INDEX('Policy Characteristics'!D:D,MATCH($C535,'Policy Characteristics'!$C:$C,0))),"",INDEX('Policy Characteristics'!D:D,MATCH($C535,'Policy Characteristics'!$C:$C,0)))</f>
        <v>Buy In-Region Products</v>
      </c>
      <c r="K535" s="446" t="str">
        <f>IF(ISBLANK(INDEX('Policy Characteristics'!E:E,MATCH($C535,'Policy Characteristics'!$C:$C,0))),"",INDEX('Policy Characteristics'!E:E,MATCH($C535,'Policy Characteristics'!$C:$C,0)))</f>
        <v>indst buy in region outputs</v>
      </c>
      <c r="L535" s="242">
        <f>IF(ISBLANK(INDEX('Policy Characteristics'!F:F,MATCH($C535,'Policy Characteristics'!$C:$C,0))),"",INDEX('Policy Characteristics'!F:F,MATCH($C535,'Policy Characteristics'!$C:$C,0)))</f>
        <v>0</v>
      </c>
      <c r="M535" s="242">
        <f>IF(ISBLANK(INDEX('Policy Characteristics'!G:G,MATCH($C535,'Policy Characteristics'!$C:$C,0))),"",INDEX('Policy Characteristics'!G:G,MATCH($C535,'Policy Characteristics'!$C:$C,0)))</f>
        <v>0.5</v>
      </c>
      <c r="N535" s="242">
        <f>IF(ISBLANK(INDEX('Policy Characteristics'!H:H,MATCH($C535,'Policy Characteristics'!$C:$C,0))),"",INDEX('Policy Characteristics'!H:H,MATCH($C535,'Policy Characteristics'!$C:$C,0)))</f>
        <v>0.01</v>
      </c>
      <c r="O535" s="446" t="str">
        <f>IF(ISBLANK(INDEX('Policy Characteristics'!I:I,MATCH($C535,'Policy Characteristics'!$C:$C,0))),"",INDEX('Policy Characteristics'!I:I,MATCH($C535,'Policy Characteristics'!$C:$C,0)))</f>
        <v>% of imports shifted</v>
      </c>
      <c r="P535" s="446" t="str">
        <f>IF(ISBLANK(INDEX('Policy Characteristics'!J:J,MATCH($C535,'Policy Characteristics'!$C:$C,0))),"",INDEX('Policy Characteristics'!J:J,MATCH($C535,'Policy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5" s="446" t="str">
        <f>IF(ISBLANK(INDEX('Policy Characteristics'!K:K,MATCH($C535,'Policy Characteristics'!$C:$C,0))),"",INDEX('Policy Characteristics'!K:K,MATCH($C535,'Policy Characteristics'!$C:$C,0)))</f>
        <v/>
      </c>
      <c r="R535" s="446" t="str">
        <f>IF(ISBLANK(INDEX('Policy Characteristics'!L:L,MATCH($C535,'Policy Characteristics'!$C:$C,0))),"",INDEX('Policy Characteristics'!L:L,MATCH($C535,'Policy Characteristics'!$C:$C,0)))</f>
        <v/>
      </c>
    </row>
    <row r="536" spans="1:18" x14ac:dyDescent="0.25">
      <c r="A536" s="474" t="str">
        <f>IF(ISBLANK(INDEX('Policy Characteristics'!A:A,MATCH($C536,'Policy Characteristics'!$C:$C,0))),"",INDEX('Policy Characteristics'!A:A,MATCH($C536,'Policy Characteristics'!$C:$C,0)))</f>
        <v>Industry</v>
      </c>
      <c r="B536" s="475" t="str">
        <f>IF(ISBLANK(INDEX('Policy Characteristics'!B:B,MATCH($C536,'Policy Characteristics'!$C:$C,0))),"",INDEX('Policy Characteristics'!B:B,MATCH($C536,'Policy Characteristics'!$C:$C,0)))</f>
        <v>Buy In-Region Products</v>
      </c>
      <c r="C536" s="446" t="str">
        <f t="shared" si="29"/>
        <v>Fraction of Imported Industrial Outputs Shifted to In Region Suppliers</v>
      </c>
      <c r="D536" s="294" t="s">
        <v>3086</v>
      </c>
      <c r="E536" s="294"/>
      <c r="F536" t="s">
        <v>3048</v>
      </c>
      <c r="G536" s="445"/>
      <c r="H536" s="20">
        <v>1559</v>
      </c>
      <c r="I536" s="468" t="s">
        <v>4345</v>
      </c>
      <c r="J536" s="469" t="str">
        <f>IF(ISBLANK(INDEX('Policy Characteristics'!D:D,MATCH($C536,'Policy Characteristics'!$C:$C,0))),"",INDEX('Policy Characteristics'!D:D,MATCH($C536,'Policy Characteristics'!$C:$C,0)))</f>
        <v>Buy In-Region Products</v>
      </c>
      <c r="K536" s="446" t="str">
        <f>IF(ISBLANK(INDEX('Policy Characteristics'!E:E,MATCH($C536,'Policy Characteristics'!$C:$C,0))),"",INDEX('Policy Characteristics'!E:E,MATCH($C536,'Policy Characteristics'!$C:$C,0)))</f>
        <v>indst buy in region outputs</v>
      </c>
      <c r="L536" s="242">
        <f>IF(ISBLANK(INDEX('Policy Characteristics'!F:F,MATCH($C536,'Policy Characteristics'!$C:$C,0))),"",INDEX('Policy Characteristics'!F:F,MATCH($C536,'Policy Characteristics'!$C:$C,0)))</f>
        <v>0</v>
      </c>
      <c r="M536" s="242">
        <f>IF(ISBLANK(INDEX('Policy Characteristics'!G:G,MATCH($C536,'Policy Characteristics'!$C:$C,0))),"",INDEX('Policy Characteristics'!G:G,MATCH($C536,'Policy Characteristics'!$C:$C,0)))</f>
        <v>0.5</v>
      </c>
      <c r="N536" s="242">
        <f>IF(ISBLANK(INDEX('Policy Characteristics'!H:H,MATCH($C536,'Policy Characteristics'!$C:$C,0))),"",INDEX('Policy Characteristics'!H:H,MATCH($C536,'Policy Characteristics'!$C:$C,0)))</f>
        <v>0.01</v>
      </c>
      <c r="O536" s="446" t="str">
        <f>IF(ISBLANK(INDEX('Policy Characteristics'!I:I,MATCH($C536,'Policy Characteristics'!$C:$C,0))),"",INDEX('Policy Characteristics'!I:I,MATCH($C536,'Policy Characteristics'!$C:$C,0)))</f>
        <v>% of imports shifted</v>
      </c>
      <c r="P536" s="446" t="str">
        <f>IF(ISBLANK(INDEX('Policy Characteristics'!J:J,MATCH($C536,'Policy Characteristics'!$C:$C,0))),"",INDEX('Policy Characteristics'!J:J,MATCH($C536,'Policy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6" s="446" t="str">
        <f>IF(ISBLANK(INDEX('Policy Characteristics'!K:K,MATCH($C536,'Policy Characteristics'!$C:$C,0))),"",INDEX('Policy Characteristics'!K:K,MATCH($C536,'Policy Characteristics'!$C:$C,0)))</f>
        <v/>
      </c>
      <c r="R536" s="446" t="str">
        <f>IF(ISBLANK(INDEX('Policy Characteristics'!L:L,MATCH($C536,'Policy Characteristics'!$C:$C,0))),"",INDEX('Policy Characteristics'!L:L,MATCH($C536,'Policy Characteristics'!$C:$C,0)))</f>
        <v/>
      </c>
    </row>
    <row r="537" spans="1:18" x14ac:dyDescent="0.25">
      <c r="A537" s="474" t="str">
        <f>IF(ISBLANK(INDEX('Policy Characteristics'!A:A,MATCH($C537,'Policy Characteristics'!$C:$C,0))),"",INDEX('Policy Characteristics'!A:A,MATCH($C537,'Policy Characteristics'!$C:$C,0)))</f>
        <v>Industry</v>
      </c>
      <c r="B537" s="475" t="str">
        <f>IF(ISBLANK(INDEX('Policy Characteristics'!B:B,MATCH($C537,'Policy Characteristics'!$C:$C,0))),"",INDEX('Policy Characteristics'!B:B,MATCH($C537,'Policy Characteristics'!$C:$C,0)))</f>
        <v>Buy In-Region Products</v>
      </c>
      <c r="C537" s="446" t="str">
        <f t="shared" si="29"/>
        <v>Fraction of Imported Industrial Outputs Shifted to In Region Suppliers</v>
      </c>
      <c r="D537" s="294" t="s">
        <v>3087</v>
      </c>
      <c r="E537" s="294"/>
      <c r="F537" t="s">
        <v>3090</v>
      </c>
      <c r="G537" s="445"/>
      <c r="H537" s="20">
        <v>1560</v>
      </c>
      <c r="I537" s="468" t="s">
        <v>4345</v>
      </c>
      <c r="J537" s="469" t="str">
        <f>IF(ISBLANK(INDEX('Policy Characteristics'!D:D,MATCH($C537,'Policy Characteristics'!$C:$C,0))),"",INDEX('Policy Characteristics'!D:D,MATCH($C537,'Policy Characteristics'!$C:$C,0)))</f>
        <v>Buy In-Region Products</v>
      </c>
      <c r="K537" s="446" t="str">
        <f>IF(ISBLANK(INDEX('Policy Characteristics'!E:E,MATCH($C537,'Policy Characteristics'!$C:$C,0))),"",INDEX('Policy Characteristics'!E:E,MATCH($C537,'Policy Characteristics'!$C:$C,0)))</f>
        <v>indst buy in region outputs</v>
      </c>
      <c r="L537" s="242">
        <f>IF(ISBLANK(INDEX('Policy Characteristics'!F:F,MATCH($C537,'Policy Characteristics'!$C:$C,0))),"",INDEX('Policy Characteristics'!F:F,MATCH($C537,'Policy Characteristics'!$C:$C,0)))</f>
        <v>0</v>
      </c>
      <c r="M537" s="242">
        <f>IF(ISBLANK(INDEX('Policy Characteristics'!G:G,MATCH($C537,'Policy Characteristics'!$C:$C,0))),"",INDEX('Policy Characteristics'!G:G,MATCH($C537,'Policy Characteristics'!$C:$C,0)))</f>
        <v>0.5</v>
      </c>
      <c r="N537" s="242">
        <f>IF(ISBLANK(INDEX('Policy Characteristics'!H:H,MATCH($C537,'Policy Characteristics'!$C:$C,0))),"",INDEX('Policy Characteristics'!H:H,MATCH($C537,'Policy Characteristics'!$C:$C,0)))</f>
        <v>0.01</v>
      </c>
      <c r="O537" s="446" t="str">
        <f>IF(ISBLANK(INDEX('Policy Characteristics'!I:I,MATCH($C537,'Policy Characteristics'!$C:$C,0))),"",INDEX('Policy Characteristics'!I:I,MATCH($C537,'Policy Characteristics'!$C:$C,0)))</f>
        <v>% of imports shifted</v>
      </c>
      <c r="P537" s="446" t="str">
        <f>IF(ISBLANK(INDEX('Policy Characteristics'!J:J,MATCH($C537,'Policy Characteristics'!$C:$C,0))),"",INDEX('Policy Characteristics'!J:J,MATCH($C537,'Policy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7" s="446" t="str">
        <f>IF(ISBLANK(INDEX('Policy Characteristics'!K:K,MATCH($C537,'Policy Characteristics'!$C:$C,0))),"",INDEX('Policy Characteristics'!K:K,MATCH($C537,'Policy Characteristics'!$C:$C,0)))</f>
        <v/>
      </c>
      <c r="R537" s="446" t="str">
        <f>IF(ISBLANK(INDEX('Policy Characteristics'!L:L,MATCH($C537,'Policy Characteristics'!$C:$C,0))),"",INDEX('Policy Characteristics'!L:L,MATCH($C537,'Policy Characteristics'!$C:$C,0)))</f>
        <v/>
      </c>
    </row>
    <row r="538" spans="1:18" x14ac:dyDescent="0.25">
      <c r="A538" s="474" t="str">
        <f>IF(ISBLANK(INDEX('Policy Characteristics'!A:A,MATCH($C538,'Policy Characteristics'!$C:$C,0))),"",INDEX('Policy Characteristics'!A:A,MATCH($C538,'Policy Characteristics'!$C:$C,0)))</f>
        <v>Industry</v>
      </c>
      <c r="B538" s="475" t="str">
        <f>IF(ISBLANK(INDEX('Policy Characteristics'!B:B,MATCH($C538,'Policy Characteristics'!$C:$C,0))),"",INDEX('Policy Characteristics'!B:B,MATCH($C538,'Policy Characteristics'!$C:$C,0)))</f>
        <v>Buy In-Region Products</v>
      </c>
      <c r="C538" s="446" t="str">
        <f t="shared" si="29"/>
        <v>Fraction of Imported Industrial Outputs Shifted to In Region Suppliers</v>
      </c>
      <c r="D538" s="294" t="s">
        <v>3088</v>
      </c>
      <c r="E538" s="294"/>
      <c r="F538" t="s">
        <v>3049</v>
      </c>
      <c r="G538" s="445"/>
      <c r="H538" s="20">
        <v>1561</v>
      </c>
      <c r="I538" s="468" t="s">
        <v>4345</v>
      </c>
      <c r="J538" s="469" t="str">
        <f>IF(ISBLANK(INDEX('Policy Characteristics'!D:D,MATCH($C538,'Policy Characteristics'!$C:$C,0))),"",INDEX('Policy Characteristics'!D:D,MATCH($C538,'Policy Characteristics'!$C:$C,0)))</f>
        <v>Buy In-Region Products</v>
      </c>
      <c r="K538" s="446" t="str">
        <f>IF(ISBLANK(INDEX('Policy Characteristics'!E:E,MATCH($C538,'Policy Characteristics'!$C:$C,0))),"",INDEX('Policy Characteristics'!E:E,MATCH($C538,'Policy Characteristics'!$C:$C,0)))</f>
        <v>indst buy in region outputs</v>
      </c>
      <c r="L538" s="242">
        <f>IF(ISBLANK(INDEX('Policy Characteristics'!F:F,MATCH($C538,'Policy Characteristics'!$C:$C,0))),"",INDEX('Policy Characteristics'!F:F,MATCH($C538,'Policy Characteristics'!$C:$C,0)))</f>
        <v>0</v>
      </c>
      <c r="M538" s="242">
        <f>IF(ISBLANK(INDEX('Policy Characteristics'!G:G,MATCH($C538,'Policy Characteristics'!$C:$C,0))),"",INDEX('Policy Characteristics'!G:G,MATCH($C538,'Policy Characteristics'!$C:$C,0)))</f>
        <v>0.5</v>
      </c>
      <c r="N538" s="242">
        <f>IF(ISBLANK(INDEX('Policy Characteristics'!H:H,MATCH($C538,'Policy Characteristics'!$C:$C,0))),"",INDEX('Policy Characteristics'!H:H,MATCH($C538,'Policy Characteristics'!$C:$C,0)))</f>
        <v>0.01</v>
      </c>
      <c r="O538" s="446" t="str">
        <f>IF(ISBLANK(INDEX('Policy Characteristics'!I:I,MATCH($C538,'Policy Characteristics'!$C:$C,0))),"",INDEX('Policy Characteristics'!I:I,MATCH($C538,'Policy Characteristics'!$C:$C,0)))</f>
        <v>% of imports shifted</v>
      </c>
      <c r="P538" s="446" t="str">
        <f>IF(ISBLANK(INDEX('Policy Characteristics'!J:J,MATCH($C538,'Policy Characteristics'!$C:$C,0))),"",INDEX('Policy Characteristics'!J:J,MATCH($C538,'Policy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8" s="446" t="str">
        <f>IF(ISBLANK(INDEX('Policy Characteristics'!K:K,MATCH($C538,'Policy Characteristics'!$C:$C,0))),"",INDEX('Policy Characteristics'!K:K,MATCH($C538,'Policy Characteristics'!$C:$C,0)))</f>
        <v/>
      </c>
      <c r="R538" s="446" t="str">
        <f>IF(ISBLANK(INDEX('Policy Characteristics'!L:L,MATCH($C538,'Policy Characteristics'!$C:$C,0))),"",INDEX('Policy Characteristics'!L:L,MATCH($C538,'Policy Characteristics'!$C:$C,0)))</f>
        <v/>
      </c>
    </row>
    <row r="539" spans="1:18" x14ac:dyDescent="0.25">
      <c r="A539" s="446" t="str">
        <f>IF(ISBLANK(INDEX('Policy Characteristics'!A:A,MATCH($C539,'Policy Characteristics'!$C:$C,0))),"",INDEX('Policy Characteristics'!A:A,MATCH($C539,'Policy Characteristics'!$C:$C,0)))</f>
        <v>Industry</v>
      </c>
      <c r="B539" s="467" t="str">
        <f>IF(ISBLANK(INDEX('Policy Characteristics'!B:B,MATCH($C539,'Policy Characteristics'!$C:$C,0))),"",INDEX('Policy Characteristics'!B:B,MATCH($C539,'Policy Characteristics'!$C:$C,0)))</f>
        <v>Carbon Capture and Sequestration</v>
      </c>
      <c r="C539" t="s">
        <v>3023</v>
      </c>
      <c r="D539" s="339" t="s">
        <v>3064</v>
      </c>
      <c r="E539" s="294" t="s">
        <v>3026</v>
      </c>
      <c r="F539" t="s">
        <v>3089</v>
      </c>
      <c r="G539" s="339" t="s">
        <v>3027</v>
      </c>
      <c r="H539" s="20">
        <v>908</v>
      </c>
      <c r="I539" s="470" t="s">
        <v>44</v>
      </c>
      <c r="J539" s="469" t="str">
        <f>IF(ISBLANK(INDEX('Policy Characteristics'!D:D,MATCH($C539,'Policy Characteristics'!$C:$C,0))),"",INDEX('Policy Characteristics'!D:D,MATCH($C539,'Policy Characteristics'!$C:$C,0)))</f>
        <v>Industry CCS</v>
      </c>
      <c r="K539" s="446" t="str">
        <f>IF(ISBLANK(INDEX('Policy Characteristics'!E:E,MATCH($C539,'Policy Characteristics'!$C:$C,0))),"",INDEX('Policy Characteristics'!E:E,MATCH($C539,'Policy Characteristics'!$C:$C,0)))</f>
        <v>indst CCS</v>
      </c>
      <c r="L539" s="242">
        <f>IF(ISBLANK(INDEX('Policy Characteristics'!F:F,MATCH($C539,'Policy Characteristics'!$C:$C,0))),"",INDEX('Policy Characteristics'!F:F,MATCH($C539,'Policy Characteristics'!$C:$C,0)))</f>
        <v>0</v>
      </c>
      <c r="M539" s="242">
        <f>IF(ISBLANK(INDEX('Policy Characteristics'!G:G,MATCH($C539,'Policy Characteristics'!$C:$C,0))),"",INDEX('Policy Characteristics'!G:G,MATCH($C539,'Policy Characteristics'!$C:$C,0)))</f>
        <v>1</v>
      </c>
      <c r="N539" s="242">
        <f>IF(ISBLANK(INDEX('Policy Characteristics'!H:H,MATCH($C539,'Policy Characteristics'!$C:$C,0))),"",INDEX('Policy Characteristics'!H:H,MATCH($C539,'Policy Characteristics'!$C:$C,0)))</f>
        <v>0.01</v>
      </c>
      <c r="O539" s="446" t="str">
        <f>IF(ISBLANK(INDEX('Policy Characteristics'!I:I,MATCH($C539,'Policy Characteristics'!$C:$C,0))),"",INDEX('Policy Characteristics'!I:I,MATCH($C539,'Policy Characteristics'!$C:$C,0)))</f>
        <v>% of CO2 captured</v>
      </c>
      <c r="P539" s="446" t="str">
        <f>IF(ISBLANK(INDEX('Policy Characteristics'!J:J,MATCH($C539,'Policy Characteristics'!$C:$C,0))),"",INDEX('Policy Characteristics'!J:J,MATCH($C539,'Policy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39" s="446" t="str">
        <f>IF(ISBLANK(INDEX('Policy Characteristics'!K:K,MATCH($C539,'Policy Characteristics'!$C:$C,0))),"",INDEX('Policy Characteristics'!K:K,MATCH($C539,'Policy Characteristics'!$C:$C,0)))</f>
        <v>ccs.html#ccs</v>
      </c>
      <c r="R539" s="446" t="str">
        <f>IF(ISBLANK(INDEX('Policy Characteristics'!L:L,MATCH($C539,'Policy Characteristics'!$C:$C,0))),"",INDEX('Policy Characteristics'!L:L,MATCH($C539,'Policy Characteristics'!$C:$C,0)))</f>
        <v>carbon-capture-and-sequestration.html</v>
      </c>
    </row>
    <row r="540" spans="1:18" x14ac:dyDescent="0.25">
      <c r="A540" s="446" t="str">
        <f>IF(ISBLANK(INDEX('Policy Characteristics'!A:A,MATCH($C540,'Policy Characteristics'!$C:$C,0))),"",INDEX('Policy Characteristics'!A:A,MATCH($C540,'Policy Characteristics'!$C:$C,0)))</f>
        <v>Industry</v>
      </c>
      <c r="B540" s="467" t="str">
        <f>IF(ISBLANK(INDEX('Policy Characteristics'!B:B,MATCH($C540,'Policy Characteristics'!$C:$C,0))),"",INDEX('Policy Characteristics'!B:B,MATCH($C540,'Policy Characteristics'!$C:$C,0)))</f>
        <v>Carbon Capture and Sequestration</v>
      </c>
      <c r="C540" s="446" t="str">
        <f t="shared" ref="C540:C555" si="30">C$539</f>
        <v>Industry Sector Fraction of Potential Additional CCS Achieved</v>
      </c>
      <c r="D540" s="339" t="s">
        <v>3064</v>
      </c>
      <c r="E540" s="294" t="s">
        <v>2532</v>
      </c>
      <c r="F540" t="s">
        <v>3089</v>
      </c>
      <c r="G540" s="339" t="s">
        <v>3028</v>
      </c>
      <c r="H540" s="20">
        <v>909</v>
      </c>
      <c r="I540" s="470" t="s">
        <v>44</v>
      </c>
      <c r="J540" s="469" t="str">
        <f>IF(ISBLANK(INDEX('Policy Characteristics'!D:D,MATCH($C540,'Policy Characteristics'!$C:$C,0))),"",INDEX('Policy Characteristics'!D:D,MATCH($C540,'Policy Characteristics'!$C:$C,0)))</f>
        <v>Industry CCS</v>
      </c>
      <c r="K540" s="446" t="str">
        <f>IF(ISBLANK(INDEX('Policy Characteristics'!E:E,MATCH($C540,'Policy Characteristics'!$C:$C,0))),"",INDEX('Policy Characteristics'!E:E,MATCH($C540,'Policy Characteristics'!$C:$C,0)))</f>
        <v>indst CCS</v>
      </c>
      <c r="L540" s="242">
        <f>IF(ISBLANK(INDEX('Policy Characteristics'!F:F,MATCH($C540,'Policy Characteristics'!$C:$C,0))),"",INDEX('Policy Characteristics'!F:F,MATCH($C540,'Policy Characteristics'!$C:$C,0)))</f>
        <v>0</v>
      </c>
      <c r="M540" s="242">
        <f>IF(ISBLANK(INDEX('Policy Characteristics'!G:G,MATCH($C540,'Policy Characteristics'!$C:$C,0))),"",INDEX('Policy Characteristics'!G:G,MATCH($C540,'Policy Characteristics'!$C:$C,0)))</f>
        <v>1</v>
      </c>
      <c r="N540" s="242">
        <f>IF(ISBLANK(INDEX('Policy Characteristics'!H:H,MATCH($C540,'Policy Characteristics'!$C:$C,0))),"",INDEX('Policy Characteristics'!H:H,MATCH($C540,'Policy Characteristics'!$C:$C,0)))</f>
        <v>0.01</v>
      </c>
      <c r="O540" s="446" t="str">
        <f>IF(ISBLANK(INDEX('Policy Characteristics'!I:I,MATCH($C540,'Policy Characteristics'!$C:$C,0))),"",INDEX('Policy Characteristics'!I:I,MATCH($C540,'Policy Characteristics'!$C:$C,0)))</f>
        <v>% of CO2 captured</v>
      </c>
      <c r="P540" s="446" t="str">
        <f>IF(ISBLANK(INDEX('Policy Characteristics'!J:J,MATCH($C540,'Policy Characteristics'!$C:$C,0))),"",INDEX('Policy Characteristics'!J:J,MATCH($C540,'Policy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0" s="446" t="str">
        <f>IF(ISBLANK(INDEX('Policy Characteristics'!K:K,MATCH($C540,'Policy Characteristics'!$C:$C,0))),"",INDEX('Policy Characteristics'!K:K,MATCH($C540,'Policy Characteristics'!$C:$C,0)))</f>
        <v>ccs.html#ccs</v>
      </c>
      <c r="R540" s="446" t="str">
        <f>IF(ISBLANK(INDEX('Policy Characteristics'!L:L,MATCH($C540,'Policy Characteristics'!$C:$C,0))),"",INDEX('Policy Characteristics'!L:L,MATCH($C540,'Policy Characteristics'!$C:$C,0)))</f>
        <v>carbon-capture-and-sequestration.html</v>
      </c>
    </row>
    <row r="541" spans="1:18" x14ac:dyDescent="0.25">
      <c r="A541" s="446" t="str">
        <f>IF(ISBLANK(INDEX('Policy Characteristics'!A:A,MATCH($C541,'Policy Characteristics'!$C:$C,0))),"",INDEX('Policy Characteristics'!A:A,MATCH($C541,'Policy Characteristics'!$C:$C,0)))</f>
        <v>Industry</v>
      </c>
      <c r="B541" s="467" t="str">
        <f>IF(ISBLANK(INDEX('Policy Characteristics'!B:B,MATCH($C541,'Policy Characteristics'!$C:$C,0))),"",INDEX('Policy Characteristics'!B:B,MATCH($C541,'Policy Characteristics'!$C:$C,0)))</f>
        <v>Carbon Capture and Sequestration</v>
      </c>
      <c r="C541" s="446" t="str">
        <f t="shared" si="30"/>
        <v>Industry Sector Fraction of Potential Additional CCS Achieved</v>
      </c>
      <c r="D541" s="294" t="s">
        <v>3065</v>
      </c>
      <c r="E541" s="294" t="s">
        <v>3026</v>
      </c>
      <c r="F541" t="s">
        <v>2760</v>
      </c>
      <c r="G541" s="339" t="s">
        <v>3027</v>
      </c>
      <c r="H541" s="20">
        <v>910</v>
      </c>
      <c r="I541" s="470" t="s">
        <v>44</v>
      </c>
      <c r="J541" s="469" t="str">
        <f>IF(ISBLANK(INDEX('Policy Characteristics'!D:D,MATCH($C541,'Policy Characteristics'!$C:$C,0))),"",INDEX('Policy Characteristics'!D:D,MATCH($C541,'Policy Characteristics'!$C:$C,0)))</f>
        <v>Industry CCS</v>
      </c>
      <c r="K541" s="446" t="str">
        <f>IF(ISBLANK(INDEX('Policy Characteristics'!E:E,MATCH($C541,'Policy Characteristics'!$C:$C,0))),"",INDEX('Policy Characteristics'!E:E,MATCH($C541,'Policy Characteristics'!$C:$C,0)))</f>
        <v>indst CCS</v>
      </c>
      <c r="L541" s="242">
        <f>IF(ISBLANK(INDEX('Policy Characteristics'!F:F,MATCH($C541,'Policy Characteristics'!$C:$C,0))),"",INDEX('Policy Characteristics'!F:F,MATCH($C541,'Policy Characteristics'!$C:$C,0)))</f>
        <v>0</v>
      </c>
      <c r="M541" s="242">
        <f>IF(ISBLANK(INDEX('Policy Characteristics'!G:G,MATCH($C541,'Policy Characteristics'!$C:$C,0))),"",INDEX('Policy Characteristics'!G:G,MATCH($C541,'Policy Characteristics'!$C:$C,0)))</f>
        <v>1</v>
      </c>
      <c r="N541" s="242">
        <f>IF(ISBLANK(INDEX('Policy Characteristics'!H:H,MATCH($C541,'Policy Characteristics'!$C:$C,0))),"",INDEX('Policy Characteristics'!H:H,MATCH($C541,'Policy Characteristics'!$C:$C,0)))</f>
        <v>0.01</v>
      </c>
      <c r="O541" s="446" t="str">
        <f>IF(ISBLANK(INDEX('Policy Characteristics'!I:I,MATCH($C541,'Policy Characteristics'!$C:$C,0))),"",INDEX('Policy Characteristics'!I:I,MATCH($C541,'Policy Characteristics'!$C:$C,0)))</f>
        <v>% of CO2 captured</v>
      </c>
      <c r="P541" s="446" t="str">
        <f>IF(ISBLANK(INDEX('Policy Characteristics'!J:J,MATCH($C541,'Policy Characteristics'!$C:$C,0))),"",INDEX('Policy Characteristics'!J:J,MATCH($C541,'Policy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1" s="446" t="str">
        <f>IF(ISBLANK(INDEX('Policy Characteristics'!K:K,MATCH($C541,'Policy Characteristics'!$C:$C,0))),"",INDEX('Policy Characteristics'!K:K,MATCH($C541,'Policy Characteristics'!$C:$C,0)))</f>
        <v>ccs.html#ccs</v>
      </c>
      <c r="R541" s="446" t="str">
        <f>IF(ISBLANK(INDEX('Policy Characteristics'!L:L,MATCH($C541,'Policy Characteristics'!$C:$C,0))),"",INDEX('Policy Characteristics'!L:L,MATCH($C541,'Policy Characteristics'!$C:$C,0)))</f>
        <v>carbon-capture-and-sequestration.html</v>
      </c>
    </row>
    <row r="542" spans="1:18" x14ac:dyDescent="0.25">
      <c r="A542" s="446" t="str">
        <f>IF(ISBLANK(INDEX('Policy Characteristics'!A:A,MATCH($C542,'Policy Characteristics'!$C:$C,0))),"",INDEX('Policy Characteristics'!A:A,MATCH($C542,'Policy Characteristics'!$C:$C,0)))</f>
        <v>Industry</v>
      </c>
      <c r="B542" s="467" t="str">
        <f>IF(ISBLANK(INDEX('Policy Characteristics'!B:B,MATCH($C542,'Policy Characteristics'!$C:$C,0))),"",INDEX('Policy Characteristics'!B:B,MATCH($C542,'Policy Characteristics'!$C:$C,0)))</f>
        <v>Carbon Capture and Sequestration</v>
      </c>
      <c r="C542" s="446" t="str">
        <f t="shared" si="30"/>
        <v>Industry Sector Fraction of Potential Additional CCS Achieved</v>
      </c>
      <c r="D542" s="294" t="s">
        <v>3065</v>
      </c>
      <c r="E542" s="294" t="s">
        <v>2532</v>
      </c>
      <c r="F542" t="s">
        <v>2760</v>
      </c>
      <c r="G542" s="339" t="s">
        <v>3028</v>
      </c>
      <c r="H542" s="20">
        <v>911</v>
      </c>
      <c r="I542" s="470" t="s">
        <v>44</v>
      </c>
      <c r="J542" s="469" t="str">
        <f>IF(ISBLANK(INDEX('Policy Characteristics'!D:D,MATCH($C542,'Policy Characteristics'!$C:$C,0))),"",INDEX('Policy Characteristics'!D:D,MATCH($C542,'Policy Characteristics'!$C:$C,0)))</f>
        <v>Industry CCS</v>
      </c>
      <c r="K542" s="446" t="str">
        <f>IF(ISBLANK(INDEX('Policy Characteristics'!E:E,MATCH($C542,'Policy Characteristics'!$C:$C,0))),"",INDEX('Policy Characteristics'!E:E,MATCH($C542,'Policy Characteristics'!$C:$C,0)))</f>
        <v>indst CCS</v>
      </c>
      <c r="L542" s="242">
        <f>IF(ISBLANK(INDEX('Policy Characteristics'!F:F,MATCH($C542,'Policy Characteristics'!$C:$C,0))),"",INDEX('Policy Characteristics'!F:F,MATCH($C542,'Policy Characteristics'!$C:$C,0)))</f>
        <v>0</v>
      </c>
      <c r="M542" s="242">
        <f>IF(ISBLANK(INDEX('Policy Characteristics'!G:G,MATCH($C542,'Policy Characteristics'!$C:$C,0))),"",INDEX('Policy Characteristics'!G:G,MATCH($C542,'Policy Characteristics'!$C:$C,0)))</f>
        <v>1</v>
      </c>
      <c r="N542" s="242">
        <f>IF(ISBLANK(INDEX('Policy Characteristics'!H:H,MATCH($C542,'Policy Characteristics'!$C:$C,0))),"",INDEX('Policy Characteristics'!H:H,MATCH($C542,'Policy Characteristics'!$C:$C,0)))</f>
        <v>0.01</v>
      </c>
      <c r="O542" s="446" t="str">
        <f>IF(ISBLANK(INDEX('Policy Characteristics'!I:I,MATCH($C542,'Policy Characteristics'!$C:$C,0))),"",INDEX('Policy Characteristics'!I:I,MATCH($C542,'Policy Characteristics'!$C:$C,0)))</f>
        <v>% of CO2 captured</v>
      </c>
      <c r="P542" s="446" t="str">
        <f>IF(ISBLANK(INDEX('Policy Characteristics'!J:J,MATCH($C542,'Policy Characteristics'!$C:$C,0))),"",INDEX('Policy Characteristics'!J:J,MATCH($C542,'Policy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2" s="446" t="str">
        <f>IF(ISBLANK(INDEX('Policy Characteristics'!K:K,MATCH($C542,'Policy Characteristics'!$C:$C,0))),"",INDEX('Policy Characteristics'!K:K,MATCH($C542,'Policy Characteristics'!$C:$C,0)))</f>
        <v>ccs.html#ccs</v>
      </c>
      <c r="R542" s="446" t="str">
        <f>IF(ISBLANK(INDEX('Policy Characteristics'!L:L,MATCH($C542,'Policy Characteristics'!$C:$C,0))),"",INDEX('Policy Characteristics'!L:L,MATCH($C542,'Policy Characteristics'!$C:$C,0)))</f>
        <v>carbon-capture-and-sequestration.html</v>
      </c>
    </row>
    <row r="543" spans="1:18" x14ac:dyDescent="0.25">
      <c r="A543" s="446" t="str">
        <f>IF(ISBLANK(INDEX('Policy Characteristics'!A:A,MATCH($C543,'Policy Characteristics'!$C:$C,0))),"",INDEX('Policy Characteristics'!A:A,MATCH($C543,'Policy Characteristics'!$C:$C,0)))</f>
        <v>Industry</v>
      </c>
      <c r="B543" s="467" t="str">
        <f>IF(ISBLANK(INDEX('Policy Characteristics'!B:B,MATCH($C543,'Policy Characteristics'!$C:$C,0))),"",INDEX('Policy Characteristics'!B:B,MATCH($C543,'Policy Characteristics'!$C:$C,0)))</f>
        <v>Carbon Capture and Sequestration</v>
      </c>
      <c r="C543" s="446" t="str">
        <f t="shared" si="30"/>
        <v>Industry Sector Fraction of Potential Additional CCS Achieved</v>
      </c>
      <c r="D543" s="294" t="s">
        <v>3066</v>
      </c>
      <c r="E543" s="294" t="s">
        <v>3026</v>
      </c>
      <c r="F543" t="s">
        <v>3030</v>
      </c>
      <c r="G543" s="339" t="s">
        <v>3027</v>
      </c>
      <c r="H543" s="20">
        <v>912</v>
      </c>
      <c r="I543" s="470" t="s">
        <v>44</v>
      </c>
      <c r="J543" s="469" t="str">
        <f>IF(ISBLANK(INDEX('Policy Characteristics'!D:D,MATCH($C543,'Policy Characteristics'!$C:$C,0))),"",INDEX('Policy Characteristics'!D:D,MATCH($C543,'Policy Characteristics'!$C:$C,0)))</f>
        <v>Industry CCS</v>
      </c>
      <c r="K543" s="446" t="str">
        <f>IF(ISBLANK(INDEX('Policy Characteristics'!E:E,MATCH($C543,'Policy Characteristics'!$C:$C,0))),"",INDEX('Policy Characteristics'!E:E,MATCH($C543,'Policy Characteristics'!$C:$C,0)))</f>
        <v>indst CCS</v>
      </c>
      <c r="L543" s="242">
        <f>IF(ISBLANK(INDEX('Policy Characteristics'!F:F,MATCH($C543,'Policy Characteristics'!$C:$C,0))),"",INDEX('Policy Characteristics'!F:F,MATCH($C543,'Policy Characteristics'!$C:$C,0)))</f>
        <v>0</v>
      </c>
      <c r="M543" s="242">
        <f>IF(ISBLANK(INDEX('Policy Characteristics'!G:G,MATCH($C543,'Policy Characteristics'!$C:$C,0))),"",INDEX('Policy Characteristics'!G:G,MATCH($C543,'Policy Characteristics'!$C:$C,0)))</f>
        <v>1</v>
      </c>
      <c r="N543" s="242">
        <f>IF(ISBLANK(INDEX('Policy Characteristics'!H:H,MATCH($C543,'Policy Characteristics'!$C:$C,0))),"",INDEX('Policy Characteristics'!H:H,MATCH($C543,'Policy Characteristics'!$C:$C,0)))</f>
        <v>0.01</v>
      </c>
      <c r="O543" s="446" t="str">
        <f>IF(ISBLANK(INDEX('Policy Characteristics'!I:I,MATCH($C543,'Policy Characteristics'!$C:$C,0))),"",INDEX('Policy Characteristics'!I:I,MATCH($C543,'Policy Characteristics'!$C:$C,0)))</f>
        <v>% of CO2 captured</v>
      </c>
      <c r="P543" s="446" t="str">
        <f>IF(ISBLANK(INDEX('Policy Characteristics'!J:J,MATCH($C543,'Policy Characteristics'!$C:$C,0))),"",INDEX('Policy Characteristics'!J:J,MATCH($C543,'Policy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3" s="446" t="str">
        <f>IF(ISBLANK(INDEX('Policy Characteristics'!K:K,MATCH($C543,'Policy Characteristics'!$C:$C,0))),"",INDEX('Policy Characteristics'!K:K,MATCH($C543,'Policy Characteristics'!$C:$C,0)))</f>
        <v>ccs.html#ccs</v>
      </c>
      <c r="R543" s="446" t="str">
        <f>IF(ISBLANK(INDEX('Policy Characteristics'!L:L,MATCH($C543,'Policy Characteristics'!$C:$C,0))),"",INDEX('Policy Characteristics'!L:L,MATCH($C543,'Policy Characteristics'!$C:$C,0)))</f>
        <v>carbon-capture-and-sequestration.html</v>
      </c>
    </row>
    <row r="544" spans="1:18" x14ac:dyDescent="0.25">
      <c r="A544" s="446" t="str">
        <f>IF(ISBLANK(INDEX('Policy Characteristics'!A:A,MATCH($C544,'Policy Characteristics'!$C:$C,0))),"",INDEX('Policy Characteristics'!A:A,MATCH($C544,'Policy Characteristics'!$C:$C,0)))</f>
        <v>Industry</v>
      </c>
      <c r="B544" s="467" t="str">
        <f>IF(ISBLANK(INDEX('Policy Characteristics'!B:B,MATCH($C544,'Policy Characteristics'!$C:$C,0))),"",INDEX('Policy Characteristics'!B:B,MATCH($C544,'Policy Characteristics'!$C:$C,0)))</f>
        <v>Carbon Capture and Sequestration</v>
      </c>
      <c r="C544" s="446" t="str">
        <f t="shared" si="30"/>
        <v>Industry Sector Fraction of Potential Additional CCS Achieved</v>
      </c>
      <c r="D544" s="294" t="s">
        <v>3066</v>
      </c>
      <c r="E544" s="294" t="s">
        <v>2532</v>
      </c>
      <c r="F544" t="s">
        <v>3030</v>
      </c>
      <c r="G544" s="339" t="s">
        <v>3028</v>
      </c>
      <c r="H544" s="20">
        <v>913</v>
      </c>
      <c r="I544" s="470" t="s">
        <v>44</v>
      </c>
      <c r="J544" s="469" t="str">
        <f>IF(ISBLANK(INDEX('Policy Characteristics'!D:D,MATCH($C544,'Policy Characteristics'!$C:$C,0))),"",INDEX('Policy Characteristics'!D:D,MATCH($C544,'Policy Characteristics'!$C:$C,0)))</f>
        <v>Industry CCS</v>
      </c>
      <c r="K544" s="446" t="str">
        <f>IF(ISBLANK(INDEX('Policy Characteristics'!E:E,MATCH($C544,'Policy Characteristics'!$C:$C,0))),"",INDEX('Policy Characteristics'!E:E,MATCH($C544,'Policy Characteristics'!$C:$C,0)))</f>
        <v>indst CCS</v>
      </c>
      <c r="L544" s="242">
        <f>IF(ISBLANK(INDEX('Policy Characteristics'!F:F,MATCH($C544,'Policy Characteristics'!$C:$C,0))),"",INDEX('Policy Characteristics'!F:F,MATCH($C544,'Policy Characteristics'!$C:$C,0)))</f>
        <v>0</v>
      </c>
      <c r="M544" s="242">
        <f>IF(ISBLANK(INDEX('Policy Characteristics'!G:G,MATCH($C544,'Policy Characteristics'!$C:$C,0))),"",INDEX('Policy Characteristics'!G:G,MATCH($C544,'Policy Characteristics'!$C:$C,0)))</f>
        <v>1</v>
      </c>
      <c r="N544" s="242">
        <f>IF(ISBLANK(INDEX('Policy Characteristics'!H:H,MATCH($C544,'Policy Characteristics'!$C:$C,0))),"",INDEX('Policy Characteristics'!H:H,MATCH($C544,'Policy Characteristics'!$C:$C,0)))</f>
        <v>0.01</v>
      </c>
      <c r="O544" s="446" t="str">
        <f>IF(ISBLANK(INDEX('Policy Characteristics'!I:I,MATCH($C544,'Policy Characteristics'!$C:$C,0))),"",INDEX('Policy Characteristics'!I:I,MATCH($C544,'Policy Characteristics'!$C:$C,0)))</f>
        <v>% of CO2 captured</v>
      </c>
      <c r="P544" s="446" t="str">
        <f>IF(ISBLANK(INDEX('Policy Characteristics'!J:J,MATCH($C544,'Policy Characteristics'!$C:$C,0))),"",INDEX('Policy Characteristics'!J:J,MATCH($C544,'Policy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4" s="446" t="str">
        <f>IF(ISBLANK(INDEX('Policy Characteristics'!K:K,MATCH($C544,'Policy Characteristics'!$C:$C,0))),"",INDEX('Policy Characteristics'!K:K,MATCH($C544,'Policy Characteristics'!$C:$C,0)))</f>
        <v>ccs.html#ccs</v>
      </c>
      <c r="R544" s="446" t="str">
        <f>IF(ISBLANK(INDEX('Policy Characteristics'!L:L,MATCH($C544,'Policy Characteristics'!$C:$C,0))),"",INDEX('Policy Characteristics'!L:L,MATCH($C544,'Policy Characteristics'!$C:$C,0)))</f>
        <v>carbon-capture-and-sequestration.html</v>
      </c>
    </row>
    <row r="545" spans="1:18" x14ac:dyDescent="0.25">
      <c r="A545" s="446" t="str">
        <f>IF(ISBLANK(INDEX('Policy Characteristics'!A:A,MATCH($C545,'Policy Characteristics'!$C:$C,0))),"",INDEX('Policy Characteristics'!A:A,MATCH($C545,'Policy Characteristics'!$C:$C,0)))</f>
        <v>Industry</v>
      </c>
      <c r="B545" s="467" t="str">
        <f>IF(ISBLANK(INDEX('Policy Characteristics'!B:B,MATCH($C545,'Policy Characteristics'!$C:$C,0))),"",INDEX('Policy Characteristics'!B:B,MATCH($C545,'Policy Characteristics'!$C:$C,0)))</f>
        <v>Carbon Capture and Sequestration</v>
      </c>
      <c r="C545" s="446" t="str">
        <f t="shared" si="30"/>
        <v>Industry Sector Fraction of Potential Additional CCS Achieved</v>
      </c>
      <c r="D545" s="294" t="s">
        <v>3067</v>
      </c>
      <c r="E545" s="294" t="s">
        <v>3026</v>
      </c>
      <c r="F545" t="s">
        <v>3031</v>
      </c>
      <c r="G545" s="339" t="s">
        <v>3027</v>
      </c>
      <c r="H545" s="20">
        <v>914</v>
      </c>
      <c r="I545" s="470" t="s">
        <v>44</v>
      </c>
      <c r="J545" s="469" t="str">
        <f>IF(ISBLANK(INDEX('Policy Characteristics'!D:D,MATCH($C545,'Policy Characteristics'!$C:$C,0))),"",INDEX('Policy Characteristics'!D:D,MATCH($C545,'Policy Characteristics'!$C:$C,0)))</f>
        <v>Industry CCS</v>
      </c>
      <c r="K545" s="446" t="str">
        <f>IF(ISBLANK(INDEX('Policy Characteristics'!E:E,MATCH($C545,'Policy Characteristics'!$C:$C,0))),"",INDEX('Policy Characteristics'!E:E,MATCH($C545,'Policy Characteristics'!$C:$C,0)))</f>
        <v>indst CCS</v>
      </c>
      <c r="L545" s="242">
        <f>IF(ISBLANK(INDEX('Policy Characteristics'!F:F,MATCH($C545,'Policy Characteristics'!$C:$C,0))),"",INDEX('Policy Characteristics'!F:F,MATCH($C545,'Policy Characteristics'!$C:$C,0)))</f>
        <v>0</v>
      </c>
      <c r="M545" s="242">
        <f>IF(ISBLANK(INDEX('Policy Characteristics'!G:G,MATCH($C545,'Policy Characteristics'!$C:$C,0))),"",INDEX('Policy Characteristics'!G:G,MATCH($C545,'Policy Characteristics'!$C:$C,0)))</f>
        <v>1</v>
      </c>
      <c r="N545" s="242">
        <f>IF(ISBLANK(INDEX('Policy Characteristics'!H:H,MATCH($C545,'Policy Characteristics'!$C:$C,0))),"",INDEX('Policy Characteristics'!H:H,MATCH($C545,'Policy Characteristics'!$C:$C,0)))</f>
        <v>0.01</v>
      </c>
      <c r="O545" s="446" t="str">
        <f>IF(ISBLANK(INDEX('Policy Characteristics'!I:I,MATCH($C545,'Policy Characteristics'!$C:$C,0))),"",INDEX('Policy Characteristics'!I:I,MATCH($C545,'Policy Characteristics'!$C:$C,0)))</f>
        <v>% of CO2 captured</v>
      </c>
      <c r="P545" s="446" t="str">
        <f>IF(ISBLANK(INDEX('Policy Characteristics'!J:J,MATCH($C545,'Policy Characteristics'!$C:$C,0))),"",INDEX('Policy Characteristics'!J:J,MATCH($C545,'Policy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5" s="446" t="str">
        <f>IF(ISBLANK(INDEX('Policy Characteristics'!K:K,MATCH($C545,'Policy Characteristics'!$C:$C,0))),"",INDEX('Policy Characteristics'!K:K,MATCH($C545,'Policy Characteristics'!$C:$C,0)))</f>
        <v>ccs.html#ccs</v>
      </c>
      <c r="R545" s="446" t="str">
        <f>IF(ISBLANK(INDEX('Policy Characteristics'!L:L,MATCH($C545,'Policy Characteristics'!$C:$C,0))),"",INDEX('Policy Characteristics'!L:L,MATCH($C545,'Policy Characteristics'!$C:$C,0)))</f>
        <v>carbon-capture-and-sequestration.html</v>
      </c>
    </row>
    <row r="546" spans="1:18" x14ac:dyDescent="0.25">
      <c r="A546" s="446" t="str">
        <f>IF(ISBLANK(INDEX('Policy Characteristics'!A:A,MATCH($C546,'Policy Characteristics'!$C:$C,0))),"",INDEX('Policy Characteristics'!A:A,MATCH($C546,'Policy Characteristics'!$C:$C,0)))</f>
        <v>Industry</v>
      </c>
      <c r="B546" s="467" t="str">
        <f>IF(ISBLANK(INDEX('Policy Characteristics'!B:B,MATCH($C546,'Policy Characteristics'!$C:$C,0))),"",INDEX('Policy Characteristics'!B:B,MATCH($C546,'Policy Characteristics'!$C:$C,0)))</f>
        <v>Carbon Capture and Sequestration</v>
      </c>
      <c r="C546" s="446" t="str">
        <f t="shared" si="30"/>
        <v>Industry Sector Fraction of Potential Additional CCS Achieved</v>
      </c>
      <c r="D546" s="294" t="s">
        <v>3067</v>
      </c>
      <c r="E546" s="294" t="s">
        <v>2532</v>
      </c>
      <c r="F546" t="s">
        <v>3031</v>
      </c>
      <c r="G546" s="339" t="s">
        <v>3028</v>
      </c>
      <c r="H546" s="20">
        <v>915</v>
      </c>
      <c r="I546" s="470" t="s">
        <v>44</v>
      </c>
      <c r="J546" s="469" t="str">
        <f>IF(ISBLANK(INDEX('Policy Characteristics'!D:D,MATCH($C546,'Policy Characteristics'!$C:$C,0))),"",INDEX('Policy Characteristics'!D:D,MATCH($C546,'Policy Characteristics'!$C:$C,0)))</f>
        <v>Industry CCS</v>
      </c>
      <c r="K546" s="446" t="str">
        <f>IF(ISBLANK(INDEX('Policy Characteristics'!E:E,MATCH($C546,'Policy Characteristics'!$C:$C,0))),"",INDEX('Policy Characteristics'!E:E,MATCH($C546,'Policy Characteristics'!$C:$C,0)))</f>
        <v>indst CCS</v>
      </c>
      <c r="L546" s="242">
        <f>IF(ISBLANK(INDEX('Policy Characteristics'!F:F,MATCH($C546,'Policy Characteristics'!$C:$C,0))),"",INDEX('Policy Characteristics'!F:F,MATCH($C546,'Policy Characteristics'!$C:$C,0)))</f>
        <v>0</v>
      </c>
      <c r="M546" s="242">
        <f>IF(ISBLANK(INDEX('Policy Characteristics'!G:G,MATCH($C546,'Policy Characteristics'!$C:$C,0))),"",INDEX('Policy Characteristics'!G:G,MATCH($C546,'Policy Characteristics'!$C:$C,0)))</f>
        <v>1</v>
      </c>
      <c r="N546" s="242">
        <f>IF(ISBLANK(INDEX('Policy Characteristics'!H:H,MATCH($C546,'Policy Characteristics'!$C:$C,0))),"",INDEX('Policy Characteristics'!H:H,MATCH($C546,'Policy Characteristics'!$C:$C,0)))</f>
        <v>0.01</v>
      </c>
      <c r="O546" s="446" t="str">
        <f>IF(ISBLANK(INDEX('Policy Characteristics'!I:I,MATCH($C546,'Policy Characteristics'!$C:$C,0))),"",INDEX('Policy Characteristics'!I:I,MATCH($C546,'Policy Characteristics'!$C:$C,0)))</f>
        <v>% of CO2 captured</v>
      </c>
      <c r="P546" s="446" t="str">
        <f>IF(ISBLANK(INDEX('Policy Characteristics'!J:J,MATCH($C546,'Policy Characteristics'!$C:$C,0))),"",INDEX('Policy Characteristics'!J:J,MATCH($C546,'Policy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6" s="446" t="str">
        <f>IF(ISBLANK(INDEX('Policy Characteristics'!K:K,MATCH($C546,'Policy Characteristics'!$C:$C,0))),"",INDEX('Policy Characteristics'!K:K,MATCH($C546,'Policy Characteristics'!$C:$C,0)))</f>
        <v>ccs.html#ccs</v>
      </c>
      <c r="R546" s="446" t="str">
        <f>IF(ISBLANK(INDEX('Policy Characteristics'!L:L,MATCH($C546,'Policy Characteristics'!$C:$C,0))),"",INDEX('Policy Characteristics'!L:L,MATCH($C546,'Policy Characteristics'!$C:$C,0)))</f>
        <v>carbon-capture-and-sequestration.html</v>
      </c>
    </row>
    <row r="547" spans="1:18" x14ac:dyDescent="0.25">
      <c r="A547" s="446" t="str">
        <f>IF(ISBLANK(INDEX('Policy Characteristics'!A:A,MATCH($C547,'Policy Characteristics'!$C:$C,0))),"",INDEX('Policy Characteristics'!A:A,MATCH($C547,'Policy Characteristics'!$C:$C,0)))</f>
        <v>Industry</v>
      </c>
      <c r="B547" s="467" t="str">
        <f>IF(ISBLANK(INDEX('Policy Characteristics'!B:B,MATCH($C547,'Policy Characteristics'!$C:$C,0))),"",INDEX('Policy Characteristics'!B:B,MATCH($C547,'Policy Characteristics'!$C:$C,0)))</f>
        <v>Carbon Capture and Sequestration</v>
      </c>
      <c r="C547" s="446" t="str">
        <f t="shared" si="30"/>
        <v>Industry Sector Fraction of Potential Additional CCS Achieved</v>
      </c>
      <c r="D547" s="294" t="s">
        <v>3068</v>
      </c>
      <c r="E547" s="294" t="s">
        <v>3026</v>
      </c>
      <c r="F547" t="s">
        <v>3032</v>
      </c>
      <c r="G547" s="339" t="s">
        <v>3027</v>
      </c>
      <c r="H547" s="20">
        <v>916</v>
      </c>
      <c r="I547" s="468" t="s">
        <v>43</v>
      </c>
      <c r="J547" s="469" t="str">
        <f>IF(ISBLANK(INDEX('Policy Characteristics'!D:D,MATCH($C547,'Policy Characteristics'!$C:$C,0))),"",INDEX('Policy Characteristics'!D:D,MATCH($C547,'Policy Characteristics'!$C:$C,0)))</f>
        <v>Industry CCS</v>
      </c>
      <c r="K547" s="446" t="str">
        <f>IF(ISBLANK(INDEX('Policy Characteristics'!E:E,MATCH($C547,'Policy Characteristics'!$C:$C,0))),"",INDEX('Policy Characteristics'!E:E,MATCH($C547,'Policy Characteristics'!$C:$C,0)))</f>
        <v>indst CCS</v>
      </c>
      <c r="L547" s="242">
        <f>IF(ISBLANK(INDEX('Policy Characteristics'!F:F,MATCH($C547,'Policy Characteristics'!$C:$C,0))),"",INDEX('Policy Characteristics'!F:F,MATCH($C547,'Policy Characteristics'!$C:$C,0)))</f>
        <v>0</v>
      </c>
      <c r="M547" s="242">
        <f>IF(ISBLANK(INDEX('Policy Characteristics'!G:G,MATCH($C547,'Policy Characteristics'!$C:$C,0))),"",INDEX('Policy Characteristics'!G:G,MATCH($C547,'Policy Characteristics'!$C:$C,0)))</f>
        <v>1</v>
      </c>
      <c r="N547" s="242">
        <f>IF(ISBLANK(INDEX('Policy Characteristics'!H:H,MATCH($C547,'Policy Characteristics'!$C:$C,0))),"",INDEX('Policy Characteristics'!H:H,MATCH($C547,'Policy Characteristics'!$C:$C,0)))</f>
        <v>0.01</v>
      </c>
      <c r="O547" s="446" t="str">
        <f>IF(ISBLANK(INDEX('Policy Characteristics'!I:I,MATCH($C547,'Policy Characteristics'!$C:$C,0))),"",INDEX('Policy Characteristics'!I:I,MATCH($C547,'Policy Characteristics'!$C:$C,0)))</f>
        <v>% of CO2 captured</v>
      </c>
      <c r="P547" s="446" t="str">
        <f>IF(ISBLANK(INDEX('Policy Characteristics'!J:J,MATCH($C547,'Policy Characteristics'!$C:$C,0))),"",INDEX('Policy Characteristics'!J:J,MATCH($C547,'Policy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7" s="446" t="str">
        <f>IF(ISBLANK(INDEX('Policy Characteristics'!K:K,MATCH($C547,'Policy Characteristics'!$C:$C,0))),"",INDEX('Policy Characteristics'!K:K,MATCH($C547,'Policy Characteristics'!$C:$C,0)))</f>
        <v>ccs.html#ccs</v>
      </c>
      <c r="R547" s="446" t="str">
        <f>IF(ISBLANK(INDEX('Policy Characteristics'!L:L,MATCH($C547,'Policy Characteristics'!$C:$C,0))),"",INDEX('Policy Characteristics'!L:L,MATCH($C547,'Policy Characteristics'!$C:$C,0)))</f>
        <v>carbon-capture-and-sequestration.html</v>
      </c>
    </row>
    <row r="548" spans="1:18" x14ac:dyDescent="0.25">
      <c r="A548" s="446" t="str">
        <f>IF(ISBLANK(INDEX('Policy Characteristics'!A:A,MATCH($C548,'Policy Characteristics'!$C:$C,0))),"",INDEX('Policy Characteristics'!A:A,MATCH($C548,'Policy Characteristics'!$C:$C,0)))</f>
        <v>Industry</v>
      </c>
      <c r="B548" s="467" t="str">
        <f>IF(ISBLANK(INDEX('Policy Characteristics'!B:B,MATCH($C548,'Policy Characteristics'!$C:$C,0))),"",INDEX('Policy Characteristics'!B:B,MATCH($C548,'Policy Characteristics'!$C:$C,0)))</f>
        <v>Carbon Capture and Sequestration</v>
      </c>
      <c r="C548" s="446" t="str">
        <f t="shared" si="30"/>
        <v>Industry Sector Fraction of Potential Additional CCS Achieved</v>
      </c>
      <c r="D548" s="294" t="s">
        <v>3068</v>
      </c>
      <c r="E548" s="294" t="s">
        <v>2532</v>
      </c>
      <c r="F548" t="s">
        <v>3032</v>
      </c>
      <c r="G548" s="339" t="s">
        <v>3028</v>
      </c>
      <c r="H548" s="20">
        <v>917</v>
      </c>
      <c r="I548" s="470" t="s">
        <v>44</v>
      </c>
      <c r="J548" s="469" t="str">
        <f>IF(ISBLANK(INDEX('Policy Characteristics'!D:D,MATCH($C548,'Policy Characteristics'!$C:$C,0))),"",INDEX('Policy Characteristics'!D:D,MATCH($C548,'Policy Characteristics'!$C:$C,0)))</f>
        <v>Industry CCS</v>
      </c>
      <c r="K548" s="446" t="str">
        <f>IF(ISBLANK(INDEX('Policy Characteristics'!E:E,MATCH($C548,'Policy Characteristics'!$C:$C,0))),"",INDEX('Policy Characteristics'!E:E,MATCH($C548,'Policy Characteristics'!$C:$C,0)))</f>
        <v>indst CCS</v>
      </c>
      <c r="L548" s="242">
        <f>IF(ISBLANK(INDEX('Policy Characteristics'!F:F,MATCH($C548,'Policy Characteristics'!$C:$C,0))),"",INDEX('Policy Characteristics'!F:F,MATCH($C548,'Policy Characteristics'!$C:$C,0)))</f>
        <v>0</v>
      </c>
      <c r="M548" s="242">
        <f>IF(ISBLANK(INDEX('Policy Characteristics'!G:G,MATCH($C548,'Policy Characteristics'!$C:$C,0))),"",INDEX('Policy Characteristics'!G:G,MATCH($C548,'Policy Characteristics'!$C:$C,0)))</f>
        <v>1</v>
      </c>
      <c r="N548" s="242">
        <f>IF(ISBLANK(INDEX('Policy Characteristics'!H:H,MATCH($C548,'Policy Characteristics'!$C:$C,0))),"",INDEX('Policy Characteristics'!H:H,MATCH($C548,'Policy Characteristics'!$C:$C,0)))</f>
        <v>0.01</v>
      </c>
      <c r="O548" s="446" t="str">
        <f>IF(ISBLANK(INDEX('Policy Characteristics'!I:I,MATCH($C548,'Policy Characteristics'!$C:$C,0))),"",INDEX('Policy Characteristics'!I:I,MATCH($C548,'Policy Characteristics'!$C:$C,0)))</f>
        <v>% of CO2 captured</v>
      </c>
      <c r="P548" s="446" t="str">
        <f>IF(ISBLANK(INDEX('Policy Characteristics'!J:J,MATCH($C548,'Policy Characteristics'!$C:$C,0))),"",INDEX('Policy Characteristics'!J:J,MATCH($C548,'Policy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8" s="446" t="str">
        <f>IF(ISBLANK(INDEX('Policy Characteristics'!K:K,MATCH($C548,'Policy Characteristics'!$C:$C,0))),"",INDEX('Policy Characteristics'!K:K,MATCH($C548,'Policy Characteristics'!$C:$C,0)))</f>
        <v>ccs.html#ccs</v>
      </c>
      <c r="R548" s="446" t="str">
        <f>IF(ISBLANK(INDEX('Policy Characteristics'!L:L,MATCH($C548,'Policy Characteristics'!$C:$C,0))),"",INDEX('Policy Characteristics'!L:L,MATCH($C548,'Policy Characteristics'!$C:$C,0)))</f>
        <v>carbon-capture-and-sequestration.html</v>
      </c>
    </row>
    <row r="549" spans="1:18" x14ac:dyDescent="0.25">
      <c r="A549" s="446" t="str">
        <f>IF(ISBLANK(INDEX('Policy Characteristics'!A:A,MATCH($C549,'Policy Characteristics'!$C:$C,0))),"",INDEX('Policy Characteristics'!A:A,MATCH($C549,'Policy Characteristics'!$C:$C,0)))</f>
        <v>Industry</v>
      </c>
      <c r="B549" s="467" t="str">
        <f>IF(ISBLANK(INDEX('Policy Characteristics'!B:B,MATCH($C549,'Policy Characteristics'!$C:$C,0))),"",INDEX('Policy Characteristics'!B:B,MATCH($C549,'Policy Characteristics'!$C:$C,0)))</f>
        <v>Carbon Capture and Sequestration</v>
      </c>
      <c r="C549" s="446" t="str">
        <f t="shared" si="30"/>
        <v>Industry Sector Fraction of Potential Additional CCS Achieved</v>
      </c>
      <c r="D549" s="294" t="s">
        <v>3069</v>
      </c>
      <c r="E549" s="294" t="s">
        <v>3026</v>
      </c>
      <c r="F549" t="s">
        <v>3033</v>
      </c>
      <c r="G549" s="339" t="s">
        <v>3027</v>
      </c>
      <c r="H549" s="20">
        <v>918</v>
      </c>
      <c r="I549" s="468" t="s">
        <v>43</v>
      </c>
      <c r="J549" s="469" t="str">
        <f>IF(ISBLANK(INDEX('Policy Characteristics'!D:D,MATCH($C549,'Policy Characteristics'!$C:$C,0))),"",INDEX('Policy Characteristics'!D:D,MATCH($C549,'Policy Characteristics'!$C:$C,0)))</f>
        <v>Industry CCS</v>
      </c>
      <c r="K549" s="446" t="str">
        <f>IF(ISBLANK(INDEX('Policy Characteristics'!E:E,MATCH($C549,'Policy Characteristics'!$C:$C,0))),"",INDEX('Policy Characteristics'!E:E,MATCH($C549,'Policy Characteristics'!$C:$C,0)))</f>
        <v>indst CCS</v>
      </c>
      <c r="L549" s="242">
        <f>IF(ISBLANK(INDEX('Policy Characteristics'!F:F,MATCH($C549,'Policy Characteristics'!$C:$C,0))),"",INDEX('Policy Characteristics'!F:F,MATCH($C549,'Policy Characteristics'!$C:$C,0)))</f>
        <v>0</v>
      </c>
      <c r="M549" s="242">
        <f>IF(ISBLANK(INDEX('Policy Characteristics'!G:G,MATCH($C549,'Policy Characteristics'!$C:$C,0))),"",INDEX('Policy Characteristics'!G:G,MATCH($C549,'Policy Characteristics'!$C:$C,0)))</f>
        <v>1</v>
      </c>
      <c r="N549" s="242">
        <f>IF(ISBLANK(INDEX('Policy Characteristics'!H:H,MATCH($C549,'Policy Characteristics'!$C:$C,0))),"",INDEX('Policy Characteristics'!H:H,MATCH($C549,'Policy Characteristics'!$C:$C,0)))</f>
        <v>0.01</v>
      </c>
      <c r="O549" s="446" t="str">
        <f>IF(ISBLANK(INDEX('Policy Characteristics'!I:I,MATCH($C549,'Policy Characteristics'!$C:$C,0))),"",INDEX('Policy Characteristics'!I:I,MATCH($C549,'Policy Characteristics'!$C:$C,0)))</f>
        <v>% of CO2 captured</v>
      </c>
      <c r="P549" s="446" t="str">
        <f>IF(ISBLANK(INDEX('Policy Characteristics'!J:J,MATCH($C549,'Policy Characteristics'!$C:$C,0))),"",INDEX('Policy Characteristics'!J:J,MATCH($C549,'Policy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9" s="446" t="str">
        <f>IF(ISBLANK(INDEX('Policy Characteristics'!K:K,MATCH($C549,'Policy Characteristics'!$C:$C,0))),"",INDEX('Policy Characteristics'!K:K,MATCH($C549,'Policy Characteristics'!$C:$C,0)))</f>
        <v>ccs.html#ccs</v>
      </c>
      <c r="R549" s="446" t="str">
        <f>IF(ISBLANK(INDEX('Policy Characteristics'!L:L,MATCH($C549,'Policy Characteristics'!$C:$C,0))),"",INDEX('Policy Characteristics'!L:L,MATCH($C549,'Policy Characteristics'!$C:$C,0)))</f>
        <v>carbon-capture-and-sequestration.html</v>
      </c>
    </row>
    <row r="550" spans="1:18" x14ac:dyDescent="0.25">
      <c r="A550" s="446" t="str">
        <f>IF(ISBLANK(INDEX('Policy Characteristics'!A:A,MATCH($C550,'Policy Characteristics'!$C:$C,0))),"",INDEX('Policy Characteristics'!A:A,MATCH($C550,'Policy Characteristics'!$C:$C,0)))</f>
        <v>Industry</v>
      </c>
      <c r="B550" s="467" t="str">
        <f>IF(ISBLANK(INDEX('Policy Characteristics'!B:B,MATCH($C550,'Policy Characteristics'!$C:$C,0))),"",INDEX('Policy Characteristics'!B:B,MATCH($C550,'Policy Characteristics'!$C:$C,0)))</f>
        <v>Carbon Capture and Sequestration</v>
      </c>
      <c r="C550" s="446" t="str">
        <f t="shared" si="30"/>
        <v>Industry Sector Fraction of Potential Additional CCS Achieved</v>
      </c>
      <c r="D550" s="294" t="s">
        <v>3069</v>
      </c>
      <c r="E550" s="294" t="s">
        <v>2532</v>
      </c>
      <c r="F550" t="s">
        <v>3033</v>
      </c>
      <c r="G550" s="339" t="s">
        <v>3028</v>
      </c>
      <c r="H550" s="20">
        <v>919</v>
      </c>
      <c r="I550" s="470" t="s">
        <v>44</v>
      </c>
      <c r="J550" s="469" t="str">
        <f>IF(ISBLANK(INDEX('Policy Characteristics'!D:D,MATCH($C550,'Policy Characteristics'!$C:$C,0))),"",INDEX('Policy Characteristics'!D:D,MATCH($C550,'Policy Characteristics'!$C:$C,0)))</f>
        <v>Industry CCS</v>
      </c>
      <c r="K550" s="446" t="str">
        <f>IF(ISBLANK(INDEX('Policy Characteristics'!E:E,MATCH($C550,'Policy Characteristics'!$C:$C,0))),"",INDEX('Policy Characteristics'!E:E,MATCH($C550,'Policy Characteristics'!$C:$C,0)))</f>
        <v>indst CCS</v>
      </c>
      <c r="L550" s="242">
        <f>IF(ISBLANK(INDEX('Policy Characteristics'!F:F,MATCH($C550,'Policy Characteristics'!$C:$C,0))),"",INDEX('Policy Characteristics'!F:F,MATCH($C550,'Policy Characteristics'!$C:$C,0)))</f>
        <v>0</v>
      </c>
      <c r="M550" s="242">
        <f>IF(ISBLANK(INDEX('Policy Characteristics'!G:G,MATCH($C550,'Policy Characteristics'!$C:$C,0))),"",INDEX('Policy Characteristics'!G:G,MATCH($C550,'Policy Characteristics'!$C:$C,0)))</f>
        <v>1</v>
      </c>
      <c r="N550" s="242">
        <f>IF(ISBLANK(INDEX('Policy Characteristics'!H:H,MATCH($C550,'Policy Characteristics'!$C:$C,0))),"",INDEX('Policy Characteristics'!H:H,MATCH($C550,'Policy Characteristics'!$C:$C,0)))</f>
        <v>0.01</v>
      </c>
      <c r="O550" s="446" t="str">
        <f>IF(ISBLANK(INDEX('Policy Characteristics'!I:I,MATCH($C550,'Policy Characteristics'!$C:$C,0))),"",INDEX('Policy Characteristics'!I:I,MATCH($C550,'Policy Characteristics'!$C:$C,0)))</f>
        <v>% of CO2 captured</v>
      </c>
      <c r="P550" s="446" t="str">
        <f>IF(ISBLANK(INDEX('Policy Characteristics'!J:J,MATCH($C550,'Policy Characteristics'!$C:$C,0))),"",INDEX('Policy Characteristics'!J:J,MATCH($C550,'Policy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0" s="446" t="str">
        <f>IF(ISBLANK(INDEX('Policy Characteristics'!K:K,MATCH($C550,'Policy Characteristics'!$C:$C,0))),"",INDEX('Policy Characteristics'!K:K,MATCH($C550,'Policy Characteristics'!$C:$C,0)))</f>
        <v>ccs.html#ccs</v>
      </c>
      <c r="R550" s="446" t="str">
        <f>IF(ISBLANK(INDEX('Policy Characteristics'!L:L,MATCH($C550,'Policy Characteristics'!$C:$C,0))),"",INDEX('Policy Characteristics'!L:L,MATCH($C550,'Policy Characteristics'!$C:$C,0)))</f>
        <v>carbon-capture-and-sequestration.html</v>
      </c>
    </row>
    <row r="551" spans="1:18" x14ac:dyDescent="0.25">
      <c r="A551" s="446" t="str">
        <f>IF(ISBLANK(INDEX('Policy Characteristics'!A:A,MATCH($C551,'Policy Characteristics'!$C:$C,0))),"",INDEX('Policy Characteristics'!A:A,MATCH($C551,'Policy Characteristics'!$C:$C,0)))</f>
        <v>Industry</v>
      </c>
      <c r="B551" s="467" t="str">
        <f>IF(ISBLANK(INDEX('Policy Characteristics'!B:B,MATCH($C551,'Policy Characteristics'!$C:$C,0))),"",INDEX('Policy Characteristics'!B:B,MATCH($C551,'Policy Characteristics'!$C:$C,0)))</f>
        <v>Carbon Capture and Sequestration</v>
      </c>
      <c r="C551" s="446" t="str">
        <f t="shared" si="30"/>
        <v>Industry Sector Fraction of Potential Additional CCS Achieved</v>
      </c>
      <c r="D551" s="294" t="s">
        <v>3070</v>
      </c>
      <c r="E551" s="294" t="s">
        <v>3026</v>
      </c>
      <c r="F551" t="s">
        <v>3034</v>
      </c>
      <c r="G551" s="339" t="s">
        <v>3027</v>
      </c>
      <c r="H551" s="20">
        <v>920</v>
      </c>
      <c r="I551" s="468" t="s">
        <v>43</v>
      </c>
      <c r="J551" s="469" t="str">
        <f>IF(ISBLANK(INDEX('Policy Characteristics'!D:D,MATCH($C551,'Policy Characteristics'!$C:$C,0))),"",INDEX('Policy Characteristics'!D:D,MATCH($C551,'Policy Characteristics'!$C:$C,0)))</f>
        <v>Industry CCS</v>
      </c>
      <c r="K551" s="446" t="str">
        <f>IF(ISBLANK(INDEX('Policy Characteristics'!E:E,MATCH($C551,'Policy Characteristics'!$C:$C,0))),"",INDEX('Policy Characteristics'!E:E,MATCH($C551,'Policy Characteristics'!$C:$C,0)))</f>
        <v>indst CCS</v>
      </c>
      <c r="L551" s="242">
        <f>IF(ISBLANK(INDEX('Policy Characteristics'!F:F,MATCH($C551,'Policy Characteristics'!$C:$C,0))),"",INDEX('Policy Characteristics'!F:F,MATCH($C551,'Policy Characteristics'!$C:$C,0)))</f>
        <v>0</v>
      </c>
      <c r="M551" s="242">
        <f>IF(ISBLANK(INDEX('Policy Characteristics'!G:G,MATCH($C551,'Policy Characteristics'!$C:$C,0))),"",INDEX('Policy Characteristics'!G:G,MATCH($C551,'Policy Characteristics'!$C:$C,0)))</f>
        <v>1</v>
      </c>
      <c r="N551" s="242">
        <f>IF(ISBLANK(INDEX('Policy Characteristics'!H:H,MATCH($C551,'Policy Characteristics'!$C:$C,0))),"",INDEX('Policy Characteristics'!H:H,MATCH($C551,'Policy Characteristics'!$C:$C,0)))</f>
        <v>0.01</v>
      </c>
      <c r="O551" s="446" t="str">
        <f>IF(ISBLANK(INDEX('Policy Characteristics'!I:I,MATCH($C551,'Policy Characteristics'!$C:$C,0))),"",INDEX('Policy Characteristics'!I:I,MATCH($C551,'Policy Characteristics'!$C:$C,0)))</f>
        <v>% of CO2 captured</v>
      </c>
      <c r="P551" s="446" t="str">
        <f>IF(ISBLANK(INDEX('Policy Characteristics'!J:J,MATCH($C551,'Policy Characteristics'!$C:$C,0))),"",INDEX('Policy Characteristics'!J:J,MATCH($C551,'Policy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1" s="446" t="str">
        <f>IF(ISBLANK(INDEX('Policy Characteristics'!K:K,MATCH($C551,'Policy Characteristics'!$C:$C,0))),"",INDEX('Policy Characteristics'!K:K,MATCH($C551,'Policy Characteristics'!$C:$C,0)))</f>
        <v>ccs.html#ccs</v>
      </c>
      <c r="R551" s="446" t="str">
        <f>IF(ISBLANK(INDEX('Policy Characteristics'!L:L,MATCH($C551,'Policy Characteristics'!$C:$C,0))),"",INDEX('Policy Characteristics'!L:L,MATCH($C551,'Policy Characteristics'!$C:$C,0)))</f>
        <v>carbon-capture-and-sequestration.html</v>
      </c>
    </row>
    <row r="552" spans="1:18" x14ac:dyDescent="0.25">
      <c r="A552" s="446" t="str">
        <f>IF(ISBLANK(INDEX('Policy Characteristics'!A:A,MATCH($C552,'Policy Characteristics'!$C:$C,0))),"",INDEX('Policy Characteristics'!A:A,MATCH($C552,'Policy Characteristics'!$C:$C,0)))</f>
        <v>Industry</v>
      </c>
      <c r="B552" s="467" t="str">
        <f>IF(ISBLANK(INDEX('Policy Characteristics'!B:B,MATCH($C552,'Policy Characteristics'!$C:$C,0))),"",INDEX('Policy Characteristics'!B:B,MATCH($C552,'Policy Characteristics'!$C:$C,0)))</f>
        <v>Carbon Capture and Sequestration</v>
      </c>
      <c r="C552" s="446" t="str">
        <f t="shared" si="30"/>
        <v>Industry Sector Fraction of Potential Additional CCS Achieved</v>
      </c>
      <c r="D552" s="294" t="s">
        <v>3070</v>
      </c>
      <c r="E552" s="294" t="s">
        <v>2532</v>
      </c>
      <c r="F552" t="s">
        <v>3034</v>
      </c>
      <c r="G552" s="339" t="s">
        <v>3028</v>
      </c>
      <c r="H552" s="20">
        <v>921</v>
      </c>
      <c r="I552" s="470" t="s">
        <v>44</v>
      </c>
      <c r="J552" s="469" t="str">
        <f>IF(ISBLANK(INDEX('Policy Characteristics'!D:D,MATCH($C552,'Policy Characteristics'!$C:$C,0))),"",INDEX('Policy Characteristics'!D:D,MATCH($C552,'Policy Characteristics'!$C:$C,0)))</f>
        <v>Industry CCS</v>
      </c>
      <c r="K552" s="446" t="str">
        <f>IF(ISBLANK(INDEX('Policy Characteristics'!E:E,MATCH($C552,'Policy Characteristics'!$C:$C,0))),"",INDEX('Policy Characteristics'!E:E,MATCH($C552,'Policy Characteristics'!$C:$C,0)))</f>
        <v>indst CCS</v>
      </c>
      <c r="L552" s="242">
        <f>IF(ISBLANK(INDEX('Policy Characteristics'!F:F,MATCH($C552,'Policy Characteristics'!$C:$C,0))),"",INDEX('Policy Characteristics'!F:F,MATCH($C552,'Policy Characteristics'!$C:$C,0)))</f>
        <v>0</v>
      </c>
      <c r="M552" s="242">
        <f>IF(ISBLANK(INDEX('Policy Characteristics'!G:G,MATCH($C552,'Policy Characteristics'!$C:$C,0))),"",INDEX('Policy Characteristics'!G:G,MATCH($C552,'Policy Characteristics'!$C:$C,0)))</f>
        <v>1</v>
      </c>
      <c r="N552" s="242">
        <f>IF(ISBLANK(INDEX('Policy Characteristics'!H:H,MATCH($C552,'Policy Characteristics'!$C:$C,0))),"",INDEX('Policy Characteristics'!H:H,MATCH($C552,'Policy Characteristics'!$C:$C,0)))</f>
        <v>0.01</v>
      </c>
      <c r="O552" s="446" t="str">
        <f>IF(ISBLANK(INDEX('Policy Characteristics'!I:I,MATCH($C552,'Policy Characteristics'!$C:$C,0))),"",INDEX('Policy Characteristics'!I:I,MATCH($C552,'Policy Characteristics'!$C:$C,0)))</f>
        <v>% of CO2 captured</v>
      </c>
      <c r="P552" s="446" t="str">
        <f>IF(ISBLANK(INDEX('Policy Characteristics'!J:J,MATCH($C552,'Policy Characteristics'!$C:$C,0))),"",INDEX('Policy Characteristics'!J:J,MATCH($C552,'Policy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2" s="446" t="str">
        <f>IF(ISBLANK(INDEX('Policy Characteristics'!K:K,MATCH($C552,'Policy Characteristics'!$C:$C,0))),"",INDEX('Policy Characteristics'!K:K,MATCH($C552,'Policy Characteristics'!$C:$C,0)))</f>
        <v>ccs.html#ccs</v>
      </c>
      <c r="R552" s="446" t="str">
        <f>IF(ISBLANK(INDEX('Policy Characteristics'!L:L,MATCH($C552,'Policy Characteristics'!$C:$C,0))),"",INDEX('Policy Characteristics'!L:L,MATCH($C552,'Policy Characteristics'!$C:$C,0)))</f>
        <v>carbon-capture-and-sequestration.html</v>
      </c>
    </row>
    <row r="553" spans="1:18" x14ac:dyDescent="0.25">
      <c r="A553" s="446" t="str">
        <f>IF(ISBLANK(INDEX('Policy Characteristics'!A:A,MATCH($C553,'Policy Characteristics'!$C:$C,0))),"",INDEX('Policy Characteristics'!A:A,MATCH($C553,'Policy Characteristics'!$C:$C,0)))</f>
        <v>Industry</v>
      </c>
      <c r="B553" s="467" t="str">
        <f>IF(ISBLANK(INDEX('Policy Characteristics'!B:B,MATCH($C553,'Policy Characteristics'!$C:$C,0))),"",INDEX('Policy Characteristics'!B:B,MATCH($C553,'Policy Characteristics'!$C:$C,0)))</f>
        <v>Carbon Capture and Sequestration</v>
      </c>
      <c r="C553" s="446" t="str">
        <f t="shared" si="30"/>
        <v>Industry Sector Fraction of Potential Additional CCS Achieved</v>
      </c>
      <c r="D553" s="294" t="s">
        <v>3071</v>
      </c>
      <c r="E553" s="294" t="s">
        <v>3026</v>
      </c>
      <c r="F553" t="s">
        <v>3035</v>
      </c>
      <c r="G553" s="339" t="s">
        <v>3027</v>
      </c>
      <c r="H553" s="20">
        <v>922</v>
      </c>
      <c r="I553" s="468" t="s">
        <v>43</v>
      </c>
      <c r="J553" s="469" t="str">
        <f>IF(ISBLANK(INDEX('Policy Characteristics'!D:D,MATCH($C553,'Policy Characteristics'!$C:$C,0))),"",INDEX('Policy Characteristics'!D:D,MATCH($C553,'Policy Characteristics'!$C:$C,0)))</f>
        <v>Industry CCS</v>
      </c>
      <c r="K553" s="446" t="str">
        <f>IF(ISBLANK(INDEX('Policy Characteristics'!E:E,MATCH($C553,'Policy Characteristics'!$C:$C,0))),"",INDEX('Policy Characteristics'!E:E,MATCH($C553,'Policy Characteristics'!$C:$C,0)))</f>
        <v>indst CCS</v>
      </c>
      <c r="L553" s="242">
        <f>IF(ISBLANK(INDEX('Policy Characteristics'!F:F,MATCH($C553,'Policy Characteristics'!$C:$C,0))),"",INDEX('Policy Characteristics'!F:F,MATCH($C553,'Policy Characteristics'!$C:$C,0)))</f>
        <v>0</v>
      </c>
      <c r="M553" s="242">
        <f>IF(ISBLANK(INDEX('Policy Characteristics'!G:G,MATCH($C553,'Policy Characteristics'!$C:$C,0))),"",INDEX('Policy Characteristics'!G:G,MATCH($C553,'Policy Characteristics'!$C:$C,0)))</f>
        <v>1</v>
      </c>
      <c r="N553" s="242">
        <f>IF(ISBLANK(INDEX('Policy Characteristics'!H:H,MATCH($C553,'Policy Characteristics'!$C:$C,0))),"",INDEX('Policy Characteristics'!H:H,MATCH($C553,'Policy Characteristics'!$C:$C,0)))</f>
        <v>0.01</v>
      </c>
      <c r="O553" s="446" t="str">
        <f>IF(ISBLANK(INDEX('Policy Characteristics'!I:I,MATCH($C553,'Policy Characteristics'!$C:$C,0))),"",INDEX('Policy Characteristics'!I:I,MATCH($C553,'Policy Characteristics'!$C:$C,0)))</f>
        <v>% of CO2 captured</v>
      </c>
      <c r="P553" s="446" t="str">
        <f>IF(ISBLANK(INDEX('Policy Characteristics'!J:J,MATCH($C553,'Policy Characteristics'!$C:$C,0))),"",INDEX('Policy Characteristics'!J:J,MATCH($C553,'Policy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3" s="446" t="str">
        <f>IF(ISBLANK(INDEX('Policy Characteristics'!K:K,MATCH($C553,'Policy Characteristics'!$C:$C,0))),"",INDEX('Policy Characteristics'!K:K,MATCH($C553,'Policy Characteristics'!$C:$C,0)))</f>
        <v>ccs.html#ccs</v>
      </c>
      <c r="R553" s="446" t="str">
        <f>IF(ISBLANK(INDEX('Policy Characteristics'!L:L,MATCH($C553,'Policy Characteristics'!$C:$C,0))),"",INDEX('Policy Characteristics'!L:L,MATCH($C553,'Policy Characteristics'!$C:$C,0)))</f>
        <v>carbon-capture-and-sequestration.html</v>
      </c>
    </row>
    <row r="554" spans="1:18" x14ac:dyDescent="0.25">
      <c r="A554" s="446" t="str">
        <f>IF(ISBLANK(INDEX('Policy Characteristics'!A:A,MATCH($C554,'Policy Characteristics'!$C:$C,0))),"",INDEX('Policy Characteristics'!A:A,MATCH($C554,'Policy Characteristics'!$C:$C,0)))</f>
        <v>Industry</v>
      </c>
      <c r="B554" s="467" t="str">
        <f>IF(ISBLANK(INDEX('Policy Characteristics'!B:B,MATCH($C554,'Policy Characteristics'!$C:$C,0))),"",INDEX('Policy Characteristics'!B:B,MATCH($C554,'Policy Characteristics'!$C:$C,0)))</f>
        <v>Carbon Capture and Sequestration</v>
      </c>
      <c r="C554" s="446" t="str">
        <f t="shared" si="30"/>
        <v>Industry Sector Fraction of Potential Additional CCS Achieved</v>
      </c>
      <c r="D554" s="294" t="s">
        <v>3071</v>
      </c>
      <c r="E554" s="294" t="s">
        <v>2532</v>
      </c>
      <c r="F554" t="s">
        <v>3035</v>
      </c>
      <c r="G554" s="339" t="s">
        <v>3028</v>
      </c>
      <c r="H554" s="20">
        <v>923</v>
      </c>
      <c r="I554" s="470" t="s">
        <v>44</v>
      </c>
      <c r="J554" s="469" t="str">
        <f>IF(ISBLANK(INDEX('Policy Characteristics'!D:D,MATCH($C554,'Policy Characteristics'!$C:$C,0))),"",INDEX('Policy Characteristics'!D:D,MATCH($C554,'Policy Characteristics'!$C:$C,0)))</f>
        <v>Industry CCS</v>
      </c>
      <c r="K554" s="446" t="str">
        <f>IF(ISBLANK(INDEX('Policy Characteristics'!E:E,MATCH($C554,'Policy Characteristics'!$C:$C,0))),"",INDEX('Policy Characteristics'!E:E,MATCH($C554,'Policy Characteristics'!$C:$C,0)))</f>
        <v>indst CCS</v>
      </c>
      <c r="L554" s="242">
        <f>IF(ISBLANK(INDEX('Policy Characteristics'!F:F,MATCH($C554,'Policy Characteristics'!$C:$C,0))),"",INDEX('Policy Characteristics'!F:F,MATCH($C554,'Policy Characteristics'!$C:$C,0)))</f>
        <v>0</v>
      </c>
      <c r="M554" s="242">
        <f>IF(ISBLANK(INDEX('Policy Characteristics'!G:G,MATCH($C554,'Policy Characteristics'!$C:$C,0))),"",INDEX('Policy Characteristics'!G:G,MATCH($C554,'Policy Characteristics'!$C:$C,0)))</f>
        <v>1</v>
      </c>
      <c r="N554" s="242">
        <f>IF(ISBLANK(INDEX('Policy Characteristics'!H:H,MATCH($C554,'Policy Characteristics'!$C:$C,0))),"",INDEX('Policy Characteristics'!H:H,MATCH($C554,'Policy Characteristics'!$C:$C,0)))</f>
        <v>0.01</v>
      </c>
      <c r="O554" s="446" t="str">
        <f>IF(ISBLANK(INDEX('Policy Characteristics'!I:I,MATCH($C554,'Policy Characteristics'!$C:$C,0))),"",INDEX('Policy Characteristics'!I:I,MATCH($C554,'Policy Characteristics'!$C:$C,0)))</f>
        <v>% of CO2 captured</v>
      </c>
      <c r="P554" s="446" t="str">
        <f>IF(ISBLANK(INDEX('Policy Characteristics'!J:J,MATCH($C554,'Policy Characteristics'!$C:$C,0))),"",INDEX('Policy Characteristics'!J:J,MATCH($C554,'Policy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4" s="446" t="str">
        <f>IF(ISBLANK(INDEX('Policy Characteristics'!K:K,MATCH($C554,'Policy Characteristics'!$C:$C,0))),"",INDEX('Policy Characteristics'!K:K,MATCH($C554,'Policy Characteristics'!$C:$C,0)))</f>
        <v>ccs.html#ccs</v>
      </c>
      <c r="R554" s="446" t="str">
        <f>IF(ISBLANK(INDEX('Policy Characteristics'!L:L,MATCH($C554,'Policy Characteristics'!$C:$C,0))),"",INDEX('Policy Characteristics'!L:L,MATCH($C554,'Policy Characteristics'!$C:$C,0)))</f>
        <v>carbon-capture-and-sequestration.html</v>
      </c>
    </row>
    <row r="555" spans="1:18" x14ac:dyDescent="0.25">
      <c r="A555" s="446" t="str">
        <f>IF(ISBLANK(INDEX('Policy Characteristics'!A:A,MATCH($C555,'Policy Characteristics'!$C:$C,0))),"",INDEX('Policy Characteristics'!A:A,MATCH($C555,'Policy Characteristics'!$C:$C,0)))</f>
        <v>Industry</v>
      </c>
      <c r="B555" s="467" t="str">
        <f>IF(ISBLANK(INDEX('Policy Characteristics'!B:B,MATCH($C555,'Policy Characteristics'!$C:$C,0))),"",INDEX('Policy Characteristics'!B:B,MATCH($C555,'Policy Characteristics'!$C:$C,0)))</f>
        <v>Carbon Capture and Sequestration</v>
      </c>
      <c r="C555" s="446" t="str">
        <f t="shared" si="30"/>
        <v>Industry Sector Fraction of Potential Additional CCS Achieved</v>
      </c>
      <c r="D555" s="294" t="s">
        <v>3072</v>
      </c>
      <c r="E555" s="294" t="s">
        <v>3026</v>
      </c>
      <c r="F555" t="s">
        <v>3036</v>
      </c>
      <c r="G555" s="339" t="s">
        <v>3027</v>
      </c>
      <c r="H555" s="20">
        <v>924</v>
      </c>
      <c r="I555" s="468" t="s">
        <v>43</v>
      </c>
      <c r="J555" s="469" t="str">
        <f>IF(ISBLANK(INDEX('Policy Characteristics'!D:D,MATCH($C555,'Policy Characteristics'!$C:$C,0))),"",INDEX('Policy Characteristics'!D:D,MATCH($C555,'Policy Characteristics'!$C:$C,0)))</f>
        <v>Industry CCS</v>
      </c>
      <c r="K555" s="446" t="str">
        <f>IF(ISBLANK(INDEX('Policy Characteristics'!E:E,MATCH($C555,'Policy Characteristics'!$C:$C,0))),"",INDEX('Policy Characteristics'!E:E,MATCH($C555,'Policy Characteristics'!$C:$C,0)))</f>
        <v>indst CCS</v>
      </c>
      <c r="L555" s="242">
        <f>IF(ISBLANK(INDEX('Policy Characteristics'!F:F,MATCH($C555,'Policy Characteristics'!$C:$C,0))),"",INDEX('Policy Characteristics'!F:F,MATCH($C555,'Policy Characteristics'!$C:$C,0)))</f>
        <v>0</v>
      </c>
      <c r="M555" s="242">
        <f>IF(ISBLANK(INDEX('Policy Characteristics'!G:G,MATCH($C555,'Policy Characteristics'!$C:$C,0))),"",INDEX('Policy Characteristics'!G:G,MATCH($C555,'Policy Characteristics'!$C:$C,0)))</f>
        <v>1</v>
      </c>
      <c r="N555" s="242">
        <f>IF(ISBLANK(INDEX('Policy Characteristics'!H:H,MATCH($C555,'Policy Characteristics'!$C:$C,0))),"",INDEX('Policy Characteristics'!H:H,MATCH($C555,'Policy Characteristics'!$C:$C,0)))</f>
        <v>0.01</v>
      </c>
      <c r="O555" s="446" t="str">
        <f>IF(ISBLANK(INDEX('Policy Characteristics'!I:I,MATCH($C555,'Policy Characteristics'!$C:$C,0))),"",INDEX('Policy Characteristics'!I:I,MATCH($C555,'Policy Characteristics'!$C:$C,0)))</f>
        <v>% of CO2 captured</v>
      </c>
      <c r="P555" s="446" t="str">
        <f>IF(ISBLANK(INDEX('Policy Characteristics'!J:J,MATCH($C555,'Policy Characteristics'!$C:$C,0))),"",INDEX('Policy Characteristics'!J:J,MATCH($C555,'Policy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5" s="446" t="str">
        <f>IF(ISBLANK(INDEX('Policy Characteristics'!K:K,MATCH($C555,'Policy Characteristics'!$C:$C,0))),"",INDEX('Policy Characteristics'!K:K,MATCH($C555,'Policy Characteristics'!$C:$C,0)))</f>
        <v>ccs.html#ccs</v>
      </c>
      <c r="R555" s="446" t="str">
        <f>IF(ISBLANK(INDEX('Policy Characteristics'!L:L,MATCH($C555,'Policy Characteristics'!$C:$C,0))),"",INDEX('Policy Characteristics'!L:L,MATCH($C555,'Policy Characteristics'!$C:$C,0)))</f>
        <v>carbon-capture-and-sequestration.html</v>
      </c>
    </row>
    <row r="556" spans="1:18" x14ac:dyDescent="0.25">
      <c r="A556" s="446" t="str">
        <f>IF(ISBLANK(INDEX('Policy Characteristics'!A:A,MATCH($C556,'Policy Characteristics'!$C:$C,0))),"",INDEX('Policy Characteristics'!A:A,MATCH($C556,'Policy Characteristics'!$C:$C,0)))</f>
        <v>Industry</v>
      </c>
      <c r="B556" s="467" t="str">
        <f>IF(ISBLANK(INDEX('Policy Characteristics'!B:B,MATCH($C556,'Policy Characteristics'!$C:$C,0))),"",INDEX('Policy Characteristics'!B:B,MATCH($C556,'Policy Characteristics'!$C:$C,0)))</f>
        <v>Carbon Capture and Sequestration</v>
      </c>
      <c r="C556" s="446" t="str">
        <f t="shared" ref="C556:C588" si="31">C$539</f>
        <v>Industry Sector Fraction of Potential Additional CCS Achieved</v>
      </c>
      <c r="D556" s="294" t="s">
        <v>3072</v>
      </c>
      <c r="E556" s="294" t="s">
        <v>2532</v>
      </c>
      <c r="F556" t="s">
        <v>3036</v>
      </c>
      <c r="G556" s="339" t="s">
        <v>3028</v>
      </c>
      <c r="H556" s="20">
        <v>925</v>
      </c>
      <c r="I556" s="470" t="s">
        <v>43</v>
      </c>
      <c r="J556" s="469" t="str">
        <f>IF(ISBLANK(INDEX('Policy Characteristics'!D:D,MATCH($C556,'Policy Characteristics'!$C:$C,0))),"",INDEX('Policy Characteristics'!D:D,MATCH($C556,'Policy Characteristics'!$C:$C,0)))</f>
        <v>Industry CCS</v>
      </c>
      <c r="K556" s="446" t="str">
        <f>IF(ISBLANK(INDEX('Policy Characteristics'!E:E,MATCH($C556,'Policy Characteristics'!$C:$C,0))),"",INDEX('Policy Characteristics'!E:E,MATCH($C556,'Policy Characteristics'!$C:$C,0)))</f>
        <v>indst CCS</v>
      </c>
      <c r="L556" s="242">
        <f>IF(ISBLANK(INDEX('Policy Characteristics'!F:F,MATCH($C556,'Policy Characteristics'!$C:$C,0))),"",INDEX('Policy Characteristics'!F:F,MATCH($C556,'Policy Characteristics'!$C:$C,0)))</f>
        <v>0</v>
      </c>
      <c r="M556" s="242">
        <f>IF(ISBLANK(INDEX('Policy Characteristics'!G:G,MATCH($C556,'Policy Characteristics'!$C:$C,0))),"",INDEX('Policy Characteristics'!G:G,MATCH($C556,'Policy Characteristics'!$C:$C,0)))</f>
        <v>1</v>
      </c>
      <c r="N556" s="242">
        <f>IF(ISBLANK(INDEX('Policy Characteristics'!H:H,MATCH($C556,'Policy Characteristics'!$C:$C,0))),"",INDEX('Policy Characteristics'!H:H,MATCH($C556,'Policy Characteristics'!$C:$C,0)))</f>
        <v>0.01</v>
      </c>
      <c r="O556" s="446" t="str">
        <f>IF(ISBLANK(INDEX('Policy Characteristics'!I:I,MATCH($C556,'Policy Characteristics'!$C:$C,0))),"",INDEX('Policy Characteristics'!I:I,MATCH($C556,'Policy Characteristics'!$C:$C,0)))</f>
        <v>% of CO2 captured</v>
      </c>
      <c r="P556" s="446" t="str">
        <f>IF(ISBLANK(INDEX('Policy Characteristics'!J:J,MATCH($C556,'Policy Characteristics'!$C:$C,0))),"",INDEX('Policy Characteristics'!J:J,MATCH($C556,'Policy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6" s="446" t="str">
        <f>IF(ISBLANK(INDEX('Policy Characteristics'!K:K,MATCH($C556,'Policy Characteristics'!$C:$C,0))),"",INDEX('Policy Characteristics'!K:K,MATCH($C556,'Policy Characteristics'!$C:$C,0)))</f>
        <v>ccs.html#ccs</v>
      </c>
      <c r="R556" s="446" t="str">
        <f>IF(ISBLANK(INDEX('Policy Characteristics'!L:L,MATCH($C556,'Policy Characteristics'!$C:$C,0))),"",INDEX('Policy Characteristics'!L:L,MATCH($C556,'Policy Characteristics'!$C:$C,0)))</f>
        <v>carbon-capture-and-sequestration.html</v>
      </c>
    </row>
    <row r="557" spans="1:18" x14ac:dyDescent="0.25">
      <c r="A557" s="446" t="str">
        <f>IF(ISBLANK(INDEX('Policy Characteristics'!A:A,MATCH($C557,'Policy Characteristics'!$C:$C,0))),"",INDEX('Policy Characteristics'!A:A,MATCH($C557,'Policy Characteristics'!$C:$C,0)))</f>
        <v>Industry</v>
      </c>
      <c r="B557" s="467" t="str">
        <f>IF(ISBLANK(INDEX('Policy Characteristics'!B:B,MATCH($C557,'Policy Characteristics'!$C:$C,0))),"",INDEX('Policy Characteristics'!B:B,MATCH($C557,'Policy Characteristics'!$C:$C,0)))</f>
        <v>Carbon Capture and Sequestration</v>
      </c>
      <c r="C557" s="446" t="str">
        <f t="shared" si="31"/>
        <v>Industry Sector Fraction of Potential Additional CCS Achieved</v>
      </c>
      <c r="D557" s="294" t="s">
        <v>3073</v>
      </c>
      <c r="E557" s="294" t="s">
        <v>3026</v>
      </c>
      <c r="F557" t="s">
        <v>2579</v>
      </c>
      <c r="G557" s="339" t="s">
        <v>3027</v>
      </c>
      <c r="H557" s="20">
        <v>926</v>
      </c>
      <c r="I557" s="468" t="s">
        <v>43</v>
      </c>
      <c r="J557" s="469" t="str">
        <f>IF(ISBLANK(INDEX('Policy Characteristics'!D:D,MATCH($C557,'Policy Characteristics'!$C:$C,0))),"",INDEX('Policy Characteristics'!D:D,MATCH($C557,'Policy Characteristics'!$C:$C,0)))</f>
        <v>Industry CCS</v>
      </c>
      <c r="K557" s="446" t="str">
        <f>IF(ISBLANK(INDEX('Policy Characteristics'!E:E,MATCH($C557,'Policy Characteristics'!$C:$C,0))),"",INDEX('Policy Characteristics'!E:E,MATCH($C557,'Policy Characteristics'!$C:$C,0)))</f>
        <v>indst CCS</v>
      </c>
      <c r="L557" s="242">
        <f>IF(ISBLANK(INDEX('Policy Characteristics'!F:F,MATCH($C557,'Policy Characteristics'!$C:$C,0))),"",INDEX('Policy Characteristics'!F:F,MATCH($C557,'Policy Characteristics'!$C:$C,0)))</f>
        <v>0</v>
      </c>
      <c r="M557" s="242">
        <f>IF(ISBLANK(INDEX('Policy Characteristics'!G:G,MATCH($C557,'Policy Characteristics'!$C:$C,0))),"",INDEX('Policy Characteristics'!G:G,MATCH($C557,'Policy Characteristics'!$C:$C,0)))</f>
        <v>1</v>
      </c>
      <c r="N557" s="242">
        <f>IF(ISBLANK(INDEX('Policy Characteristics'!H:H,MATCH($C557,'Policy Characteristics'!$C:$C,0))),"",INDEX('Policy Characteristics'!H:H,MATCH($C557,'Policy Characteristics'!$C:$C,0)))</f>
        <v>0.01</v>
      </c>
      <c r="O557" s="446" t="str">
        <f>IF(ISBLANK(INDEX('Policy Characteristics'!I:I,MATCH($C557,'Policy Characteristics'!$C:$C,0))),"",INDEX('Policy Characteristics'!I:I,MATCH($C557,'Policy Characteristics'!$C:$C,0)))</f>
        <v>% of CO2 captured</v>
      </c>
      <c r="P557" s="446" t="str">
        <f>IF(ISBLANK(INDEX('Policy Characteristics'!J:J,MATCH($C557,'Policy Characteristics'!$C:$C,0))),"",INDEX('Policy Characteristics'!J:J,MATCH($C557,'Policy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7" s="446" t="str">
        <f>IF(ISBLANK(INDEX('Policy Characteristics'!K:K,MATCH($C557,'Policy Characteristics'!$C:$C,0))),"",INDEX('Policy Characteristics'!K:K,MATCH($C557,'Policy Characteristics'!$C:$C,0)))</f>
        <v>ccs.html#ccs</v>
      </c>
      <c r="R557" s="446" t="str">
        <f>IF(ISBLANK(INDEX('Policy Characteristics'!L:L,MATCH($C557,'Policy Characteristics'!$C:$C,0))),"",INDEX('Policy Characteristics'!L:L,MATCH($C557,'Policy Characteristics'!$C:$C,0)))</f>
        <v>carbon-capture-and-sequestration.html</v>
      </c>
    </row>
    <row r="558" spans="1:18" x14ac:dyDescent="0.25">
      <c r="A558" s="446" t="str">
        <f>IF(ISBLANK(INDEX('Policy Characteristics'!A:A,MATCH($C558,'Policy Characteristics'!$C:$C,0))),"",INDEX('Policy Characteristics'!A:A,MATCH($C558,'Policy Characteristics'!$C:$C,0)))</f>
        <v>Industry</v>
      </c>
      <c r="B558" s="467" t="str">
        <f>IF(ISBLANK(INDEX('Policy Characteristics'!B:B,MATCH($C558,'Policy Characteristics'!$C:$C,0))),"",INDEX('Policy Characteristics'!B:B,MATCH($C558,'Policy Characteristics'!$C:$C,0)))</f>
        <v>Carbon Capture and Sequestration</v>
      </c>
      <c r="C558" s="446" t="str">
        <f t="shared" si="31"/>
        <v>Industry Sector Fraction of Potential Additional CCS Achieved</v>
      </c>
      <c r="D558" s="294" t="s">
        <v>3073</v>
      </c>
      <c r="E558" s="294" t="s">
        <v>2532</v>
      </c>
      <c r="F558" t="s">
        <v>2579</v>
      </c>
      <c r="G558" s="339" t="s">
        <v>3028</v>
      </c>
      <c r="H558" s="20">
        <v>927</v>
      </c>
      <c r="I558" s="468" t="s">
        <v>43</v>
      </c>
      <c r="J558" s="469" t="str">
        <f>IF(ISBLANK(INDEX('Policy Characteristics'!D:D,MATCH($C558,'Policy Characteristics'!$C:$C,0))),"",INDEX('Policy Characteristics'!D:D,MATCH($C558,'Policy Characteristics'!$C:$C,0)))</f>
        <v>Industry CCS</v>
      </c>
      <c r="K558" s="446" t="str">
        <f>IF(ISBLANK(INDEX('Policy Characteristics'!E:E,MATCH($C558,'Policy Characteristics'!$C:$C,0))),"",INDEX('Policy Characteristics'!E:E,MATCH($C558,'Policy Characteristics'!$C:$C,0)))</f>
        <v>indst CCS</v>
      </c>
      <c r="L558" s="242">
        <f>IF(ISBLANK(INDEX('Policy Characteristics'!F:F,MATCH($C558,'Policy Characteristics'!$C:$C,0))),"",INDEX('Policy Characteristics'!F:F,MATCH($C558,'Policy Characteristics'!$C:$C,0)))</f>
        <v>0</v>
      </c>
      <c r="M558" s="242">
        <f>IF(ISBLANK(INDEX('Policy Characteristics'!G:G,MATCH($C558,'Policy Characteristics'!$C:$C,0))),"",INDEX('Policy Characteristics'!G:G,MATCH($C558,'Policy Characteristics'!$C:$C,0)))</f>
        <v>1</v>
      </c>
      <c r="N558" s="242">
        <f>IF(ISBLANK(INDEX('Policy Characteristics'!H:H,MATCH($C558,'Policy Characteristics'!$C:$C,0))),"",INDEX('Policy Characteristics'!H:H,MATCH($C558,'Policy Characteristics'!$C:$C,0)))</f>
        <v>0.01</v>
      </c>
      <c r="O558" s="446" t="str">
        <f>IF(ISBLANK(INDEX('Policy Characteristics'!I:I,MATCH($C558,'Policy Characteristics'!$C:$C,0))),"",INDEX('Policy Characteristics'!I:I,MATCH($C558,'Policy Characteristics'!$C:$C,0)))</f>
        <v>% of CO2 captured</v>
      </c>
      <c r="P558" s="446" t="str">
        <f>IF(ISBLANK(INDEX('Policy Characteristics'!J:J,MATCH($C558,'Policy Characteristics'!$C:$C,0))),"",INDEX('Policy Characteristics'!J:J,MATCH($C558,'Policy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8" s="446" t="str">
        <f>IF(ISBLANK(INDEX('Policy Characteristics'!K:K,MATCH($C558,'Policy Characteristics'!$C:$C,0))),"",INDEX('Policy Characteristics'!K:K,MATCH($C558,'Policy Characteristics'!$C:$C,0)))</f>
        <v>ccs.html#ccs</v>
      </c>
      <c r="R558" s="446" t="str">
        <f>IF(ISBLANK(INDEX('Policy Characteristics'!L:L,MATCH($C558,'Policy Characteristics'!$C:$C,0))),"",INDEX('Policy Characteristics'!L:L,MATCH($C558,'Policy Characteristics'!$C:$C,0)))</f>
        <v>carbon-capture-and-sequestration.html</v>
      </c>
    </row>
    <row r="559" spans="1:18" x14ac:dyDescent="0.25">
      <c r="A559" s="446" t="str">
        <f>IF(ISBLANK(INDEX('Policy Characteristics'!A:A,MATCH($C559,'Policy Characteristics'!$C:$C,0))),"",INDEX('Policy Characteristics'!A:A,MATCH($C559,'Policy Characteristics'!$C:$C,0)))</f>
        <v>Industry</v>
      </c>
      <c r="B559" s="467" t="str">
        <f>IF(ISBLANK(INDEX('Policy Characteristics'!B:B,MATCH($C559,'Policy Characteristics'!$C:$C,0))),"",INDEX('Policy Characteristics'!B:B,MATCH($C559,'Policy Characteristics'!$C:$C,0)))</f>
        <v>Carbon Capture and Sequestration</v>
      </c>
      <c r="C559" s="446" t="str">
        <f t="shared" si="31"/>
        <v>Industry Sector Fraction of Potential Additional CCS Achieved</v>
      </c>
      <c r="D559" s="294" t="s">
        <v>3074</v>
      </c>
      <c r="E559" s="294" t="s">
        <v>3026</v>
      </c>
      <c r="F559" t="s">
        <v>3037</v>
      </c>
      <c r="G559" s="339" t="s">
        <v>3027</v>
      </c>
      <c r="H559" s="20">
        <v>928</v>
      </c>
      <c r="I559" s="468" t="s">
        <v>43</v>
      </c>
      <c r="J559" s="469" t="str">
        <f>IF(ISBLANK(INDEX('Policy Characteristics'!D:D,MATCH($C559,'Policy Characteristics'!$C:$C,0))),"",INDEX('Policy Characteristics'!D:D,MATCH($C559,'Policy Characteristics'!$C:$C,0)))</f>
        <v>Industry CCS</v>
      </c>
      <c r="K559" s="446" t="str">
        <f>IF(ISBLANK(INDEX('Policy Characteristics'!E:E,MATCH($C559,'Policy Characteristics'!$C:$C,0))),"",INDEX('Policy Characteristics'!E:E,MATCH($C559,'Policy Characteristics'!$C:$C,0)))</f>
        <v>indst CCS</v>
      </c>
      <c r="L559" s="242">
        <f>IF(ISBLANK(INDEX('Policy Characteristics'!F:F,MATCH($C559,'Policy Characteristics'!$C:$C,0))),"",INDEX('Policy Characteristics'!F:F,MATCH($C559,'Policy Characteristics'!$C:$C,0)))</f>
        <v>0</v>
      </c>
      <c r="M559" s="242">
        <f>IF(ISBLANK(INDEX('Policy Characteristics'!G:G,MATCH($C559,'Policy Characteristics'!$C:$C,0))),"",INDEX('Policy Characteristics'!G:G,MATCH($C559,'Policy Characteristics'!$C:$C,0)))</f>
        <v>1</v>
      </c>
      <c r="N559" s="242">
        <f>IF(ISBLANK(INDEX('Policy Characteristics'!H:H,MATCH($C559,'Policy Characteristics'!$C:$C,0))),"",INDEX('Policy Characteristics'!H:H,MATCH($C559,'Policy Characteristics'!$C:$C,0)))</f>
        <v>0.01</v>
      </c>
      <c r="O559" s="446" t="str">
        <f>IF(ISBLANK(INDEX('Policy Characteristics'!I:I,MATCH($C559,'Policy Characteristics'!$C:$C,0))),"",INDEX('Policy Characteristics'!I:I,MATCH($C559,'Policy Characteristics'!$C:$C,0)))</f>
        <v>% of CO2 captured</v>
      </c>
      <c r="P559" s="446" t="str">
        <f>IF(ISBLANK(INDEX('Policy Characteristics'!J:J,MATCH($C559,'Policy Characteristics'!$C:$C,0))),"",INDEX('Policy Characteristics'!J:J,MATCH($C559,'Policy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9" s="446" t="str">
        <f>IF(ISBLANK(INDEX('Policy Characteristics'!K:K,MATCH($C559,'Policy Characteristics'!$C:$C,0))),"",INDEX('Policy Characteristics'!K:K,MATCH($C559,'Policy Characteristics'!$C:$C,0)))</f>
        <v>ccs.html#ccs</v>
      </c>
      <c r="R559" s="446" t="str">
        <f>IF(ISBLANK(INDEX('Policy Characteristics'!L:L,MATCH($C559,'Policy Characteristics'!$C:$C,0))),"",INDEX('Policy Characteristics'!L:L,MATCH($C559,'Policy Characteristics'!$C:$C,0)))</f>
        <v>carbon-capture-and-sequestration.html</v>
      </c>
    </row>
    <row r="560" spans="1:18" x14ac:dyDescent="0.25">
      <c r="A560" s="446" t="str">
        <f>IF(ISBLANK(INDEX('Policy Characteristics'!A:A,MATCH($C560,'Policy Characteristics'!$C:$C,0))),"",INDEX('Policy Characteristics'!A:A,MATCH($C560,'Policy Characteristics'!$C:$C,0)))</f>
        <v>Industry</v>
      </c>
      <c r="B560" s="467" t="str">
        <f>IF(ISBLANK(INDEX('Policy Characteristics'!B:B,MATCH($C560,'Policy Characteristics'!$C:$C,0))),"",INDEX('Policy Characteristics'!B:B,MATCH($C560,'Policy Characteristics'!$C:$C,0)))</f>
        <v>Carbon Capture and Sequestration</v>
      </c>
      <c r="C560" s="446" t="str">
        <f t="shared" si="31"/>
        <v>Industry Sector Fraction of Potential Additional CCS Achieved</v>
      </c>
      <c r="D560" s="294" t="s">
        <v>3074</v>
      </c>
      <c r="E560" s="294" t="s">
        <v>2532</v>
      </c>
      <c r="F560" t="s">
        <v>3037</v>
      </c>
      <c r="G560" s="339" t="s">
        <v>3028</v>
      </c>
      <c r="H560" s="20">
        <v>929</v>
      </c>
      <c r="I560" s="470" t="s">
        <v>44</v>
      </c>
      <c r="J560" s="469" t="str">
        <f>IF(ISBLANK(INDEX('Policy Characteristics'!D:D,MATCH($C560,'Policy Characteristics'!$C:$C,0))),"",INDEX('Policy Characteristics'!D:D,MATCH($C560,'Policy Characteristics'!$C:$C,0)))</f>
        <v>Industry CCS</v>
      </c>
      <c r="K560" s="446" t="str">
        <f>IF(ISBLANK(INDEX('Policy Characteristics'!E:E,MATCH($C560,'Policy Characteristics'!$C:$C,0))),"",INDEX('Policy Characteristics'!E:E,MATCH($C560,'Policy Characteristics'!$C:$C,0)))</f>
        <v>indst CCS</v>
      </c>
      <c r="L560" s="242">
        <f>IF(ISBLANK(INDEX('Policy Characteristics'!F:F,MATCH($C560,'Policy Characteristics'!$C:$C,0))),"",INDEX('Policy Characteristics'!F:F,MATCH($C560,'Policy Characteristics'!$C:$C,0)))</f>
        <v>0</v>
      </c>
      <c r="M560" s="242">
        <f>IF(ISBLANK(INDEX('Policy Characteristics'!G:G,MATCH($C560,'Policy Characteristics'!$C:$C,0))),"",INDEX('Policy Characteristics'!G:G,MATCH($C560,'Policy Characteristics'!$C:$C,0)))</f>
        <v>1</v>
      </c>
      <c r="N560" s="242">
        <f>IF(ISBLANK(INDEX('Policy Characteristics'!H:H,MATCH($C560,'Policy Characteristics'!$C:$C,0))),"",INDEX('Policy Characteristics'!H:H,MATCH($C560,'Policy Characteristics'!$C:$C,0)))</f>
        <v>0.01</v>
      </c>
      <c r="O560" s="446" t="str">
        <f>IF(ISBLANK(INDEX('Policy Characteristics'!I:I,MATCH($C560,'Policy Characteristics'!$C:$C,0))),"",INDEX('Policy Characteristics'!I:I,MATCH($C560,'Policy Characteristics'!$C:$C,0)))</f>
        <v>% of CO2 captured</v>
      </c>
      <c r="P560" s="446" t="str">
        <f>IF(ISBLANK(INDEX('Policy Characteristics'!J:J,MATCH($C560,'Policy Characteristics'!$C:$C,0))),"",INDEX('Policy Characteristics'!J:J,MATCH($C560,'Policy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0" s="446" t="str">
        <f>IF(ISBLANK(INDEX('Policy Characteristics'!K:K,MATCH($C560,'Policy Characteristics'!$C:$C,0))),"",INDEX('Policy Characteristics'!K:K,MATCH($C560,'Policy Characteristics'!$C:$C,0)))</f>
        <v>ccs.html#ccs</v>
      </c>
      <c r="R560" s="446" t="str">
        <f>IF(ISBLANK(INDEX('Policy Characteristics'!L:L,MATCH($C560,'Policy Characteristics'!$C:$C,0))),"",INDEX('Policy Characteristics'!L:L,MATCH($C560,'Policy Characteristics'!$C:$C,0)))</f>
        <v>carbon-capture-and-sequestration.html</v>
      </c>
    </row>
    <row r="561" spans="1:18" x14ac:dyDescent="0.25">
      <c r="A561" s="446" t="str">
        <f>IF(ISBLANK(INDEX('Policy Characteristics'!A:A,MATCH($C561,'Policy Characteristics'!$C:$C,0))),"",INDEX('Policy Characteristics'!A:A,MATCH($C561,'Policy Characteristics'!$C:$C,0)))</f>
        <v>Industry</v>
      </c>
      <c r="B561" s="467" t="str">
        <f>IF(ISBLANK(INDEX('Policy Characteristics'!B:B,MATCH($C561,'Policy Characteristics'!$C:$C,0))),"",INDEX('Policy Characteristics'!B:B,MATCH($C561,'Policy Characteristics'!$C:$C,0)))</f>
        <v>Carbon Capture and Sequestration</v>
      </c>
      <c r="C561" s="446" t="str">
        <f t="shared" si="31"/>
        <v>Industry Sector Fraction of Potential Additional CCS Achieved</v>
      </c>
      <c r="D561" s="294" t="s">
        <v>3075</v>
      </c>
      <c r="E561" s="294" t="s">
        <v>3026</v>
      </c>
      <c r="F561" t="s">
        <v>3038</v>
      </c>
      <c r="G561" s="339" t="s">
        <v>3027</v>
      </c>
      <c r="H561" s="20">
        <v>930</v>
      </c>
      <c r="I561" s="468" t="s">
        <v>43</v>
      </c>
      <c r="J561" s="469" t="str">
        <f>IF(ISBLANK(INDEX('Policy Characteristics'!D:D,MATCH($C561,'Policy Characteristics'!$C:$C,0))),"",INDEX('Policy Characteristics'!D:D,MATCH($C561,'Policy Characteristics'!$C:$C,0)))</f>
        <v>Industry CCS</v>
      </c>
      <c r="K561" s="446" t="str">
        <f>IF(ISBLANK(INDEX('Policy Characteristics'!E:E,MATCH($C561,'Policy Characteristics'!$C:$C,0))),"",INDEX('Policy Characteristics'!E:E,MATCH($C561,'Policy Characteristics'!$C:$C,0)))</f>
        <v>indst CCS</v>
      </c>
      <c r="L561" s="242">
        <f>IF(ISBLANK(INDEX('Policy Characteristics'!F:F,MATCH($C561,'Policy Characteristics'!$C:$C,0))),"",INDEX('Policy Characteristics'!F:F,MATCH($C561,'Policy Characteristics'!$C:$C,0)))</f>
        <v>0</v>
      </c>
      <c r="M561" s="242">
        <f>IF(ISBLANK(INDEX('Policy Characteristics'!G:G,MATCH($C561,'Policy Characteristics'!$C:$C,0))),"",INDEX('Policy Characteristics'!G:G,MATCH($C561,'Policy Characteristics'!$C:$C,0)))</f>
        <v>1</v>
      </c>
      <c r="N561" s="242">
        <f>IF(ISBLANK(INDEX('Policy Characteristics'!H:H,MATCH($C561,'Policy Characteristics'!$C:$C,0))),"",INDEX('Policy Characteristics'!H:H,MATCH($C561,'Policy Characteristics'!$C:$C,0)))</f>
        <v>0.01</v>
      </c>
      <c r="O561" s="446" t="str">
        <f>IF(ISBLANK(INDEX('Policy Characteristics'!I:I,MATCH($C561,'Policy Characteristics'!$C:$C,0))),"",INDEX('Policy Characteristics'!I:I,MATCH($C561,'Policy Characteristics'!$C:$C,0)))</f>
        <v>% of CO2 captured</v>
      </c>
      <c r="P561" s="446" t="str">
        <f>IF(ISBLANK(INDEX('Policy Characteristics'!J:J,MATCH($C561,'Policy Characteristics'!$C:$C,0))),"",INDEX('Policy Characteristics'!J:J,MATCH($C561,'Policy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1" s="446" t="str">
        <f>IF(ISBLANK(INDEX('Policy Characteristics'!K:K,MATCH($C561,'Policy Characteristics'!$C:$C,0))),"",INDEX('Policy Characteristics'!K:K,MATCH($C561,'Policy Characteristics'!$C:$C,0)))</f>
        <v>ccs.html#ccs</v>
      </c>
      <c r="R561" s="446" t="str">
        <f>IF(ISBLANK(INDEX('Policy Characteristics'!L:L,MATCH($C561,'Policy Characteristics'!$C:$C,0))),"",INDEX('Policy Characteristics'!L:L,MATCH($C561,'Policy Characteristics'!$C:$C,0)))</f>
        <v>carbon-capture-and-sequestration.html</v>
      </c>
    </row>
    <row r="562" spans="1:18" x14ac:dyDescent="0.25">
      <c r="A562" s="446" t="str">
        <f>IF(ISBLANK(INDEX('Policy Characteristics'!A:A,MATCH($C562,'Policy Characteristics'!$C:$C,0))),"",INDEX('Policy Characteristics'!A:A,MATCH($C562,'Policy Characteristics'!$C:$C,0)))</f>
        <v>Industry</v>
      </c>
      <c r="B562" s="467" t="str">
        <f>IF(ISBLANK(INDEX('Policy Characteristics'!B:B,MATCH($C562,'Policy Characteristics'!$C:$C,0))),"",INDEX('Policy Characteristics'!B:B,MATCH($C562,'Policy Characteristics'!$C:$C,0)))</f>
        <v>Carbon Capture and Sequestration</v>
      </c>
      <c r="C562" s="446" t="str">
        <f t="shared" si="31"/>
        <v>Industry Sector Fraction of Potential Additional CCS Achieved</v>
      </c>
      <c r="D562" s="294" t="s">
        <v>3075</v>
      </c>
      <c r="E562" s="294" t="s">
        <v>2532</v>
      </c>
      <c r="F562" t="s">
        <v>3038</v>
      </c>
      <c r="G562" s="339" t="s">
        <v>3028</v>
      </c>
      <c r="H562" s="20">
        <v>931</v>
      </c>
      <c r="I562" s="470" t="s">
        <v>44</v>
      </c>
      <c r="J562" s="469" t="str">
        <f>IF(ISBLANK(INDEX('Policy Characteristics'!D:D,MATCH($C562,'Policy Characteristics'!$C:$C,0))),"",INDEX('Policy Characteristics'!D:D,MATCH($C562,'Policy Characteristics'!$C:$C,0)))</f>
        <v>Industry CCS</v>
      </c>
      <c r="K562" s="446" t="str">
        <f>IF(ISBLANK(INDEX('Policy Characteristics'!E:E,MATCH($C562,'Policy Characteristics'!$C:$C,0))),"",INDEX('Policy Characteristics'!E:E,MATCH($C562,'Policy Characteristics'!$C:$C,0)))</f>
        <v>indst CCS</v>
      </c>
      <c r="L562" s="242">
        <f>IF(ISBLANK(INDEX('Policy Characteristics'!F:F,MATCH($C562,'Policy Characteristics'!$C:$C,0))),"",INDEX('Policy Characteristics'!F:F,MATCH($C562,'Policy Characteristics'!$C:$C,0)))</f>
        <v>0</v>
      </c>
      <c r="M562" s="242">
        <f>IF(ISBLANK(INDEX('Policy Characteristics'!G:G,MATCH($C562,'Policy Characteristics'!$C:$C,0))),"",INDEX('Policy Characteristics'!G:G,MATCH($C562,'Policy Characteristics'!$C:$C,0)))</f>
        <v>1</v>
      </c>
      <c r="N562" s="242">
        <f>IF(ISBLANK(INDEX('Policy Characteristics'!H:H,MATCH($C562,'Policy Characteristics'!$C:$C,0))),"",INDEX('Policy Characteristics'!H:H,MATCH($C562,'Policy Characteristics'!$C:$C,0)))</f>
        <v>0.01</v>
      </c>
      <c r="O562" s="446" t="str">
        <f>IF(ISBLANK(INDEX('Policy Characteristics'!I:I,MATCH($C562,'Policy Characteristics'!$C:$C,0))),"",INDEX('Policy Characteristics'!I:I,MATCH($C562,'Policy Characteristics'!$C:$C,0)))</f>
        <v>% of CO2 captured</v>
      </c>
      <c r="P562" s="446" t="str">
        <f>IF(ISBLANK(INDEX('Policy Characteristics'!J:J,MATCH($C562,'Policy Characteristics'!$C:$C,0))),"",INDEX('Policy Characteristics'!J:J,MATCH($C562,'Policy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2" s="446" t="str">
        <f>IF(ISBLANK(INDEX('Policy Characteristics'!K:K,MATCH($C562,'Policy Characteristics'!$C:$C,0))),"",INDEX('Policy Characteristics'!K:K,MATCH($C562,'Policy Characteristics'!$C:$C,0)))</f>
        <v>ccs.html#ccs</v>
      </c>
      <c r="R562" s="446" t="str">
        <f>IF(ISBLANK(INDEX('Policy Characteristics'!L:L,MATCH($C562,'Policy Characteristics'!$C:$C,0))),"",INDEX('Policy Characteristics'!L:L,MATCH($C562,'Policy Characteristics'!$C:$C,0)))</f>
        <v>carbon-capture-and-sequestration.html</v>
      </c>
    </row>
    <row r="563" spans="1:18" x14ac:dyDescent="0.25">
      <c r="A563" s="446" t="str">
        <f>IF(ISBLANK(INDEX('Policy Characteristics'!A:A,MATCH($C563,'Policy Characteristics'!$C:$C,0))),"",INDEX('Policy Characteristics'!A:A,MATCH($C563,'Policy Characteristics'!$C:$C,0)))</f>
        <v>Industry</v>
      </c>
      <c r="B563" s="467" t="str">
        <f>IF(ISBLANK(INDEX('Policy Characteristics'!B:B,MATCH($C563,'Policy Characteristics'!$C:$C,0))),"",INDEX('Policy Characteristics'!B:B,MATCH($C563,'Policy Characteristics'!$C:$C,0)))</f>
        <v>Carbon Capture and Sequestration</v>
      </c>
      <c r="C563" s="446" t="str">
        <f t="shared" si="31"/>
        <v>Industry Sector Fraction of Potential Additional CCS Achieved</v>
      </c>
      <c r="D563" s="294" t="s">
        <v>3076</v>
      </c>
      <c r="E563" s="294" t="s">
        <v>3026</v>
      </c>
      <c r="F563" t="s">
        <v>3039</v>
      </c>
      <c r="G563" s="339" t="s">
        <v>3027</v>
      </c>
      <c r="H563" s="20">
        <v>932</v>
      </c>
      <c r="I563" s="468" t="s">
        <v>43</v>
      </c>
      <c r="J563" s="469" t="str">
        <f>IF(ISBLANK(INDEX('Policy Characteristics'!D:D,MATCH($C563,'Policy Characteristics'!$C:$C,0))),"",INDEX('Policy Characteristics'!D:D,MATCH($C563,'Policy Characteristics'!$C:$C,0)))</f>
        <v>Industry CCS</v>
      </c>
      <c r="K563" s="446" t="str">
        <f>IF(ISBLANK(INDEX('Policy Characteristics'!E:E,MATCH($C563,'Policy Characteristics'!$C:$C,0))),"",INDEX('Policy Characteristics'!E:E,MATCH($C563,'Policy Characteristics'!$C:$C,0)))</f>
        <v>indst CCS</v>
      </c>
      <c r="L563" s="242">
        <f>IF(ISBLANK(INDEX('Policy Characteristics'!F:F,MATCH($C563,'Policy Characteristics'!$C:$C,0))),"",INDEX('Policy Characteristics'!F:F,MATCH($C563,'Policy Characteristics'!$C:$C,0)))</f>
        <v>0</v>
      </c>
      <c r="M563" s="242">
        <f>IF(ISBLANK(INDEX('Policy Characteristics'!G:G,MATCH($C563,'Policy Characteristics'!$C:$C,0))),"",INDEX('Policy Characteristics'!G:G,MATCH($C563,'Policy Characteristics'!$C:$C,0)))</f>
        <v>1</v>
      </c>
      <c r="N563" s="242">
        <f>IF(ISBLANK(INDEX('Policy Characteristics'!H:H,MATCH($C563,'Policy Characteristics'!$C:$C,0))),"",INDEX('Policy Characteristics'!H:H,MATCH($C563,'Policy Characteristics'!$C:$C,0)))</f>
        <v>0.01</v>
      </c>
      <c r="O563" s="446" t="str">
        <f>IF(ISBLANK(INDEX('Policy Characteristics'!I:I,MATCH($C563,'Policy Characteristics'!$C:$C,0))),"",INDEX('Policy Characteristics'!I:I,MATCH($C563,'Policy Characteristics'!$C:$C,0)))</f>
        <v>% of CO2 captured</v>
      </c>
      <c r="P563" s="446" t="str">
        <f>IF(ISBLANK(INDEX('Policy Characteristics'!J:J,MATCH($C563,'Policy Characteristics'!$C:$C,0))),"",INDEX('Policy Characteristics'!J:J,MATCH($C563,'Policy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3" s="446" t="str">
        <f>IF(ISBLANK(INDEX('Policy Characteristics'!K:K,MATCH($C563,'Policy Characteristics'!$C:$C,0))),"",INDEX('Policy Characteristics'!K:K,MATCH($C563,'Policy Characteristics'!$C:$C,0)))</f>
        <v>ccs.html#ccs</v>
      </c>
      <c r="R563" s="446" t="str">
        <f>IF(ISBLANK(INDEX('Policy Characteristics'!L:L,MATCH($C563,'Policy Characteristics'!$C:$C,0))),"",INDEX('Policy Characteristics'!L:L,MATCH($C563,'Policy Characteristics'!$C:$C,0)))</f>
        <v>carbon-capture-and-sequestration.html</v>
      </c>
    </row>
    <row r="564" spans="1:18" x14ac:dyDescent="0.25">
      <c r="A564" s="446" t="str">
        <f>IF(ISBLANK(INDEX('Policy Characteristics'!A:A,MATCH($C564,'Policy Characteristics'!$C:$C,0))),"",INDEX('Policy Characteristics'!A:A,MATCH($C564,'Policy Characteristics'!$C:$C,0)))</f>
        <v>Industry</v>
      </c>
      <c r="B564" s="467" t="str">
        <f>IF(ISBLANK(INDEX('Policy Characteristics'!B:B,MATCH($C564,'Policy Characteristics'!$C:$C,0))),"",INDEX('Policy Characteristics'!B:B,MATCH($C564,'Policy Characteristics'!$C:$C,0)))</f>
        <v>Carbon Capture and Sequestration</v>
      </c>
      <c r="C564" s="446" t="str">
        <f t="shared" si="31"/>
        <v>Industry Sector Fraction of Potential Additional CCS Achieved</v>
      </c>
      <c r="D564" s="294" t="s">
        <v>3076</v>
      </c>
      <c r="E564" s="294" t="s">
        <v>2532</v>
      </c>
      <c r="F564" t="s">
        <v>3039</v>
      </c>
      <c r="G564" s="339" t="s">
        <v>3028</v>
      </c>
      <c r="H564" s="20">
        <v>933</v>
      </c>
      <c r="I564" s="468" t="s">
        <v>43</v>
      </c>
      <c r="J564" s="469" t="str">
        <f>IF(ISBLANK(INDEX('Policy Characteristics'!D:D,MATCH($C564,'Policy Characteristics'!$C:$C,0))),"",INDEX('Policy Characteristics'!D:D,MATCH($C564,'Policy Characteristics'!$C:$C,0)))</f>
        <v>Industry CCS</v>
      </c>
      <c r="K564" s="446" t="str">
        <f>IF(ISBLANK(INDEX('Policy Characteristics'!E:E,MATCH($C564,'Policy Characteristics'!$C:$C,0))),"",INDEX('Policy Characteristics'!E:E,MATCH($C564,'Policy Characteristics'!$C:$C,0)))</f>
        <v>indst CCS</v>
      </c>
      <c r="L564" s="242">
        <f>IF(ISBLANK(INDEX('Policy Characteristics'!F:F,MATCH($C564,'Policy Characteristics'!$C:$C,0))),"",INDEX('Policy Characteristics'!F:F,MATCH($C564,'Policy Characteristics'!$C:$C,0)))</f>
        <v>0</v>
      </c>
      <c r="M564" s="242">
        <f>IF(ISBLANK(INDEX('Policy Characteristics'!G:G,MATCH($C564,'Policy Characteristics'!$C:$C,0))),"",INDEX('Policy Characteristics'!G:G,MATCH($C564,'Policy Characteristics'!$C:$C,0)))</f>
        <v>1</v>
      </c>
      <c r="N564" s="242">
        <f>IF(ISBLANK(INDEX('Policy Characteristics'!H:H,MATCH($C564,'Policy Characteristics'!$C:$C,0))),"",INDEX('Policy Characteristics'!H:H,MATCH($C564,'Policy Characteristics'!$C:$C,0)))</f>
        <v>0.01</v>
      </c>
      <c r="O564" s="446" t="str">
        <f>IF(ISBLANK(INDEX('Policy Characteristics'!I:I,MATCH($C564,'Policy Characteristics'!$C:$C,0))),"",INDEX('Policy Characteristics'!I:I,MATCH($C564,'Policy Characteristics'!$C:$C,0)))</f>
        <v>% of CO2 captured</v>
      </c>
      <c r="P564" s="446" t="str">
        <f>IF(ISBLANK(INDEX('Policy Characteristics'!J:J,MATCH($C564,'Policy Characteristics'!$C:$C,0))),"",INDEX('Policy Characteristics'!J:J,MATCH($C564,'Policy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4" s="446" t="str">
        <f>IF(ISBLANK(INDEX('Policy Characteristics'!K:K,MATCH($C564,'Policy Characteristics'!$C:$C,0))),"",INDEX('Policy Characteristics'!K:K,MATCH($C564,'Policy Characteristics'!$C:$C,0)))</f>
        <v>ccs.html#ccs</v>
      </c>
      <c r="R564" s="446" t="str">
        <f>IF(ISBLANK(INDEX('Policy Characteristics'!L:L,MATCH($C564,'Policy Characteristics'!$C:$C,0))),"",INDEX('Policy Characteristics'!L:L,MATCH($C564,'Policy Characteristics'!$C:$C,0)))</f>
        <v>carbon-capture-and-sequestration.html</v>
      </c>
    </row>
    <row r="565" spans="1:18" x14ac:dyDescent="0.25">
      <c r="A565" s="446" t="str">
        <f>IF(ISBLANK(INDEX('Policy Characteristics'!A:A,MATCH($C565,'Policy Characteristics'!$C:$C,0))),"",INDEX('Policy Characteristics'!A:A,MATCH($C565,'Policy Characteristics'!$C:$C,0)))</f>
        <v>Industry</v>
      </c>
      <c r="B565" s="467" t="str">
        <f>IF(ISBLANK(INDEX('Policy Characteristics'!B:B,MATCH($C565,'Policy Characteristics'!$C:$C,0))),"",INDEX('Policy Characteristics'!B:B,MATCH($C565,'Policy Characteristics'!$C:$C,0)))</f>
        <v>Carbon Capture and Sequestration</v>
      </c>
      <c r="C565" s="446" t="str">
        <f t="shared" si="31"/>
        <v>Industry Sector Fraction of Potential Additional CCS Achieved</v>
      </c>
      <c r="D565" s="294" t="s">
        <v>3077</v>
      </c>
      <c r="E565" s="294" t="s">
        <v>3026</v>
      </c>
      <c r="F565" t="s">
        <v>2580</v>
      </c>
      <c r="G565" s="339" t="s">
        <v>3027</v>
      </c>
      <c r="H565" s="20">
        <v>934</v>
      </c>
      <c r="I565" s="468" t="s">
        <v>43</v>
      </c>
      <c r="J565" s="469" t="str">
        <f>IF(ISBLANK(INDEX('Policy Characteristics'!D:D,MATCH($C565,'Policy Characteristics'!$C:$C,0))),"",INDEX('Policy Characteristics'!D:D,MATCH($C565,'Policy Characteristics'!$C:$C,0)))</f>
        <v>Industry CCS</v>
      </c>
      <c r="K565" s="446" t="str">
        <f>IF(ISBLANK(INDEX('Policy Characteristics'!E:E,MATCH($C565,'Policy Characteristics'!$C:$C,0))),"",INDEX('Policy Characteristics'!E:E,MATCH($C565,'Policy Characteristics'!$C:$C,0)))</f>
        <v>indst CCS</v>
      </c>
      <c r="L565" s="242">
        <f>IF(ISBLANK(INDEX('Policy Characteristics'!F:F,MATCH($C565,'Policy Characteristics'!$C:$C,0))),"",INDEX('Policy Characteristics'!F:F,MATCH($C565,'Policy Characteristics'!$C:$C,0)))</f>
        <v>0</v>
      </c>
      <c r="M565" s="242">
        <f>IF(ISBLANK(INDEX('Policy Characteristics'!G:G,MATCH($C565,'Policy Characteristics'!$C:$C,0))),"",INDEX('Policy Characteristics'!G:G,MATCH($C565,'Policy Characteristics'!$C:$C,0)))</f>
        <v>1</v>
      </c>
      <c r="N565" s="242">
        <f>IF(ISBLANK(INDEX('Policy Characteristics'!H:H,MATCH($C565,'Policy Characteristics'!$C:$C,0))),"",INDEX('Policy Characteristics'!H:H,MATCH($C565,'Policy Characteristics'!$C:$C,0)))</f>
        <v>0.01</v>
      </c>
      <c r="O565" s="446" t="str">
        <f>IF(ISBLANK(INDEX('Policy Characteristics'!I:I,MATCH($C565,'Policy Characteristics'!$C:$C,0))),"",INDEX('Policy Characteristics'!I:I,MATCH($C565,'Policy Characteristics'!$C:$C,0)))</f>
        <v>% of CO2 captured</v>
      </c>
      <c r="P565" s="446" t="str">
        <f>IF(ISBLANK(INDEX('Policy Characteristics'!J:J,MATCH($C565,'Policy Characteristics'!$C:$C,0))),"",INDEX('Policy Characteristics'!J:J,MATCH($C565,'Policy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5" s="446" t="str">
        <f>IF(ISBLANK(INDEX('Policy Characteristics'!K:K,MATCH($C565,'Policy Characteristics'!$C:$C,0))),"",INDEX('Policy Characteristics'!K:K,MATCH($C565,'Policy Characteristics'!$C:$C,0)))</f>
        <v>ccs.html#ccs</v>
      </c>
      <c r="R565" s="446" t="str">
        <f>IF(ISBLANK(INDEX('Policy Characteristics'!L:L,MATCH($C565,'Policy Characteristics'!$C:$C,0))),"",INDEX('Policy Characteristics'!L:L,MATCH($C565,'Policy Characteristics'!$C:$C,0)))</f>
        <v>carbon-capture-and-sequestration.html</v>
      </c>
    </row>
    <row r="566" spans="1:18" x14ac:dyDescent="0.25">
      <c r="A566" s="446" t="str">
        <f>IF(ISBLANK(INDEX('Policy Characteristics'!A:A,MATCH($C566,'Policy Characteristics'!$C:$C,0))),"",INDEX('Policy Characteristics'!A:A,MATCH($C566,'Policy Characteristics'!$C:$C,0)))</f>
        <v>Industry</v>
      </c>
      <c r="B566" s="467" t="str">
        <f>IF(ISBLANK(INDEX('Policy Characteristics'!B:B,MATCH($C566,'Policy Characteristics'!$C:$C,0))),"",INDEX('Policy Characteristics'!B:B,MATCH($C566,'Policy Characteristics'!$C:$C,0)))</f>
        <v>Carbon Capture and Sequestration</v>
      </c>
      <c r="C566" s="446" t="str">
        <f t="shared" si="31"/>
        <v>Industry Sector Fraction of Potential Additional CCS Achieved</v>
      </c>
      <c r="D566" s="294" t="s">
        <v>3077</v>
      </c>
      <c r="E566" s="294" t="s">
        <v>2532</v>
      </c>
      <c r="F566" t="s">
        <v>2580</v>
      </c>
      <c r="G566" s="339" t="s">
        <v>3028</v>
      </c>
      <c r="H566" s="20">
        <v>935</v>
      </c>
      <c r="I566" s="468" t="s">
        <v>43</v>
      </c>
      <c r="J566" s="469" t="str">
        <f>IF(ISBLANK(INDEX('Policy Characteristics'!D:D,MATCH($C566,'Policy Characteristics'!$C:$C,0))),"",INDEX('Policy Characteristics'!D:D,MATCH($C566,'Policy Characteristics'!$C:$C,0)))</f>
        <v>Industry CCS</v>
      </c>
      <c r="K566" s="446" t="str">
        <f>IF(ISBLANK(INDEX('Policy Characteristics'!E:E,MATCH($C566,'Policy Characteristics'!$C:$C,0))),"",INDEX('Policy Characteristics'!E:E,MATCH($C566,'Policy Characteristics'!$C:$C,0)))</f>
        <v>indst CCS</v>
      </c>
      <c r="L566" s="242">
        <f>IF(ISBLANK(INDEX('Policy Characteristics'!F:F,MATCH($C566,'Policy Characteristics'!$C:$C,0))),"",INDEX('Policy Characteristics'!F:F,MATCH($C566,'Policy Characteristics'!$C:$C,0)))</f>
        <v>0</v>
      </c>
      <c r="M566" s="242">
        <f>IF(ISBLANK(INDEX('Policy Characteristics'!G:G,MATCH($C566,'Policy Characteristics'!$C:$C,0))),"",INDEX('Policy Characteristics'!G:G,MATCH($C566,'Policy Characteristics'!$C:$C,0)))</f>
        <v>1</v>
      </c>
      <c r="N566" s="242">
        <f>IF(ISBLANK(INDEX('Policy Characteristics'!H:H,MATCH($C566,'Policy Characteristics'!$C:$C,0))),"",INDEX('Policy Characteristics'!H:H,MATCH($C566,'Policy Characteristics'!$C:$C,0)))</f>
        <v>0.01</v>
      </c>
      <c r="O566" s="446" t="str">
        <f>IF(ISBLANK(INDEX('Policy Characteristics'!I:I,MATCH($C566,'Policy Characteristics'!$C:$C,0))),"",INDEX('Policy Characteristics'!I:I,MATCH($C566,'Policy Characteristics'!$C:$C,0)))</f>
        <v>% of CO2 captured</v>
      </c>
      <c r="P566" s="446" t="str">
        <f>IF(ISBLANK(INDEX('Policy Characteristics'!J:J,MATCH($C566,'Policy Characteristics'!$C:$C,0))),"",INDEX('Policy Characteristics'!J:J,MATCH($C566,'Policy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6" s="446" t="str">
        <f>IF(ISBLANK(INDEX('Policy Characteristics'!K:K,MATCH($C566,'Policy Characteristics'!$C:$C,0))),"",INDEX('Policy Characteristics'!K:K,MATCH($C566,'Policy Characteristics'!$C:$C,0)))</f>
        <v>ccs.html#ccs</v>
      </c>
      <c r="R566" s="446" t="str">
        <f>IF(ISBLANK(INDEX('Policy Characteristics'!L:L,MATCH($C566,'Policy Characteristics'!$C:$C,0))),"",INDEX('Policy Characteristics'!L:L,MATCH($C566,'Policy Characteristics'!$C:$C,0)))</f>
        <v>carbon-capture-and-sequestration.html</v>
      </c>
    </row>
    <row r="567" spans="1:18" x14ac:dyDescent="0.25">
      <c r="A567" s="446" t="str">
        <f>IF(ISBLANK(INDEX('Policy Characteristics'!A:A,MATCH($C567,'Policy Characteristics'!$C:$C,0))),"",INDEX('Policy Characteristics'!A:A,MATCH($C567,'Policy Characteristics'!$C:$C,0)))</f>
        <v>Industry</v>
      </c>
      <c r="B567" s="467" t="str">
        <f>IF(ISBLANK(INDEX('Policy Characteristics'!B:B,MATCH($C567,'Policy Characteristics'!$C:$C,0))),"",INDEX('Policy Characteristics'!B:B,MATCH($C567,'Policy Characteristics'!$C:$C,0)))</f>
        <v>Carbon Capture and Sequestration</v>
      </c>
      <c r="C567" s="446" t="str">
        <f t="shared" si="31"/>
        <v>Industry Sector Fraction of Potential Additional CCS Achieved</v>
      </c>
      <c r="D567" s="294" t="s">
        <v>3078</v>
      </c>
      <c r="E567" s="294" t="s">
        <v>3026</v>
      </c>
      <c r="F567" t="s">
        <v>3040</v>
      </c>
      <c r="G567" s="339" t="s">
        <v>3027</v>
      </c>
      <c r="H567" s="20">
        <v>936</v>
      </c>
      <c r="I567" s="468" t="s">
        <v>43</v>
      </c>
      <c r="J567" s="469" t="str">
        <f>IF(ISBLANK(INDEX('Policy Characteristics'!D:D,MATCH($C567,'Policy Characteristics'!$C:$C,0))),"",INDEX('Policy Characteristics'!D:D,MATCH($C567,'Policy Characteristics'!$C:$C,0)))</f>
        <v>Industry CCS</v>
      </c>
      <c r="K567" s="446" t="str">
        <f>IF(ISBLANK(INDEX('Policy Characteristics'!E:E,MATCH($C567,'Policy Characteristics'!$C:$C,0))),"",INDEX('Policy Characteristics'!E:E,MATCH($C567,'Policy Characteristics'!$C:$C,0)))</f>
        <v>indst CCS</v>
      </c>
      <c r="L567" s="242">
        <f>IF(ISBLANK(INDEX('Policy Characteristics'!F:F,MATCH($C567,'Policy Characteristics'!$C:$C,0))),"",INDEX('Policy Characteristics'!F:F,MATCH($C567,'Policy Characteristics'!$C:$C,0)))</f>
        <v>0</v>
      </c>
      <c r="M567" s="242">
        <f>IF(ISBLANK(INDEX('Policy Characteristics'!G:G,MATCH($C567,'Policy Characteristics'!$C:$C,0))),"",INDEX('Policy Characteristics'!G:G,MATCH($C567,'Policy Characteristics'!$C:$C,0)))</f>
        <v>1</v>
      </c>
      <c r="N567" s="242">
        <f>IF(ISBLANK(INDEX('Policy Characteristics'!H:H,MATCH($C567,'Policy Characteristics'!$C:$C,0))),"",INDEX('Policy Characteristics'!H:H,MATCH($C567,'Policy Characteristics'!$C:$C,0)))</f>
        <v>0.01</v>
      </c>
      <c r="O567" s="446" t="str">
        <f>IF(ISBLANK(INDEX('Policy Characteristics'!I:I,MATCH($C567,'Policy Characteristics'!$C:$C,0))),"",INDEX('Policy Characteristics'!I:I,MATCH($C567,'Policy Characteristics'!$C:$C,0)))</f>
        <v>% of CO2 captured</v>
      </c>
      <c r="P567" s="446" t="str">
        <f>IF(ISBLANK(INDEX('Policy Characteristics'!J:J,MATCH($C567,'Policy Characteristics'!$C:$C,0))),"",INDEX('Policy Characteristics'!J:J,MATCH($C567,'Policy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7" s="446" t="str">
        <f>IF(ISBLANK(INDEX('Policy Characteristics'!K:K,MATCH($C567,'Policy Characteristics'!$C:$C,0))),"",INDEX('Policy Characteristics'!K:K,MATCH($C567,'Policy Characteristics'!$C:$C,0)))</f>
        <v>ccs.html#ccs</v>
      </c>
      <c r="R567" s="446" t="str">
        <f>IF(ISBLANK(INDEX('Policy Characteristics'!L:L,MATCH($C567,'Policy Characteristics'!$C:$C,0))),"",INDEX('Policy Characteristics'!L:L,MATCH($C567,'Policy Characteristics'!$C:$C,0)))</f>
        <v>carbon-capture-and-sequestration.html</v>
      </c>
    </row>
    <row r="568" spans="1:18" x14ac:dyDescent="0.25">
      <c r="A568" s="446" t="str">
        <f>IF(ISBLANK(INDEX('Policy Characteristics'!A:A,MATCH($C568,'Policy Characteristics'!$C:$C,0))),"",INDEX('Policy Characteristics'!A:A,MATCH($C568,'Policy Characteristics'!$C:$C,0)))</f>
        <v>Industry</v>
      </c>
      <c r="B568" s="467" t="str">
        <f>IF(ISBLANK(INDEX('Policy Characteristics'!B:B,MATCH($C568,'Policy Characteristics'!$C:$C,0))),"",INDEX('Policy Characteristics'!B:B,MATCH($C568,'Policy Characteristics'!$C:$C,0)))</f>
        <v>Carbon Capture and Sequestration</v>
      </c>
      <c r="C568" s="446" t="str">
        <f t="shared" si="31"/>
        <v>Industry Sector Fraction of Potential Additional CCS Achieved</v>
      </c>
      <c r="D568" s="294" t="s">
        <v>3078</v>
      </c>
      <c r="E568" s="294" t="s">
        <v>2532</v>
      </c>
      <c r="F568" t="s">
        <v>3040</v>
      </c>
      <c r="G568" s="339" t="s">
        <v>3028</v>
      </c>
      <c r="H568" s="20">
        <v>937</v>
      </c>
      <c r="I568" s="470" t="s">
        <v>44</v>
      </c>
      <c r="J568" s="469" t="str">
        <f>IF(ISBLANK(INDEX('Policy Characteristics'!D:D,MATCH($C568,'Policy Characteristics'!$C:$C,0))),"",INDEX('Policy Characteristics'!D:D,MATCH($C568,'Policy Characteristics'!$C:$C,0)))</f>
        <v>Industry CCS</v>
      </c>
      <c r="K568" s="446" t="str">
        <f>IF(ISBLANK(INDEX('Policy Characteristics'!E:E,MATCH($C568,'Policy Characteristics'!$C:$C,0))),"",INDEX('Policy Characteristics'!E:E,MATCH($C568,'Policy Characteristics'!$C:$C,0)))</f>
        <v>indst CCS</v>
      </c>
      <c r="L568" s="242">
        <f>IF(ISBLANK(INDEX('Policy Characteristics'!F:F,MATCH($C568,'Policy Characteristics'!$C:$C,0))),"",INDEX('Policy Characteristics'!F:F,MATCH($C568,'Policy Characteristics'!$C:$C,0)))</f>
        <v>0</v>
      </c>
      <c r="M568" s="242">
        <f>IF(ISBLANK(INDEX('Policy Characteristics'!G:G,MATCH($C568,'Policy Characteristics'!$C:$C,0))),"",INDEX('Policy Characteristics'!G:G,MATCH($C568,'Policy Characteristics'!$C:$C,0)))</f>
        <v>1</v>
      </c>
      <c r="N568" s="242">
        <f>IF(ISBLANK(INDEX('Policy Characteristics'!H:H,MATCH($C568,'Policy Characteristics'!$C:$C,0))),"",INDEX('Policy Characteristics'!H:H,MATCH($C568,'Policy Characteristics'!$C:$C,0)))</f>
        <v>0.01</v>
      </c>
      <c r="O568" s="446" t="str">
        <f>IF(ISBLANK(INDEX('Policy Characteristics'!I:I,MATCH($C568,'Policy Characteristics'!$C:$C,0))),"",INDEX('Policy Characteristics'!I:I,MATCH($C568,'Policy Characteristics'!$C:$C,0)))</f>
        <v>% of CO2 captured</v>
      </c>
      <c r="P568" s="446" t="str">
        <f>IF(ISBLANK(INDEX('Policy Characteristics'!J:J,MATCH($C568,'Policy Characteristics'!$C:$C,0))),"",INDEX('Policy Characteristics'!J:J,MATCH($C568,'Policy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8" s="446" t="str">
        <f>IF(ISBLANK(INDEX('Policy Characteristics'!K:K,MATCH($C568,'Policy Characteristics'!$C:$C,0))),"",INDEX('Policy Characteristics'!K:K,MATCH($C568,'Policy Characteristics'!$C:$C,0)))</f>
        <v>ccs.html#ccs</v>
      </c>
      <c r="R568" s="446" t="str">
        <f>IF(ISBLANK(INDEX('Policy Characteristics'!L:L,MATCH($C568,'Policy Characteristics'!$C:$C,0))),"",INDEX('Policy Characteristics'!L:L,MATCH($C568,'Policy Characteristics'!$C:$C,0)))</f>
        <v>carbon-capture-and-sequestration.html</v>
      </c>
    </row>
    <row r="569" spans="1:18" x14ac:dyDescent="0.25">
      <c r="A569" s="446" t="str">
        <f>IF(ISBLANK(INDEX('Policy Characteristics'!A:A,MATCH($C569,'Policy Characteristics'!$C:$C,0))),"",INDEX('Policy Characteristics'!A:A,MATCH($C569,'Policy Characteristics'!$C:$C,0)))</f>
        <v>Industry</v>
      </c>
      <c r="B569" s="467" t="str">
        <f>IF(ISBLANK(INDEX('Policy Characteristics'!B:B,MATCH($C569,'Policy Characteristics'!$C:$C,0))),"",INDEX('Policy Characteristics'!B:B,MATCH($C569,'Policy Characteristics'!$C:$C,0)))</f>
        <v>Carbon Capture and Sequestration</v>
      </c>
      <c r="C569" s="446" t="str">
        <f t="shared" si="31"/>
        <v>Industry Sector Fraction of Potential Additional CCS Achieved</v>
      </c>
      <c r="D569" s="294" t="s">
        <v>3079</v>
      </c>
      <c r="E569" s="294" t="s">
        <v>3026</v>
      </c>
      <c r="F569" t="s">
        <v>3041</v>
      </c>
      <c r="G569" s="339" t="s">
        <v>3027</v>
      </c>
      <c r="H569" s="20">
        <v>938</v>
      </c>
      <c r="I569" s="468" t="s">
        <v>43</v>
      </c>
      <c r="J569" s="469" t="str">
        <f>IF(ISBLANK(INDEX('Policy Characteristics'!D:D,MATCH($C569,'Policy Characteristics'!$C:$C,0))),"",INDEX('Policy Characteristics'!D:D,MATCH($C569,'Policy Characteristics'!$C:$C,0)))</f>
        <v>Industry CCS</v>
      </c>
      <c r="K569" s="446" t="str">
        <f>IF(ISBLANK(INDEX('Policy Characteristics'!E:E,MATCH($C569,'Policy Characteristics'!$C:$C,0))),"",INDEX('Policy Characteristics'!E:E,MATCH($C569,'Policy Characteristics'!$C:$C,0)))</f>
        <v>indst CCS</v>
      </c>
      <c r="L569" s="242">
        <f>IF(ISBLANK(INDEX('Policy Characteristics'!F:F,MATCH($C569,'Policy Characteristics'!$C:$C,0))),"",INDEX('Policy Characteristics'!F:F,MATCH($C569,'Policy Characteristics'!$C:$C,0)))</f>
        <v>0</v>
      </c>
      <c r="M569" s="242">
        <f>IF(ISBLANK(INDEX('Policy Characteristics'!G:G,MATCH($C569,'Policy Characteristics'!$C:$C,0))),"",INDEX('Policy Characteristics'!G:G,MATCH($C569,'Policy Characteristics'!$C:$C,0)))</f>
        <v>1</v>
      </c>
      <c r="N569" s="242">
        <f>IF(ISBLANK(INDEX('Policy Characteristics'!H:H,MATCH($C569,'Policy Characteristics'!$C:$C,0))),"",INDEX('Policy Characteristics'!H:H,MATCH($C569,'Policy Characteristics'!$C:$C,0)))</f>
        <v>0.01</v>
      </c>
      <c r="O569" s="446" t="str">
        <f>IF(ISBLANK(INDEX('Policy Characteristics'!I:I,MATCH($C569,'Policy Characteristics'!$C:$C,0))),"",INDEX('Policy Characteristics'!I:I,MATCH($C569,'Policy Characteristics'!$C:$C,0)))</f>
        <v>% of CO2 captured</v>
      </c>
      <c r="P569" s="446" t="str">
        <f>IF(ISBLANK(INDEX('Policy Characteristics'!J:J,MATCH($C569,'Policy Characteristics'!$C:$C,0))),"",INDEX('Policy Characteristics'!J:J,MATCH($C569,'Policy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9" s="446" t="str">
        <f>IF(ISBLANK(INDEX('Policy Characteristics'!K:K,MATCH($C569,'Policy Characteristics'!$C:$C,0))),"",INDEX('Policy Characteristics'!K:K,MATCH($C569,'Policy Characteristics'!$C:$C,0)))</f>
        <v>ccs.html#ccs</v>
      </c>
      <c r="R569" s="446" t="str">
        <f>IF(ISBLANK(INDEX('Policy Characteristics'!L:L,MATCH($C569,'Policy Characteristics'!$C:$C,0))),"",INDEX('Policy Characteristics'!L:L,MATCH($C569,'Policy Characteristics'!$C:$C,0)))</f>
        <v>carbon-capture-and-sequestration.html</v>
      </c>
    </row>
    <row r="570" spans="1:18" x14ac:dyDescent="0.25">
      <c r="A570" s="446" t="str">
        <f>IF(ISBLANK(INDEX('Policy Characteristics'!A:A,MATCH($C570,'Policy Characteristics'!$C:$C,0))),"",INDEX('Policy Characteristics'!A:A,MATCH($C570,'Policy Characteristics'!$C:$C,0)))</f>
        <v>Industry</v>
      </c>
      <c r="B570" s="467" t="str">
        <f>IF(ISBLANK(INDEX('Policy Characteristics'!B:B,MATCH($C570,'Policy Characteristics'!$C:$C,0))),"",INDEX('Policy Characteristics'!B:B,MATCH($C570,'Policy Characteristics'!$C:$C,0)))</f>
        <v>Carbon Capture and Sequestration</v>
      </c>
      <c r="C570" s="446" t="str">
        <f t="shared" si="31"/>
        <v>Industry Sector Fraction of Potential Additional CCS Achieved</v>
      </c>
      <c r="D570" s="294" t="s">
        <v>3079</v>
      </c>
      <c r="E570" s="294" t="s">
        <v>2532</v>
      </c>
      <c r="F570" t="s">
        <v>3041</v>
      </c>
      <c r="G570" s="339" t="s">
        <v>3028</v>
      </c>
      <c r="H570" s="20">
        <v>939</v>
      </c>
      <c r="I570" s="470" t="s">
        <v>44</v>
      </c>
      <c r="J570" s="469" t="str">
        <f>IF(ISBLANK(INDEX('Policy Characteristics'!D:D,MATCH($C570,'Policy Characteristics'!$C:$C,0))),"",INDEX('Policy Characteristics'!D:D,MATCH($C570,'Policy Characteristics'!$C:$C,0)))</f>
        <v>Industry CCS</v>
      </c>
      <c r="K570" s="446" t="str">
        <f>IF(ISBLANK(INDEX('Policy Characteristics'!E:E,MATCH($C570,'Policy Characteristics'!$C:$C,0))),"",INDEX('Policy Characteristics'!E:E,MATCH($C570,'Policy Characteristics'!$C:$C,0)))</f>
        <v>indst CCS</v>
      </c>
      <c r="L570" s="242">
        <f>IF(ISBLANK(INDEX('Policy Characteristics'!F:F,MATCH($C570,'Policy Characteristics'!$C:$C,0))),"",INDEX('Policy Characteristics'!F:F,MATCH($C570,'Policy Characteristics'!$C:$C,0)))</f>
        <v>0</v>
      </c>
      <c r="M570" s="242">
        <f>IF(ISBLANK(INDEX('Policy Characteristics'!G:G,MATCH($C570,'Policy Characteristics'!$C:$C,0))),"",INDEX('Policy Characteristics'!G:G,MATCH($C570,'Policy Characteristics'!$C:$C,0)))</f>
        <v>1</v>
      </c>
      <c r="N570" s="242">
        <f>IF(ISBLANK(INDEX('Policy Characteristics'!H:H,MATCH($C570,'Policy Characteristics'!$C:$C,0))),"",INDEX('Policy Characteristics'!H:H,MATCH($C570,'Policy Characteristics'!$C:$C,0)))</f>
        <v>0.01</v>
      </c>
      <c r="O570" s="446" t="str">
        <f>IF(ISBLANK(INDEX('Policy Characteristics'!I:I,MATCH($C570,'Policy Characteristics'!$C:$C,0))),"",INDEX('Policy Characteristics'!I:I,MATCH($C570,'Policy Characteristics'!$C:$C,0)))</f>
        <v>% of CO2 captured</v>
      </c>
      <c r="P570" s="446" t="str">
        <f>IF(ISBLANK(INDEX('Policy Characteristics'!J:J,MATCH($C570,'Policy Characteristics'!$C:$C,0))),"",INDEX('Policy Characteristics'!J:J,MATCH($C570,'Policy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0" s="446" t="str">
        <f>IF(ISBLANK(INDEX('Policy Characteristics'!K:K,MATCH($C570,'Policy Characteristics'!$C:$C,0))),"",INDEX('Policy Characteristics'!K:K,MATCH($C570,'Policy Characteristics'!$C:$C,0)))</f>
        <v>ccs.html#ccs</v>
      </c>
      <c r="R570" s="446" t="str">
        <f>IF(ISBLANK(INDEX('Policy Characteristics'!L:L,MATCH($C570,'Policy Characteristics'!$C:$C,0))),"",INDEX('Policy Characteristics'!L:L,MATCH($C570,'Policy Characteristics'!$C:$C,0)))</f>
        <v>carbon-capture-and-sequestration.html</v>
      </c>
    </row>
    <row r="571" spans="1:18" x14ac:dyDescent="0.25">
      <c r="A571" s="446" t="str">
        <f>IF(ISBLANK(INDEX('Policy Characteristics'!A:A,MATCH($C571,'Policy Characteristics'!$C:$C,0))),"",INDEX('Policy Characteristics'!A:A,MATCH($C571,'Policy Characteristics'!$C:$C,0)))</f>
        <v>Industry</v>
      </c>
      <c r="B571" s="467" t="str">
        <f>IF(ISBLANK(INDEX('Policy Characteristics'!B:B,MATCH($C571,'Policy Characteristics'!$C:$C,0))),"",INDEX('Policy Characteristics'!B:B,MATCH($C571,'Policy Characteristics'!$C:$C,0)))</f>
        <v>Carbon Capture and Sequestration</v>
      </c>
      <c r="C571" s="446" t="str">
        <f t="shared" si="31"/>
        <v>Industry Sector Fraction of Potential Additional CCS Achieved</v>
      </c>
      <c r="D571" s="294" t="s">
        <v>3080</v>
      </c>
      <c r="E571" s="294" t="s">
        <v>3026</v>
      </c>
      <c r="F571" t="s">
        <v>3042</v>
      </c>
      <c r="G571" s="339" t="s">
        <v>3027</v>
      </c>
      <c r="H571" s="20">
        <v>940</v>
      </c>
      <c r="I571" s="468" t="s">
        <v>43</v>
      </c>
      <c r="J571" s="469" t="str">
        <f>IF(ISBLANK(INDEX('Policy Characteristics'!D:D,MATCH($C571,'Policy Characteristics'!$C:$C,0))),"",INDEX('Policy Characteristics'!D:D,MATCH($C571,'Policy Characteristics'!$C:$C,0)))</f>
        <v>Industry CCS</v>
      </c>
      <c r="K571" s="446" t="str">
        <f>IF(ISBLANK(INDEX('Policy Characteristics'!E:E,MATCH($C571,'Policy Characteristics'!$C:$C,0))),"",INDEX('Policy Characteristics'!E:E,MATCH($C571,'Policy Characteristics'!$C:$C,0)))</f>
        <v>indst CCS</v>
      </c>
      <c r="L571" s="242">
        <f>IF(ISBLANK(INDEX('Policy Characteristics'!F:F,MATCH($C571,'Policy Characteristics'!$C:$C,0))),"",INDEX('Policy Characteristics'!F:F,MATCH($C571,'Policy Characteristics'!$C:$C,0)))</f>
        <v>0</v>
      </c>
      <c r="M571" s="242">
        <f>IF(ISBLANK(INDEX('Policy Characteristics'!G:G,MATCH($C571,'Policy Characteristics'!$C:$C,0))),"",INDEX('Policy Characteristics'!G:G,MATCH($C571,'Policy Characteristics'!$C:$C,0)))</f>
        <v>1</v>
      </c>
      <c r="N571" s="242">
        <f>IF(ISBLANK(INDEX('Policy Characteristics'!H:H,MATCH($C571,'Policy Characteristics'!$C:$C,0))),"",INDEX('Policy Characteristics'!H:H,MATCH($C571,'Policy Characteristics'!$C:$C,0)))</f>
        <v>0.01</v>
      </c>
      <c r="O571" s="446" t="str">
        <f>IF(ISBLANK(INDEX('Policy Characteristics'!I:I,MATCH($C571,'Policy Characteristics'!$C:$C,0))),"",INDEX('Policy Characteristics'!I:I,MATCH($C571,'Policy Characteristics'!$C:$C,0)))</f>
        <v>% of CO2 captured</v>
      </c>
      <c r="P571" s="446" t="str">
        <f>IF(ISBLANK(INDEX('Policy Characteristics'!J:J,MATCH($C571,'Policy Characteristics'!$C:$C,0))),"",INDEX('Policy Characteristics'!J:J,MATCH($C571,'Policy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1" s="446" t="str">
        <f>IF(ISBLANK(INDEX('Policy Characteristics'!K:K,MATCH($C571,'Policy Characteristics'!$C:$C,0))),"",INDEX('Policy Characteristics'!K:K,MATCH($C571,'Policy Characteristics'!$C:$C,0)))</f>
        <v>ccs.html#ccs</v>
      </c>
      <c r="R571" s="446" t="str">
        <f>IF(ISBLANK(INDEX('Policy Characteristics'!L:L,MATCH($C571,'Policy Characteristics'!$C:$C,0))),"",INDEX('Policy Characteristics'!L:L,MATCH($C571,'Policy Characteristics'!$C:$C,0)))</f>
        <v>carbon-capture-and-sequestration.html</v>
      </c>
    </row>
    <row r="572" spans="1:18" x14ac:dyDescent="0.25">
      <c r="A572" s="446" t="str">
        <f>IF(ISBLANK(INDEX('Policy Characteristics'!A:A,MATCH($C572,'Policy Characteristics'!$C:$C,0))),"",INDEX('Policy Characteristics'!A:A,MATCH($C572,'Policy Characteristics'!$C:$C,0)))</f>
        <v>Industry</v>
      </c>
      <c r="B572" s="467" t="str">
        <f>IF(ISBLANK(INDEX('Policy Characteristics'!B:B,MATCH($C572,'Policy Characteristics'!$C:$C,0))),"",INDEX('Policy Characteristics'!B:B,MATCH($C572,'Policy Characteristics'!$C:$C,0)))</f>
        <v>Carbon Capture and Sequestration</v>
      </c>
      <c r="C572" s="446" t="str">
        <f t="shared" si="31"/>
        <v>Industry Sector Fraction of Potential Additional CCS Achieved</v>
      </c>
      <c r="D572" s="294" t="s">
        <v>3080</v>
      </c>
      <c r="E572" s="294" t="s">
        <v>2532</v>
      </c>
      <c r="F572" t="s">
        <v>3042</v>
      </c>
      <c r="G572" s="339" t="s">
        <v>3028</v>
      </c>
      <c r="H572" s="20">
        <v>941</v>
      </c>
      <c r="I572" s="470" t="s">
        <v>44</v>
      </c>
      <c r="J572" s="469" t="str">
        <f>IF(ISBLANK(INDEX('Policy Characteristics'!D:D,MATCH($C572,'Policy Characteristics'!$C:$C,0))),"",INDEX('Policy Characteristics'!D:D,MATCH($C572,'Policy Characteristics'!$C:$C,0)))</f>
        <v>Industry CCS</v>
      </c>
      <c r="K572" s="446" t="str">
        <f>IF(ISBLANK(INDEX('Policy Characteristics'!E:E,MATCH($C572,'Policy Characteristics'!$C:$C,0))),"",INDEX('Policy Characteristics'!E:E,MATCH($C572,'Policy Characteristics'!$C:$C,0)))</f>
        <v>indst CCS</v>
      </c>
      <c r="L572" s="242">
        <f>IF(ISBLANK(INDEX('Policy Characteristics'!F:F,MATCH($C572,'Policy Characteristics'!$C:$C,0))),"",INDEX('Policy Characteristics'!F:F,MATCH($C572,'Policy Characteristics'!$C:$C,0)))</f>
        <v>0</v>
      </c>
      <c r="M572" s="242">
        <f>IF(ISBLANK(INDEX('Policy Characteristics'!G:G,MATCH($C572,'Policy Characteristics'!$C:$C,0))),"",INDEX('Policy Characteristics'!G:G,MATCH($C572,'Policy Characteristics'!$C:$C,0)))</f>
        <v>1</v>
      </c>
      <c r="N572" s="242">
        <f>IF(ISBLANK(INDEX('Policy Characteristics'!H:H,MATCH($C572,'Policy Characteristics'!$C:$C,0))),"",INDEX('Policy Characteristics'!H:H,MATCH($C572,'Policy Characteristics'!$C:$C,0)))</f>
        <v>0.01</v>
      </c>
      <c r="O572" s="446" t="str">
        <f>IF(ISBLANK(INDEX('Policy Characteristics'!I:I,MATCH($C572,'Policy Characteristics'!$C:$C,0))),"",INDEX('Policy Characteristics'!I:I,MATCH($C572,'Policy Characteristics'!$C:$C,0)))</f>
        <v>% of CO2 captured</v>
      </c>
      <c r="P572" s="446" t="str">
        <f>IF(ISBLANK(INDEX('Policy Characteristics'!J:J,MATCH($C572,'Policy Characteristics'!$C:$C,0))),"",INDEX('Policy Characteristics'!J:J,MATCH($C572,'Policy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2" s="446" t="str">
        <f>IF(ISBLANK(INDEX('Policy Characteristics'!K:K,MATCH($C572,'Policy Characteristics'!$C:$C,0))),"",INDEX('Policy Characteristics'!K:K,MATCH($C572,'Policy Characteristics'!$C:$C,0)))</f>
        <v>ccs.html#ccs</v>
      </c>
      <c r="R572" s="446" t="str">
        <f>IF(ISBLANK(INDEX('Policy Characteristics'!L:L,MATCH($C572,'Policy Characteristics'!$C:$C,0))),"",INDEX('Policy Characteristics'!L:L,MATCH($C572,'Policy Characteristics'!$C:$C,0)))</f>
        <v>carbon-capture-and-sequestration.html</v>
      </c>
    </row>
    <row r="573" spans="1:18" x14ac:dyDescent="0.25">
      <c r="A573" s="446" t="str">
        <f>IF(ISBLANK(INDEX('Policy Characteristics'!A:A,MATCH($C573,'Policy Characteristics'!$C:$C,0))),"",INDEX('Policy Characteristics'!A:A,MATCH($C573,'Policy Characteristics'!$C:$C,0)))</f>
        <v>Industry</v>
      </c>
      <c r="B573" s="467" t="str">
        <f>IF(ISBLANK(INDEX('Policy Characteristics'!B:B,MATCH($C573,'Policy Characteristics'!$C:$C,0))),"",INDEX('Policy Characteristics'!B:B,MATCH($C573,'Policy Characteristics'!$C:$C,0)))</f>
        <v>Carbon Capture and Sequestration</v>
      </c>
      <c r="C573" s="446" t="str">
        <f t="shared" si="31"/>
        <v>Industry Sector Fraction of Potential Additional CCS Achieved</v>
      </c>
      <c r="D573" s="294" t="s">
        <v>3081</v>
      </c>
      <c r="E573" s="294" t="s">
        <v>3026</v>
      </c>
      <c r="F573" t="s">
        <v>3043</v>
      </c>
      <c r="G573" s="339" t="s">
        <v>3027</v>
      </c>
      <c r="H573" s="20">
        <v>942</v>
      </c>
      <c r="I573" s="468" t="s">
        <v>43</v>
      </c>
      <c r="J573" s="469" t="str">
        <f>IF(ISBLANK(INDEX('Policy Characteristics'!D:D,MATCH($C573,'Policy Characteristics'!$C:$C,0))),"",INDEX('Policy Characteristics'!D:D,MATCH($C573,'Policy Characteristics'!$C:$C,0)))</f>
        <v>Industry CCS</v>
      </c>
      <c r="K573" s="446" t="str">
        <f>IF(ISBLANK(INDEX('Policy Characteristics'!E:E,MATCH($C573,'Policy Characteristics'!$C:$C,0))),"",INDEX('Policy Characteristics'!E:E,MATCH($C573,'Policy Characteristics'!$C:$C,0)))</f>
        <v>indst CCS</v>
      </c>
      <c r="L573" s="242">
        <f>IF(ISBLANK(INDEX('Policy Characteristics'!F:F,MATCH($C573,'Policy Characteristics'!$C:$C,0))),"",INDEX('Policy Characteristics'!F:F,MATCH($C573,'Policy Characteristics'!$C:$C,0)))</f>
        <v>0</v>
      </c>
      <c r="M573" s="242">
        <f>IF(ISBLANK(INDEX('Policy Characteristics'!G:G,MATCH($C573,'Policy Characteristics'!$C:$C,0))),"",INDEX('Policy Characteristics'!G:G,MATCH($C573,'Policy Characteristics'!$C:$C,0)))</f>
        <v>1</v>
      </c>
      <c r="N573" s="242">
        <f>IF(ISBLANK(INDEX('Policy Characteristics'!H:H,MATCH($C573,'Policy Characteristics'!$C:$C,0))),"",INDEX('Policy Characteristics'!H:H,MATCH($C573,'Policy Characteristics'!$C:$C,0)))</f>
        <v>0.01</v>
      </c>
      <c r="O573" s="446" t="str">
        <f>IF(ISBLANK(INDEX('Policy Characteristics'!I:I,MATCH($C573,'Policy Characteristics'!$C:$C,0))),"",INDEX('Policy Characteristics'!I:I,MATCH($C573,'Policy Characteristics'!$C:$C,0)))</f>
        <v>% of CO2 captured</v>
      </c>
      <c r="P573" s="446" t="str">
        <f>IF(ISBLANK(INDEX('Policy Characteristics'!J:J,MATCH($C573,'Policy Characteristics'!$C:$C,0))),"",INDEX('Policy Characteristics'!J:J,MATCH($C573,'Policy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3" s="446" t="str">
        <f>IF(ISBLANK(INDEX('Policy Characteristics'!K:K,MATCH($C573,'Policy Characteristics'!$C:$C,0))),"",INDEX('Policy Characteristics'!K:K,MATCH($C573,'Policy Characteristics'!$C:$C,0)))</f>
        <v>ccs.html#ccs</v>
      </c>
      <c r="R573" s="446" t="str">
        <f>IF(ISBLANK(INDEX('Policy Characteristics'!L:L,MATCH($C573,'Policy Characteristics'!$C:$C,0))),"",INDEX('Policy Characteristics'!L:L,MATCH($C573,'Policy Characteristics'!$C:$C,0)))</f>
        <v>carbon-capture-and-sequestration.html</v>
      </c>
    </row>
    <row r="574" spans="1:18" x14ac:dyDescent="0.25">
      <c r="A574" s="446" t="str">
        <f>IF(ISBLANK(INDEX('Policy Characteristics'!A:A,MATCH($C574,'Policy Characteristics'!$C:$C,0))),"",INDEX('Policy Characteristics'!A:A,MATCH($C574,'Policy Characteristics'!$C:$C,0)))</f>
        <v>Industry</v>
      </c>
      <c r="B574" s="467" t="str">
        <f>IF(ISBLANK(INDEX('Policy Characteristics'!B:B,MATCH($C574,'Policy Characteristics'!$C:$C,0))),"",INDEX('Policy Characteristics'!B:B,MATCH($C574,'Policy Characteristics'!$C:$C,0)))</f>
        <v>Carbon Capture and Sequestration</v>
      </c>
      <c r="C574" s="446" t="str">
        <f t="shared" si="31"/>
        <v>Industry Sector Fraction of Potential Additional CCS Achieved</v>
      </c>
      <c r="D574" s="294" t="s">
        <v>3081</v>
      </c>
      <c r="E574" s="294" t="s">
        <v>2532</v>
      </c>
      <c r="F574" t="s">
        <v>3043</v>
      </c>
      <c r="G574" s="339" t="s">
        <v>3028</v>
      </c>
      <c r="H574" s="20">
        <v>943</v>
      </c>
      <c r="I574" s="470" t="s">
        <v>44</v>
      </c>
      <c r="J574" s="469" t="str">
        <f>IF(ISBLANK(INDEX('Policy Characteristics'!D:D,MATCH($C574,'Policy Characteristics'!$C:$C,0))),"",INDEX('Policy Characteristics'!D:D,MATCH($C574,'Policy Characteristics'!$C:$C,0)))</f>
        <v>Industry CCS</v>
      </c>
      <c r="K574" s="446" t="str">
        <f>IF(ISBLANK(INDEX('Policy Characteristics'!E:E,MATCH($C574,'Policy Characteristics'!$C:$C,0))),"",INDEX('Policy Characteristics'!E:E,MATCH($C574,'Policy Characteristics'!$C:$C,0)))</f>
        <v>indst CCS</v>
      </c>
      <c r="L574" s="242">
        <f>IF(ISBLANK(INDEX('Policy Characteristics'!F:F,MATCH($C574,'Policy Characteristics'!$C:$C,0))),"",INDEX('Policy Characteristics'!F:F,MATCH($C574,'Policy Characteristics'!$C:$C,0)))</f>
        <v>0</v>
      </c>
      <c r="M574" s="242">
        <f>IF(ISBLANK(INDEX('Policy Characteristics'!G:G,MATCH($C574,'Policy Characteristics'!$C:$C,0))),"",INDEX('Policy Characteristics'!G:G,MATCH($C574,'Policy Characteristics'!$C:$C,0)))</f>
        <v>1</v>
      </c>
      <c r="N574" s="242">
        <f>IF(ISBLANK(INDEX('Policy Characteristics'!H:H,MATCH($C574,'Policy Characteristics'!$C:$C,0))),"",INDEX('Policy Characteristics'!H:H,MATCH($C574,'Policy Characteristics'!$C:$C,0)))</f>
        <v>0.01</v>
      </c>
      <c r="O574" s="446" t="str">
        <f>IF(ISBLANK(INDEX('Policy Characteristics'!I:I,MATCH($C574,'Policy Characteristics'!$C:$C,0))),"",INDEX('Policy Characteristics'!I:I,MATCH($C574,'Policy Characteristics'!$C:$C,0)))</f>
        <v>% of CO2 captured</v>
      </c>
      <c r="P574" s="446" t="str">
        <f>IF(ISBLANK(INDEX('Policy Characteristics'!J:J,MATCH($C574,'Policy Characteristics'!$C:$C,0))),"",INDEX('Policy Characteristics'!J:J,MATCH($C574,'Policy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4" s="446" t="str">
        <f>IF(ISBLANK(INDEX('Policy Characteristics'!K:K,MATCH($C574,'Policy Characteristics'!$C:$C,0))),"",INDEX('Policy Characteristics'!K:K,MATCH($C574,'Policy Characteristics'!$C:$C,0)))</f>
        <v>ccs.html#ccs</v>
      </c>
      <c r="R574" s="446" t="str">
        <f>IF(ISBLANK(INDEX('Policy Characteristics'!L:L,MATCH($C574,'Policy Characteristics'!$C:$C,0))),"",INDEX('Policy Characteristics'!L:L,MATCH($C574,'Policy Characteristics'!$C:$C,0)))</f>
        <v>carbon-capture-and-sequestration.html</v>
      </c>
    </row>
    <row r="575" spans="1:18" x14ac:dyDescent="0.25">
      <c r="A575" s="446" t="str">
        <f>IF(ISBLANK(INDEX('Policy Characteristics'!A:A,MATCH($C575,'Policy Characteristics'!$C:$C,0))),"",INDEX('Policy Characteristics'!A:A,MATCH($C575,'Policy Characteristics'!$C:$C,0)))</f>
        <v>Industry</v>
      </c>
      <c r="B575" s="467" t="str">
        <f>IF(ISBLANK(INDEX('Policy Characteristics'!B:B,MATCH($C575,'Policy Characteristics'!$C:$C,0))),"",INDEX('Policy Characteristics'!B:B,MATCH($C575,'Policy Characteristics'!$C:$C,0)))</f>
        <v>Carbon Capture and Sequestration</v>
      </c>
      <c r="C575" s="446" t="str">
        <f t="shared" si="31"/>
        <v>Industry Sector Fraction of Potential Additional CCS Achieved</v>
      </c>
      <c r="D575" s="294" t="s">
        <v>3082</v>
      </c>
      <c r="E575" s="294" t="s">
        <v>3026</v>
      </c>
      <c r="F575" t="s">
        <v>3044</v>
      </c>
      <c r="G575" s="339" t="s">
        <v>3027</v>
      </c>
      <c r="H575" s="20">
        <v>944</v>
      </c>
      <c r="I575" s="468" t="s">
        <v>43</v>
      </c>
      <c r="J575" s="469" t="str">
        <f>IF(ISBLANK(INDEX('Policy Characteristics'!D:D,MATCH($C575,'Policy Characteristics'!$C:$C,0))),"",INDEX('Policy Characteristics'!D:D,MATCH($C575,'Policy Characteristics'!$C:$C,0)))</f>
        <v>Industry CCS</v>
      </c>
      <c r="K575" s="446" t="str">
        <f>IF(ISBLANK(INDEX('Policy Characteristics'!E:E,MATCH($C575,'Policy Characteristics'!$C:$C,0))),"",INDEX('Policy Characteristics'!E:E,MATCH($C575,'Policy Characteristics'!$C:$C,0)))</f>
        <v>indst CCS</v>
      </c>
      <c r="L575" s="242">
        <f>IF(ISBLANK(INDEX('Policy Characteristics'!F:F,MATCH($C575,'Policy Characteristics'!$C:$C,0))),"",INDEX('Policy Characteristics'!F:F,MATCH($C575,'Policy Characteristics'!$C:$C,0)))</f>
        <v>0</v>
      </c>
      <c r="M575" s="242">
        <f>IF(ISBLANK(INDEX('Policy Characteristics'!G:G,MATCH($C575,'Policy Characteristics'!$C:$C,0))),"",INDEX('Policy Characteristics'!G:G,MATCH($C575,'Policy Characteristics'!$C:$C,0)))</f>
        <v>1</v>
      </c>
      <c r="N575" s="242">
        <f>IF(ISBLANK(INDEX('Policy Characteristics'!H:H,MATCH($C575,'Policy Characteristics'!$C:$C,0))),"",INDEX('Policy Characteristics'!H:H,MATCH($C575,'Policy Characteristics'!$C:$C,0)))</f>
        <v>0.01</v>
      </c>
      <c r="O575" s="446" t="str">
        <f>IF(ISBLANK(INDEX('Policy Characteristics'!I:I,MATCH($C575,'Policy Characteristics'!$C:$C,0))),"",INDEX('Policy Characteristics'!I:I,MATCH($C575,'Policy Characteristics'!$C:$C,0)))</f>
        <v>% of CO2 captured</v>
      </c>
      <c r="P575" s="446" t="str">
        <f>IF(ISBLANK(INDEX('Policy Characteristics'!J:J,MATCH($C575,'Policy Characteristics'!$C:$C,0))),"",INDEX('Policy Characteristics'!J:J,MATCH($C575,'Policy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5" s="446" t="str">
        <f>IF(ISBLANK(INDEX('Policy Characteristics'!K:K,MATCH($C575,'Policy Characteristics'!$C:$C,0))),"",INDEX('Policy Characteristics'!K:K,MATCH($C575,'Policy Characteristics'!$C:$C,0)))</f>
        <v>ccs.html#ccs</v>
      </c>
      <c r="R575" s="446" t="str">
        <f>IF(ISBLANK(INDEX('Policy Characteristics'!L:L,MATCH($C575,'Policy Characteristics'!$C:$C,0))),"",INDEX('Policy Characteristics'!L:L,MATCH($C575,'Policy Characteristics'!$C:$C,0)))</f>
        <v>carbon-capture-and-sequestration.html</v>
      </c>
    </row>
    <row r="576" spans="1:18" x14ac:dyDescent="0.25">
      <c r="A576" s="446" t="str">
        <f>IF(ISBLANK(INDEX('Policy Characteristics'!A:A,MATCH($C576,'Policy Characteristics'!$C:$C,0))),"",INDEX('Policy Characteristics'!A:A,MATCH($C576,'Policy Characteristics'!$C:$C,0)))</f>
        <v>Industry</v>
      </c>
      <c r="B576" s="467" t="str">
        <f>IF(ISBLANK(INDEX('Policy Characteristics'!B:B,MATCH($C576,'Policy Characteristics'!$C:$C,0))),"",INDEX('Policy Characteristics'!B:B,MATCH($C576,'Policy Characteristics'!$C:$C,0)))</f>
        <v>Carbon Capture and Sequestration</v>
      </c>
      <c r="C576" s="446" t="str">
        <f t="shared" si="31"/>
        <v>Industry Sector Fraction of Potential Additional CCS Achieved</v>
      </c>
      <c r="D576" s="294" t="s">
        <v>3082</v>
      </c>
      <c r="E576" s="294" t="s">
        <v>2532</v>
      </c>
      <c r="F576" t="s">
        <v>3044</v>
      </c>
      <c r="G576" s="339" t="s">
        <v>3028</v>
      </c>
      <c r="H576" s="20">
        <v>945</v>
      </c>
      <c r="I576" s="470" t="s">
        <v>44</v>
      </c>
      <c r="J576" s="469" t="str">
        <f>IF(ISBLANK(INDEX('Policy Characteristics'!D:D,MATCH($C576,'Policy Characteristics'!$C:$C,0))),"",INDEX('Policy Characteristics'!D:D,MATCH($C576,'Policy Characteristics'!$C:$C,0)))</f>
        <v>Industry CCS</v>
      </c>
      <c r="K576" s="446" t="str">
        <f>IF(ISBLANK(INDEX('Policy Characteristics'!E:E,MATCH($C576,'Policy Characteristics'!$C:$C,0))),"",INDEX('Policy Characteristics'!E:E,MATCH($C576,'Policy Characteristics'!$C:$C,0)))</f>
        <v>indst CCS</v>
      </c>
      <c r="L576" s="242">
        <f>IF(ISBLANK(INDEX('Policy Characteristics'!F:F,MATCH($C576,'Policy Characteristics'!$C:$C,0))),"",INDEX('Policy Characteristics'!F:F,MATCH($C576,'Policy Characteristics'!$C:$C,0)))</f>
        <v>0</v>
      </c>
      <c r="M576" s="242">
        <f>IF(ISBLANK(INDEX('Policy Characteristics'!G:G,MATCH($C576,'Policy Characteristics'!$C:$C,0))),"",INDEX('Policy Characteristics'!G:G,MATCH($C576,'Policy Characteristics'!$C:$C,0)))</f>
        <v>1</v>
      </c>
      <c r="N576" s="242">
        <f>IF(ISBLANK(INDEX('Policy Characteristics'!H:H,MATCH($C576,'Policy Characteristics'!$C:$C,0))),"",INDEX('Policy Characteristics'!H:H,MATCH($C576,'Policy Characteristics'!$C:$C,0)))</f>
        <v>0.01</v>
      </c>
      <c r="O576" s="446" t="str">
        <f>IF(ISBLANK(INDEX('Policy Characteristics'!I:I,MATCH($C576,'Policy Characteristics'!$C:$C,0))),"",INDEX('Policy Characteristics'!I:I,MATCH($C576,'Policy Characteristics'!$C:$C,0)))</f>
        <v>% of CO2 captured</v>
      </c>
      <c r="P576" s="446" t="str">
        <f>IF(ISBLANK(INDEX('Policy Characteristics'!J:J,MATCH($C576,'Policy Characteristics'!$C:$C,0))),"",INDEX('Policy Characteristics'!J:J,MATCH($C576,'Policy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6" s="446" t="str">
        <f>IF(ISBLANK(INDEX('Policy Characteristics'!K:K,MATCH($C576,'Policy Characteristics'!$C:$C,0))),"",INDEX('Policy Characteristics'!K:K,MATCH($C576,'Policy Characteristics'!$C:$C,0)))</f>
        <v>ccs.html#ccs</v>
      </c>
      <c r="R576" s="446" t="str">
        <f>IF(ISBLANK(INDEX('Policy Characteristics'!L:L,MATCH($C576,'Policy Characteristics'!$C:$C,0))),"",INDEX('Policy Characteristics'!L:L,MATCH($C576,'Policy Characteristics'!$C:$C,0)))</f>
        <v>carbon-capture-and-sequestration.html</v>
      </c>
    </row>
    <row r="577" spans="1:18" x14ac:dyDescent="0.25">
      <c r="A577" s="446" t="str">
        <f>IF(ISBLANK(INDEX('Policy Characteristics'!A:A,MATCH($C577,'Policy Characteristics'!$C:$C,0))),"",INDEX('Policy Characteristics'!A:A,MATCH($C577,'Policy Characteristics'!$C:$C,0)))</f>
        <v>Industry</v>
      </c>
      <c r="B577" s="467" t="str">
        <f>IF(ISBLANK(INDEX('Policy Characteristics'!B:B,MATCH($C577,'Policy Characteristics'!$C:$C,0))),"",INDEX('Policy Characteristics'!B:B,MATCH($C577,'Policy Characteristics'!$C:$C,0)))</f>
        <v>Carbon Capture and Sequestration</v>
      </c>
      <c r="C577" s="446" t="str">
        <f t="shared" si="31"/>
        <v>Industry Sector Fraction of Potential Additional CCS Achieved</v>
      </c>
      <c r="D577" s="294" t="s">
        <v>3083</v>
      </c>
      <c r="E577" s="294" t="s">
        <v>3026</v>
      </c>
      <c r="F577" t="s">
        <v>3045</v>
      </c>
      <c r="G577" s="339" t="s">
        <v>3027</v>
      </c>
      <c r="H577" s="20">
        <v>946</v>
      </c>
      <c r="I577" s="468" t="s">
        <v>43</v>
      </c>
      <c r="J577" s="469" t="str">
        <f>IF(ISBLANK(INDEX('Policy Characteristics'!D:D,MATCH($C577,'Policy Characteristics'!$C:$C,0))),"",INDEX('Policy Characteristics'!D:D,MATCH($C577,'Policy Characteristics'!$C:$C,0)))</f>
        <v>Industry CCS</v>
      </c>
      <c r="K577" s="446" t="str">
        <f>IF(ISBLANK(INDEX('Policy Characteristics'!E:E,MATCH($C577,'Policy Characteristics'!$C:$C,0))),"",INDEX('Policy Characteristics'!E:E,MATCH($C577,'Policy Characteristics'!$C:$C,0)))</f>
        <v>indst CCS</v>
      </c>
      <c r="L577" s="242">
        <f>IF(ISBLANK(INDEX('Policy Characteristics'!F:F,MATCH($C577,'Policy Characteristics'!$C:$C,0))),"",INDEX('Policy Characteristics'!F:F,MATCH($C577,'Policy Characteristics'!$C:$C,0)))</f>
        <v>0</v>
      </c>
      <c r="M577" s="242">
        <f>IF(ISBLANK(INDEX('Policy Characteristics'!G:G,MATCH($C577,'Policy Characteristics'!$C:$C,0))),"",INDEX('Policy Characteristics'!G:G,MATCH($C577,'Policy Characteristics'!$C:$C,0)))</f>
        <v>1</v>
      </c>
      <c r="N577" s="242">
        <f>IF(ISBLANK(INDEX('Policy Characteristics'!H:H,MATCH($C577,'Policy Characteristics'!$C:$C,0))),"",INDEX('Policy Characteristics'!H:H,MATCH($C577,'Policy Characteristics'!$C:$C,0)))</f>
        <v>0.01</v>
      </c>
      <c r="O577" s="446" t="str">
        <f>IF(ISBLANK(INDEX('Policy Characteristics'!I:I,MATCH($C577,'Policy Characteristics'!$C:$C,0))),"",INDEX('Policy Characteristics'!I:I,MATCH($C577,'Policy Characteristics'!$C:$C,0)))</f>
        <v>% of CO2 captured</v>
      </c>
      <c r="P577" s="446" t="str">
        <f>IF(ISBLANK(INDEX('Policy Characteristics'!J:J,MATCH($C577,'Policy Characteristics'!$C:$C,0))),"",INDEX('Policy Characteristics'!J:J,MATCH($C577,'Policy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7" s="446" t="str">
        <f>IF(ISBLANK(INDEX('Policy Characteristics'!K:K,MATCH($C577,'Policy Characteristics'!$C:$C,0))),"",INDEX('Policy Characteristics'!K:K,MATCH($C577,'Policy Characteristics'!$C:$C,0)))</f>
        <v>ccs.html#ccs</v>
      </c>
      <c r="R577" s="446" t="str">
        <f>IF(ISBLANK(INDEX('Policy Characteristics'!L:L,MATCH($C577,'Policy Characteristics'!$C:$C,0))),"",INDEX('Policy Characteristics'!L:L,MATCH($C577,'Policy Characteristics'!$C:$C,0)))</f>
        <v>carbon-capture-and-sequestration.html</v>
      </c>
    </row>
    <row r="578" spans="1:18" x14ac:dyDescent="0.25">
      <c r="A578" s="446" t="str">
        <f>IF(ISBLANK(INDEX('Policy Characteristics'!A:A,MATCH($C578,'Policy Characteristics'!$C:$C,0))),"",INDEX('Policy Characteristics'!A:A,MATCH($C578,'Policy Characteristics'!$C:$C,0)))</f>
        <v>Industry</v>
      </c>
      <c r="B578" s="467" t="str">
        <f>IF(ISBLANK(INDEX('Policy Characteristics'!B:B,MATCH($C578,'Policy Characteristics'!$C:$C,0))),"",INDEX('Policy Characteristics'!B:B,MATCH($C578,'Policy Characteristics'!$C:$C,0)))</f>
        <v>Carbon Capture and Sequestration</v>
      </c>
      <c r="C578" s="446" t="str">
        <f t="shared" si="31"/>
        <v>Industry Sector Fraction of Potential Additional CCS Achieved</v>
      </c>
      <c r="D578" s="294" t="s">
        <v>3083</v>
      </c>
      <c r="E578" s="294" t="s">
        <v>2532</v>
      </c>
      <c r="F578" t="s">
        <v>3045</v>
      </c>
      <c r="G578" s="339" t="s">
        <v>3028</v>
      </c>
      <c r="H578" s="20">
        <v>947</v>
      </c>
      <c r="I578" s="470" t="s">
        <v>44</v>
      </c>
      <c r="J578" s="469" t="str">
        <f>IF(ISBLANK(INDEX('Policy Characteristics'!D:D,MATCH($C578,'Policy Characteristics'!$C:$C,0))),"",INDEX('Policy Characteristics'!D:D,MATCH($C578,'Policy Characteristics'!$C:$C,0)))</f>
        <v>Industry CCS</v>
      </c>
      <c r="K578" s="446" t="str">
        <f>IF(ISBLANK(INDEX('Policy Characteristics'!E:E,MATCH($C578,'Policy Characteristics'!$C:$C,0))),"",INDEX('Policy Characteristics'!E:E,MATCH($C578,'Policy Characteristics'!$C:$C,0)))</f>
        <v>indst CCS</v>
      </c>
      <c r="L578" s="242">
        <f>IF(ISBLANK(INDEX('Policy Characteristics'!F:F,MATCH($C578,'Policy Characteristics'!$C:$C,0))),"",INDEX('Policy Characteristics'!F:F,MATCH($C578,'Policy Characteristics'!$C:$C,0)))</f>
        <v>0</v>
      </c>
      <c r="M578" s="242">
        <f>IF(ISBLANK(INDEX('Policy Characteristics'!G:G,MATCH($C578,'Policy Characteristics'!$C:$C,0))),"",INDEX('Policy Characteristics'!G:G,MATCH($C578,'Policy Characteristics'!$C:$C,0)))</f>
        <v>1</v>
      </c>
      <c r="N578" s="242">
        <f>IF(ISBLANK(INDEX('Policy Characteristics'!H:H,MATCH($C578,'Policy Characteristics'!$C:$C,0))),"",INDEX('Policy Characteristics'!H:H,MATCH($C578,'Policy Characteristics'!$C:$C,0)))</f>
        <v>0.01</v>
      </c>
      <c r="O578" s="446" t="str">
        <f>IF(ISBLANK(INDEX('Policy Characteristics'!I:I,MATCH($C578,'Policy Characteristics'!$C:$C,0))),"",INDEX('Policy Characteristics'!I:I,MATCH($C578,'Policy Characteristics'!$C:$C,0)))</f>
        <v>% of CO2 captured</v>
      </c>
      <c r="P578" s="446" t="str">
        <f>IF(ISBLANK(INDEX('Policy Characteristics'!J:J,MATCH($C578,'Policy Characteristics'!$C:$C,0))),"",INDEX('Policy Characteristics'!J:J,MATCH($C578,'Policy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8" s="446" t="str">
        <f>IF(ISBLANK(INDEX('Policy Characteristics'!K:K,MATCH($C578,'Policy Characteristics'!$C:$C,0))),"",INDEX('Policy Characteristics'!K:K,MATCH($C578,'Policy Characteristics'!$C:$C,0)))</f>
        <v>ccs.html#ccs</v>
      </c>
      <c r="R578" s="446" t="str">
        <f>IF(ISBLANK(INDEX('Policy Characteristics'!L:L,MATCH($C578,'Policy Characteristics'!$C:$C,0))),"",INDEX('Policy Characteristics'!L:L,MATCH($C578,'Policy Characteristics'!$C:$C,0)))</f>
        <v>carbon-capture-and-sequestration.html</v>
      </c>
    </row>
    <row r="579" spans="1:18" x14ac:dyDescent="0.25">
      <c r="A579" s="446" t="str">
        <f>IF(ISBLANK(INDEX('Policy Characteristics'!A:A,MATCH($C579,'Policy Characteristics'!$C:$C,0))),"",INDEX('Policy Characteristics'!A:A,MATCH($C579,'Policy Characteristics'!$C:$C,0)))</f>
        <v>Industry</v>
      </c>
      <c r="B579" s="467" t="str">
        <f>IF(ISBLANK(INDEX('Policy Characteristics'!B:B,MATCH($C579,'Policy Characteristics'!$C:$C,0))),"",INDEX('Policy Characteristics'!B:B,MATCH($C579,'Policy Characteristics'!$C:$C,0)))</f>
        <v>Carbon Capture and Sequestration</v>
      </c>
      <c r="C579" s="446" t="str">
        <f t="shared" si="31"/>
        <v>Industry Sector Fraction of Potential Additional CCS Achieved</v>
      </c>
      <c r="D579" s="294" t="s">
        <v>3084</v>
      </c>
      <c r="E579" s="294" t="s">
        <v>3026</v>
      </c>
      <c r="F579" t="s">
        <v>3046</v>
      </c>
      <c r="G579" s="339" t="s">
        <v>3027</v>
      </c>
      <c r="H579" s="20">
        <v>948</v>
      </c>
      <c r="I579" s="468" t="s">
        <v>43</v>
      </c>
      <c r="J579" s="469" t="str">
        <f>IF(ISBLANK(INDEX('Policy Characteristics'!D:D,MATCH($C579,'Policy Characteristics'!$C:$C,0))),"",INDEX('Policy Characteristics'!D:D,MATCH($C579,'Policy Characteristics'!$C:$C,0)))</f>
        <v>Industry CCS</v>
      </c>
      <c r="K579" s="446" t="str">
        <f>IF(ISBLANK(INDEX('Policy Characteristics'!E:E,MATCH($C579,'Policy Characteristics'!$C:$C,0))),"",INDEX('Policy Characteristics'!E:E,MATCH($C579,'Policy Characteristics'!$C:$C,0)))</f>
        <v>indst CCS</v>
      </c>
      <c r="L579" s="242">
        <f>IF(ISBLANK(INDEX('Policy Characteristics'!F:F,MATCH($C579,'Policy Characteristics'!$C:$C,0))),"",INDEX('Policy Characteristics'!F:F,MATCH($C579,'Policy Characteristics'!$C:$C,0)))</f>
        <v>0</v>
      </c>
      <c r="M579" s="242">
        <f>IF(ISBLANK(INDEX('Policy Characteristics'!G:G,MATCH($C579,'Policy Characteristics'!$C:$C,0))),"",INDEX('Policy Characteristics'!G:G,MATCH($C579,'Policy Characteristics'!$C:$C,0)))</f>
        <v>1</v>
      </c>
      <c r="N579" s="242">
        <f>IF(ISBLANK(INDEX('Policy Characteristics'!H:H,MATCH($C579,'Policy Characteristics'!$C:$C,0))),"",INDEX('Policy Characteristics'!H:H,MATCH($C579,'Policy Characteristics'!$C:$C,0)))</f>
        <v>0.01</v>
      </c>
      <c r="O579" s="446" t="str">
        <f>IF(ISBLANK(INDEX('Policy Characteristics'!I:I,MATCH($C579,'Policy Characteristics'!$C:$C,0))),"",INDEX('Policy Characteristics'!I:I,MATCH($C579,'Policy Characteristics'!$C:$C,0)))</f>
        <v>% of CO2 captured</v>
      </c>
      <c r="P579" s="446" t="str">
        <f>IF(ISBLANK(INDEX('Policy Characteristics'!J:J,MATCH($C579,'Policy Characteristics'!$C:$C,0))),"",INDEX('Policy Characteristics'!J:J,MATCH($C579,'Policy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9" s="446" t="str">
        <f>IF(ISBLANK(INDEX('Policy Characteristics'!K:K,MATCH($C579,'Policy Characteristics'!$C:$C,0))),"",INDEX('Policy Characteristics'!K:K,MATCH($C579,'Policy Characteristics'!$C:$C,0)))</f>
        <v>ccs.html#ccs</v>
      </c>
      <c r="R579" s="446" t="str">
        <f>IF(ISBLANK(INDEX('Policy Characteristics'!L:L,MATCH($C579,'Policy Characteristics'!$C:$C,0))),"",INDEX('Policy Characteristics'!L:L,MATCH($C579,'Policy Characteristics'!$C:$C,0)))</f>
        <v>carbon-capture-and-sequestration.html</v>
      </c>
    </row>
    <row r="580" spans="1:18" x14ac:dyDescent="0.25">
      <c r="A580" s="446" t="str">
        <f>IF(ISBLANK(INDEX('Policy Characteristics'!A:A,MATCH($C580,'Policy Characteristics'!$C:$C,0))),"",INDEX('Policy Characteristics'!A:A,MATCH($C580,'Policy Characteristics'!$C:$C,0)))</f>
        <v>Industry</v>
      </c>
      <c r="B580" s="467" t="str">
        <f>IF(ISBLANK(INDEX('Policy Characteristics'!B:B,MATCH($C580,'Policy Characteristics'!$C:$C,0))),"",INDEX('Policy Characteristics'!B:B,MATCH($C580,'Policy Characteristics'!$C:$C,0)))</f>
        <v>Carbon Capture and Sequestration</v>
      </c>
      <c r="C580" s="446" t="str">
        <f t="shared" si="31"/>
        <v>Industry Sector Fraction of Potential Additional CCS Achieved</v>
      </c>
      <c r="D580" s="294" t="s">
        <v>3084</v>
      </c>
      <c r="E580" s="294" t="s">
        <v>2532</v>
      </c>
      <c r="F580" t="s">
        <v>3046</v>
      </c>
      <c r="G580" s="339" t="s">
        <v>3028</v>
      </c>
      <c r="H580" s="20">
        <v>949</v>
      </c>
      <c r="I580" s="470" t="s">
        <v>44</v>
      </c>
      <c r="J580" s="469" t="str">
        <f>IF(ISBLANK(INDEX('Policy Characteristics'!D:D,MATCH($C580,'Policy Characteristics'!$C:$C,0))),"",INDEX('Policy Characteristics'!D:D,MATCH($C580,'Policy Characteristics'!$C:$C,0)))</f>
        <v>Industry CCS</v>
      </c>
      <c r="K580" s="446" t="str">
        <f>IF(ISBLANK(INDEX('Policy Characteristics'!E:E,MATCH($C580,'Policy Characteristics'!$C:$C,0))),"",INDEX('Policy Characteristics'!E:E,MATCH($C580,'Policy Characteristics'!$C:$C,0)))</f>
        <v>indst CCS</v>
      </c>
      <c r="L580" s="242">
        <f>IF(ISBLANK(INDEX('Policy Characteristics'!F:F,MATCH($C580,'Policy Characteristics'!$C:$C,0))),"",INDEX('Policy Characteristics'!F:F,MATCH($C580,'Policy Characteristics'!$C:$C,0)))</f>
        <v>0</v>
      </c>
      <c r="M580" s="242">
        <f>IF(ISBLANK(INDEX('Policy Characteristics'!G:G,MATCH($C580,'Policy Characteristics'!$C:$C,0))),"",INDEX('Policy Characteristics'!G:G,MATCH($C580,'Policy Characteristics'!$C:$C,0)))</f>
        <v>1</v>
      </c>
      <c r="N580" s="242">
        <f>IF(ISBLANK(INDEX('Policy Characteristics'!H:H,MATCH($C580,'Policy Characteristics'!$C:$C,0))),"",INDEX('Policy Characteristics'!H:H,MATCH($C580,'Policy Characteristics'!$C:$C,0)))</f>
        <v>0.01</v>
      </c>
      <c r="O580" s="446" t="str">
        <f>IF(ISBLANK(INDEX('Policy Characteristics'!I:I,MATCH($C580,'Policy Characteristics'!$C:$C,0))),"",INDEX('Policy Characteristics'!I:I,MATCH($C580,'Policy Characteristics'!$C:$C,0)))</f>
        <v>% of CO2 captured</v>
      </c>
      <c r="P580" s="446" t="str">
        <f>IF(ISBLANK(INDEX('Policy Characteristics'!J:J,MATCH($C580,'Policy Characteristics'!$C:$C,0))),"",INDEX('Policy Characteristics'!J:J,MATCH($C580,'Policy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0" s="446" t="str">
        <f>IF(ISBLANK(INDEX('Policy Characteristics'!K:K,MATCH($C580,'Policy Characteristics'!$C:$C,0))),"",INDEX('Policy Characteristics'!K:K,MATCH($C580,'Policy Characteristics'!$C:$C,0)))</f>
        <v>ccs.html#ccs</v>
      </c>
      <c r="R580" s="446" t="str">
        <f>IF(ISBLANK(INDEX('Policy Characteristics'!L:L,MATCH($C580,'Policy Characteristics'!$C:$C,0))),"",INDEX('Policy Characteristics'!L:L,MATCH($C580,'Policy Characteristics'!$C:$C,0)))</f>
        <v>carbon-capture-and-sequestration.html</v>
      </c>
    </row>
    <row r="581" spans="1:18" x14ac:dyDescent="0.25">
      <c r="A581" s="446" t="str">
        <f>IF(ISBLANK(INDEX('Policy Characteristics'!A:A,MATCH($C581,'Policy Characteristics'!$C:$C,0))),"",INDEX('Policy Characteristics'!A:A,MATCH($C581,'Policy Characteristics'!$C:$C,0)))</f>
        <v>Industry</v>
      </c>
      <c r="B581" s="467" t="str">
        <f>IF(ISBLANK(INDEX('Policy Characteristics'!B:B,MATCH($C581,'Policy Characteristics'!$C:$C,0))),"",INDEX('Policy Characteristics'!B:B,MATCH($C581,'Policy Characteristics'!$C:$C,0)))</f>
        <v>Carbon Capture and Sequestration</v>
      </c>
      <c r="C581" s="446" t="str">
        <f t="shared" si="31"/>
        <v>Industry Sector Fraction of Potential Additional CCS Achieved</v>
      </c>
      <c r="D581" s="294" t="s">
        <v>3085</v>
      </c>
      <c r="E581" s="294" t="s">
        <v>3026</v>
      </c>
      <c r="F581" t="s">
        <v>3047</v>
      </c>
      <c r="G581" s="339" t="s">
        <v>3027</v>
      </c>
      <c r="H581" s="20">
        <v>950</v>
      </c>
      <c r="I581" s="468" t="s">
        <v>43</v>
      </c>
      <c r="J581" s="469" t="str">
        <f>IF(ISBLANK(INDEX('Policy Characteristics'!D:D,MATCH($C581,'Policy Characteristics'!$C:$C,0))),"",INDEX('Policy Characteristics'!D:D,MATCH($C581,'Policy Characteristics'!$C:$C,0)))</f>
        <v>Industry CCS</v>
      </c>
      <c r="K581" s="446" t="str">
        <f>IF(ISBLANK(INDEX('Policy Characteristics'!E:E,MATCH($C581,'Policy Characteristics'!$C:$C,0))),"",INDEX('Policy Characteristics'!E:E,MATCH($C581,'Policy Characteristics'!$C:$C,0)))</f>
        <v>indst CCS</v>
      </c>
      <c r="L581" s="242">
        <f>IF(ISBLANK(INDEX('Policy Characteristics'!F:F,MATCH($C581,'Policy Characteristics'!$C:$C,0))),"",INDEX('Policy Characteristics'!F:F,MATCH($C581,'Policy Characteristics'!$C:$C,0)))</f>
        <v>0</v>
      </c>
      <c r="M581" s="242">
        <f>IF(ISBLANK(INDEX('Policy Characteristics'!G:G,MATCH($C581,'Policy Characteristics'!$C:$C,0))),"",INDEX('Policy Characteristics'!G:G,MATCH($C581,'Policy Characteristics'!$C:$C,0)))</f>
        <v>1</v>
      </c>
      <c r="N581" s="242">
        <f>IF(ISBLANK(INDEX('Policy Characteristics'!H:H,MATCH($C581,'Policy Characteristics'!$C:$C,0))),"",INDEX('Policy Characteristics'!H:H,MATCH($C581,'Policy Characteristics'!$C:$C,0)))</f>
        <v>0.01</v>
      </c>
      <c r="O581" s="446" t="str">
        <f>IF(ISBLANK(INDEX('Policy Characteristics'!I:I,MATCH($C581,'Policy Characteristics'!$C:$C,0))),"",INDEX('Policy Characteristics'!I:I,MATCH($C581,'Policy Characteristics'!$C:$C,0)))</f>
        <v>% of CO2 captured</v>
      </c>
      <c r="P581" s="446" t="str">
        <f>IF(ISBLANK(INDEX('Policy Characteristics'!J:J,MATCH($C581,'Policy Characteristics'!$C:$C,0))),"",INDEX('Policy Characteristics'!J:J,MATCH($C581,'Policy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1" s="446" t="str">
        <f>IF(ISBLANK(INDEX('Policy Characteristics'!K:K,MATCH($C581,'Policy Characteristics'!$C:$C,0))),"",INDEX('Policy Characteristics'!K:K,MATCH($C581,'Policy Characteristics'!$C:$C,0)))</f>
        <v>ccs.html#ccs</v>
      </c>
      <c r="R581" s="446" t="str">
        <f>IF(ISBLANK(INDEX('Policy Characteristics'!L:L,MATCH($C581,'Policy Characteristics'!$C:$C,0))),"",INDEX('Policy Characteristics'!L:L,MATCH($C581,'Policy Characteristics'!$C:$C,0)))</f>
        <v>carbon-capture-and-sequestration.html</v>
      </c>
    </row>
    <row r="582" spans="1:18" x14ac:dyDescent="0.25">
      <c r="A582" s="446" t="str">
        <f>IF(ISBLANK(INDEX('Policy Characteristics'!A:A,MATCH($C582,'Policy Characteristics'!$C:$C,0))),"",INDEX('Policy Characteristics'!A:A,MATCH($C582,'Policy Characteristics'!$C:$C,0)))</f>
        <v>Industry</v>
      </c>
      <c r="B582" s="467" t="str">
        <f>IF(ISBLANK(INDEX('Policy Characteristics'!B:B,MATCH($C582,'Policy Characteristics'!$C:$C,0))),"",INDEX('Policy Characteristics'!B:B,MATCH($C582,'Policy Characteristics'!$C:$C,0)))</f>
        <v>Carbon Capture and Sequestration</v>
      </c>
      <c r="C582" s="446" t="str">
        <f t="shared" si="31"/>
        <v>Industry Sector Fraction of Potential Additional CCS Achieved</v>
      </c>
      <c r="D582" s="294" t="s">
        <v>3085</v>
      </c>
      <c r="E582" s="294" t="s">
        <v>2532</v>
      </c>
      <c r="F582" t="s">
        <v>3047</v>
      </c>
      <c r="G582" s="339" t="s">
        <v>3028</v>
      </c>
      <c r="H582" s="20">
        <v>951</v>
      </c>
      <c r="I582" s="470" t="s">
        <v>44</v>
      </c>
      <c r="J582" s="469" t="str">
        <f>IF(ISBLANK(INDEX('Policy Characteristics'!D:D,MATCH($C582,'Policy Characteristics'!$C:$C,0))),"",INDEX('Policy Characteristics'!D:D,MATCH($C582,'Policy Characteristics'!$C:$C,0)))</f>
        <v>Industry CCS</v>
      </c>
      <c r="K582" s="446" t="str">
        <f>IF(ISBLANK(INDEX('Policy Characteristics'!E:E,MATCH($C582,'Policy Characteristics'!$C:$C,0))),"",INDEX('Policy Characteristics'!E:E,MATCH($C582,'Policy Characteristics'!$C:$C,0)))</f>
        <v>indst CCS</v>
      </c>
      <c r="L582" s="242">
        <f>IF(ISBLANK(INDEX('Policy Characteristics'!F:F,MATCH($C582,'Policy Characteristics'!$C:$C,0))),"",INDEX('Policy Characteristics'!F:F,MATCH($C582,'Policy Characteristics'!$C:$C,0)))</f>
        <v>0</v>
      </c>
      <c r="M582" s="242">
        <f>IF(ISBLANK(INDEX('Policy Characteristics'!G:G,MATCH($C582,'Policy Characteristics'!$C:$C,0))),"",INDEX('Policy Characteristics'!G:G,MATCH($C582,'Policy Characteristics'!$C:$C,0)))</f>
        <v>1</v>
      </c>
      <c r="N582" s="242">
        <f>IF(ISBLANK(INDEX('Policy Characteristics'!H:H,MATCH($C582,'Policy Characteristics'!$C:$C,0))),"",INDEX('Policy Characteristics'!H:H,MATCH($C582,'Policy Characteristics'!$C:$C,0)))</f>
        <v>0.01</v>
      </c>
      <c r="O582" s="446" t="str">
        <f>IF(ISBLANK(INDEX('Policy Characteristics'!I:I,MATCH($C582,'Policy Characteristics'!$C:$C,0))),"",INDEX('Policy Characteristics'!I:I,MATCH($C582,'Policy Characteristics'!$C:$C,0)))</f>
        <v>% of CO2 captured</v>
      </c>
      <c r="P582" s="44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446" t="str">
        <f>IF(ISBLANK(INDEX('Policy Characteristics'!K:K,MATCH($C582,'Policy Characteristics'!$C:$C,0))),"",INDEX('Policy Characteristics'!K:K,MATCH($C582,'Policy Characteristics'!$C:$C,0)))</f>
        <v>ccs.html#ccs</v>
      </c>
      <c r="R582" s="446" t="str">
        <f>IF(ISBLANK(INDEX('Policy Characteristics'!L:L,MATCH($C582,'Policy Characteristics'!$C:$C,0))),"",INDEX('Policy Characteristics'!L:L,MATCH($C582,'Policy Characteristics'!$C:$C,0)))</f>
        <v>carbon-capture-and-sequestration.html</v>
      </c>
    </row>
    <row r="583" spans="1:18" x14ac:dyDescent="0.25">
      <c r="A583" s="446" t="str">
        <f>IF(ISBLANK(INDEX('Policy Characteristics'!A:A,MATCH($C583,'Policy Characteristics'!$C:$C,0))),"",INDEX('Policy Characteristics'!A:A,MATCH($C583,'Policy Characteristics'!$C:$C,0)))</f>
        <v>Industry</v>
      </c>
      <c r="B583" s="467" t="str">
        <f>IF(ISBLANK(INDEX('Policy Characteristics'!B:B,MATCH($C583,'Policy Characteristics'!$C:$C,0))),"",INDEX('Policy Characteristics'!B:B,MATCH($C583,'Policy Characteristics'!$C:$C,0)))</f>
        <v>Carbon Capture and Sequestration</v>
      </c>
      <c r="C583" s="446" t="str">
        <f t="shared" si="31"/>
        <v>Industry Sector Fraction of Potential Additional CCS Achieved</v>
      </c>
      <c r="D583" s="294" t="s">
        <v>3086</v>
      </c>
      <c r="E583" s="294" t="s">
        <v>3026</v>
      </c>
      <c r="F583" t="s">
        <v>3048</v>
      </c>
      <c r="G583" s="339" t="s">
        <v>3027</v>
      </c>
      <c r="H583" s="20">
        <v>952</v>
      </c>
      <c r="I583" s="468" t="s">
        <v>43</v>
      </c>
      <c r="J583" s="469" t="str">
        <f>IF(ISBLANK(INDEX('Policy Characteristics'!D:D,MATCH($C583,'Policy Characteristics'!$C:$C,0))),"",INDEX('Policy Characteristics'!D:D,MATCH($C583,'Policy Characteristics'!$C:$C,0)))</f>
        <v>Industry CCS</v>
      </c>
      <c r="K583" s="446" t="str">
        <f>IF(ISBLANK(INDEX('Policy Characteristics'!E:E,MATCH($C583,'Policy Characteristics'!$C:$C,0))),"",INDEX('Policy Characteristics'!E:E,MATCH($C583,'Policy Characteristics'!$C:$C,0)))</f>
        <v>indst CCS</v>
      </c>
      <c r="L583" s="242">
        <f>IF(ISBLANK(INDEX('Policy Characteristics'!F:F,MATCH($C583,'Policy Characteristics'!$C:$C,0))),"",INDEX('Policy Characteristics'!F:F,MATCH($C583,'Policy Characteristics'!$C:$C,0)))</f>
        <v>0</v>
      </c>
      <c r="M583" s="242">
        <f>IF(ISBLANK(INDEX('Policy Characteristics'!G:G,MATCH($C583,'Policy Characteristics'!$C:$C,0))),"",INDEX('Policy Characteristics'!G:G,MATCH($C583,'Policy Characteristics'!$C:$C,0)))</f>
        <v>1</v>
      </c>
      <c r="N583" s="242">
        <f>IF(ISBLANK(INDEX('Policy Characteristics'!H:H,MATCH($C583,'Policy Characteristics'!$C:$C,0))),"",INDEX('Policy Characteristics'!H:H,MATCH($C583,'Policy Characteristics'!$C:$C,0)))</f>
        <v>0.01</v>
      </c>
      <c r="O583" s="446" t="str">
        <f>IF(ISBLANK(INDEX('Policy Characteristics'!I:I,MATCH($C583,'Policy Characteristics'!$C:$C,0))),"",INDEX('Policy Characteristics'!I:I,MATCH($C583,'Policy Characteristics'!$C:$C,0)))</f>
        <v>% of CO2 captured</v>
      </c>
      <c r="P583" s="44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446" t="str">
        <f>IF(ISBLANK(INDEX('Policy Characteristics'!K:K,MATCH($C583,'Policy Characteristics'!$C:$C,0))),"",INDEX('Policy Characteristics'!K:K,MATCH($C583,'Policy Characteristics'!$C:$C,0)))</f>
        <v>ccs.html#ccs</v>
      </c>
      <c r="R583" s="446" t="str">
        <f>IF(ISBLANK(INDEX('Policy Characteristics'!L:L,MATCH($C583,'Policy Characteristics'!$C:$C,0))),"",INDEX('Policy Characteristics'!L:L,MATCH($C583,'Policy Characteristics'!$C:$C,0)))</f>
        <v>carbon-capture-and-sequestration.html</v>
      </c>
    </row>
    <row r="584" spans="1:18" x14ac:dyDescent="0.25">
      <c r="A584" s="446" t="str">
        <f>IF(ISBLANK(INDEX('Policy Characteristics'!A:A,MATCH($C584,'Policy Characteristics'!$C:$C,0))),"",INDEX('Policy Characteristics'!A:A,MATCH($C584,'Policy Characteristics'!$C:$C,0)))</f>
        <v>Industry</v>
      </c>
      <c r="B584" s="467" t="str">
        <f>IF(ISBLANK(INDEX('Policy Characteristics'!B:B,MATCH($C584,'Policy Characteristics'!$C:$C,0))),"",INDEX('Policy Characteristics'!B:B,MATCH($C584,'Policy Characteristics'!$C:$C,0)))</f>
        <v>Carbon Capture and Sequestration</v>
      </c>
      <c r="C584" s="446" t="str">
        <f t="shared" si="31"/>
        <v>Industry Sector Fraction of Potential Additional CCS Achieved</v>
      </c>
      <c r="D584" s="294" t="s">
        <v>3086</v>
      </c>
      <c r="E584" s="294" t="s">
        <v>2532</v>
      </c>
      <c r="F584" t="s">
        <v>3048</v>
      </c>
      <c r="G584" s="339" t="s">
        <v>3028</v>
      </c>
      <c r="H584" s="20">
        <v>953</v>
      </c>
      <c r="I584" s="470" t="s">
        <v>43</v>
      </c>
      <c r="J584" s="469" t="str">
        <f>IF(ISBLANK(INDEX('Policy Characteristics'!D:D,MATCH($C584,'Policy Characteristics'!$C:$C,0))),"",INDEX('Policy Characteristics'!D:D,MATCH($C584,'Policy Characteristics'!$C:$C,0)))</f>
        <v>Industry CCS</v>
      </c>
      <c r="K584" s="446" t="str">
        <f>IF(ISBLANK(INDEX('Policy Characteristics'!E:E,MATCH($C584,'Policy Characteristics'!$C:$C,0))),"",INDEX('Policy Characteristics'!E:E,MATCH($C584,'Policy Characteristics'!$C:$C,0)))</f>
        <v>indst CCS</v>
      </c>
      <c r="L584" s="242">
        <f>IF(ISBLANK(INDEX('Policy Characteristics'!F:F,MATCH($C584,'Policy Characteristics'!$C:$C,0))),"",INDEX('Policy Characteristics'!F:F,MATCH($C584,'Policy Characteristics'!$C:$C,0)))</f>
        <v>0</v>
      </c>
      <c r="M584" s="242">
        <f>IF(ISBLANK(INDEX('Policy Characteristics'!G:G,MATCH($C584,'Policy Characteristics'!$C:$C,0))),"",INDEX('Policy Characteristics'!G:G,MATCH($C584,'Policy Characteristics'!$C:$C,0)))</f>
        <v>1</v>
      </c>
      <c r="N584" s="242">
        <f>IF(ISBLANK(INDEX('Policy Characteristics'!H:H,MATCH($C584,'Policy Characteristics'!$C:$C,0))),"",INDEX('Policy Characteristics'!H:H,MATCH($C584,'Policy Characteristics'!$C:$C,0)))</f>
        <v>0.01</v>
      </c>
      <c r="O584" s="446" t="str">
        <f>IF(ISBLANK(INDEX('Policy Characteristics'!I:I,MATCH($C584,'Policy Characteristics'!$C:$C,0))),"",INDEX('Policy Characteristics'!I:I,MATCH($C584,'Policy Characteristics'!$C:$C,0)))</f>
        <v>% of CO2 captured</v>
      </c>
      <c r="P584" s="44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446" t="str">
        <f>IF(ISBLANK(INDEX('Policy Characteristics'!K:K,MATCH($C584,'Policy Characteristics'!$C:$C,0))),"",INDEX('Policy Characteristics'!K:K,MATCH($C584,'Policy Characteristics'!$C:$C,0)))</f>
        <v>ccs.html#ccs</v>
      </c>
      <c r="R584" s="446" t="str">
        <f>IF(ISBLANK(INDEX('Policy Characteristics'!L:L,MATCH($C584,'Policy Characteristics'!$C:$C,0))),"",INDEX('Policy Characteristics'!L:L,MATCH($C584,'Policy Characteristics'!$C:$C,0)))</f>
        <v>carbon-capture-and-sequestration.html</v>
      </c>
    </row>
    <row r="585" spans="1:18" x14ac:dyDescent="0.25">
      <c r="A585" s="446" t="str">
        <f>IF(ISBLANK(INDEX('Policy Characteristics'!A:A,MATCH($C585,'Policy Characteristics'!$C:$C,0))),"",INDEX('Policy Characteristics'!A:A,MATCH($C585,'Policy Characteristics'!$C:$C,0)))</f>
        <v>Industry</v>
      </c>
      <c r="B585" s="467" t="str">
        <f>IF(ISBLANK(INDEX('Policy Characteristics'!B:B,MATCH($C585,'Policy Characteristics'!$C:$C,0))),"",INDEX('Policy Characteristics'!B:B,MATCH($C585,'Policy Characteristics'!$C:$C,0)))</f>
        <v>Carbon Capture and Sequestration</v>
      </c>
      <c r="C585" s="446" t="str">
        <f t="shared" si="31"/>
        <v>Industry Sector Fraction of Potential Additional CCS Achieved</v>
      </c>
      <c r="D585" s="294" t="s">
        <v>3087</v>
      </c>
      <c r="E585" s="294" t="s">
        <v>3026</v>
      </c>
      <c r="F585" t="s">
        <v>3090</v>
      </c>
      <c r="G585" s="339" t="s">
        <v>3027</v>
      </c>
      <c r="H585" s="20">
        <v>954</v>
      </c>
      <c r="I585" s="470" t="s">
        <v>44</v>
      </c>
      <c r="J585" s="469" t="str">
        <f>IF(ISBLANK(INDEX('Policy Characteristics'!D:D,MATCH($C585,'Policy Characteristics'!$C:$C,0))),"",INDEX('Policy Characteristics'!D:D,MATCH($C585,'Policy Characteristics'!$C:$C,0)))</f>
        <v>Industry CCS</v>
      </c>
      <c r="K585" s="446" t="str">
        <f>IF(ISBLANK(INDEX('Policy Characteristics'!E:E,MATCH($C585,'Policy Characteristics'!$C:$C,0))),"",INDEX('Policy Characteristics'!E:E,MATCH($C585,'Policy Characteristics'!$C:$C,0)))</f>
        <v>indst CCS</v>
      </c>
      <c r="L585" s="242">
        <f>IF(ISBLANK(INDEX('Policy Characteristics'!F:F,MATCH($C585,'Policy Characteristics'!$C:$C,0))),"",INDEX('Policy Characteristics'!F:F,MATCH($C585,'Policy Characteristics'!$C:$C,0)))</f>
        <v>0</v>
      </c>
      <c r="M585" s="242">
        <f>IF(ISBLANK(INDEX('Policy Characteristics'!G:G,MATCH($C585,'Policy Characteristics'!$C:$C,0))),"",INDEX('Policy Characteristics'!G:G,MATCH($C585,'Policy Characteristics'!$C:$C,0)))</f>
        <v>1</v>
      </c>
      <c r="N585" s="242">
        <f>IF(ISBLANK(INDEX('Policy Characteristics'!H:H,MATCH($C585,'Policy Characteristics'!$C:$C,0))),"",INDEX('Policy Characteristics'!H:H,MATCH($C585,'Policy Characteristics'!$C:$C,0)))</f>
        <v>0.01</v>
      </c>
      <c r="O585" s="446" t="str">
        <f>IF(ISBLANK(INDEX('Policy Characteristics'!I:I,MATCH($C585,'Policy Characteristics'!$C:$C,0))),"",INDEX('Policy Characteristics'!I:I,MATCH($C585,'Policy Characteristics'!$C:$C,0)))</f>
        <v>% of CO2 captured</v>
      </c>
      <c r="P585" s="44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446" t="str">
        <f>IF(ISBLANK(INDEX('Policy Characteristics'!K:K,MATCH($C585,'Policy Characteristics'!$C:$C,0))),"",INDEX('Policy Characteristics'!K:K,MATCH($C585,'Policy Characteristics'!$C:$C,0)))</f>
        <v>ccs.html#ccs</v>
      </c>
      <c r="R585" s="446" t="str">
        <f>IF(ISBLANK(INDEX('Policy Characteristics'!L:L,MATCH($C585,'Policy Characteristics'!$C:$C,0))),"",INDEX('Policy Characteristics'!L:L,MATCH($C585,'Policy Characteristics'!$C:$C,0)))</f>
        <v>carbon-capture-and-sequestration.html</v>
      </c>
    </row>
    <row r="586" spans="1:18" x14ac:dyDescent="0.25">
      <c r="A586" s="446" t="str">
        <f>IF(ISBLANK(INDEX('Policy Characteristics'!A:A,MATCH($C586,'Policy Characteristics'!$C:$C,0))),"",INDEX('Policy Characteristics'!A:A,MATCH($C586,'Policy Characteristics'!$C:$C,0)))</f>
        <v>Industry</v>
      </c>
      <c r="B586" s="467" t="str">
        <f>IF(ISBLANK(INDEX('Policy Characteristics'!B:B,MATCH($C586,'Policy Characteristics'!$C:$C,0))),"",INDEX('Policy Characteristics'!B:B,MATCH($C586,'Policy Characteristics'!$C:$C,0)))</f>
        <v>Carbon Capture and Sequestration</v>
      </c>
      <c r="C586" s="446" t="str">
        <f t="shared" si="31"/>
        <v>Industry Sector Fraction of Potential Additional CCS Achieved</v>
      </c>
      <c r="D586" s="294" t="s">
        <v>3087</v>
      </c>
      <c r="E586" s="294" t="s">
        <v>2532</v>
      </c>
      <c r="F586" t="s">
        <v>3090</v>
      </c>
      <c r="G586" s="339" t="s">
        <v>3028</v>
      </c>
      <c r="H586" s="20">
        <v>955</v>
      </c>
      <c r="I586" s="470" t="s">
        <v>44</v>
      </c>
      <c r="J586" s="469" t="str">
        <f>IF(ISBLANK(INDEX('Policy Characteristics'!D:D,MATCH($C586,'Policy Characteristics'!$C:$C,0))),"",INDEX('Policy Characteristics'!D:D,MATCH($C586,'Policy Characteristics'!$C:$C,0)))</f>
        <v>Industry CCS</v>
      </c>
      <c r="K586" s="446" t="str">
        <f>IF(ISBLANK(INDEX('Policy Characteristics'!E:E,MATCH($C586,'Policy Characteristics'!$C:$C,0))),"",INDEX('Policy Characteristics'!E:E,MATCH($C586,'Policy Characteristics'!$C:$C,0)))</f>
        <v>indst CCS</v>
      </c>
      <c r="L586" s="242">
        <f>IF(ISBLANK(INDEX('Policy Characteristics'!F:F,MATCH($C586,'Policy Characteristics'!$C:$C,0))),"",INDEX('Policy Characteristics'!F:F,MATCH($C586,'Policy Characteristics'!$C:$C,0)))</f>
        <v>0</v>
      </c>
      <c r="M586" s="242">
        <f>IF(ISBLANK(INDEX('Policy Characteristics'!G:G,MATCH($C586,'Policy Characteristics'!$C:$C,0))),"",INDEX('Policy Characteristics'!G:G,MATCH($C586,'Policy Characteristics'!$C:$C,0)))</f>
        <v>1</v>
      </c>
      <c r="N586" s="242">
        <f>IF(ISBLANK(INDEX('Policy Characteristics'!H:H,MATCH($C586,'Policy Characteristics'!$C:$C,0))),"",INDEX('Policy Characteristics'!H:H,MATCH($C586,'Policy Characteristics'!$C:$C,0)))</f>
        <v>0.01</v>
      </c>
      <c r="O586" s="446" t="str">
        <f>IF(ISBLANK(INDEX('Policy Characteristics'!I:I,MATCH($C586,'Policy Characteristics'!$C:$C,0))),"",INDEX('Policy Characteristics'!I:I,MATCH($C586,'Policy Characteristics'!$C:$C,0)))</f>
        <v>% of CO2 captured</v>
      </c>
      <c r="P586" s="44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446" t="str">
        <f>IF(ISBLANK(INDEX('Policy Characteristics'!K:K,MATCH($C586,'Policy Characteristics'!$C:$C,0))),"",INDEX('Policy Characteristics'!K:K,MATCH($C586,'Policy Characteristics'!$C:$C,0)))</f>
        <v>ccs.html#ccs</v>
      </c>
      <c r="R586" s="446" t="str">
        <f>IF(ISBLANK(INDEX('Policy Characteristics'!L:L,MATCH($C586,'Policy Characteristics'!$C:$C,0))),"",INDEX('Policy Characteristics'!L:L,MATCH($C586,'Policy Characteristics'!$C:$C,0)))</f>
        <v>carbon-capture-and-sequestration.html</v>
      </c>
    </row>
    <row r="587" spans="1:18" x14ac:dyDescent="0.25">
      <c r="A587" s="446" t="str">
        <f>IF(ISBLANK(INDEX('Policy Characteristics'!A:A,MATCH($C587,'Policy Characteristics'!$C:$C,0))),"",INDEX('Policy Characteristics'!A:A,MATCH($C587,'Policy Characteristics'!$C:$C,0)))</f>
        <v>Industry</v>
      </c>
      <c r="B587" s="467" t="str">
        <f>IF(ISBLANK(INDEX('Policy Characteristics'!B:B,MATCH($C587,'Policy Characteristics'!$C:$C,0))),"",INDEX('Policy Characteristics'!B:B,MATCH($C587,'Policy Characteristics'!$C:$C,0)))</f>
        <v>Carbon Capture and Sequestration</v>
      </c>
      <c r="C587" s="446" t="str">
        <f t="shared" si="31"/>
        <v>Industry Sector Fraction of Potential Additional CCS Achieved</v>
      </c>
      <c r="D587" s="294" t="s">
        <v>3088</v>
      </c>
      <c r="E587" s="294" t="s">
        <v>3026</v>
      </c>
      <c r="F587" t="s">
        <v>3049</v>
      </c>
      <c r="G587" s="339" t="s">
        <v>3027</v>
      </c>
      <c r="H587" s="20">
        <v>956</v>
      </c>
      <c r="I587" s="470" t="s">
        <v>44</v>
      </c>
      <c r="J587" s="469" t="str">
        <f>IF(ISBLANK(INDEX('Policy Characteristics'!D:D,MATCH($C587,'Policy Characteristics'!$C:$C,0))),"",INDEX('Policy Characteristics'!D:D,MATCH($C587,'Policy Characteristics'!$C:$C,0)))</f>
        <v>Industry CCS</v>
      </c>
      <c r="K587" s="446" t="str">
        <f>IF(ISBLANK(INDEX('Policy Characteristics'!E:E,MATCH($C587,'Policy Characteristics'!$C:$C,0))),"",INDEX('Policy Characteristics'!E:E,MATCH($C587,'Policy Characteristics'!$C:$C,0)))</f>
        <v>indst CCS</v>
      </c>
      <c r="L587" s="242">
        <f>IF(ISBLANK(INDEX('Policy Characteristics'!F:F,MATCH($C587,'Policy Characteristics'!$C:$C,0))),"",INDEX('Policy Characteristics'!F:F,MATCH($C587,'Policy Characteristics'!$C:$C,0)))</f>
        <v>0</v>
      </c>
      <c r="M587" s="242">
        <f>IF(ISBLANK(INDEX('Policy Characteristics'!G:G,MATCH($C587,'Policy Characteristics'!$C:$C,0))),"",INDEX('Policy Characteristics'!G:G,MATCH($C587,'Policy Characteristics'!$C:$C,0)))</f>
        <v>1</v>
      </c>
      <c r="N587" s="242">
        <f>IF(ISBLANK(INDEX('Policy Characteristics'!H:H,MATCH($C587,'Policy Characteristics'!$C:$C,0))),"",INDEX('Policy Characteristics'!H:H,MATCH($C587,'Policy Characteristics'!$C:$C,0)))</f>
        <v>0.01</v>
      </c>
      <c r="O587" s="446" t="str">
        <f>IF(ISBLANK(INDEX('Policy Characteristics'!I:I,MATCH($C587,'Policy Characteristics'!$C:$C,0))),"",INDEX('Policy Characteristics'!I:I,MATCH($C587,'Policy Characteristics'!$C:$C,0)))</f>
        <v>% of CO2 captured</v>
      </c>
      <c r="P587" s="44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446" t="str">
        <f>IF(ISBLANK(INDEX('Policy Characteristics'!K:K,MATCH($C587,'Policy Characteristics'!$C:$C,0))),"",INDEX('Policy Characteristics'!K:K,MATCH($C587,'Policy Characteristics'!$C:$C,0)))</f>
        <v>ccs.html#ccs</v>
      </c>
      <c r="R587" s="446" t="str">
        <f>IF(ISBLANK(INDEX('Policy Characteristics'!L:L,MATCH($C587,'Policy Characteristics'!$C:$C,0))),"",INDEX('Policy Characteristics'!L:L,MATCH($C587,'Policy Characteristics'!$C:$C,0)))</f>
        <v>carbon-capture-and-sequestration.html</v>
      </c>
    </row>
    <row r="588" spans="1:18" x14ac:dyDescent="0.25">
      <c r="A588" s="446" t="str">
        <f>IF(ISBLANK(INDEX('Policy Characteristics'!A:A,MATCH($C588,'Policy Characteristics'!$C:$C,0))),"",INDEX('Policy Characteristics'!A:A,MATCH($C588,'Policy Characteristics'!$C:$C,0)))</f>
        <v>Industry</v>
      </c>
      <c r="B588" s="467" t="str">
        <f>IF(ISBLANK(INDEX('Policy Characteristics'!B:B,MATCH($C588,'Policy Characteristics'!$C:$C,0))),"",INDEX('Policy Characteristics'!B:B,MATCH($C588,'Policy Characteristics'!$C:$C,0)))</f>
        <v>Carbon Capture and Sequestration</v>
      </c>
      <c r="C588" s="446" t="str">
        <f t="shared" si="31"/>
        <v>Industry Sector Fraction of Potential Additional CCS Achieved</v>
      </c>
      <c r="D588" s="294" t="s">
        <v>3088</v>
      </c>
      <c r="E588" s="294" t="s">
        <v>2532</v>
      </c>
      <c r="F588" t="s">
        <v>3049</v>
      </c>
      <c r="G588" s="339" t="s">
        <v>3028</v>
      </c>
      <c r="H588" s="20">
        <v>957</v>
      </c>
      <c r="I588" s="470" t="s">
        <v>44</v>
      </c>
      <c r="J588" s="469" t="str">
        <f>IF(ISBLANK(INDEX('Policy Characteristics'!D:D,MATCH($C588,'Policy Characteristics'!$C:$C,0))),"",INDEX('Policy Characteristics'!D:D,MATCH($C588,'Policy Characteristics'!$C:$C,0)))</f>
        <v>Industry CCS</v>
      </c>
      <c r="K588" s="446" t="str">
        <f>IF(ISBLANK(INDEX('Policy Characteristics'!E:E,MATCH($C588,'Policy Characteristics'!$C:$C,0))),"",INDEX('Policy Characteristics'!E:E,MATCH($C588,'Policy Characteristics'!$C:$C,0)))</f>
        <v>indst CCS</v>
      </c>
      <c r="L588" s="242">
        <f>IF(ISBLANK(INDEX('Policy Characteristics'!F:F,MATCH($C588,'Policy Characteristics'!$C:$C,0))),"",INDEX('Policy Characteristics'!F:F,MATCH($C588,'Policy Characteristics'!$C:$C,0)))</f>
        <v>0</v>
      </c>
      <c r="M588" s="242">
        <f>IF(ISBLANK(INDEX('Policy Characteristics'!G:G,MATCH($C588,'Policy Characteristics'!$C:$C,0))),"",INDEX('Policy Characteristics'!G:G,MATCH($C588,'Policy Characteristics'!$C:$C,0)))</f>
        <v>1</v>
      </c>
      <c r="N588" s="242">
        <f>IF(ISBLANK(INDEX('Policy Characteristics'!H:H,MATCH($C588,'Policy Characteristics'!$C:$C,0))),"",INDEX('Policy Characteristics'!H:H,MATCH($C588,'Policy Characteristics'!$C:$C,0)))</f>
        <v>0.01</v>
      </c>
      <c r="O588" s="446" t="str">
        <f>IF(ISBLANK(INDEX('Policy Characteristics'!I:I,MATCH($C588,'Policy Characteristics'!$C:$C,0))),"",INDEX('Policy Characteristics'!I:I,MATCH($C588,'Policy Characteristics'!$C:$C,0)))</f>
        <v>% of CO2 captured</v>
      </c>
      <c r="P588" s="44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446" t="str">
        <f>IF(ISBLANK(INDEX('Policy Characteristics'!K:K,MATCH($C588,'Policy Characteristics'!$C:$C,0))),"",INDEX('Policy Characteristics'!K:K,MATCH($C588,'Policy Characteristics'!$C:$C,0)))</f>
        <v>ccs.html#ccs</v>
      </c>
      <c r="R588" s="446" t="str">
        <f>IF(ISBLANK(INDEX('Policy Characteristics'!L:L,MATCH($C588,'Policy Characteristics'!$C:$C,0))),"",INDEX('Policy Characteristics'!L:L,MATCH($C588,'Policy Characteristics'!$C:$C,0)))</f>
        <v>carbon-capture-and-sequestration.html</v>
      </c>
    </row>
    <row r="589" spans="1:18" x14ac:dyDescent="0.25">
      <c r="A589" s="446" t="str">
        <f>IF(ISBLANK(INDEX('Policy Characteristics'!A:A,MATCH($C589,'Policy Characteristics'!$C:$C,0))),"",INDEX('Policy Characteristics'!A:A,MATCH($C589,'Policy Characteristics'!$C:$C,0)))</f>
        <v>Industry</v>
      </c>
      <c r="B589" s="467" t="str">
        <f>IF(ISBLANK(INDEX('Policy Characteristics'!B:B,MATCH($C589,'Policy Characteristics'!$C:$C,0))),"",INDEX('Policy Characteristics'!B:B,MATCH($C589,'Policy Characteristics'!$C:$C,0)))</f>
        <v>Cement Clinker Substitution</v>
      </c>
      <c r="C589" t="s">
        <v>2769</v>
      </c>
      <c r="D589" s="339"/>
      <c r="E589" s="339"/>
      <c r="F589" s="339"/>
      <c r="G589" s="339"/>
      <c r="H589" s="20">
        <v>43</v>
      </c>
      <c r="I589" s="468" t="s">
        <v>43</v>
      </c>
      <c r="J589" s="469" t="str">
        <f>IF(ISBLANK(INDEX('Policy Characteristics'!D:D,MATCH($C589,'Policy Characteristics'!$C:$C,0))),"",INDEX('Policy Characteristics'!D:D,MATCH($C589,'Policy Characteristics'!$C:$C,0)))</f>
        <v>Cement Clinker Substitution</v>
      </c>
      <c r="K589" s="446" t="str">
        <f>IF(ISBLANK(INDEX('Policy Characteristics'!E:E,MATCH($C589,'Policy Characteristics'!$C:$C,0))),"",INDEX('Policy Characteristics'!E:E,MATCH($C589,'Policy Characteristics'!$C:$C,0)))</f>
        <v>indst cement measures</v>
      </c>
      <c r="L589" s="242">
        <f>IF(ISBLANK(INDEX('Policy Characteristics'!F:F,MATCH($C589,'Policy Characteristics'!$C:$C,0))),"",INDEX('Policy Characteristics'!F:F,MATCH($C589,'Policy Characteristics'!$C:$C,0)))</f>
        <v>0</v>
      </c>
      <c r="M589" s="242">
        <f>IF(ISBLANK(INDEX('Policy Characteristics'!G:G,MATCH($C589,'Policy Characteristics'!$C:$C,0))),"",INDEX('Policy Characteristics'!G:G,MATCH($C589,'Policy Characteristics'!$C:$C,0)))</f>
        <v>1</v>
      </c>
      <c r="N589" s="242">
        <f>IF(ISBLANK(INDEX('Policy Characteristics'!H:H,MATCH($C589,'Policy Characteristics'!$C:$C,0))),"",INDEX('Policy Characteristics'!H:H,MATCH($C589,'Policy Characteristics'!$C:$C,0)))</f>
        <v>0.01</v>
      </c>
      <c r="O589" s="446" t="str">
        <f>IF(ISBLANK(INDEX('Policy Characteristics'!I:I,MATCH($C589,'Policy Characteristics'!$C:$C,0))),"",INDEX('Policy Characteristics'!I:I,MATCH($C589,'Policy Characteristics'!$C:$C,0)))</f>
        <v>% of potential achieved</v>
      </c>
      <c r="P589" s="446" t="str">
        <f>IF(ISBLANK(INDEX('Policy Characteristics'!J:J,MATCH($C589,'Policy Characteristics'!$C:$C,0))),"",INDEX('Policy Characteristics'!J:J,MATCH($C589,'Policy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589" s="446" t="str">
        <f>IF(ISBLANK(INDEX('Policy Characteristics'!K:K,MATCH($C589,'Policy Characteristics'!$C:$C,0))),"",INDEX('Policy Characteristics'!K:K,MATCH($C589,'Policy Characteristics'!$C:$C,0)))</f>
        <v>industry-ag-main.html#clinker</v>
      </c>
      <c r="R589" s="446" t="str">
        <f>IF(ISBLANK(INDEX('Policy Characteristics'!L:L,MATCH($C589,'Policy Characteristics'!$C:$C,0))),"",INDEX('Policy Characteristics'!L:L,MATCH($C589,'Policy Characteristics'!$C:$C,0)))</f>
        <v>cement-clinker-substitution.html</v>
      </c>
    </row>
    <row r="590" spans="1:18" s="446" customFormat="1" x14ac:dyDescent="0.25">
      <c r="A590" s="446" t="str">
        <f>IF(ISBLANK(INDEX('Policy Characteristics'!A:A,MATCH($C590,'Policy Characteristics'!$C:$C,0))),"",INDEX('Policy Characteristics'!A:A,MATCH($C590,'Policy Characteristics'!$C:$C,0)))</f>
        <v>Industry</v>
      </c>
      <c r="B590" s="467" t="str">
        <f>IF(ISBLANK(INDEX('Policy Characteristics'!B:B,MATCH($C590,'Policy Characteristics'!$C:$C,0))),"",INDEX('Policy Characteristics'!B:B,MATCH($C590,'Policy Characteristics'!$C:$C,0)))</f>
        <v>Cogeneration and Waste Heat Recovery</v>
      </c>
      <c r="C590" t="s">
        <v>283</v>
      </c>
      <c r="D590" s="339"/>
      <c r="E590" s="339"/>
      <c r="F590" s="339"/>
      <c r="G590" s="339"/>
      <c r="H590" s="20">
        <v>44</v>
      </c>
      <c r="I590" s="468" t="s">
        <v>43</v>
      </c>
      <c r="J590" s="469" t="str">
        <f>IF(ISBLANK(INDEX('Policy Characteristics'!D:D,MATCH($C590,'Policy Characteristics'!$C:$C,0))),"",INDEX('Policy Characteristics'!D:D,MATCH($C590,'Policy Characteristics'!$C:$C,0)))</f>
        <v>Cogeneration and Waste Heat Recovery</v>
      </c>
      <c r="K590" s="446" t="str">
        <f>IF(ISBLANK(INDEX('Policy Characteristics'!E:E,MATCH($C590,'Policy Characteristics'!$C:$C,0))),"",INDEX('Policy Characteristics'!E:E,MATCH($C590,'Policy Characteristics'!$C:$C,0)))</f>
        <v>indst CHP</v>
      </c>
      <c r="L590" s="242">
        <f>IF(ISBLANK(INDEX('Policy Characteristics'!F:F,MATCH($C590,'Policy Characteristics'!$C:$C,0))),"",INDEX('Policy Characteristics'!F:F,MATCH($C590,'Policy Characteristics'!$C:$C,0)))</f>
        <v>0</v>
      </c>
      <c r="M590" s="242">
        <f>IF(ISBLANK(INDEX('Policy Characteristics'!G:G,MATCH($C590,'Policy Characteristics'!$C:$C,0))),"",INDEX('Policy Characteristics'!G:G,MATCH($C590,'Policy Characteristics'!$C:$C,0)))</f>
        <v>1</v>
      </c>
      <c r="N590" s="242">
        <f>IF(ISBLANK(INDEX('Policy Characteristics'!H:H,MATCH($C590,'Policy Characteristics'!$C:$C,0))),"",INDEX('Policy Characteristics'!H:H,MATCH($C590,'Policy Characteristics'!$C:$C,0)))</f>
        <v>0.01</v>
      </c>
      <c r="O590" s="446" t="str">
        <f>IF(ISBLANK(INDEX('Policy Characteristics'!I:I,MATCH($C590,'Policy Characteristics'!$C:$C,0))),"",INDEX('Policy Characteristics'!I:I,MATCH($C590,'Policy Characteristics'!$C:$C,0)))</f>
        <v>% of potential achieved</v>
      </c>
      <c r="P590" s="446" t="str">
        <f>IF(ISBLANK(INDEX('Policy Characteristics'!J:J,MATCH($C590,'Policy Characteristics'!$C:$C,0))),"",INDEX('Policy Characteristics'!J:J,MATCH($C590,'Policy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590" s="446" t="str">
        <f>IF(ISBLANK(INDEX('Policy Characteristics'!K:K,MATCH($C590,'Policy Characteristics'!$C:$C,0))),"",INDEX('Policy Characteristics'!K:K,MATCH($C590,'Policy Characteristics'!$C:$C,0)))</f>
        <v>industry-ag-main.html#cogen</v>
      </c>
      <c r="R590" s="446" t="str">
        <f>IF(ISBLANK(INDEX('Policy Characteristics'!L:L,MATCH($C590,'Policy Characteristics'!$C:$C,0))),"",INDEX('Policy Characteristics'!L:L,MATCH($C590,'Policy Characteristics'!$C:$C,0)))</f>
        <v>cogeneration-and-waste-heat-recovery.html</v>
      </c>
    </row>
    <row r="591" spans="1:18" s="446" customFormat="1" x14ac:dyDescent="0.25">
      <c r="A591" s="446" t="str">
        <f>IF(ISBLANK(INDEX('Policy Characteristics'!A:A,MATCH($C591,'Policy Characteristics'!$C:$C,0))),"",INDEX('Policy Characteristics'!A:A,MATCH($C591,'Policy Characteristics'!$C:$C,0)))</f>
        <v>Industry</v>
      </c>
      <c r="B591" s="467" t="str">
        <f>IF(ISBLANK(INDEX('Policy Characteristics'!B:B,MATCH($C591,'Policy Characteristics'!$C:$C,0))),"",INDEX('Policy Characteristics'!B:B,MATCH($C591,'Policy Characteristics'!$C:$C,0)))</f>
        <v>Early Retirement of Industrial Facilities</v>
      </c>
      <c r="C591" t="s">
        <v>58</v>
      </c>
      <c r="D591" s="339"/>
      <c r="E591" s="339"/>
      <c r="F591" s="339"/>
      <c r="G591" s="339"/>
      <c r="H591" s="20">
        <v>45</v>
      </c>
      <c r="I591" s="468" t="s">
        <v>43</v>
      </c>
      <c r="J591" s="469" t="str">
        <f>IF(ISBLANK(INDEX('Policy Characteristics'!D:D,MATCH($C591,'Policy Characteristics'!$C:$C,0))),"",INDEX('Policy Characteristics'!D:D,MATCH($C591,'Policy Characteristics'!$C:$C,0)))</f>
        <v>Early Retirement of Industrial Facilities</v>
      </c>
      <c r="K591" s="446" t="str">
        <f>IF(ISBLANK(INDEX('Policy Characteristics'!E:E,MATCH($C591,'Policy Characteristics'!$C:$C,0))),"",INDEX('Policy Characteristics'!E:E,MATCH($C591,'Policy Characteristics'!$C:$C,0)))</f>
        <v>indst early retirement</v>
      </c>
      <c r="L591" s="242">
        <f>IF(ISBLANK(INDEX('Policy Characteristics'!F:F,MATCH($C591,'Policy Characteristics'!$C:$C,0))),"",INDEX('Policy Characteristics'!F:F,MATCH($C591,'Policy Characteristics'!$C:$C,0)))</f>
        <v>0</v>
      </c>
      <c r="M591" s="242">
        <f>IF(ISBLANK(INDEX('Policy Characteristics'!G:G,MATCH($C591,'Policy Characteristics'!$C:$C,0))),"",INDEX('Policy Characteristics'!G:G,MATCH($C591,'Policy Characteristics'!$C:$C,0)))</f>
        <v>1</v>
      </c>
      <c r="N591" s="242">
        <f>IF(ISBLANK(INDEX('Policy Characteristics'!H:H,MATCH($C591,'Policy Characteristics'!$C:$C,0))),"",INDEX('Policy Characteristics'!H:H,MATCH($C591,'Policy Characteristics'!$C:$C,0)))</f>
        <v>0.01</v>
      </c>
      <c r="O591" s="446" t="str">
        <f>IF(ISBLANK(INDEX('Policy Characteristics'!I:I,MATCH($C591,'Policy Characteristics'!$C:$C,0))),"",INDEX('Policy Characteristics'!I:I,MATCH($C591,'Policy Characteristics'!$C:$C,0)))</f>
        <v>% of potential achieved</v>
      </c>
      <c r="P591" s="446" t="str">
        <f>IF(ISBLANK(INDEX('Policy Characteristics'!J:J,MATCH($C591,'Policy Characteristics'!$C:$C,0))),"",INDEX('Policy Characteristics'!J:J,MATCH($C591,'Policy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591" s="446" t="str">
        <f>IF(ISBLANK(INDEX('Policy Characteristics'!K:K,MATCH($C591,'Policy Characteristics'!$C:$C,0))),"",INDEX('Policy Characteristics'!K:K,MATCH($C591,'Policy Characteristics'!$C:$C,0)))</f>
        <v>industry-ag-main.html#early-ret</v>
      </c>
      <c r="R591" s="446" t="str">
        <f>IF(ISBLANK(INDEX('Policy Characteristics'!L:L,MATCH($C591,'Policy Characteristics'!$C:$C,0))),"",INDEX('Policy Characteristics'!L:L,MATCH($C591,'Policy Characteristics'!$C:$C,0)))</f>
        <v>early-retirement-of-industrial-facilities.html</v>
      </c>
    </row>
    <row r="592" spans="1:18" x14ac:dyDescent="0.25">
      <c r="A592" s="446" t="str">
        <f>IF(ISBLANK(INDEX('Policy Characteristics'!A:A,MATCH($C592,'Policy Characteristics'!$C:$C,0))),"",INDEX('Policy Characteristics'!A:A,MATCH($C592,'Policy Characteristics'!$C:$C,0)))</f>
        <v>Industry</v>
      </c>
      <c r="B592" s="467" t="str">
        <f>IF(ISBLANK(INDEX('Policy Characteristics'!B:B,MATCH($C592,'Policy Characteristics'!$C:$C,0))),"",INDEX('Policy Characteristics'!B:B,MATCH($C592,'Policy Characteristics'!$C:$C,0)))</f>
        <v>Electrification</v>
      </c>
      <c r="C592" t="s">
        <v>3538</v>
      </c>
      <c r="D592" s="339" t="s">
        <v>3064</v>
      </c>
      <c r="E592" t="s">
        <v>3515</v>
      </c>
      <c r="F592" t="s">
        <v>3089</v>
      </c>
      <c r="G592" s="339" t="s">
        <v>3522</v>
      </c>
      <c r="H592" s="20">
        <v>1834</v>
      </c>
      <c r="I592" s="468" t="s">
        <v>43</v>
      </c>
      <c r="J592" s="469" t="str">
        <f>IF(ISBLANK(INDEX('Policy Characteristics'!D:D,MATCH($C592,'Policy Characteristics'!$C:$C,0))),"",INDEX('Policy Characteristics'!D:D,MATCH($C592,'Policy Characteristics'!$C:$C,0)))</f>
        <v>Electrification</v>
      </c>
      <c r="K592" s="446" t="str">
        <f>IF(ISBLANK(INDEX('Policy Characteristics'!E:E,MATCH($C592,'Policy Characteristics'!$C:$C,0))),"",INDEX('Policy Characteristics'!E:E,MATCH($C592,'Policy Characteristics'!$C:$C,0)))</f>
        <v>indst shift to electricity</v>
      </c>
      <c r="L592" s="242">
        <f>IF(ISBLANK(INDEX('Policy Characteristics'!F:F,MATCH($C592,'Policy Characteristics'!$C:$C,0))),"",INDEX('Policy Characteristics'!F:F,MATCH($C592,'Policy Characteristics'!$C:$C,0)))</f>
        <v>0</v>
      </c>
      <c r="M592" s="242">
        <f>IF(ISBLANK(INDEX('Policy Characteristics'!G:G,MATCH($C592,'Policy Characteristics'!$C:$C,0))),"",INDEX('Policy Characteristics'!G:G,MATCH($C592,'Policy Characteristics'!$C:$C,0)))</f>
        <v>1</v>
      </c>
      <c r="N592" s="242">
        <f>IF(ISBLANK(INDEX('Policy Characteristics'!H:H,MATCH($C592,'Policy Characteristics'!$C:$C,0))),"",INDEX('Policy Characteristics'!H:H,MATCH($C592,'Policy Characteristics'!$C:$C,0)))</f>
        <v>0.01</v>
      </c>
      <c r="O592" s="446" t="str">
        <f>IF(ISBLANK(INDEX('Policy Characteristics'!I:I,MATCH($C592,'Policy Characteristics'!$C:$C,0))),"",INDEX('Policy Characteristics'!I:I,MATCH($C592,'Policy Characteristics'!$C:$C,0)))</f>
        <v>% of fuel shifted</v>
      </c>
      <c r="P592" s="446" t="str">
        <f>IF(ISBLANK(INDEX('Policy Characteristics'!J:J,MATCH($C592,'Policy Characteristics'!$C:$C,0))),"",INDEX('Policy Characteristics'!J:J,MATCH($C592,'Policy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2" s="446" t="str">
        <f>IF(ISBLANK(INDEX('Policy Characteristics'!K:K,MATCH($C592,'Policy Characteristics'!$C:$C,0))),"",INDEX('Policy Characteristics'!K:K,MATCH($C592,'Policy Characteristics'!$C:$C,0)))</f>
        <v>industry-ag-main.html#fuel-switching</v>
      </c>
      <c r="R592" s="446" t="str">
        <f>IF(ISBLANK(INDEX('Policy Characteristics'!L:L,MATCH($C592,'Policy Characteristics'!$C:$C,0))),"",INDEX('Policy Characteristics'!L:L,MATCH($C592,'Policy Characteristics'!$C:$C,0)))</f>
        <v>industry-elec-and-hydrogen.html</v>
      </c>
    </row>
    <row r="593" spans="1:18" x14ac:dyDescent="0.25">
      <c r="A593" s="446" t="str">
        <f>IF(ISBLANK(INDEX('Policy Characteristics'!A:A,MATCH($C593,'Policy Characteristics'!$C:$C,0))),"",INDEX('Policy Characteristics'!A:A,MATCH($C593,'Policy Characteristics'!$C:$C,0)))</f>
        <v>Industry</v>
      </c>
      <c r="B593" s="467" t="str">
        <f>IF(ISBLANK(INDEX('Policy Characteristics'!B:B,MATCH($C593,'Policy Characteristics'!$C:$C,0))),"",INDEX('Policy Characteristics'!B:B,MATCH($C593,'Policy Characteristics'!$C:$C,0)))</f>
        <v>Electrification</v>
      </c>
      <c r="C593" s="446" t="str">
        <f t="shared" ref="C593:C618" si="32">C$592</f>
        <v>Fraction of Eligible Industrial Energy Use Shifted to Electricity</v>
      </c>
      <c r="D593" s="339" t="s">
        <v>3064</v>
      </c>
      <c r="E593" t="s">
        <v>3516</v>
      </c>
      <c r="F593" t="s">
        <v>3089</v>
      </c>
      <c r="G593" s="339" t="s">
        <v>3523</v>
      </c>
      <c r="H593" s="20">
        <v>1835</v>
      </c>
      <c r="I593" s="468" t="s">
        <v>43</v>
      </c>
      <c r="J593" s="469" t="str">
        <f>IF(ISBLANK(INDEX('Policy Characteristics'!D:D,MATCH($C593,'Policy Characteristics'!$C:$C,0))),"",INDEX('Policy Characteristics'!D:D,MATCH($C593,'Policy Characteristics'!$C:$C,0)))</f>
        <v>Electrification</v>
      </c>
      <c r="K593" s="446" t="str">
        <f>IF(ISBLANK(INDEX('Policy Characteristics'!E:E,MATCH($C593,'Policy Characteristics'!$C:$C,0))),"",INDEX('Policy Characteristics'!E:E,MATCH($C593,'Policy Characteristics'!$C:$C,0)))</f>
        <v>indst shift to electricity</v>
      </c>
      <c r="L593" s="242">
        <f>IF(ISBLANK(INDEX('Policy Characteristics'!F:F,MATCH($C593,'Policy Characteristics'!$C:$C,0))),"",INDEX('Policy Characteristics'!F:F,MATCH($C593,'Policy Characteristics'!$C:$C,0)))</f>
        <v>0</v>
      </c>
      <c r="M593" s="242">
        <f>IF(ISBLANK(INDEX('Policy Characteristics'!G:G,MATCH($C593,'Policy Characteristics'!$C:$C,0))),"",INDEX('Policy Characteristics'!G:G,MATCH($C593,'Policy Characteristics'!$C:$C,0)))</f>
        <v>1</v>
      </c>
      <c r="N593" s="242">
        <f>IF(ISBLANK(INDEX('Policy Characteristics'!H:H,MATCH($C593,'Policy Characteristics'!$C:$C,0))),"",INDEX('Policy Characteristics'!H:H,MATCH($C593,'Policy Characteristics'!$C:$C,0)))</f>
        <v>0.01</v>
      </c>
      <c r="O593" s="446" t="str">
        <f>IF(ISBLANK(INDEX('Policy Characteristics'!I:I,MATCH($C593,'Policy Characteristics'!$C:$C,0))),"",INDEX('Policy Characteristics'!I:I,MATCH($C593,'Policy Characteristics'!$C:$C,0)))</f>
        <v>% of fuel shifted</v>
      </c>
      <c r="P593" s="446" t="str">
        <f>IF(ISBLANK(INDEX('Policy Characteristics'!J:J,MATCH($C593,'Policy Characteristics'!$C:$C,0))),"",INDEX('Policy Characteristics'!J:J,MATCH($C593,'Policy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3" s="446" t="str">
        <f>IF(ISBLANK(INDEX('Policy Characteristics'!K:K,MATCH($C593,'Policy Characteristics'!$C:$C,0))),"",INDEX('Policy Characteristics'!K:K,MATCH($C593,'Policy Characteristics'!$C:$C,0)))</f>
        <v>industry-ag-main.html#fuel-switching</v>
      </c>
      <c r="R593" s="446" t="str">
        <f>IF(ISBLANK(INDEX('Policy Characteristics'!L:L,MATCH($C593,'Policy Characteristics'!$C:$C,0))),"",INDEX('Policy Characteristics'!L:L,MATCH($C593,'Policy Characteristics'!$C:$C,0)))</f>
        <v>industry-elec-and-hydrogen.html</v>
      </c>
    </row>
    <row r="594" spans="1:18" x14ac:dyDescent="0.25">
      <c r="A594" s="446" t="str">
        <f>IF(ISBLANK(INDEX('Policy Characteristics'!A:A,MATCH($C594,'Policy Characteristics'!$C:$C,0))),"",INDEX('Policy Characteristics'!A:A,MATCH($C594,'Policy Characteristics'!$C:$C,0)))</f>
        <v>Industry</v>
      </c>
      <c r="B594" s="467" t="str">
        <f>IF(ISBLANK(INDEX('Policy Characteristics'!B:B,MATCH($C594,'Policy Characteristics'!$C:$C,0))),"",INDEX('Policy Characteristics'!B:B,MATCH($C594,'Policy Characteristics'!$C:$C,0)))</f>
        <v>Electrification</v>
      </c>
      <c r="C594" s="446" t="str">
        <f t="shared" si="32"/>
        <v>Fraction of Eligible Industrial Energy Use Shifted to Electricity</v>
      </c>
      <c r="D594" s="339" t="s">
        <v>3064</v>
      </c>
      <c r="E594" t="s">
        <v>3517</v>
      </c>
      <c r="F594" t="s">
        <v>3089</v>
      </c>
      <c r="G594" s="339" t="s">
        <v>3524</v>
      </c>
      <c r="H594" s="20">
        <v>1836</v>
      </c>
      <c r="I594" s="468" t="s">
        <v>43</v>
      </c>
      <c r="J594" s="469" t="str">
        <f>IF(ISBLANK(INDEX('Policy Characteristics'!D:D,MATCH($C594,'Policy Characteristics'!$C:$C,0))),"",INDEX('Policy Characteristics'!D:D,MATCH($C594,'Policy Characteristics'!$C:$C,0)))</f>
        <v>Electrification</v>
      </c>
      <c r="K594" s="446" t="str">
        <f>IF(ISBLANK(INDEX('Policy Characteristics'!E:E,MATCH($C594,'Policy Characteristics'!$C:$C,0))),"",INDEX('Policy Characteristics'!E:E,MATCH($C594,'Policy Characteristics'!$C:$C,0)))</f>
        <v>indst shift to electricity</v>
      </c>
      <c r="L594" s="242">
        <f>IF(ISBLANK(INDEX('Policy Characteristics'!F:F,MATCH($C594,'Policy Characteristics'!$C:$C,0))),"",INDEX('Policy Characteristics'!F:F,MATCH($C594,'Policy Characteristics'!$C:$C,0)))</f>
        <v>0</v>
      </c>
      <c r="M594" s="242">
        <f>IF(ISBLANK(INDEX('Policy Characteristics'!G:G,MATCH($C594,'Policy Characteristics'!$C:$C,0))),"",INDEX('Policy Characteristics'!G:G,MATCH($C594,'Policy Characteristics'!$C:$C,0)))</f>
        <v>1</v>
      </c>
      <c r="N594" s="242">
        <f>IF(ISBLANK(INDEX('Policy Characteristics'!H:H,MATCH($C594,'Policy Characteristics'!$C:$C,0))),"",INDEX('Policy Characteristics'!H:H,MATCH($C594,'Policy Characteristics'!$C:$C,0)))</f>
        <v>0.01</v>
      </c>
      <c r="O594" s="446" t="str">
        <f>IF(ISBLANK(INDEX('Policy Characteristics'!I:I,MATCH($C594,'Policy Characteristics'!$C:$C,0))),"",INDEX('Policy Characteristics'!I:I,MATCH($C594,'Policy Characteristics'!$C:$C,0)))</f>
        <v>% of fuel shifted</v>
      </c>
      <c r="P594" s="446" t="str">
        <f>IF(ISBLANK(INDEX('Policy Characteristics'!J:J,MATCH($C594,'Policy Characteristics'!$C:$C,0))),"",INDEX('Policy Characteristics'!J:J,MATCH($C594,'Policy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4" s="446" t="str">
        <f>IF(ISBLANK(INDEX('Policy Characteristics'!K:K,MATCH($C594,'Policy Characteristics'!$C:$C,0))),"",INDEX('Policy Characteristics'!K:K,MATCH($C594,'Policy Characteristics'!$C:$C,0)))</f>
        <v>industry-ag-main.html#fuel-switching</v>
      </c>
      <c r="R594" s="446" t="str">
        <f>IF(ISBLANK(INDEX('Policy Characteristics'!L:L,MATCH($C594,'Policy Characteristics'!$C:$C,0))),"",INDEX('Policy Characteristics'!L:L,MATCH($C594,'Policy Characteristics'!$C:$C,0)))</f>
        <v>industry-elec-and-hydrogen.html</v>
      </c>
    </row>
    <row r="595" spans="1:18" x14ac:dyDescent="0.25">
      <c r="A595" s="446" t="str">
        <f>IF(ISBLANK(INDEX('Policy Characteristics'!A:A,MATCH($C595,'Policy Characteristics'!$C:$C,0))),"",INDEX('Policy Characteristics'!A:A,MATCH($C595,'Policy Characteristics'!$C:$C,0)))</f>
        <v>Industry</v>
      </c>
      <c r="B595" s="467" t="str">
        <f>IF(ISBLANK(INDEX('Policy Characteristics'!B:B,MATCH($C595,'Policy Characteristics'!$C:$C,0))),"",INDEX('Policy Characteristics'!B:B,MATCH($C595,'Policy Characteristics'!$C:$C,0)))</f>
        <v>Electrification</v>
      </c>
      <c r="C595" s="446" t="str">
        <f t="shared" si="32"/>
        <v>Fraction of Eligible Industrial Energy Use Shifted to Electricity</v>
      </c>
      <c r="D595" s="339" t="s">
        <v>3064</v>
      </c>
      <c r="E595" t="s">
        <v>3518</v>
      </c>
      <c r="F595" t="s">
        <v>3089</v>
      </c>
      <c r="G595" s="339" t="s">
        <v>3525</v>
      </c>
      <c r="H595" s="20">
        <v>1837</v>
      </c>
      <c r="I595" s="468" t="s">
        <v>43</v>
      </c>
      <c r="J595" s="469" t="str">
        <f>IF(ISBLANK(INDEX('Policy Characteristics'!D:D,MATCH($C595,'Policy Characteristics'!$C:$C,0))),"",INDEX('Policy Characteristics'!D:D,MATCH($C595,'Policy Characteristics'!$C:$C,0)))</f>
        <v>Electrification</v>
      </c>
      <c r="K595" s="446" t="str">
        <f>IF(ISBLANK(INDEX('Policy Characteristics'!E:E,MATCH($C595,'Policy Characteristics'!$C:$C,0))),"",INDEX('Policy Characteristics'!E:E,MATCH($C595,'Policy Characteristics'!$C:$C,0)))</f>
        <v>indst shift to electricity</v>
      </c>
      <c r="L595" s="242">
        <f>IF(ISBLANK(INDEX('Policy Characteristics'!F:F,MATCH($C595,'Policy Characteristics'!$C:$C,0))),"",INDEX('Policy Characteristics'!F:F,MATCH($C595,'Policy Characteristics'!$C:$C,0)))</f>
        <v>0</v>
      </c>
      <c r="M595" s="242">
        <f>IF(ISBLANK(INDEX('Policy Characteristics'!G:G,MATCH($C595,'Policy Characteristics'!$C:$C,0))),"",INDEX('Policy Characteristics'!G:G,MATCH($C595,'Policy Characteristics'!$C:$C,0)))</f>
        <v>1</v>
      </c>
      <c r="N595" s="242">
        <f>IF(ISBLANK(INDEX('Policy Characteristics'!H:H,MATCH($C595,'Policy Characteristics'!$C:$C,0))),"",INDEX('Policy Characteristics'!H:H,MATCH($C595,'Policy Characteristics'!$C:$C,0)))</f>
        <v>0.01</v>
      </c>
      <c r="O595" s="446" t="str">
        <f>IF(ISBLANK(INDEX('Policy Characteristics'!I:I,MATCH($C595,'Policy Characteristics'!$C:$C,0))),"",INDEX('Policy Characteristics'!I:I,MATCH($C595,'Policy Characteristics'!$C:$C,0)))</f>
        <v>% of fuel shifted</v>
      </c>
      <c r="P595" s="446" t="str">
        <f>IF(ISBLANK(INDEX('Policy Characteristics'!J:J,MATCH($C595,'Policy Characteristics'!$C:$C,0))),"",INDEX('Policy Characteristics'!J:J,MATCH($C595,'Policy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5" s="446" t="str">
        <f>IF(ISBLANK(INDEX('Policy Characteristics'!K:K,MATCH($C595,'Policy Characteristics'!$C:$C,0))),"",INDEX('Policy Characteristics'!K:K,MATCH($C595,'Policy Characteristics'!$C:$C,0)))</f>
        <v>industry-ag-main.html#fuel-switching</v>
      </c>
      <c r="R595" s="446" t="str">
        <f>IF(ISBLANK(INDEX('Policy Characteristics'!L:L,MATCH($C595,'Policy Characteristics'!$C:$C,0))),"",INDEX('Policy Characteristics'!L:L,MATCH($C595,'Policy Characteristics'!$C:$C,0)))</f>
        <v>industry-elec-and-hydrogen.html</v>
      </c>
    </row>
    <row r="596" spans="1:18" x14ac:dyDescent="0.25">
      <c r="A596" s="446" t="str">
        <f>IF(ISBLANK(INDEX('Policy Characteristics'!A:A,MATCH($C596,'Policy Characteristics'!$C:$C,0))),"",INDEX('Policy Characteristics'!A:A,MATCH($C596,'Policy Characteristics'!$C:$C,0)))</f>
        <v>Industry</v>
      </c>
      <c r="B596" s="467" t="str">
        <f>IF(ISBLANK(INDEX('Policy Characteristics'!B:B,MATCH($C596,'Policy Characteristics'!$C:$C,0))),"",INDEX('Policy Characteristics'!B:B,MATCH($C596,'Policy Characteristics'!$C:$C,0)))</f>
        <v>Electrification</v>
      </c>
      <c r="C596" s="446" t="str">
        <f t="shared" si="32"/>
        <v>Fraction of Eligible Industrial Energy Use Shifted to Electricity</v>
      </c>
      <c r="D596" s="339" t="s">
        <v>3064</v>
      </c>
      <c r="E596" t="s">
        <v>3519</v>
      </c>
      <c r="F596" t="s">
        <v>3089</v>
      </c>
      <c r="G596" s="339" t="s">
        <v>3526</v>
      </c>
      <c r="H596" s="20">
        <v>1838</v>
      </c>
      <c r="I596" s="468" t="s">
        <v>43</v>
      </c>
      <c r="J596" s="469" t="str">
        <f>IF(ISBLANK(INDEX('Policy Characteristics'!D:D,MATCH($C596,'Policy Characteristics'!$C:$C,0))),"",INDEX('Policy Characteristics'!D:D,MATCH($C596,'Policy Characteristics'!$C:$C,0)))</f>
        <v>Electrification</v>
      </c>
      <c r="K596" s="446" t="str">
        <f>IF(ISBLANK(INDEX('Policy Characteristics'!E:E,MATCH($C596,'Policy Characteristics'!$C:$C,0))),"",INDEX('Policy Characteristics'!E:E,MATCH($C596,'Policy Characteristics'!$C:$C,0)))</f>
        <v>indst shift to electricity</v>
      </c>
      <c r="L596" s="242">
        <f>IF(ISBLANK(INDEX('Policy Characteristics'!F:F,MATCH($C596,'Policy Characteristics'!$C:$C,0))),"",INDEX('Policy Characteristics'!F:F,MATCH($C596,'Policy Characteristics'!$C:$C,0)))</f>
        <v>0</v>
      </c>
      <c r="M596" s="242">
        <f>IF(ISBLANK(INDEX('Policy Characteristics'!G:G,MATCH($C596,'Policy Characteristics'!$C:$C,0))),"",INDEX('Policy Characteristics'!G:G,MATCH($C596,'Policy Characteristics'!$C:$C,0)))</f>
        <v>1</v>
      </c>
      <c r="N596" s="242">
        <f>IF(ISBLANK(INDEX('Policy Characteristics'!H:H,MATCH($C596,'Policy Characteristics'!$C:$C,0))),"",INDEX('Policy Characteristics'!H:H,MATCH($C596,'Policy Characteristics'!$C:$C,0)))</f>
        <v>0.01</v>
      </c>
      <c r="O596" s="446" t="str">
        <f>IF(ISBLANK(INDEX('Policy Characteristics'!I:I,MATCH($C596,'Policy Characteristics'!$C:$C,0))),"",INDEX('Policy Characteristics'!I:I,MATCH($C596,'Policy Characteristics'!$C:$C,0)))</f>
        <v>% of fuel shifted</v>
      </c>
      <c r="P596" s="446" t="str">
        <f>IF(ISBLANK(INDEX('Policy Characteristics'!J:J,MATCH($C596,'Policy Characteristics'!$C:$C,0))),"",INDEX('Policy Characteristics'!J:J,MATCH($C596,'Policy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6" s="446" t="str">
        <f>IF(ISBLANK(INDEX('Policy Characteristics'!K:K,MATCH($C596,'Policy Characteristics'!$C:$C,0))),"",INDEX('Policy Characteristics'!K:K,MATCH($C596,'Policy Characteristics'!$C:$C,0)))</f>
        <v>industry-ag-main.html#fuel-switching</v>
      </c>
      <c r="R596" s="446" t="str">
        <f>IF(ISBLANK(INDEX('Policy Characteristics'!L:L,MATCH($C596,'Policy Characteristics'!$C:$C,0))),"",INDEX('Policy Characteristics'!L:L,MATCH($C596,'Policy Characteristics'!$C:$C,0)))</f>
        <v>industry-elec-and-hydrogen.html</v>
      </c>
    </row>
    <row r="597" spans="1:18" x14ac:dyDescent="0.25">
      <c r="A597" s="446" t="str">
        <f>IF(ISBLANK(INDEX('Policy Characteristics'!A:A,MATCH($C597,'Policy Characteristics'!$C:$C,0))),"",INDEX('Policy Characteristics'!A:A,MATCH($C597,'Policy Characteristics'!$C:$C,0)))</f>
        <v>Industry</v>
      </c>
      <c r="B597" s="467" t="str">
        <f>IF(ISBLANK(INDEX('Policy Characteristics'!B:B,MATCH($C597,'Policy Characteristics'!$C:$C,0))),"",INDEX('Policy Characteristics'!B:B,MATCH($C597,'Policy Characteristics'!$C:$C,0)))</f>
        <v>Electrification</v>
      </c>
      <c r="C597" s="446" t="str">
        <f t="shared" si="32"/>
        <v>Fraction of Eligible Industrial Energy Use Shifted to Electricity</v>
      </c>
      <c r="D597" s="339" t="s">
        <v>3064</v>
      </c>
      <c r="E597" t="s">
        <v>3520</v>
      </c>
      <c r="F597" t="s">
        <v>3089</v>
      </c>
      <c r="G597" s="339" t="s">
        <v>3527</v>
      </c>
      <c r="H597" s="20">
        <v>1839</v>
      </c>
      <c r="I597" s="468" t="s">
        <v>43</v>
      </c>
      <c r="J597" s="469" t="str">
        <f>IF(ISBLANK(INDEX('Policy Characteristics'!D:D,MATCH($C597,'Policy Characteristics'!$C:$C,0))),"",INDEX('Policy Characteristics'!D:D,MATCH($C597,'Policy Characteristics'!$C:$C,0)))</f>
        <v>Electrification</v>
      </c>
      <c r="K597" s="446" t="str">
        <f>IF(ISBLANK(INDEX('Policy Characteristics'!E:E,MATCH($C597,'Policy Characteristics'!$C:$C,0))),"",INDEX('Policy Characteristics'!E:E,MATCH($C597,'Policy Characteristics'!$C:$C,0)))</f>
        <v>indst shift to electricity</v>
      </c>
      <c r="L597" s="242">
        <f>IF(ISBLANK(INDEX('Policy Characteristics'!F:F,MATCH($C597,'Policy Characteristics'!$C:$C,0))),"",INDEX('Policy Characteristics'!F:F,MATCH($C597,'Policy Characteristics'!$C:$C,0)))</f>
        <v>0</v>
      </c>
      <c r="M597" s="242">
        <f>IF(ISBLANK(INDEX('Policy Characteristics'!G:G,MATCH($C597,'Policy Characteristics'!$C:$C,0))),"",INDEX('Policy Characteristics'!G:G,MATCH($C597,'Policy Characteristics'!$C:$C,0)))</f>
        <v>1</v>
      </c>
      <c r="N597" s="242">
        <f>IF(ISBLANK(INDEX('Policy Characteristics'!H:H,MATCH($C597,'Policy Characteristics'!$C:$C,0))),"",INDEX('Policy Characteristics'!H:H,MATCH($C597,'Policy Characteristics'!$C:$C,0)))</f>
        <v>0.01</v>
      </c>
      <c r="O597" s="446" t="str">
        <f>IF(ISBLANK(INDEX('Policy Characteristics'!I:I,MATCH($C597,'Policy Characteristics'!$C:$C,0))),"",INDEX('Policy Characteristics'!I:I,MATCH($C597,'Policy Characteristics'!$C:$C,0)))</f>
        <v>% of fuel shifted</v>
      </c>
      <c r="P597" s="446" t="str">
        <f>IF(ISBLANK(INDEX('Policy Characteristics'!J:J,MATCH($C597,'Policy Characteristics'!$C:$C,0))),"",INDEX('Policy Characteristics'!J:J,MATCH($C597,'Policy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7" s="446" t="str">
        <f>IF(ISBLANK(INDEX('Policy Characteristics'!K:K,MATCH($C597,'Policy Characteristics'!$C:$C,0))),"",INDEX('Policy Characteristics'!K:K,MATCH($C597,'Policy Characteristics'!$C:$C,0)))</f>
        <v>industry-ag-main.html#fuel-switching</v>
      </c>
      <c r="R597" s="446" t="str">
        <f>IF(ISBLANK(INDEX('Policy Characteristics'!L:L,MATCH($C597,'Policy Characteristics'!$C:$C,0))),"",INDEX('Policy Characteristics'!L:L,MATCH($C597,'Policy Characteristics'!$C:$C,0)))</f>
        <v>industry-elec-and-hydrogen.html</v>
      </c>
    </row>
    <row r="598" spans="1:18" x14ac:dyDescent="0.25">
      <c r="A598" s="446" t="str">
        <f>IF(ISBLANK(INDEX('Policy Characteristics'!A:A,MATCH($C598,'Policy Characteristics'!$C:$C,0))),"",INDEX('Policy Characteristics'!A:A,MATCH($C598,'Policy Characteristics'!$C:$C,0)))</f>
        <v>Industry</v>
      </c>
      <c r="B598" s="467" t="str">
        <f>IF(ISBLANK(INDEX('Policy Characteristics'!B:B,MATCH($C598,'Policy Characteristics'!$C:$C,0))),"",INDEX('Policy Characteristics'!B:B,MATCH($C598,'Policy Characteristics'!$C:$C,0)))</f>
        <v>Electrification</v>
      </c>
      <c r="C598" s="446" t="str">
        <f t="shared" si="32"/>
        <v>Fraction of Eligible Industrial Energy Use Shifted to Electricity</v>
      </c>
      <c r="D598" s="339" t="s">
        <v>3064</v>
      </c>
      <c r="E598" t="s">
        <v>3521</v>
      </c>
      <c r="F598" t="s">
        <v>3089</v>
      </c>
      <c r="G598" s="339" t="s">
        <v>3528</v>
      </c>
      <c r="H598" s="20">
        <v>1840</v>
      </c>
      <c r="I598" s="468" t="s">
        <v>43</v>
      </c>
      <c r="J598" s="469" t="str">
        <f>IF(ISBLANK(INDEX('Policy Characteristics'!D:D,MATCH($C598,'Policy Characteristics'!$C:$C,0))),"",INDEX('Policy Characteristics'!D:D,MATCH($C598,'Policy Characteristics'!$C:$C,0)))</f>
        <v>Electrification</v>
      </c>
      <c r="K598" s="446" t="str">
        <f>IF(ISBLANK(INDEX('Policy Characteristics'!E:E,MATCH($C598,'Policy Characteristics'!$C:$C,0))),"",INDEX('Policy Characteristics'!E:E,MATCH($C598,'Policy Characteristics'!$C:$C,0)))</f>
        <v>indst shift to electricity</v>
      </c>
      <c r="L598" s="242">
        <f>IF(ISBLANK(INDEX('Policy Characteristics'!F:F,MATCH($C598,'Policy Characteristics'!$C:$C,0))),"",INDEX('Policy Characteristics'!F:F,MATCH($C598,'Policy Characteristics'!$C:$C,0)))</f>
        <v>0</v>
      </c>
      <c r="M598" s="242">
        <f>IF(ISBLANK(INDEX('Policy Characteristics'!G:G,MATCH($C598,'Policy Characteristics'!$C:$C,0))),"",INDEX('Policy Characteristics'!G:G,MATCH($C598,'Policy Characteristics'!$C:$C,0)))</f>
        <v>1</v>
      </c>
      <c r="N598" s="242">
        <f>IF(ISBLANK(INDEX('Policy Characteristics'!H:H,MATCH($C598,'Policy Characteristics'!$C:$C,0))),"",INDEX('Policy Characteristics'!H:H,MATCH($C598,'Policy Characteristics'!$C:$C,0)))</f>
        <v>0.01</v>
      </c>
      <c r="O598" s="446" t="str">
        <f>IF(ISBLANK(INDEX('Policy Characteristics'!I:I,MATCH($C598,'Policy Characteristics'!$C:$C,0))),"",INDEX('Policy Characteristics'!I:I,MATCH($C598,'Policy Characteristics'!$C:$C,0)))</f>
        <v>% of fuel shifted</v>
      </c>
      <c r="P598" s="446" t="str">
        <f>IF(ISBLANK(INDEX('Policy Characteristics'!J:J,MATCH($C598,'Policy Characteristics'!$C:$C,0))),"",INDEX('Policy Characteristics'!J:J,MATCH($C598,'Policy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8" s="446" t="str">
        <f>IF(ISBLANK(INDEX('Policy Characteristics'!K:K,MATCH($C598,'Policy Characteristics'!$C:$C,0))),"",INDEX('Policy Characteristics'!K:K,MATCH($C598,'Policy Characteristics'!$C:$C,0)))</f>
        <v>industry-ag-main.html#fuel-switching</v>
      </c>
      <c r="R598" s="446" t="str">
        <f>IF(ISBLANK(INDEX('Policy Characteristics'!L:L,MATCH($C598,'Policy Characteristics'!$C:$C,0))),"",INDEX('Policy Characteristics'!L:L,MATCH($C598,'Policy Characteristics'!$C:$C,0)))</f>
        <v>industry-elec-and-hydrogen.html</v>
      </c>
    </row>
    <row r="599" spans="1:18" x14ac:dyDescent="0.25">
      <c r="A599" s="446" t="str">
        <f>IF(ISBLANK(INDEX('Policy Characteristics'!A:A,MATCH($C599,'Policy Characteristics'!$C:$C,0))),"",INDEX('Policy Characteristics'!A:A,MATCH($C599,'Policy Characteristics'!$C:$C,0)))</f>
        <v>Industry</v>
      </c>
      <c r="B599" s="467" t="str">
        <f>IF(ISBLANK(INDEX('Policy Characteristics'!B:B,MATCH($C599,'Policy Characteristics'!$C:$C,0))),"",INDEX('Policy Characteristics'!B:B,MATCH($C599,'Policy Characteristics'!$C:$C,0)))</f>
        <v>Electrification</v>
      </c>
      <c r="C599" s="446" t="str">
        <f t="shared" si="32"/>
        <v>Fraction of Eligible Industrial Energy Use Shifted to Electricity</v>
      </c>
      <c r="D599" s="339" t="s">
        <v>3064</v>
      </c>
      <c r="E599" t="s">
        <v>3673</v>
      </c>
      <c r="F599" t="s">
        <v>3089</v>
      </c>
      <c r="G599" s="339" t="s">
        <v>3673</v>
      </c>
      <c r="H599" s="20">
        <v>1841</v>
      </c>
      <c r="I599" s="468" t="s">
        <v>43</v>
      </c>
      <c r="J599" s="469" t="str">
        <f>IF(ISBLANK(INDEX('Policy Characteristics'!D:D,MATCH($C599,'Policy Characteristics'!$C:$C,0))),"",INDEX('Policy Characteristics'!D:D,MATCH($C599,'Policy Characteristics'!$C:$C,0)))</f>
        <v>Electrification</v>
      </c>
      <c r="K599" s="446" t="str">
        <f>IF(ISBLANK(INDEX('Policy Characteristics'!E:E,MATCH($C599,'Policy Characteristics'!$C:$C,0))),"",INDEX('Policy Characteristics'!E:E,MATCH($C599,'Policy Characteristics'!$C:$C,0)))</f>
        <v>indst shift to electricity</v>
      </c>
      <c r="L599" s="242">
        <f>IF(ISBLANK(INDEX('Policy Characteristics'!F:F,MATCH($C599,'Policy Characteristics'!$C:$C,0))),"",INDEX('Policy Characteristics'!F:F,MATCH($C599,'Policy Characteristics'!$C:$C,0)))</f>
        <v>0</v>
      </c>
      <c r="M599" s="242">
        <f>IF(ISBLANK(INDEX('Policy Characteristics'!G:G,MATCH($C599,'Policy Characteristics'!$C:$C,0))),"",INDEX('Policy Characteristics'!G:G,MATCH($C599,'Policy Characteristics'!$C:$C,0)))</f>
        <v>1</v>
      </c>
      <c r="N599" s="242">
        <f>IF(ISBLANK(INDEX('Policy Characteristics'!H:H,MATCH($C599,'Policy Characteristics'!$C:$C,0))),"",INDEX('Policy Characteristics'!H:H,MATCH($C599,'Policy Characteristics'!$C:$C,0)))</f>
        <v>0.01</v>
      </c>
      <c r="O599" s="446" t="str">
        <f>IF(ISBLANK(INDEX('Policy Characteristics'!I:I,MATCH($C599,'Policy Characteristics'!$C:$C,0))),"",INDEX('Policy Characteristics'!I:I,MATCH($C599,'Policy Characteristics'!$C:$C,0)))</f>
        <v>% of fuel shifted</v>
      </c>
      <c r="P599" s="446" t="str">
        <f>IF(ISBLANK(INDEX('Policy Characteristics'!J:J,MATCH($C599,'Policy Characteristics'!$C:$C,0))),"",INDEX('Policy Characteristics'!J:J,MATCH($C599,'Policy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9" s="446" t="str">
        <f>IF(ISBLANK(INDEX('Policy Characteristics'!K:K,MATCH($C599,'Policy Characteristics'!$C:$C,0))),"",INDEX('Policy Characteristics'!K:K,MATCH($C599,'Policy Characteristics'!$C:$C,0)))</f>
        <v>industry-ag-main.html#fuel-switching</v>
      </c>
      <c r="R599" s="446" t="str">
        <f>IF(ISBLANK(INDEX('Policy Characteristics'!L:L,MATCH($C599,'Policy Characteristics'!$C:$C,0))),"",INDEX('Policy Characteristics'!L:L,MATCH($C599,'Policy Characteristics'!$C:$C,0)))</f>
        <v>industry-elec-and-hydrogen.html</v>
      </c>
    </row>
    <row r="600" spans="1:18" x14ac:dyDescent="0.25">
      <c r="A600" s="446" t="str">
        <f>IF(ISBLANK(INDEX('Policy Characteristics'!A:A,MATCH($C600,'Policy Characteristics'!$C:$C,0))),"",INDEX('Policy Characteristics'!A:A,MATCH($C600,'Policy Characteristics'!$C:$C,0)))</f>
        <v>Industry</v>
      </c>
      <c r="B600" s="467" t="str">
        <f>IF(ISBLANK(INDEX('Policy Characteristics'!B:B,MATCH($C600,'Policy Characteristics'!$C:$C,0))),"",INDEX('Policy Characteristics'!B:B,MATCH($C600,'Policy Characteristics'!$C:$C,0)))</f>
        <v>Electrification</v>
      </c>
      <c r="C600" s="446" t="str">
        <f t="shared" si="32"/>
        <v>Fraction of Eligible Industrial Energy Use Shifted to Electricity</v>
      </c>
      <c r="D600" s="294" t="s">
        <v>3065</v>
      </c>
      <c r="E600" t="s">
        <v>3515</v>
      </c>
      <c r="F600" t="s">
        <v>2760</v>
      </c>
      <c r="G600" s="339" t="s">
        <v>3522</v>
      </c>
      <c r="H600" s="20">
        <v>1842</v>
      </c>
      <c r="I600" s="468" t="s">
        <v>43</v>
      </c>
      <c r="J600" s="469" t="str">
        <f>IF(ISBLANK(INDEX('Policy Characteristics'!D:D,MATCH($C600,'Policy Characteristics'!$C:$C,0))),"",INDEX('Policy Characteristics'!D:D,MATCH($C600,'Policy Characteristics'!$C:$C,0)))</f>
        <v>Electrification</v>
      </c>
      <c r="K600" s="446" t="str">
        <f>IF(ISBLANK(INDEX('Policy Characteristics'!E:E,MATCH($C600,'Policy Characteristics'!$C:$C,0))),"",INDEX('Policy Characteristics'!E:E,MATCH($C600,'Policy Characteristics'!$C:$C,0)))</f>
        <v>indst shift to electricity</v>
      </c>
      <c r="L600" s="242">
        <f>IF(ISBLANK(INDEX('Policy Characteristics'!F:F,MATCH($C600,'Policy Characteristics'!$C:$C,0))),"",INDEX('Policy Characteristics'!F:F,MATCH($C600,'Policy Characteristics'!$C:$C,0)))</f>
        <v>0</v>
      </c>
      <c r="M600" s="242">
        <f>IF(ISBLANK(INDEX('Policy Characteristics'!G:G,MATCH($C600,'Policy Characteristics'!$C:$C,0))),"",INDEX('Policy Characteristics'!G:G,MATCH($C600,'Policy Characteristics'!$C:$C,0)))</f>
        <v>1</v>
      </c>
      <c r="N600" s="242">
        <f>IF(ISBLANK(INDEX('Policy Characteristics'!H:H,MATCH($C600,'Policy Characteristics'!$C:$C,0))),"",INDEX('Policy Characteristics'!H:H,MATCH($C600,'Policy Characteristics'!$C:$C,0)))</f>
        <v>0.01</v>
      </c>
      <c r="O600" s="446" t="str">
        <f>IF(ISBLANK(INDEX('Policy Characteristics'!I:I,MATCH($C600,'Policy Characteristics'!$C:$C,0))),"",INDEX('Policy Characteristics'!I:I,MATCH($C600,'Policy Characteristics'!$C:$C,0)))</f>
        <v>% of fuel shifted</v>
      </c>
      <c r="P600" s="446" t="str">
        <f>IF(ISBLANK(INDEX('Policy Characteristics'!J:J,MATCH($C600,'Policy Characteristics'!$C:$C,0))),"",INDEX('Policy Characteristics'!J:J,MATCH($C600,'Policy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0" s="446" t="str">
        <f>IF(ISBLANK(INDEX('Policy Characteristics'!K:K,MATCH($C600,'Policy Characteristics'!$C:$C,0))),"",INDEX('Policy Characteristics'!K:K,MATCH($C600,'Policy Characteristics'!$C:$C,0)))</f>
        <v>industry-ag-main.html#fuel-switching</v>
      </c>
      <c r="R600" s="446" t="str">
        <f>IF(ISBLANK(INDEX('Policy Characteristics'!L:L,MATCH($C600,'Policy Characteristics'!$C:$C,0))),"",INDEX('Policy Characteristics'!L:L,MATCH($C600,'Policy Characteristics'!$C:$C,0)))</f>
        <v>industry-elec-and-hydrogen.html</v>
      </c>
    </row>
    <row r="601" spans="1:18" x14ac:dyDescent="0.25">
      <c r="A601" s="446" t="str">
        <f>IF(ISBLANK(INDEX('Policy Characteristics'!A:A,MATCH($C601,'Policy Characteristics'!$C:$C,0))),"",INDEX('Policy Characteristics'!A:A,MATCH($C601,'Policy Characteristics'!$C:$C,0)))</f>
        <v>Industry</v>
      </c>
      <c r="B601" s="467" t="str">
        <f>IF(ISBLANK(INDEX('Policy Characteristics'!B:B,MATCH($C601,'Policy Characteristics'!$C:$C,0))),"",INDEX('Policy Characteristics'!B:B,MATCH($C601,'Policy Characteristics'!$C:$C,0)))</f>
        <v>Electrification</v>
      </c>
      <c r="C601" s="446" t="str">
        <f t="shared" si="32"/>
        <v>Fraction of Eligible Industrial Energy Use Shifted to Electricity</v>
      </c>
      <c r="D601" s="294" t="s">
        <v>3065</v>
      </c>
      <c r="E601" t="s">
        <v>3516</v>
      </c>
      <c r="F601" t="s">
        <v>2760</v>
      </c>
      <c r="G601" s="339" t="s">
        <v>3523</v>
      </c>
      <c r="H601" s="20">
        <v>1843</v>
      </c>
      <c r="I601" s="468" t="s">
        <v>43</v>
      </c>
      <c r="J601" s="469" t="str">
        <f>IF(ISBLANK(INDEX('Policy Characteristics'!D:D,MATCH($C601,'Policy Characteristics'!$C:$C,0))),"",INDEX('Policy Characteristics'!D:D,MATCH($C601,'Policy Characteristics'!$C:$C,0)))</f>
        <v>Electrification</v>
      </c>
      <c r="K601" s="446" t="str">
        <f>IF(ISBLANK(INDEX('Policy Characteristics'!E:E,MATCH($C601,'Policy Characteristics'!$C:$C,0))),"",INDEX('Policy Characteristics'!E:E,MATCH($C601,'Policy Characteristics'!$C:$C,0)))</f>
        <v>indst shift to electricity</v>
      </c>
      <c r="L601" s="242">
        <f>IF(ISBLANK(INDEX('Policy Characteristics'!F:F,MATCH($C601,'Policy Characteristics'!$C:$C,0))),"",INDEX('Policy Characteristics'!F:F,MATCH($C601,'Policy Characteristics'!$C:$C,0)))</f>
        <v>0</v>
      </c>
      <c r="M601" s="242">
        <f>IF(ISBLANK(INDEX('Policy Characteristics'!G:G,MATCH($C601,'Policy Characteristics'!$C:$C,0))),"",INDEX('Policy Characteristics'!G:G,MATCH($C601,'Policy Characteristics'!$C:$C,0)))</f>
        <v>1</v>
      </c>
      <c r="N601" s="242">
        <f>IF(ISBLANK(INDEX('Policy Characteristics'!H:H,MATCH($C601,'Policy Characteristics'!$C:$C,0))),"",INDEX('Policy Characteristics'!H:H,MATCH($C601,'Policy Characteristics'!$C:$C,0)))</f>
        <v>0.01</v>
      </c>
      <c r="O601" s="446" t="str">
        <f>IF(ISBLANK(INDEX('Policy Characteristics'!I:I,MATCH($C601,'Policy Characteristics'!$C:$C,0))),"",INDEX('Policy Characteristics'!I:I,MATCH($C601,'Policy Characteristics'!$C:$C,0)))</f>
        <v>% of fuel shifted</v>
      </c>
      <c r="P601" s="446" t="str">
        <f>IF(ISBLANK(INDEX('Policy Characteristics'!J:J,MATCH($C601,'Policy Characteristics'!$C:$C,0))),"",INDEX('Policy Characteristics'!J:J,MATCH($C601,'Policy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1" s="446" t="str">
        <f>IF(ISBLANK(INDEX('Policy Characteristics'!K:K,MATCH($C601,'Policy Characteristics'!$C:$C,0))),"",INDEX('Policy Characteristics'!K:K,MATCH($C601,'Policy Characteristics'!$C:$C,0)))</f>
        <v>industry-ag-main.html#fuel-switching</v>
      </c>
      <c r="R601" s="446" t="str">
        <f>IF(ISBLANK(INDEX('Policy Characteristics'!L:L,MATCH($C601,'Policy Characteristics'!$C:$C,0))),"",INDEX('Policy Characteristics'!L:L,MATCH($C601,'Policy Characteristics'!$C:$C,0)))</f>
        <v>industry-elec-and-hydrogen.html</v>
      </c>
    </row>
    <row r="602" spans="1:18" x14ac:dyDescent="0.25">
      <c r="A602" s="446" t="str">
        <f>IF(ISBLANK(INDEX('Policy Characteristics'!A:A,MATCH($C602,'Policy Characteristics'!$C:$C,0))),"",INDEX('Policy Characteristics'!A:A,MATCH($C602,'Policy Characteristics'!$C:$C,0)))</f>
        <v>Industry</v>
      </c>
      <c r="B602" s="467" t="str">
        <f>IF(ISBLANK(INDEX('Policy Characteristics'!B:B,MATCH($C602,'Policy Characteristics'!$C:$C,0))),"",INDEX('Policy Characteristics'!B:B,MATCH($C602,'Policy Characteristics'!$C:$C,0)))</f>
        <v>Electrification</v>
      </c>
      <c r="C602" s="446" t="str">
        <f t="shared" si="32"/>
        <v>Fraction of Eligible Industrial Energy Use Shifted to Electricity</v>
      </c>
      <c r="D602" s="294" t="s">
        <v>3065</v>
      </c>
      <c r="E602" t="s">
        <v>3517</v>
      </c>
      <c r="F602" t="s">
        <v>2760</v>
      </c>
      <c r="G602" s="339" t="s">
        <v>3524</v>
      </c>
      <c r="H602" s="20">
        <v>1844</v>
      </c>
      <c r="I602" s="468" t="s">
        <v>43</v>
      </c>
      <c r="J602" s="469" t="str">
        <f>IF(ISBLANK(INDEX('Policy Characteristics'!D:D,MATCH($C602,'Policy Characteristics'!$C:$C,0))),"",INDEX('Policy Characteristics'!D:D,MATCH($C602,'Policy Characteristics'!$C:$C,0)))</f>
        <v>Electrification</v>
      </c>
      <c r="K602" s="446" t="str">
        <f>IF(ISBLANK(INDEX('Policy Characteristics'!E:E,MATCH($C602,'Policy Characteristics'!$C:$C,0))),"",INDEX('Policy Characteristics'!E:E,MATCH($C602,'Policy Characteristics'!$C:$C,0)))</f>
        <v>indst shift to electricity</v>
      </c>
      <c r="L602" s="242">
        <f>IF(ISBLANK(INDEX('Policy Characteristics'!F:F,MATCH($C602,'Policy Characteristics'!$C:$C,0))),"",INDEX('Policy Characteristics'!F:F,MATCH($C602,'Policy Characteristics'!$C:$C,0)))</f>
        <v>0</v>
      </c>
      <c r="M602" s="242">
        <f>IF(ISBLANK(INDEX('Policy Characteristics'!G:G,MATCH($C602,'Policy Characteristics'!$C:$C,0))),"",INDEX('Policy Characteristics'!G:G,MATCH($C602,'Policy Characteristics'!$C:$C,0)))</f>
        <v>1</v>
      </c>
      <c r="N602" s="242">
        <f>IF(ISBLANK(INDEX('Policy Characteristics'!H:H,MATCH($C602,'Policy Characteristics'!$C:$C,0))),"",INDEX('Policy Characteristics'!H:H,MATCH($C602,'Policy Characteristics'!$C:$C,0)))</f>
        <v>0.01</v>
      </c>
      <c r="O602" s="446" t="str">
        <f>IF(ISBLANK(INDEX('Policy Characteristics'!I:I,MATCH($C602,'Policy Characteristics'!$C:$C,0))),"",INDEX('Policy Characteristics'!I:I,MATCH($C602,'Policy Characteristics'!$C:$C,0)))</f>
        <v>% of fuel shifted</v>
      </c>
      <c r="P602" s="446" t="str">
        <f>IF(ISBLANK(INDEX('Policy Characteristics'!J:J,MATCH($C602,'Policy Characteristics'!$C:$C,0))),"",INDEX('Policy Characteristics'!J:J,MATCH($C602,'Policy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2" s="446" t="str">
        <f>IF(ISBLANK(INDEX('Policy Characteristics'!K:K,MATCH($C602,'Policy Characteristics'!$C:$C,0))),"",INDEX('Policy Characteristics'!K:K,MATCH($C602,'Policy Characteristics'!$C:$C,0)))</f>
        <v>industry-ag-main.html#fuel-switching</v>
      </c>
      <c r="R602" s="446" t="str">
        <f>IF(ISBLANK(INDEX('Policy Characteristics'!L:L,MATCH($C602,'Policy Characteristics'!$C:$C,0))),"",INDEX('Policy Characteristics'!L:L,MATCH($C602,'Policy Characteristics'!$C:$C,0)))</f>
        <v>industry-elec-and-hydrogen.html</v>
      </c>
    </row>
    <row r="603" spans="1:18" x14ac:dyDescent="0.25">
      <c r="A603" s="446" t="str">
        <f>IF(ISBLANK(INDEX('Policy Characteristics'!A:A,MATCH($C603,'Policy Characteristics'!$C:$C,0))),"",INDEX('Policy Characteristics'!A:A,MATCH($C603,'Policy Characteristics'!$C:$C,0)))</f>
        <v>Industry</v>
      </c>
      <c r="B603" s="467" t="str">
        <f>IF(ISBLANK(INDEX('Policy Characteristics'!B:B,MATCH($C603,'Policy Characteristics'!$C:$C,0))),"",INDEX('Policy Characteristics'!B:B,MATCH($C603,'Policy Characteristics'!$C:$C,0)))</f>
        <v>Electrification</v>
      </c>
      <c r="C603" s="446" t="str">
        <f t="shared" si="32"/>
        <v>Fraction of Eligible Industrial Energy Use Shifted to Electricity</v>
      </c>
      <c r="D603" s="294" t="s">
        <v>3065</v>
      </c>
      <c r="E603" t="s">
        <v>3518</v>
      </c>
      <c r="F603" t="s">
        <v>2760</v>
      </c>
      <c r="G603" s="339" t="s">
        <v>3525</v>
      </c>
      <c r="H603" s="20">
        <v>1845</v>
      </c>
      <c r="I603" s="468" t="s">
        <v>43</v>
      </c>
      <c r="J603" s="469" t="str">
        <f>IF(ISBLANK(INDEX('Policy Characteristics'!D:D,MATCH($C603,'Policy Characteristics'!$C:$C,0))),"",INDEX('Policy Characteristics'!D:D,MATCH($C603,'Policy Characteristics'!$C:$C,0)))</f>
        <v>Electrification</v>
      </c>
      <c r="K603" s="446" t="str">
        <f>IF(ISBLANK(INDEX('Policy Characteristics'!E:E,MATCH($C603,'Policy Characteristics'!$C:$C,0))),"",INDEX('Policy Characteristics'!E:E,MATCH($C603,'Policy Characteristics'!$C:$C,0)))</f>
        <v>indst shift to electricity</v>
      </c>
      <c r="L603" s="242">
        <f>IF(ISBLANK(INDEX('Policy Characteristics'!F:F,MATCH($C603,'Policy Characteristics'!$C:$C,0))),"",INDEX('Policy Characteristics'!F:F,MATCH($C603,'Policy Characteristics'!$C:$C,0)))</f>
        <v>0</v>
      </c>
      <c r="M603" s="242">
        <f>IF(ISBLANK(INDEX('Policy Characteristics'!G:G,MATCH($C603,'Policy Characteristics'!$C:$C,0))),"",INDEX('Policy Characteristics'!G:G,MATCH($C603,'Policy Characteristics'!$C:$C,0)))</f>
        <v>1</v>
      </c>
      <c r="N603" s="242">
        <f>IF(ISBLANK(INDEX('Policy Characteristics'!H:H,MATCH($C603,'Policy Characteristics'!$C:$C,0))),"",INDEX('Policy Characteristics'!H:H,MATCH($C603,'Policy Characteristics'!$C:$C,0)))</f>
        <v>0.01</v>
      </c>
      <c r="O603" s="446" t="str">
        <f>IF(ISBLANK(INDEX('Policy Characteristics'!I:I,MATCH($C603,'Policy Characteristics'!$C:$C,0))),"",INDEX('Policy Characteristics'!I:I,MATCH($C603,'Policy Characteristics'!$C:$C,0)))</f>
        <v>% of fuel shifted</v>
      </c>
      <c r="P603" s="446" t="str">
        <f>IF(ISBLANK(INDEX('Policy Characteristics'!J:J,MATCH($C603,'Policy Characteristics'!$C:$C,0))),"",INDEX('Policy Characteristics'!J:J,MATCH($C603,'Policy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3" s="446" t="str">
        <f>IF(ISBLANK(INDEX('Policy Characteristics'!K:K,MATCH($C603,'Policy Characteristics'!$C:$C,0))),"",INDEX('Policy Characteristics'!K:K,MATCH($C603,'Policy Characteristics'!$C:$C,0)))</f>
        <v>industry-ag-main.html#fuel-switching</v>
      </c>
      <c r="R603" s="446" t="str">
        <f>IF(ISBLANK(INDEX('Policy Characteristics'!L:L,MATCH($C603,'Policy Characteristics'!$C:$C,0))),"",INDEX('Policy Characteristics'!L:L,MATCH($C603,'Policy Characteristics'!$C:$C,0)))</f>
        <v>industry-elec-and-hydrogen.html</v>
      </c>
    </row>
    <row r="604" spans="1:18" x14ac:dyDescent="0.25">
      <c r="A604" s="446" t="str">
        <f>IF(ISBLANK(INDEX('Policy Characteristics'!A:A,MATCH($C604,'Policy Characteristics'!$C:$C,0))),"",INDEX('Policy Characteristics'!A:A,MATCH($C604,'Policy Characteristics'!$C:$C,0)))</f>
        <v>Industry</v>
      </c>
      <c r="B604" s="467" t="str">
        <f>IF(ISBLANK(INDEX('Policy Characteristics'!B:B,MATCH($C604,'Policy Characteristics'!$C:$C,0))),"",INDEX('Policy Characteristics'!B:B,MATCH($C604,'Policy Characteristics'!$C:$C,0)))</f>
        <v>Electrification</v>
      </c>
      <c r="C604" s="446" t="str">
        <f t="shared" si="32"/>
        <v>Fraction of Eligible Industrial Energy Use Shifted to Electricity</v>
      </c>
      <c r="D604" s="294" t="s">
        <v>3065</v>
      </c>
      <c r="E604" t="s">
        <v>3519</v>
      </c>
      <c r="F604" t="s">
        <v>2760</v>
      </c>
      <c r="G604" s="339" t="s">
        <v>3526</v>
      </c>
      <c r="H604" s="20">
        <v>1846</v>
      </c>
      <c r="I604" s="468" t="s">
        <v>43</v>
      </c>
      <c r="J604" s="469" t="str">
        <f>IF(ISBLANK(INDEX('Policy Characteristics'!D:D,MATCH($C604,'Policy Characteristics'!$C:$C,0))),"",INDEX('Policy Characteristics'!D:D,MATCH($C604,'Policy Characteristics'!$C:$C,0)))</f>
        <v>Electrification</v>
      </c>
      <c r="K604" s="446" t="str">
        <f>IF(ISBLANK(INDEX('Policy Characteristics'!E:E,MATCH($C604,'Policy Characteristics'!$C:$C,0))),"",INDEX('Policy Characteristics'!E:E,MATCH($C604,'Policy Characteristics'!$C:$C,0)))</f>
        <v>indst shift to electricity</v>
      </c>
      <c r="L604" s="242">
        <f>IF(ISBLANK(INDEX('Policy Characteristics'!F:F,MATCH($C604,'Policy Characteristics'!$C:$C,0))),"",INDEX('Policy Characteristics'!F:F,MATCH($C604,'Policy Characteristics'!$C:$C,0)))</f>
        <v>0</v>
      </c>
      <c r="M604" s="242">
        <f>IF(ISBLANK(INDEX('Policy Characteristics'!G:G,MATCH($C604,'Policy Characteristics'!$C:$C,0))),"",INDEX('Policy Characteristics'!G:G,MATCH($C604,'Policy Characteristics'!$C:$C,0)))</f>
        <v>1</v>
      </c>
      <c r="N604" s="242">
        <f>IF(ISBLANK(INDEX('Policy Characteristics'!H:H,MATCH($C604,'Policy Characteristics'!$C:$C,0))),"",INDEX('Policy Characteristics'!H:H,MATCH($C604,'Policy Characteristics'!$C:$C,0)))</f>
        <v>0.01</v>
      </c>
      <c r="O604" s="446" t="str">
        <f>IF(ISBLANK(INDEX('Policy Characteristics'!I:I,MATCH($C604,'Policy Characteristics'!$C:$C,0))),"",INDEX('Policy Characteristics'!I:I,MATCH($C604,'Policy Characteristics'!$C:$C,0)))</f>
        <v>% of fuel shifted</v>
      </c>
      <c r="P604" s="446" t="str">
        <f>IF(ISBLANK(INDEX('Policy Characteristics'!J:J,MATCH($C604,'Policy Characteristics'!$C:$C,0))),"",INDEX('Policy Characteristics'!J:J,MATCH($C604,'Policy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4" s="446" t="str">
        <f>IF(ISBLANK(INDEX('Policy Characteristics'!K:K,MATCH($C604,'Policy Characteristics'!$C:$C,0))),"",INDEX('Policy Characteristics'!K:K,MATCH($C604,'Policy Characteristics'!$C:$C,0)))</f>
        <v>industry-ag-main.html#fuel-switching</v>
      </c>
      <c r="R604" s="446" t="str">
        <f>IF(ISBLANK(INDEX('Policy Characteristics'!L:L,MATCH($C604,'Policy Characteristics'!$C:$C,0))),"",INDEX('Policy Characteristics'!L:L,MATCH($C604,'Policy Characteristics'!$C:$C,0)))</f>
        <v>industry-elec-and-hydrogen.html</v>
      </c>
    </row>
    <row r="605" spans="1:18" x14ac:dyDescent="0.25">
      <c r="A605" s="446" t="str">
        <f>IF(ISBLANK(INDEX('Policy Characteristics'!A:A,MATCH($C605,'Policy Characteristics'!$C:$C,0))),"",INDEX('Policy Characteristics'!A:A,MATCH($C605,'Policy Characteristics'!$C:$C,0)))</f>
        <v>Industry</v>
      </c>
      <c r="B605" s="467" t="str">
        <f>IF(ISBLANK(INDEX('Policy Characteristics'!B:B,MATCH($C605,'Policy Characteristics'!$C:$C,0))),"",INDEX('Policy Characteristics'!B:B,MATCH($C605,'Policy Characteristics'!$C:$C,0)))</f>
        <v>Electrification</v>
      </c>
      <c r="C605" s="446" t="str">
        <f t="shared" si="32"/>
        <v>Fraction of Eligible Industrial Energy Use Shifted to Electricity</v>
      </c>
      <c r="D605" s="294" t="s">
        <v>3065</v>
      </c>
      <c r="E605" t="s">
        <v>3520</v>
      </c>
      <c r="F605" t="s">
        <v>2760</v>
      </c>
      <c r="G605" s="339" t="s">
        <v>3527</v>
      </c>
      <c r="H605" s="20">
        <v>1847</v>
      </c>
      <c r="I605" s="468" t="s">
        <v>43</v>
      </c>
      <c r="J605" s="469" t="str">
        <f>IF(ISBLANK(INDEX('Policy Characteristics'!D:D,MATCH($C605,'Policy Characteristics'!$C:$C,0))),"",INDEX('Policy Characteristics'!D:D,MATCH($C605,'Policy Characteristics'!$C:$C,0)))</f>
        <v>Electrification</v>
      </c>
      <c r="K605" s="446" t="str">
        <f>IF(ISBLANK(INDEX('Policy Characteristics'!E:E,MATCH($C605,'Policy Characteristics'!$C:$C,0))),"",INDEX('Policy Characteristics'!E:E,MATCH($C605,'Policy Characteristics'!$C:$C,0)))</f>
        <v>indst shift to electricity</v>
      </c>
      <c r="L605" s="242">
        <f>IF(ISBLANK(INDEX('Policy Characteristics'!F:F,MATCH($C605,'Policy Characteristics'!$C:$C,0))),"",INDEX('Policy Characteristics'!F:F,MATCH($C605,'Policy Characteristics'!$C:$C,0)))</f>
        <v>0</v>
      </c>
      <c r="M605" s="242">
        <f>IF(ISBLANK(INDEX('Policy Characteristics'!G:G,MATCH($C605,'Policy Characteristics'!$C:$C,0))),"",INDEX('Policy Characteristics'!G:G,MATCH($C605,'Policy Characteristics'!$C:$C,0)))</f>
        <v>1</v>
      </c>
      <c r="N605" s="242">
        <f>IF(ISBLANK(INDEX('Policy Characteristics'!H:H,MATCH($C605,'Policy Characteristics'!$C:$C,0))),"",INDEX('Policy Characteristics'!H:H,MATCH($C605,'Policy Characteristics'!$C:$C,0)))</f>
        <v>0.01</v>
      </c>
      <c r="O605" s="446" t="str">
        <f>IF(ISBLANK(INDEX('Policy Characteristics'!I:I,MATCH($C605,'Policy Characteristics'!$C:$C,0))),"",INDEX('Policy Characteristics'!I:I,MATCH($C605,'Policy Characteristics'!$C:$C,0)))</f>
        <v>% of fuel shifted</v>
      </c>
      <c r="P605" s="446" t="str">
        <f>IF(ISBLANK(INDEX('Policy Characteristics'!J:J,MATCH($C605,'Policy Characteristics'!$C:$C,0))),"",INDEX('Policy Characteristics'!J:J,MATCH($C605,'Policy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5" s="446" t="str">
        <f>IF(ISBLANK(INDEX('Policy Characteristics'!K:K,MATCH($C605,'Policy Characteristics'!$C:$C,0))),"",INDEX('Policy Characteristics'!K:K,MATCH($C605,'Policy Characteristics'!$C:$C,0)))</f>
        <v>industry-ag-main.html#fuel-switching</v>
      </c>
      <c r="R605" s="446" t="str">
        <f>IF(ISBLANK(INDEX('Policy Characteristics'!L:L,MATCH($C605,'Policy Characteristics'!$C:$C,0))),"",INDEX('Policy Characteristics'!L:L,MATCH($C605,'Policy Characteristics'!$C:$C,0)))</f>
        <v>industry-elec-and-hydrogen.html</v>
      </c>
    </row>
    <row r="606" spans="1:18" x14ac:dyDescent="0.25">
      <c r="A606" s="446" t="str">
        <f>IF(ISBLANK(INDEX('Policy Characteristics'!A:A,MATCH($C606,'Policy Characteristics'!$C:$C,0))),"",INDEX('Policy Characteristics'!A:A,MATCH($C606,'Policy Characteristics'!$C:$C,0)))</f>
        <v>Industry</v>
      </c>
      <c r="B606" s="467" t="str">
        <f>IF(ISBLANK(INDEX('Policy Characteristics'!B:B,MATCH($C606,'Policy Characteristics'!$C:$C,0))),"",INDEX('Policy Characteristics'!B:B,MATCH($C606,'Policy Characteristics'!$C:$C,0)))</f>
        <v>Electrification</v>
      </c>
      <c r="C606" s="446" t="str">
        <f t="shared" si="32"/>
        <v>Fraction of Eligible Industrial Energy Use Shifted to Electricity</v>
      </c>
      <c r="D606" s="294" t="s">
        <v>3065</v>
      </c>
      <c r="E606" t="s">
        <v>3521</v>
      </c>
      <c r="F606" t="s">
        <v>2760</v>
      </c>
      <c r="G606" s="339" t="s">
        <v>3528</v>
      </c>
      <c r="H606" s="20">
        <v>1848</v>
      </c>
      <c r="I606" s="468" t="s">
        <v>43</v>
      </c>
      <c r="J606" s="469" t="str">
        <f>IF(ISBLANK(INDEX('Policy Characteristics'!D:D,MATCH($C606,'Policy Characteristics'!$C:$C,0))),"",INDEX('Policy Characteristics'!D:D,MATCH($C606,'Policy Characteristics'!$C:$C,0)))</f>
        <v>Electrification</v>
      </c>
      <c r="K606" s="446" t="str">
        <f>IF(ISBLANK(INDEX('Policy Characteristics'!E:E,MATCH($C606,'Policy Characteristics'!$C:$C,0))),"",INDEX('Policy Characteristics'!E:E,MATCH($C606,'Policy Characteristics'!$C:$C,0)))</f>
        <v>indst shift to electricity</v>
      </c>
      <c r="L606" s="242">
        <f>IF(ISBLANK(INDEX('Policy Characteristics'!F:F,MATCH($C606,'Policy Characteristics'!$C:$C,0))),"",INDEX('Policy Characteristics'!F:F,MATCH($C606,'Policy Characteristics'!$C:$C,0)))</f>
        <v>0</v>
      </c>
      <c r="M606" s="242">
        <f>IF(ISBLANK(INDEX('Policy Characteristics'!G:G,MATCH($C606,'Policy Characteristics'!$C:$C,0))),"",INDEX('Policy Characteristics'!G:G,MATCH($C606,'Policy Characteristics'!$C:$C,0)))</f>
        <v>1</v>
      </c>
      <c r="N606" s="242">
        <f>IF(ISBLANK(INDEX('Policy Characteristics'!H:H,MATCH($C606,'Policy Characteristics'!$C:$C,0))),"",INDEX('Policy Characteristics'!H:H,MATCH($C606,'Policy Characteristics'!$C:$C,0)))</f>
        <v>0.01</v>
      </c>
      <c r="O606" s="446" t="str">
        <f>IF(ISBLANK(INDEX('Policy Characteristics'!I:I,MATCH($C606,'Policy Characteristics'!$C:$C,0))),"",INDEX('Policy Characteristics'!I:I,MATCH($C606,'Policy Characteristics'!$C:$C,0)))</f>
        <v>% of fuel shifted</v>
      </c>
      <c r="P606" s="446" t="str">
        <f>IF(ISBLANK(INDEX('Policy Characteristics'!J:J,MATCH($C606,'Policy Characteristics'!$C:$C,0))),"",INDEX('Policy Characteristics'!J:J,MATCH($C606,'Policy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6" s="446" t="str">
        <f>IF(ISBLANK(INDEX('Policy Characteristics'!K:K,MATCH($C606,'Policy Characteristics'!$C:$C,0))),"",INDEX('Policy Characteristics'!K:K,MATCH($C606,'Policy Characteristics'!$C:$C,0)))</f>
        <v>industry-ag-main.html#fuel-switching</v>
      </c>
      <c r="R606" s="446" t="str">
        <f>IF(ISBLANK(INDEX('Policy Characteristics'!L:L,MATCH($C606,'Policy Characteristics'!$C:$C,0))),"",INDEX('Policy Characteristics'!L:L,MATCH($C606,'Policy Characteristics'!$C:$C,0)))</f>
        <v>industry-elec-and-hydrogen.html</v>
      </c>
    </row>
    <row r="607" spans="1:18" x14ac:dyDescent="0.25">
      <c r="A607" s="446" t="str">
        <f>IF(ISBLANK(INDEX('Policy Characteristics'!A:A,MATCH($C607,'Policy Characteristics'!$C:$C,0))),"",INDEX('Policy Characteristics'!A:A,MATCH($C607,'Policy Characteristics'!$C:$C,0)))</f>
        <v>Industry</v>
      </c>
      <c r="B607" s="467" t="str">
        <f>IF(ISBLANK(INDEX('Policy Characteristics'!B:B,MATCH($C607,'Policy Characteristics'!$C:$C,0))),"",INDEX('Policy Characteristics'!B:B,MATCH($C607,'Policy Characteristics'!$C:$C,0)))</f>
        <v>Electrification</v>
      </c>
      <c r="C607" s="446" t="str">
        <f t="shared" si="32"/>
        <v>Fraction of Eligible Industrial Energy Use Shifted to Electricity</v>
      </c>
      <c r="D607" s="294" t="s">
        <v>3065</v>
      </c>
      <c r="E607" t="s">
        <v>3673</v>
      </c>
      <c r="F607" t="s">
        <v>2760</v>
      </c>
      <c r="G607" s="339" t="s">
        <v>3673</v>
      </c>
      <c r="H607" s="20">
        <v>1849</v>
      </c>
      <c r="I607" s="468" t="s">
        <v>43</v>
      </c>
      <c r="J607" s="469" t="str">
        <f>IF(ISBLANK(INDEX('Policy Characteristics'!D:D,MATCH($C607,'Policy Characteristics'!$C:$C,0))),"",INDEX('Policy Characteristics'!D:D,MATCH($C607,'Policy Characteristics'!$C:$C,0)))</f>
        <v>Electrification</v>
      </c>
      <c r="K607" s="446" t="str">
        <f>IF(ISBLANK(INDEX('Policy Characteristics'!E:E,MATCH($C607,'Policy Characteristics'!$C:$C,0))),"",INDEX('Policy Characteristics'!E:E,MATCH($C607,'Policy Characteristics'!$C:$C,0)))</f>
        <v>indst shift to electricity</v>
      </c>
      <c r="L607" s="242">
        <f>IF(ISBLANK(INDEX('Policy Characteristics'!F:F,MATCH($C607,'Policy Characteristics'!$C:$C,0))),"",INDEX('Policy Characteristics'!F:F,MATCH($C607,'Policy Characteristics'!$C:$C,0)))</f>
        <v>0</v>
      </c>
      <c r="M607" s="242">
        <f>IF(ISBLANK(INDEX('Policy Characteristics'!G:G,MATCH($C607,'Policy Characteristics'!$C:$C,0))),"",INDEX('Policy Characteristics'!G:G,MATCH($C607,'Policy Characteristics'!$C:$C,0)))</f>
        <v>1</v>
      </c>
      <c r="N607" s="242">
        <f>IF(ISBLANK(INDEX('Policy Characteristics'!H:H,MATCH($C607,'Policy Characteristics'!$C:$C,0))),"",INDEX('Policy Characteristics'!H:H,MATCH($C607,'Policy Characteristics'!$C:$C,0)))</f>
        <v>0.01</v>
      </c>
      <c r="O607" s="446" t="str">
        <f>IF(ISBLANK(INDEX('Policy Characteristics'!I:I,MATCH($C607,'Policy Characteristics'!$C:$C,0))),"",INDEX('Policy Characteristics'!I:I,MATCH($C607,'Policy Characteristics'!$C:$C,0)))</f>
        <v>% of fuel shifted</v>
      </c>
      <c r="P607" s="446" t="str">
        <f>IF(ISBLANK(INDEX('Policy Characteristics'!J:J,MATCH($C607,'Policy Characteristics'!$C:$C,0))),"",INDEX('Policy Characteristics'!J:J,MATCH($C607,'Policy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7" s="446" t="str">
        <f>IF(ISBLANK(INDEX('Policy Characteristics'!K:K,MATCH($C607,'Policy Characteristics'!$C:$C,0))),"",INDEX('Policy Characteristics'!K:K,MATCH($C607,'Policy Characteristics'!$C:$C,0)))</f>
        <v>industry-ag-main.html#fuel-switching</v>
      </c>
      <c r="R607" s="446" t="str">
        <f>IF(ISBLANK(INDEX('Policy Characteristics'!L:L,MATCH($C607,'Policy Characteristics'!$C:$C,0))),"",INDEX('Policy Characteristics'!L:L,MATCH($C607,'Policy Characteristics'!$C:$C,0)))</f>
        <v>industry-elec-and-hydrogen.html</v>
      </c>
    </row>
    <row r="608" spans="1:18" x14ac:dyDescent="0.25">
      <c r="A608" s="446" t="str">
        <f>IF(ISBLANK(INDEX('Policy Characteristics'!A:A,MATCH($C608,'Policy Characteristics'!$C:$C,0))),"",INDEX('Policy Characteristics'!A:A,MATCH($C608,'Policy Characteristics'!$C:$C,0)))</f>
        <v>Industry</v>
      </c>
      <c r="B608" s="467" t="str">
        <f>IF(ISBLANK(INDEX('Policy Characteristics'!B:B,MATCH($C608,'Policy Characteristics'!$C:$C,0))),"",INDEX('Policy Characteristics'!B:B,MATCH($C608,'Policy Characteristics'!$C:$C,0)))</f>
        <v>Electrification</v>
      </c>
      <c r="C608" s="446" t="str">
        <f t="shared" si="32"/>
        <v>Fraction of Eligible Industrial Energy Use Shifted to Electricity</v>
      </c>
      <c r="D608" s="294" t="s">
        <v>3066</v>
      </c>
      <c r="E608" t="s">
        <v>3515</v>
      </c>
      <c r="F608" t="s">
        <v>3030</v>
      </c>
      <c r="G608" s="339" t="s">
        <v>3522</v>
      </c>
      <c r="H608" s="20">
        <v>1850</v>
      </c>
      <c r="I608" s="468" t="s">
        <v>43</v>
      </c>
      <c r="J608" s="469" t="str">
        <f>IF(ISBLANK(INDEX('Policy Characteristics'!D:D,MATCH($C608,'Policy Characteristics'!$C:$C,0))),"",INDEX('Policy Characteristics'!D:D,MATCH($C608,'Policy Characteristics'!$C:$C,0)))</f>
        <v>Electrification</v>
      </c>
      <c r="K608" s="446" t="str">
        <f>IF(ISBLANK(INDEX('Policy Characteristics'!E:E,MATCH($C608,'Policy Characteristics'!$C:$C,0))),"",INDEX('Policy Characteristics'!E:E,MATCH($C608,'Policy Characteristics'!$C:$C,0)))</f>
        <v>indst shift to electricity</v>
      </c>
      <c r="L608" s="242">
        <f>IF(ISBLANK(INDEX('Policy Characteristics'!F:F,MATCH($C608,'Policy Characteristics'!$C:$C,0))),"",INDEX('Policy Characteristics'!F:F,MATCH($C608,'Policy Characteristics'!$C:$C,0)))</f>
        <v>0</v>
      </c>
      <c r="M608" s="242">
        <f>IF(ISBLANK(INDEX('Policy Characteristics'!G:G,MATCH($C608,'Policy Characteristics'!$C:$C,0))),"",INDEX('Policy Characteristics'!G:G,MATCH($C608,'Policy Characteristics'!$C:$C,0)))</f>
        <v>1</v>
      </c>
      <c r="N608" s="242">
        <f>IF(ISBLANK(INDEX('Policy Characteristics'!H:H,MATCH($C608,'Policy Characteristics'!$C:$C,0))),"",INDEX('Policy Characteristics'!H:H,MATCH($C608,'Policy Characteristics'!$C:$C,0)))</f>
        <v>0.01</v>
      </c>
      <c r="O608" s="446" t="str">
        <f>IF(ISBLANK(INDEX('Policy Characteristics'!I:I,MATCH($C608,'Policy Characteristics'!$C:$C,0))),"",INDEX('Policy Characteristics'!I:I,MATCH($C608,'Policy Characteristics'!$C:$C,0)))</f>
        <v>% of fuel shifted</v>
      </c>
      <c r="P608" s="446" t="str">
        <f>IF(ISBLANK(INDEX('Policy Characteristics'!J:J,MATCH($C608,'Policy Characteristics'!$C:$C,0))),"",INDEX('Policy Characteristics'!J:J,MATCH($C608,'Policy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8" s="446" t="str">
        <f>IF(ISBLANK(INDEX('Policy Characteristics'!K:K,MATCH($C608,'Policy Characteristics'!$C:$C,0))),"",INDEX('Policy Characteristics'!K:K,MATCH($C608,'Policy Characteristics'!$C:$C,0)))</f>
        <v>industry-ag-main.html#fuel-switching</v>
      </c>
      <c r="R608" s="446" t="str">
        <f>IF(ISBLANK(INDEX('Policy Characteristics'!L:L,MATCH($C608,'Policy Characteristics'!$C:$C,0))),"",INDEX('Policy Characteristics'!L:L,MATCH($C608,'Policy Characteristics'!$C:$C,0)))</f>
        <v>industry-elec-and-hydrogen.html</v>
      </c>
    </row>
    <row r="609" spans="1:18" x14ac:dyDescent="0.25">
      <c r="A609" s="446" t="str">
        <f>IF(ISBLANK(INDEX('Policy Characteristics'!A:A,MATCH($C609,'Policy Characteristics'!$C:$C,0))),"",INDEX('Policy Characteristics'!A:A,MATCH($C609,'Policy Characteristics'!$C:$C,0)))</f>
        <v>Industry</v>
      </c>
      <c r="B609" s="467" t="str">
        <f>IF(ISBLANK(INDEX('Policy Characteristics'!B:B,MATCH($C609,'Policy Characteristics'!$C:$C,0))),"",INDEX('Policy Characteristics'!B:B,MATCH($C609,'Policy Characteristics'!$C:$C,0)))</f>
        <v>Electrification</v>
      </c>
      <c r="C609" s="446" t="str">
        <f t="shared" si="32"/>
        <v>Fraction of Eligible Industrial Energy Use Shifted to Electricity</v>
      </c>
      <c r="D609" s="294" t="s">
        <v>3066</v>
      </c>
      <c r="E609" t="s">
        <v>3516</v>
      </c>
      <c r="F609" t="s">
        <v>3030</v>
      </c>
      <c r="G609" s="339" t="s">
        <v>3523</v>
      </c>
      <c r="H609" s="20">
        <v>1851</v>
      </c>
      <c r="I609" s="468" t="s">
        <v>43</v>
      </c>
      <c r="J609" s="469" t="str">
        <f>IF(ISBLANK(INDEX('Policy Characteristics'!D:D,MATCH($C609,'Policy Characteristics'!$C:$C,0))),"",INDEX('Policy Characteristics'!D:D,MATCH($C609,'Policy Characteristics'!$C:$C,0)))</f>
        <v>Electrification</v>
      </c>
      <c r="K609" s="446" t="str">
        <f>IF(ISBLANK(INDEX('Policy Characteristics'!E:E,MATCH($C609,'Policy Characteristics'!$C:$C,0))),"",INDEX('Policy Characteristics'!E:E,MATCH($C609,'Policy Characteristics'!$C:$C,0)))</f>
        <v>indst shift to electricity</v>
      </c>
      <c r="L609" s="242">
        <f>IF(ISBLANK(INDEX('Policy Characteristics'!F:F,MATCH($C609,'Policy Characteristics'!$C:$C,0))),"",INDEX('Policy Characteristics'!F:F,MATCH($C609,'Policy Characteristics'!$C:$C,0)))</f>
        <v>0</v>
      </c>
      <c r="M609" s="242">
        <f>IF(ISBLANK(INDEX('Policy Characteristics'!G:G,MATCH($C609,'Policy Characteristics'!$C:$C,0))),"",INDEX('Policy Characteristics'!G:G,MATCH($C609,'Policy Characteristics'!$C:$C,0)))</f>
        <v>1</v>
      </c>
      <c r="N609" s="242">
        <f>IF(ISBLANK(INDEX('Policy Characteristics'!H:H,MATCH($C609,'Policy Characteristics'!$C:$C,0))),"",INDEX('Policy Characteristics'!H:H,MATCH($C609,'Policy Characteristics'!$C:$C,0)))</f>
        <v>0.01</v>
      </c>
      <c r="O609" s="446" t="str">
        <f>IF(ISBLANK(INDEX('Policy Characteristics'!I:I,MATCH($C609,'Policy Characteristics'!$C:$C,0))),"",INDEX('Policy Characteristics'!I:I,MATCH($C609,'Policy Characteristics'!$C:$C,0)))</f>
        <v>% of fuel shifted</v>
      </c>
      <c r="P609" s="446" t="str">
        <f>IF(ISBLANK(INDEX('Policy Characteristics'!J:J,MATCH($C609,'Policy Characteristics'!$C:$C,0))),"",INDEX('Policy Characteristics'!J:J,MATCH($C609,'Policy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9" s="446" t="str">
        <f>IF(ISBLANK(INDEX('Policy Characteristics'!K:K,MATCH($C609,'Policy Characteristics'!$C:$C,0))),"",INDEX('Policy Characteristics'!K:K,MATCH($C609,'Policy Characteristics'!$C:$C,0)))</f>
        <v>industry-ag-main.html#fuel-switching</v>
      </c>
      <c r="R609" s="446" t="str">
        <f>IF(ISBLANK(INDEX('Policy Characteristics'!L:L,MATCH($C609,'Policy Characteristics'!$C:$C,0))),"",INDEX('Policy Characteristics'!L:L,MATCH($C609,'Policy Characteristics'!$C:$C,0)))</f>
        <v>industry-elec-and-hydrogen.html</v>
      </c>
    </row>
    <row r="610" spans="1:18" x14ac:dyDescent="0.25">
      <c r="A610" s="446" t="str">
        <f>IF(ISBLANK(INDEX('Policy Characteristics'!A:A,MATCH($C610,'Policy Characteristics'!$C:$C,0))),"",INDEX('Policy Characteristics'!A:A,MATCH($C610,'Policy Characteristics'!$C:$C,0)))</f>
        <v>Industry</v>
      </c>
      <c r="B610" s="467" t="str">
        <f>IF(ISBLANK(INDEX('Policy Characteristics'!B:B,MATCH($C610,'Policy Characteristics'!$C:$C,0))),"",INDEX('Policy Characteristics'!B:B,MATCH($C610,'Policy Characteristics'!$C:$C,0)))</f>
        <v>Electrification</v>
      </c>
      <c r="C610" s="446" t="str">
        <f t="shared" si="32"/>
        <v>Fraction of Eligible Industrial Energy Use Shifted to Electricity</v>
      </c>
      <c r="D610" s="294" t="s">
        <v>3066</v>
      </c>
      <c r="E610" t="s">
        <v>3517</v>
      </c>
      <c r="F610" t="s">
        <v>3030</v>
      </c>
      <c r="G610" s="339" t="s">
        <v>3524</v>
      </c>
      <c r="H610" s="20">
        <v>1852</v>
      </c>
      <c r="I610" s="468" t="s">
        <v>43</v>
      </c>
      <c r="J610" s="469" t="str">
        <f>IF(ISBLANK(INDEX('Policy Characteristics'!D:D,MATCH($C610,'Policy Characteristics'!$C:$C,0))),"",INDEX('Policy Characteristics'!D:D,MATCH($C610,'Policy Characteristics'!$C:$C,0)))</f>
        <v>Electrification</v>
      </c>
      <c r="K610" s="446" t="str">
        <f>IF(ISBLANK(INDEX('Policy Characteristics'!E:E,MATCH($C610,'Policy Characteristics'!$C:$C,0))),"",INDEX('Policy Characteristics'!E:E,MATCH($C610,'Policy Characteristics'!$C:$C,0)))</f>
        <v>indst shift to electricity</v>
      </c>
      <c r="L610" s="242">
        <f>IF(ISBLANK(INDEX('Policy Characteristics'!F:F,MATCH($C610,'Policy Characteristics'!$C:$C,0))),"",INDEX('Policy Characteristics'!F:F,MATCH($C610,'Policy Characteristics'!$C:$C,0)))</f>
        <v>0</v>
      </c>
      <c r="M610" s="242">
        <f>IF(ISBLANK(INDEX('Policy Characteristics'!G:G,MATCH($C610,'Policy Characteristics'!$C:$C,0))),"",INDEX('Policy Characteristics'!G:G,MATCH($C610,'Policy Characteristics'!$C:$C,0)))</f>
        <v>1</v>
      </c>
      <c r="N610" s="242">
        <f>IF(ISBLANK(INDEX('Policy Characteristics'!H:H,MATCH($C610,'Policy Characteristics'!$C:$C,0))),"",INDEX('Policy Characteristics'!H:H,MATCH($C610,'Policy Characteristics'!$C:$C,0)))</f>
        <v>0.01</v>
      </c>
      <c r="O610" s="446" t="str">
        <f>IF(ISBLANK(INDEX('Policy Characteristics'!I:I,MATCH($C610,'Policy Characteristics'!$C:$C,0))),"",INDEX('Policy Characteristics'!I:I,MATCH($C610,'Policy Characteristics'!$C:$C,0)))</f>
        <v>% of fuel shifted</v>
      </c>
      <c r="P610" s="446" t="str">
        <f>IF(ISBLANK(INDEX('Policy Characteristics'!J:J,MATCH($C610,'Policy Characteristics'!$C:$C,0))),"",INDEX('Policy Characteristics'!J:J,MATCH($C610,'Policy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0" s="446" t="str">
        <f>IF(ISBLANK(INDEX('Policy Characteristics'!K:K,MATCH($C610,'Policy Characteristics'!$C:$C,0))),"",INDEX('Policy Characteristics'!K:K,MATCH($C610,'Policy Characteristics'!$C:$C,0)))</f>
        <v>industry-ag-main.html#fuel-switching</v>
      </c>
      <c r="R610" s="446" t="str">
        <f>IF(ISBLANK(INDEX('Policy Characteristics'!L:L,MATCH($C610,'Policy Characteristics'!$C:$C,0))),"",INDEX('Policy Characteristics'!L:L,MATCH($C610,'Policy Characteristics'!$C:$C,0)))</f>
        <v>industry-elec-and-hydrogen.html</v>
      </c>
    </row>
    <row r="611" spans="1:18" x14ac:dyDescent="0.25">
      <c r="A611" s="446" t="str">
        <f>IF(ISBLANK(INDEX('Policy Characteristics'!A:A,MATCH($C611,'Policy Characteristics'!$C:$C,0))),"",INDEX('Policy Characteristics'!A:A,MATCH($C611,'Policy Characteristics'!$C:$C,0)))</f>
        <v>Industry</v>
      </c>
      <c r="B611" s="467" t="str">
        <f>IF(ISBLANK(INDEX('Policy Characteristics'!B:B,MATCH($C611,'Policy Characteristics'!$C:$C,0))),"",INDEX('Policy Characteristics'!B:B,MATCH($C611,'Policy Characteristics'!$C:$C,0)))</f>
        <v>Electrification</v>
      </c>
      <c r="C611" s="446" t="str">
        <f t="shared" si="32"/>
        <v>Fraction of Eligible Industrial Energy Use Shifted to Electricity</v>
      </c>
      <c r="D611" s="294" t="s">
        <v>3066</v>
      </c>
      <c r="E611" t="s">
        <v>3518</v>
      </c>
      <c r="F611" t="s">
        <v>3030</v>
      </c>
      <c r="G611" s="339" t="s">
        <v>3525</v>
      </c>
      <c r="H611" s="20">
        <v>1853</v>
      </c>
      <c r="I611" s="468" t="s">
        <v>43</v>
      </c>
      <c r="J611" s="469" t="str">
        <f>IF(ISBLANK(INDEX('Policy Characteristics'!D:D,MATCH($C611,'Policy Characteristics'!$C:$C,0))),"",INDEX('Policy Characteristics'!D:D,MATCH($C611,'Policy Characteristics'!$C:$C,0)))</f>
        <v>Electrification</v>
      </c>
      <c r="K611" s="446" t="str">
        <f>IF(ISBLANK(INDEX('Policy Characteristics'!E:E,MATCH($C611,'Policy Characteristics'!$C:$C,0))),"",INDEX('Policy Characteristics'!E:E,MATCH($C611,'Policy Characteristics'!$C:$C,0)))</f>
        <v>indst shift to electricity</v>
      </c>
      <c r="L611" s="242">
        <f>IF(ISBLANK(INDEX('Policy Characteristics'!F:F,MATCH($C611,'Policy Characteristics'!$C:$C,0))),"",INDEX('Policy Characteristics'!F:F,MATCH($C611,'Policy Characteristics'!$C:$C,0)))</f>
        <v>0</v>
      </c>
      <c r="M611" s="242">
        <f>IF(ISBLANK(INDEX('Policy Characteristics'!G:G,MATCH($C611,'Policy Characteristics'!$C:$C,0))),"",INDEX('Policy Characteristics'!G:G,MATCH($C611,'Policy Characteristics'!$C:$C,0)))</f>
        <v>1</v>
      </c>
      <c r="N611" s="242">
        <f>IF(ISBLANK(INDEX('Policy Characteristics'!H:H,MATCH($C611,'Policy Characteristics'!$C:$C,0))),"",INDEX('Policy Characteristics'!H:H,MATCH($C611,'Policy Characteristics'!$C:$C,0)))</f>
        <v>0.01</v>
      </c>
      <c r="O611" s="446" t="str">
        <f>IF(ISBLANK(INDEX('Policy Characteristics'!I:I,MATCH($C611,'Policy Characteristics'!$C:$C,0))),"",INDEX('Policy Characteristics'!I:I,MATCH($C611,'Policy Characteristics'!$C:$C,0)))</f>
        <v>% of fuel shifted</v>
      </c>
      <c r="P611" s="446" t="str">
        <f>IF(ISBLANK(INDEX('Policy Characteristics'!J:J,MATCH($C611,'Policy Characteristics'!$C:$C,0))),"",INDEX('Policy Characteristics'!J:J,MATCH($C611,'Policy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1" s="446" t="str">
        <f>IF(ISBLANK(INDEX('Policy Characteristics'!K:K,MATCH($C611,'Policy Characteristics'!$C:$C,0))),"",INDEX('Policy Characteristics'!K:K,MATCH($C611,'Policy Characteristics'!$C:$C,0)))</f>
        <v>industry-ag-main.html#fuel-switching</v>
      </c>
      <c r="R611" s="446" t="str">
        <f>IF(ISBLANK(INDEX('Policy Characteristics'!L:L,MATCH($C611,'Policy Characteristics'!$C:$C,0))),"",INDEX('Policy Characteristics'!L:L,MATCH($C611,'Policy Characteristics'!$C:$C,0)))</f>
        <v>industry-elec-and-hydrogen.html</v>
      </c>
    </row>
    <row r="612" spans="1:18" x14ac:dyDescent="0.25">
      <c r="A612" s="446" t="str">
        <f>IF(ISBLANK(INDEX('Policy Characteristics'!A:A,MATCH($C612,'Policy Characteristics'!$C:$C,0))),"",INDEX('Policy Characteristics'!A:A,MATCH($C612,'Policy Characteristics'!$C:$C,0)))</f>
        <v>Industry</v>
      </c>
      <c r="B612" s="467" t="str">
        <f>IF(ISBLANK(INDEX('Policy Characteristics'!B:B,MATCH($C612,'Policy Characteristics'!$C:$C,0))),"",INDEX('Policy Characteristics'!B:B,MATCH($C612,'Policy Characteristics'!$C:$C,0)))</f>
        <v>Electrification</v>
      </c>
      <c r="C612" s="446" t="str">
        <f t="shared" si="32"/>
        <v>Fraction of Eligible Industrial Energy Use Shifted to Electricity</v>
      </c>
      <c r="D612" s="294" t="s">
        <v>3066</v>
      </c>
      <c r="E612" t="s">
        <v>3519</v>
      </c>
      <c r="F612" t="s">
        <v>3030</v>
      </c>
      <c r="G612" s="339" t="s">
        <v>3526</v>
      </c>
      <c r="H612" s="20">
        <v>1854</v>
      </c>
      <c r="I612" s="468" t="s">
        <v>43</v>
      </c>
      <c r="J612" s="469" t="str">
        <f>IF(ISBLANK(INDEX('Policy Characteristics'!D:D,MATCH($C612,'Policy Characteristics'!$C:$C,0))),"",INDEX('Policy Characteristics'!D:D,MATCH($C612,'Policy Characteristics'!$C:$C,0)))</f>
        <v>Electrification</v>
      </c>
      <c r="K612" s="446" t="str">
        <f>IF(ISBLANK(INDEX('Policy Characteristics'!E:E,MATCH($C612,'Policy Characteristics'!$C:$C,0))),"",INDEX('Policy Characteristics'!E:E,MATCH($C612,'Policy Characteristics'!$C:$C,0)))</f>
        <v>indst shift to electricity</v>
      </c>
      <c r="L612" s="242">
        <f>IF(ISBLANK(INDEX('Policy Characteristics'!F:F,MATCH($C612,'Policy Characteristics'!$C:$C,0))),"",INDEX('Policy Characteristics'!F:F,MATCH($C612,'Policy Characteristics'!$C:$C,0)))</f>
        <v>0</v>
      </c>
      <c r="M612" s="242">
        <f>IF(ISBLANK(INDEX('Policy Characteristics'!G:G,MATCH($C612,'Policy Characteristics'!$C:$C,0))),"",INDEX('Policy Characteristics'!G:G,MATCH($C612,'Policy Characteristics'!$C:$C,0)))</f>
        <v>1</v>
      </c>
      <c r="N612" s="242">
        <f>IF(ISBLANK(INDEX('Policy Characteristics'!H:H,MATCH($C612,'Policy Characteristics'!$C:$C,0))),"",INDEX('Policy Characteristics'!H:H,MATCH($C612,'Policy Characteristics'!$C:$C,0)))</f>
        <v>0.01</v>
      </c>
      <c r="O612" s="446" t="str">
        <f>IF(ISBLANK(INDEX('Policy Characteristics'!I:I,MATCH($C612,'Policy Characteristics'!$C:$C,0))),"",INDEX('Policy Characteristics'!I:I,MATCH($C612,'Policy Characteristics'!$C:$C,0)))</f>
        <v>% of fuel shifted</v>
      </c>
      <c r="P612" s="446" t="str">
        <f>IF(ISBLANK(INDEX('Policy Characteristics'!J:J,MATCH($C612,'Policy Characteristics'!$C:$C,0))),"",INDEX('Policy Characteristics'!J:J,MATCH($C612,'Policy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2" s="446" t="str">
        <f>IF(ISBLANK(INDEX('Policy Characteristics'!K:K,MATCH($C612,'Policy Characteristics'!$C:$C,0))),"",INDEX('Policy Characteristics'!K:K,MATCH($C612,'Policy Characteristics'!$C:$C,0)))</f>
        <v>industry-ag-main.html#fuel-switching</v>
      </c>
      <c r="R612" s="446" t="str">
        <f>IF(ISBLANK(INDEX('Policy Characteristics'!L:L,MATCH($C612,'Policy Characteristics'!$C:$C,0))),"",INDEX('Policy Characteristics'!L:L,MATCH($C612,'Policy Characteristics'!$C:$C,0)))</f>
        <v>industry-elec-and-hydrogen.html</v>
      </c>
    </row>
    <row r="613" spans="1:18" x14ac:dyDescent="0.25">
      <c r="A613" s="446" t="str">
        <f>IF(ISBLANK(INDEX('Policy Characteristics'!A:A,MATCH($C613,'Policy Characteristics'!$C:$C,0))),"",INDEX('Policy Characteristics'!A:A,MATCH($C613,'Policy Characteristics'!$C:$C,0)))</f>
        <v>Industry</v>
      </c>
      <c r="B613" s="467" t="str">
        <f>IF(ISBLANK(INDEX('Policy Characteristics'!B:B,MATCH($C613,'Policy Characteristics'!$C:$C,0))),"",INDEX('Policy Characteristics'!B:B,MATCH($C613,'Policy Characteristics'!$C:$C,0)))</f>
        <v>Electrification</v>
      </c>
      <c r="C613" s="446" t="str">
        <f t="shared" si="32"/>
        <v>Fraction of Eligible Industrial Energy Use Shifted to Electricity</v>
      </c>
      <c r="D613" s="294" t="s">
        <v>3066</v>
      </c>
      <c r="E613" t="s">
        <v>3520</v>
      </c>
      <c r="F613" t="s">
        <v>3030</v>
      </c>
      <c r="G613" s="339" t="s">
        <v>3527</v>
      </c>
      <c r="H613" s="20">
        <v>1855</v>
      </c>
      <c r="I613" s="468" t="s">
        <v>43</v>
      </c>
      <c r="J613" s="469" t="str">
        <f>IF(ISBLANK(INDEX('Policy Characteristics'!D:D,MATCH($C613,'Policy Characteristics'!$C:$C,0))),"",INDEX('Policy Characteristics'!D:D,MATCH($C613,'Policy Characteristics'!$C:$C,0)))</f>
        <v>Electrification</v>
      </c>
      <c r="K613" s="446" t="str">
        <f>IF(ISBLANK(INDEX('Policy Characteristics'!E:E,MATCH($C613,'Policy Characteristics'!$C:$C,0))),"",INDEX('Policy Characteristics'!E:E,MATCH($C613,'Policy Characteristics'!$C:$C,0)))</f>
        <v>indst shift to electricity</v>
      </c>
      <c r="L613" s="242">
        <f>IF(ISBLANK(INDEX('Policy Characteristics'!F:F,MATCH($C613,'Policy Characteristics'!$C:$C,0))),"",INDEX('Policy Characteristics'!F:F,MATCH($C613,'Policy Characteristics'!$C:$C,0)))</f>
        <v>0</v>
      </c>
      <c r="M613" s="242">
        <f>IF(ISBLANK(INDEX('Policy Characteristics'!G:G,MATCH($C613,'Policy Characteristics'!$C:$C,0))),"",INDEX('Policy Characteristics'!G:G,MATCH($C613,'Policy Characteristics'!$C:$C,0)))</f>
        <v>1</v>
      </c>
      <c r="N613" s="242">
        <f>IF(ISBLANK(INDEX('Policy Characteristics'!H:H,MATCH($C613,'Policy Characteristics'!$C:$C,0))),"",INDEX('Policy Characteristics'!H:H,MATCH($C613,'Policy Characteristics'!$C:$C,0)))</f>
        <v>0.01</v>
      </c>
      <c r="O613" s="446" t="str">
        <f>IF(ISBLANK(INDEX('Policy Characteristics'!I:I,MATCH($C613,'Policy Characteristics'!$C:$C,0))),"",INDEX('Policy Characteristics'!I:I,MATCH($C613,'Policy Characteristics'!$C:$C,0)))</f>
        <v>% of fuel shifted</v>
      </c>
      <c r="P613" s="446" t="str">
        <f>IF(ISBLANK(INDEX('Policy Characteristics'!J:J,MATCH($C613,'Policy Characteristics'!$C:$C,0))),"",INDEX('Policy Characteristics'!J:J,MATCH($C613,'Policy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3" s="446" t="str">
        <f>IF(ISBLANK(INDEX('Policy Characteristics'!K:K,MATCH($C613,'Policy Characteristics'!$C:$C,0))),"",INDEX('Policy Characteristics'!K:K,MATCH($C613,'Policy Characteristics'!$C:$C,0)))</f>
        <v>industry-ag-main.html#fuel-switching</v>
      </c>
      <c r="R613" s="446" t="str">
        <f>IF(ISBLANK(INDEX('Policy Characteristics'!L:L,MATCH($C613,'Policy Characteristics'!$C:$C,0))),"",INDEX('Policy Characteristics'!L:L,MATCH($C613,'Policy Characteristics'!$C:$C,0)))</f>
        <v>industry-elec-and-hydrogen.html</v>
      </c>
    </row>
    <row r="614" spans="1:18" x14ac:dyDescent="0.25">
      <c r="A614" s="446" t="str">
        <f>IF(ISBLANK(INDEX('Policy Characteristics'!A:A,MATCH($C614,'Policy Characteristics'!$C:$C,0))),"",INDEX('Policy Characteristics'!A:A,MATCH($C614,'Policy Characteristics'!$C:$C,0)))</f>
        <v>Industry</v>
      </c>
      <c r="B614" s="467" t="str">
        <f>IF(ISBLANK(INDEX('Policy Characteristics'!B:B,MATCH($C614,'Policy Characteristics'!$C:$C,0))),"",INDEX('Policy Characteristics'!B:B,MATCH($C614,'Policy Characteristics'!$C:$C,0)))</f>
        <v>Electrification</v>
      </c>
      <c r="C614" s="446" t="str">
        <f t="shared" si="32"/>
        <v>Fraction of Eligible Industrial Energy Use Shifted to Electricity</v>
      </c>
      <c r="D614" s="294" t="s">
        <v>3066</v>
      </c>
      <c r="E614" t="s">
        <v>3521</v>
      </c>
      <c r="F614" t="s">
        <v>3030</v>
      </c>
      <c r="G614" s="339" t="s">
        <v>3528</v>
      </c>
      <c r="H614" s="20">
        <v>1856</v>
      </c>
      <c r="I614" s="468" t="s">
        <v>43</v>
      </c>
      <c r="J614" s="469" t="str">
        <f>IF(ISBLANK(INDEX('Policy Characteristics'!D:D,MATCH($C614,'Policy Characteristics'!$C:$C,0))),"",INDEX('Policy Characteristics'!D:D,MATCH($C614,'Policy Characteristics'!$C:$C,0)))</f>
        <v>Electrification</v>
      </c>
      <c r="K614" s="446" t="str">
        <f>IF(ISBLANK(INDEX('Policy Characteristics'!E:E,MATCH($C614,'Policy Characteristics'!$C:$C,0))),"",INDEX('Policy Characteristics'!E:E,MATCH($C614,'Policy Characteristics'!$C:$C,0)))</f>
        <v>indst shift to electricity</v>
      </c>
      <c r="L614" s="242">
        <f>IF(ISBLANK(INDEX('Policy Characteristics'!F:F,MATCH($C614,'Policy Characteristics'!$C:$C,0))),"",INDEX('Policy Characteristics'!F:F,MATCH($C614,'Policy Characteristics'!$C:$C,0)))</f>
        <v>0</v>
      </c>
      <c r="M614" s="242">
        <f>IF(ISBLANK(INDEX('Policy Characteristics'!G:G,MATCH($C614,'Policy Characteristics'!$C:$C,0))),"",INDEX('Policy Characteristics'!G:G,MATCH($C614,'Policy Characteristics'!$C:$C,0)))</f>
        <v>1</v>
      </c>
      <c r="N614" s="242">
        <f>IF(ISBLANK(INDEX('Policy Characteristics'!H:H,MATCH($C614,'Policy Characteristics'!$C:$C,0))),"",INDEX('Policy Characteristics'!H:H,MATCH($C614,'Policy Characteristics'!$C:$C,0)))</f>
        <v>0.01</v>
      </c>
      <c r="O614" s="446" t="str">
        <f>IF(ISBLANK(INDEX('Policy Characteristics'!I:I,MATCH($C614,'Policy Characteristics'!$C:$C,0))),"",INDEX('Policy Characteristics'!I:I,MATCH($C614,'Policy Characteristics'!$C:$C,0)))</f>
        <v>% of fuel shifted</v>
      </c>
      <c r="P614" s="446" t="str">
        <f>IF(ISBLANK(INDEX('Policy Characteristics'!J:J,MATCH($C614,'Policy Characteristics'!$C:$C,0))),"",INDEX('Policy Characteristics'!J:J,MATCH($C614,'Policy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4" s="446" t="str">
        <f>IF(ISBLANK(INDEX('Policy Characteristics'!K:K,MATCH($C614,'Policy Characteristics'!$C:$C,0))),"",INDEX('Policy Characteristics'!K:K,MATCH($C614,'Policy Characteristics'!$C:$C,0)))</f>
        <v>industry-ag-main.html#fuel-switching</v>
      </c>
      <c r="R614" s="446" t="str">
        <f>IF(ISBLANK(INDEX('Policy Characteristics'!L:L,MATCH($C614,'Policy Characteristics'!$C:$C,0))),"",INDEX('Policy Characteristics'!L:L,MATCH($C614,'Policy Characteristics'!$C:$C,0)))</f>
        <v>industry-elec-and-hydrogen.html</v>
      </c>
    </row>
    <row r="615" spans="1:18" x14ac:dyDescent="0.25">
      <c r="A615" s="446" t="str">
        <f>IF(ISBLANK(INDEX('Policy Characteristics'!A:A,MATCH($C615,'Policy Characteristics'!$C:$C,0))),"",INDEX('Policy Characteristics'!A:A,MATCH($C615,'Policy Characteristics'!$C:$C,0)))</f>
        <v>Industry</v>
      </c>
      <c r="B615" s="467" t="str">
        <f>IF(ISBLANK(INDEX('Policy Characteristics'!B:B,MATCH($C615,'Policy Characteristics'!$C:$C,0))),"",INDEX('Policy Characteristics'!B:B,MATCH($C615,'Policy Characteristics'!$C:$C,0)))</f>
        <v>Electrification</v>
      </c>
      <c r="C615" s="446" t="str">
        <f t="shared" si="32"/>
        <v>Fraction of Eligible Industrial Energy Use Shifted to Electricity</v>
      </c>
      <c r="D615" s="294" t="s">
        <v>3066</v>
      </c>
      <c r="E615" t="s">
        <v>3673</v>
      </c>
      <c r="F615" t="s">
        <v>3030</v>
      </c>
      <c r="G615" s="339" t="s">
        <v>3673</v>
      </c>
      <c r="H615" s="20">
        <v>1857</v>
      </c>
      <c r="I615" s="468" t="s">
        <v>43</v>
      </c>
      <c r="J615" s="469" t="str">
        <f>IF(ISBLANK(INDEX('Policy Characteristics'!D:D,MATCH($C615,'Policy Characteristics'!$C:$C,0))),"",INDEX('Policy Characteristics'!D:D,MATCH($C615,'Policy Characteristics'!$C:$C,0)))</f>
        <v>Electrification</v>
      </c>
      <c r="K615" s="446" t="str">
        <f>IF(ISBLANK(INDEX('Policy Characteristics'!E:E,MATCH($C615,'Policy Characteristics'!$C:$C,0))),"",INDEX('Policy Characteristics'!E:E,MATCH($C615,'Policy Characteristics'!$C:$C,0)))</f>
        <v>indst shift to electricity</v>
      </c>
      <c r="L615" s="242">
        <f>IF(ISBLANK(INDEX('Policy Characteristics'!F:F,MATCH($C615,'Policy Characteristics'!$C:$C,0))),"",INDEX('Policy Characteristics'!F:F,MATCH($C615,'Policy Characteristics'!$C:$C,0)))</f>
        <v>0</v>
      </c>
      <c r="M615" s="242">
        <f>IF(ISBLANK(INDEX('Policy Characteristics'!G:G,MATCH($C615,'Policy Characteristics'!$C:$C,0))),"",INDEX('Policy Characteristics'!G:G,MATCH($C615,'Policy Characteristics'!$C:$C,0)))</f>
        <v>1</v>
      </c>
      <c r="N615" s="242">
        <f>IF(ISBLANK(INDEX('Policy Characteristics'!H:H,MATCH($C615,'Policy Characteristics'!$C:$C,0))),"",INDEX('Policy Characteristics'!H:H,MATCH($C615,'Policy Characteristics'!$C:$C,0)))</f>
        <v>0.01</v>
      </c>
      <c r="O615" s="446" t="str">
        <f>IF(ISBLANK(INDEX('Policy Characteristics'!I:I,MATCH($C615,'Policy Characteristics'!$C:$C,0))),"",INDEX('Policy Characteristics'!I:I,MATCH($C615,'Policy Characteristics'!$C:$C,0)))</f>
        <v>% of fuel shifted</v>
      </c>
      <c r="P615" s="446" t="str">
        <f>IF(ISBLANK(INDEX('Policy Characteristics'!J:J,MATCH($C615,'Policy Characteristics'!$C:$C,0))),"",INDEX('Policy Characteristics'!J:J,MATCH($C615,'Policy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5" s="446" t="str">
        <f>IF(ISBLANK(INDEX('Policy Characteristics'!K:K,MATCH($C615,'Policy Characteristics'!$C:$C,0))),"",INDEX('Policy Characteristics'!K:K,MATCH($C615,'Policy Characteristics'!$C:$C,0)))</f>
        <v>industry-ag-main.html#fuel-switching</v>
      </c>
      <c r="R615" s="446" t="str">
        <f>IF(ISBLANK(INDEX('Policy Characteristics'!L:L,MATCH($C615,'Policy Characteristics'!$C:$C,0))),"",INDEX('Policy Characteristics'!L:L,MATCH($C615,'Policy Characteristics'!$C:$C,0)))</f>
        <v>industry-elec-and-hydrogen.html</v>
      </c>
    </row>
    <row r="616" spans="1:18" x14ac:dyDescent="0.25">
      <c r="A616" s="446" t="str">
        <f>IF(ISBLANK(INDEX('Policy Characteristics'!A:A,MATCH($C616,'Policy Characteristics'!$C:$C,0))),"",INDEX('Policy Characteristics'!A:A,MATCH($C616,'Policy Characteristics'!$C:$C,0)))</f>
        <v>Industry</v>
      </c>
      <c r="B616" s="467" t="str">
        <f>IF(ISBLANK(INDEX('Policy Characteristics'!B:B,MATCH($C616,'Policy Characteristics'!$C:$C,0))),"",INDEX('Policy Characteristics'!B:B,MATCH($C616,'Policy Characteristics'!$C:$C,0)))</f>
        <v>Electrification</v>
      </c>
      <c r="C616" s="446" t="str">
        <f t="shared" si="32"/>
        <v>Fraction of Eligible Industrial Energy Use Shifted to Electricity</v>
      </c>
      <c r="D616" s="294" t="s">
        <v>3067</v>
      </c>
      <c r="E616" t="s">
        <v>3515</v>
      </c>
      <c r="F616" t="s">
        <v>3031</v>
      </c>
      <c r="G616" s="339" t="s">
        <v>3522</v>
      </c>
      <c r="H616" s="20">
        <v>1858</v>
      </c>
      <c r="I616" s="468" t="s">
        <v>43</v>
      </c>
      <c r="J616" s="469" t="str">
        <f>IF(ISBLANK(INDEX('Policy Characteristics'!D:D,MATCH($C616,'Policy Characteristics'!$C:$C,0))),"",INDEX('Policy Characteristics'!D:D,MATCH($C616,'Policy Characteristics'!$C:$C,0)))</f>
        <v>Electrification</v>
      </c>
      <c r="K616" s="446" t="str">
        <f>IF(ISBLANK(INDEX('Policy Characteristics'!E:E,MATCH($C616,'Policy Characteristics'!$C:$C,0))),"",INDEX('Policy Characteristics'!E:E,MATCH($C616,'Policy Characteristics'!$C:$C,0)))</f>
        <v>indst shift to electricity</v>
      </c>
      <c r="L616" s="242">
        <f>IF(ISBLANK(INDEX('Policy Characteristics'!F:F,MATCH($C616,'Policy Characteristics'!$C:$C,0))),"",INDEX('Policy Characteristics'!F:F,MATCH($C616,'Policy Characteristics'!$C:$C,0)))</f>
        <v>0</v>
      </c>
      <c r="M616" s="242">
        <f>IF(ISBLANK(INDEX('Policy Characteristics'!G:G,MATCH($C616,'Policy Characteristics'!$C:$C,0))),"",INDEX('Policy Characteristics'!G:G,MATCH($C616,'Policy Characteristics'!$C:$C,0)))</f>
        <v>1</v>
      </c>
      <c r="N616" s="242">
        <f>IF(ISBLANK(INDEX('Policy Characteristics'!H:H,MATCH($C616,'Policy Characteristics'!$C:$C,0))),"",INDEX('Policy Characteristics'!H:H,MATCH($C616,'Policy Characteristics'!$C:$C,0)))</f>
        <v>0.01</v>
      </c>
      <c r="O616" s="446" t="str">
        <f>IF(ISBLANK(INDEX('Policy Characteristics'!I:I,MATCH($C616,'Policy Characteristics'!$C:$C,0))),"",INDEX('Policy Characteristics'!I:I,MATCH($C616,'Policy Characteristics'!$C:$C,0)))</f>
        <v>% of fuel shifted</v>
      </c>
      <c r="P616" s="446" t="str">
        <f>IF(ISBLANK(INDEX('Policy Characteristics'!J:J,MATCH($C616,'Policy Characteristics'!$C:$C,0))),"",INDEX('Policy Characteristics'!J:J,MATCH($C616,'Policy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6" s="446" t="str">
        <f>IF(ISBLANK(INDEX('Policy Characteristics'!K:K,MATCH($C616,'Policy Characteristics'!$C:$C,0))),"",INDEX('Policy Characteristics'!K:K,MATCH($C616,'Policy Characteristics'!$C:$C,0)))</f>
        <v>industry-ag-main.html#fuel-switching</v>
      </c>
      <c r="R616" s="446" t="str">
        <f>IF(ISBLANK(INDEX('Policy Characteristics'!L:L,MATCH($C616,'Policy Characteristics'!$C:$C,0))),"",INDEX('Policy Characteristics'!L:L,MATCH($C616,'Policy Characteristics'!$C:$C,0)))</f>
        <v>industry-elec-and-hydrogen.html</v>
      </c>
    </row>
    <row r="617" spans="1:18" x14ac:dyDescent="0.25">
      <c r="A617" s="446" t="str">
        <f>IF(ISBLANK(INDEX('Policy Characteristics'!A:A,MATCH($C617,'Policy Characteristics'!$C:$C,0))),"",INDEX('Policy Characteristics'!A:A,MATCH($C617,'Policy Characteristics'!$C:$C,0)))</f>
        <v>Industry</v>
      </c>
      <c r="B617" s="467" t="str">
        <f>IF(ISBLANK(INDEX('Policy Characteristics'!B:B,MATCH($C617,'Policy Characteristics'!$C:$C,0))),"",INDEX('Policy Characteristics'!B:B,MATCH($C617,'Policy Characteristics'!$C:$C,0)))</f>
        <v>Electrification</v>
      </c>
      <c r="C617" s="446" t="str">
        <f t="shared" si="32"/>
        <v>Fraction of Eligible Industrial Energy Use Shifted to Electricity</v>
      </c>
      <c r="D617" s="294" t="s">
        <v>3067</v>
      </c>
      <c r="E617" t="s">
        <v>3516</v>
      </c>
      <c r="F617" t="s">
        <v>3031</v>
      </c>
      <c r="G617" s="339" t="s">
        <v>3523</v>
      </c>
      <c r="H617" s="20">
        <v>1859</v>
      </c>
      <c r="I617" s="468" t="s">
        <v>43</v>
      </c>
      <c r="J617" s="469" t="str">
        <f>IF(ISBLANK(INDEX('Policy Characteristics'!D:D,MATCH($C617,'Policy Characteristics'!$C:$C,0))),"",INDEX('Policy Characteristics'!D:D,MATCH($C617,'Policy Characteristics'!$C:$C,0)))</f>
        <v>Electrification</v>
      </c>
      <c r="K617" s="446" t="str">
        <f>IF(ISBLANK(INDEX('Policy Characteristics'!E:E,MATCH($C617,'Policy Characteristics'!$C:$C,0))),"",INDEX('Policy Characteristics'!E:E,MATCH($C617,'Policy Characteristics'!$C:$C,0)))</f>
        <v>indst shift to electricity</v>
      </c>
      <c r="L617" s="242">
        <f>IF(ISBLANK(INDEX('Policy Characteristics'!F:F,MATCH($C617,'Policy Characteristics'!$C:$C,0))),"",INDEX('Policy Characteristics'!F:F,MATCH($C617,'Policy Characteristics'!$C:$C,0)))</f>
        <v>0</v>
      </c>
      <c r="M617" s="242">
        <f>IF(ISBLANK(INDEX('Policy Characteristics'!G:G,MATCH($C617,'Policy Characteristics'!$C:$C,0))),"",INDEX('Policy Characteristics'!G:G,MATCH($C617,'Policy Characteristics'!$C:$C,0)))</f>
        <v>1</v>
      </c>
      <c r="N617" s="242">
        <f>IF(ISBLANK(INDEX('Policy Characteristics'!H:H,MATCH($C617,'Policy Characteristics'!$C:$C,0))),"",INDEX('Policy Characteristics'!H:H,MATCH($C617,'Policy Characteristics'!$C:$C,0)))</f>
        <v>0.01</v>
      </c>
      <c r="O617" s="446" t="str">
        <f>IF(ISBLANK(INDEX('Policy Characteristics'!I:I,MATCH($C617,'Policy Characteristics'!$C:$C,0))),"",INDEX('Policy Characteristics'!I:I,MATCH($C617,'Policy Characteristics'!$C:$C,0)))</f>
        <v>% of fuel shifted</v>
      </c>
      <c r="P617" s="446" t="str">
        <f>IF(ISBLANK(INDEX('Policy Characteristics'!J:J,MATCH($C617,'Policy Characteristics'!$C:$C,0))),"",INDEX('Policy Characteristics'!J:J,MATCH($C617,'Policy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7" s="446" t="str">
        <f>IF(ISBLANK(INDEX('Policy Characteristics'!K:K,MATCH($C617,'Policy Characteristics'!$C:$C,0))),"",INDEX('Policy Characteristics'!K:K,MATCH($C617,'Policy Characteristics'!$C:$C,0)))</f>
        <v>industry-ag-main.html#fuel-switching</v>
      </c>
      <c r="R617" s="446" t="str">
        <f>IF(ISBLANK(INDEX('Policy Characteristics'!L:L,MATCH($C617,'Policy Characteristics'!$C:$C,0))),"",INDEX('Policy Characteristics'!L:L,MATCH($C617,'Policy Characteristics'!$C:$C,0)))</f>
        <v>industry-elec-and-hydrogen.html</v>
      </c>
    </row>
    <row r="618" spans="1:18" x14ac:dyDescent="0.25">
      <c r="A618" s="446" t="str">
        <f>IF(ISBLANK(INDEX('Policy Characteristics'!A:A,MATCH($C618,'Policy Characteristics'!$C:$C,0))),"",INDEX('Policy Characteristics'!A:A,MATCH($C618,'Policy Characteristics'!$C:$C,0)))</f>
        <v>Industry</v>
      </c>
      <c r="B618" s="467" t="str">
        <f>IF(ISBLANK(INDEX('Policy Characteristics'!B:B,MATCH($C618,'Policy Characteristics'!$C:$C,0))),"",INDEX('Policy Characteristics'!B:B,MATCH($C618,'Policy Characteristics'!$C:$C,0)))</f>
        <v>Electrification</v>
      </c>
      <c r="C618" s="446" t="str">
        <f t="shared" si="32"/>
        <v>Fraction of Eligible Industrial Energy Use Shifted to Electricity</v>
      </c>
      <c r="D618" s="294" t="s">
        <v>3067</v>
      </c>
      <c r="E618" t="s">
        <v>3517</v>
      </c>
      <c r="F618" t="s">
        <v>3031</v>
      </c>
      <c r="G618" s="339" t="s">
        <v>3524</v>
      </c>
      <c r="H618" s="20">
        <v>1860</v>
      </c>
      <c r="I618" s="468" t="s">
        <v>43</v>
      </c>
      <c r="J618" s="469" t="str">
        <f>IF(ISBLANK(INDEX('Policy Characteristics'!D:D,MATCH($C618,'Policy Characteristics'!$C:$C,0))),"",INDEX('Policy Characteristics'!D:D,MATCH($C618,'Policy Characteristics'!$C:$C,0)))</f>
        <v>Electrification</v>
      </c>
      <c r="K618" s="446" t="str">
        <f>IF(ISBLANK(INDEX('Policy Characteristics'!E:E,MATCH($C618,'Policy Characteristics'!$C:$C,0))),"",INDEX('Policy Characteristics'!E:E,MATCH($C618,'Policy Characteristics'!$C:$C,0)))</f>
        <v>indst shift to electricity</v>
      </c>
      <c r="L618" s="242">
        <f>IF(ISBLANK(INDEX('Policy Characteristics'!F:F,MATCH($C618,'Policy Characteristics'!$C:$C,0))),"",INDEX('Policy Characteristics'!F:F,MATCH($C618,'Policy Characteristics'!$C:$C,0)))</f>
        <v>0</v>
      </c>
      <c r="M618" s="242">
        <f>IF(ISBLANK(INDEX('Policy Characteristics'!G:G,MATCH($C618,'Policy Characteristics'!$C:$C,0))),"",INDEX('Policy Characteristics'!G:G,MATCH($C618,'Policy Characteristics'!$C:$C,0)))</f>
        <v>1</v>
      </c>
      <c r="N618" s="242">
        <f>IF(ISBLANK(INDEX('Policy Characteristics'!H:H,MATCH($C618,'Policy Characteristics'!$C:$C,0))),"",INDEX('Policy Characteristics'!H:H,MATCH($C618,'Policy Characteristics'!$C:$C,0)))</f>
        <v>0.01</v>
      </c>
      <c r="O618" s="446" t="str">
        <f>IF(ISBLANK(INDEX('Policy Characteristics'!I:I,MATCH($C618,'Policy Characteristics'!$C:$C,0))),"",INDEX('Policy Characteristics'!I:I,MATCH($C618,'Policy Characteristics'!$C:$C,0)))</f>
        <v>% of fuel shifted</v>
      </c>
      <c r="P618" s="446" t="str">
        <f>IF(ISBLANK(INDEX('Policy Characteristics'!J:J,MATCH($C618,'Policy Characteristics'!$C:$C,0))),"",INDEX('Policy Characteristics'!J:J,MATCH($C618,'Policy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8" s="446" t="str">
        <f>IF(ISBLANK(INDEX('Policy Characteristics'!K:K,MATCH($C618,'Policy Characteristics'!$C:$C,0))),"",INDEX('Policy Characteristics'!K:K,MATCH($C618,'Policy Characteristics'!$C:$C,0)))</f>
        <v>industry-ag-main.html#fuel-switching</v>
      </c>
      <c r="R618" s="446" t="str">
        <f>IF(ISBLANK(INDEX('Policy Characteristics'!L:L,MATCH($C618,'Policy Characteristics'!$C:$C,0))),"",INDEX('Policy Characteristics'!L:L,MATCH($C618,'Policy Characteristics'!$C:$C,0)))</f>
        <v>industry-elec-and-hydrogen.html</v>
      </c>
    </row>
    <row r="619" spans="1:18" x14ac:dyDescent="0.25">
      <c r="A619" s="446" t="str">
        <f>IF(ISBLANK(INDEX('Policy Characteristics'!A:A,MATCH($C619,'Policy Characteristics'!$C:$C,0))),"",INDEX('Policy Characteristics'!A:A,MATCH($C619,'Policy Characteristics'!$C:$C,0)))</f>
        <v>Industry</v>
      </c>
      <c r="B619" s="467" t="str">
        <f>IF(ISBLANK(INDEX('Policy Characteristics'!B:B,MATCH($C619,'Policy Characteristics'!$C:$C,0))),"",INDEX('Policy Characteristics'!B:B,MATCH($C619,'Policy Characteristics'!$C:$C,0)))</f>
        <v>Electrification</v>
      </c>
      <c r="C619" s="446" t="str">
        <f t="shared" ref="C619:C620" si="33">C$592</f>
        <v>Fraction of Eligible Industrial Energy Use Shifted to Electricity</v>
      </c>
      <c r="D619" s="294" t="s">
        <v>3067</v>
      </c>
      <c r="E619" t="s">
        <v>3518</v>
      </c>
      <c r="F619" t="s">
        <v>3031</v>
      </c>
      <c r="G619" s="339" t="s">
        <v>3525</v>
      </c>
      <c r="H619" s="20">
        <v>1861</v>
      </c>
      <c r="I619" s="468" t="s">
        <v>43</v>
      </c>
      <c r="J619" s="469" t="str">
        <f>IF(ISBLANK(INDEX('Policy Characteristics'!D:D,MATCH($C619,'Policy Characteristics'!$C:$C,0))),"",INDEX('Policy Characteristics'!D:D,MATCH($C619,'Policy Characteristics'!$C:$C,0)))</f>
        <v>Electrification</v>
      </c>
      <c r="K619" s="446" t="str">
        <f>IF(ISBLANK(INDEX('Policy Characteristics'!E:E,MATCH($C619,'Policy Characteristics'!$C:$C,0))),"",INDEX('Policy Characteristics'!E:E,MATCH($C619,'Policy Characteristics'!$C:$C,0)))</f>
        <v>indst shift to electricity</v>
      </c>
      <c r="L619" s="242">
        <f>IF(ISBLANK(INDEX('Policy Characteristics'!F:F,MATCH($C619,'Policy Characteristics'!$C:$C,0))),"",INDEX('Policy Characteristics'!F:F,MATCH($C619,'Policy Characteristics'!$C:$C,0)))</f>
        <v>0</v>
      </c>
      <c r="M619" s="242">
        <f>IF(ISBLANK(INDEX('Policy Characteristics'!G:G,MATCH($C619,'Policy Characteristics'!$C:$C,0))),"",INDEX('Policy Characteristics'!G:G,MATCH($C619,'Policy Characteristics'!$C:$C,0)))</f>
        <v>1</v>
      </c>
      <c r="N619" s="242">
        <f>IF(ISBLANK(INDEX('Policy Characteristics'!H:H,MATCH($C619,'Policy Characteristics'!$C:$C,0))),"",INDEX('Policy Characteristics'!H:H,MATCH($C619,'Policy Characteristics'!$C:$C,0)))</f>
        <v>0.01</v>
      </c>
      <c r="O619" s="446" t="str">
        <f>IF(ISBLANK(INDEX('Policy Characteristics'!I:I,MATCH($C619,'Policy Characteristics'!$C:$C,0))),"",INDEX('Policy Characteristics'!I:I,MATCH($C619,'Policy Characteristics'!$C:$C,0)))</f>
        <v>% of fuel shifted</v>
      </c>
      <c r="P619" s="446" t="str">
        <f>IF(ISBLANK(INDEX('Policy Characteristics'!J:J,MATCH($C619,'Policy Characteristics'!$C:$C,0))),"",INDEX('Policy Characteristics'!J:J,MATCH($C619,'Policy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9" s="446" t="str">
        <f>IF(ISBLANK(INDEX('Policy Characteristics'!K:K,MATCH($C619,'Policy Characteristics'!$C:$C,0))),"",INDEX('Policy Characteristics'!K:K,MATCH($C619,'Policy Characteristics'!$C:$C,0)))</f>
        <v>industry-ag-main.html#fuel-switching</v>
      </c>
      <c r="R619" s="446" t="str">
        <f>IF(ISBLANK(INDEX('Policy Characteristics'!L:L,MATCH($C619,'Policy Characteristics'!$C:$C,0))),"",INDEX('Policy Characteristics'!L:L,MATCH($C619,'Policy Characteristics'!$C:$C,0)))</f>
        <v>industry-elec-and-hydrogen.html</v>
      </c>
    </row>
    <row r="620" spans="1:18" x14ac:dyDescent="0.25">
      <c r="A620" s="446" t="str">
        <f>IF(ISBLANK(INDEX('Policy Characteristics'!A:A,MATCH($C620,'Policy Characteristics'!$C:$C,0))),"",INDEX('Policy Characteristics'!A:A,MATCH($C620,'Policy Characteristics'!$C:$C,0)))</f>
        <v>Industry</v>
      </c>
      <c r="B620" s="467" t="str">
        <f>IF(ISBLANK(INDEX('Policy Characteristics'!B:B,MATCH($C620,'Policy Characteristics'!$C:$C,0))),"",INDEX('Policy Characteristics'!B:B,MATCH($C620,'Policy Characteristics'!$C:$C,0)))</f>
        <v>Electrification</v>
      </c>
      <c r="C620" s="446" t="str">
        <f t="shared" si="33"/>
        <v>Fraction of Eligible Industrial Energy Use Shifted to Electricity</v>
      </c>
      <c r="D620" s="294" t="s">
        <v>3067</v>
      </c>
      <c r="E620" t="s">
        <v>3519</v>
      </c>
      <c r="F620" t="s">
        <v>3031</v>
      </c>
      <c r="G620" s="339" t="s">
        <v>3526</v>
      </c>
      <c r="H620" s="20">
        <v>1862</v>
      </c>
      <c r="I620" s="468" t="s">
        <v>43</v>
      </c>
      <c r="J620" s="469" t="str">
        <f>IF(ISBLANK(INDEX('Policy Characteristics'!D:D,MATCH($C620,'Policy Characteristics'!$C:$C,0))),"",INDEX('Policy Characteristics'!D:D,MATCH($C620,'Policy Characteristics'!$C:$C,0)))</f>
        <v>Electrification</v>
      </c>
      <c r="K620" s="446" t="str">
        <f>IF(ISBLANK(INDEX('Policy Characteristics'!E:E,MATCH($C620,'Policy Characteristics'!$C:$C,0))),"",INDEX('Policy Characteristics'!E:E,MATCH($C620,'Policy Characteristics'!$C:$C,0)))</f>
        <v>indst shift to electricity</v>
      </c>
      <c r="L620" s="242">
        <f>IF(ISBLANK(INDEX('Policy Characteristics'!F:F,MATCH($C620,'Policy Characteristics'!$C:$C,0))),"",INDEX('Policy Characteristics'!F:F,MATCH($C620,'Policy Characteristics'!$C:$C,0)))</f>
        <v>0</v>
      </c>
      <c r="M620" s="242">
        <f>IF(ISBLANK(INDEX('Policy Characteristics'!G:G,MATCH($C620,'Policy Characteristics'!$C:$C,0))),"",INDEX('Policy Characteristics'!G:G,MATCH($C620,'Policy Characteristics'!$C:$C,0)))</f>
        <v>1</v>
      </c>
      <c r="N620" s="242">
        <f>IF(ISBLANK(INDEX('Policy Characteristics'!H:H,MATCH($C620,'Policy Characteristics'!$C:$C,0))),"",INDEX('Policy Characteristics'!H:H,MATCH($C620,'Policy Characteristics'!$C:$C,0)))</f>
        <v>0.01</v>
      </c>
      <c r="O620" s="446" t="str">
        <f>IF(ISBLANK(INDEX('Policy Characteristics'!I:I,MATCH($C620,'Policy Characteristics'!$C:$C,0))),"",INDEX('Policy Characteristics'!I:I,MATCH($C620,'Policy Characteristics'!$C:$C,0)))</f>
        <v>% of fuel shifted</v>
      </c>
      <c r="P620" s="446" t="str">
        <f>IF(ISBLANK(INDEX('Policy Characteristics'!J:J,MATCH($C620,'Policy Characteristics'!$C:$C,0))),"",INDEX('Policy Characteristics'!J:J,MATCH($C620,'Policy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0" s="446" t="str">
        <f>IF(ISBLANK(INDEX('Policy Characteristics'!K:K,MATCH($C620,'Policy Characteristics'!$C:$C,0))),"",INDEX('Policy Characteristics'!K:K,MATCH($C620,'Policy Characteristics'!$C:$C,0)))</f>
        <v>industry-ag-main.html#fuel-switching</v>
      </c>
      <c r="R620" s="446" t="str">
        <f>IF(ISBLANK(INDEX('Policy Characteristics'!L:L,MATCH($C620,'Policy Characteristics'!$C:$C,0))),"",INDEX('Policy Characteristics'!L:L,MATCH($C620,'Policy Characteristics'!$C:$C,0)))</f>
        <v>industry-elec-and-hydrogen.html</v>
      </c>
    </row>
    <row r="621" spans="1:18" x14ac:dyDescent="0.25">
      <c r="A621" s="446" t="str">
        <f>IF(ISBLANK(INDEX('Policy Characteristics'!A:A,MATCH($C621,'Policy Characteristics'!$C:$C,0))),"",INDEX('Policy Characteristics'!A:A,MATCH($C621,'Policy Characteristics'!$C:$C,0)))</f>
        <v>Industry</v>
      </c>
      <c r="B621" s="467" t="str">
        <f>IF(ISBLANK(INDEX('Policy Characteristics'!B:B,MATCH($C621,'Policy Characteristics'!$C:$C,0))),"",INDEX('Policy Characteristics'!B:B,MATCH($C621,'Policy Characteristics'!$C:$C,0)))</f>
        <v>Electrification</v>
      </c>
      <c r="C621" s="446" t="str">
        <f t="shared" ref="C621:C656" si="34">C$592</f>
        <v>Fraction of Eligible Industrial Energy Use Shifted to Electricity</v>
      </c>
      <c r="D621" s="294" t="s">
        <v>3067</v>
      </c>
      <c r="E621" t="s">
        <v>3520</v>
      </c>
      <c r="F621" t="s">
        <v>3031</v>
      </c>
      <c r="G621" s="339" t="s">
        <v>3527</v>
      </c>
      <c r="H621" s="20">
        <v>1863</v>
      </c>
      <c r="I621" s="468" t="s">
        <v>43</v>
      </c>
      <c r="J621" s="469" t="str">
        <f>IF(ISBLANK(INDEX('Policy Characteristics'!D:D,MATCH($C621,'Policy Characteristics'!$C:$C,0))),"",INDEX('Policy Characteristics'!D:D,MATCH($C621,'Policy Characteristics'!$C:$C,0)))</f>
        <v>Electrification</v>
      </c>
      <c r="K621" s="446" t="str">
        <f>IF(ISBLANK(INDEX('Policy Characteristics'!E:E,MATCH($C621,'Policy Characteristics'!$C:$C,0))),"",INDEX('Policy Characteristics'!E:E,MATCH($C621,'Policy Characteristics'!$C:$C,0)))</f>
        <v>indst shift to electricity</v>
      </c>
      <c r="L621" s="242">
        <f>IF(ISBLANK(INDEX('Policy Characteristics'!F:F,MATCH($C621,'Policy Characteristics'!$C:$C,0))),"",INDEX('Policy Characteristics'!F:F,MATCH($C621,'Policy Characteristics'!$C:$C,0)))</f>
        <v>0</v>
      </c>
      <c r="M621" s="242">
        <f>IF(ISBLANK(INDEX('Policy Characteristics'!G:G,MATCH($C621,'Policy Characteristics'!$C:$C,0))),"",INDEX('Policy Characteristics'!G:G,MATCH($C621,'Policy Characteristics'!$C:$C,0)))</f>
        <v>1</v>
      </c>
      <c r="N621" s="242">
        <f>IF(ISBLANK(INDEX('Policy Characteristics'!H:H,MATCH($C621,'Policy Characteristics'!$C:$C,0))),"",INDEX('Policy Characteristics'!H:H,MATCH($C621,'Policy Characteristics'!$C:$C,0)))</f>
        <v>0.01</v>
      </c>
      <c r="O621" s="446" t="str">
        <f>IF(ISBLANK(INDEX('Policy Characteristics'!I:I,MATCH($C621,'Policy Characteristics'!$C:$C,0))),"",INDEX('Policy Characteristics'!I:I,MATCH($C621,'Policy Characteristics'!$C:$C,0)))</f>
        <v>% of fuel shifted</v>
      </c>
      <c r="P621" s="446" t="str">
        <f>IF(ISBLANK(INDEX('Policy Characteristics'!J:J,MATCH($C621,'Policy Characteristics'!$C:$C,0))),"",INDEX('Policy Characteristics'!J:J,MATCH($C621,'Policy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1" s="446" t="str">
        <f>IF(ISBLANK(INDEX('Policy Characteristics'!K:K,MATCH($C621,'Policy Characteristics'!$C:$C,0))),"",INDEX('Policy Characteristics'!K:K,MATCH($C621,'Policy Characteristics'!$C:$C,0)))</f>
        <v>industry-ag-main.html#fuel-switching</v>
      </c>
      <c r="R621" s="446" t="str">
        <f>IF(ISBLANK(INDEX('Policy Characteristics'!L:L,MATCH($C621,'Policy Characteristics'!$C:$C,0))),"",INDEX('Policy Characteristics'!L:L,MATCH($C621,'Policy Characteristics'!$C:$C,0)))</f>
        <v>industry-elec-and-hydrogen.html</v>
      </c>
    </row>
    <row r="622" spans="1:18" x14ac:dyDescent="0.25">
      <c r="A622" s="446" t="str">
        <f>IF(ISBLANK(INDEX('Policy Characteristics'!A:A,MATCH($C622,'Policy Characteristics'!$C:$C,0))),"",INDEX('Policy Characteristics'!A:A,MATCH($C622,'Policy Characteristics'!$C:$C,0)))</f>
        <v>Industry</v>
      </c>
      <c r="B622" s="467" t="str">
        <f>IF(ISBLANK(INDEX('Policy Characteristics'!B:B,MATCH($C622,'Policy Characteristics'!$C:$C,0))),"",INDEX('Policy Characteristics'!B:B,MATCH($C622,'Policy Characteristics'!$C:$C,0)))</f>
        <v>Electrification</v>
      </c>
      <c r="C622" s="446" t="str">
        <f t="shared" si="34"/>
        <v>Fraction of Eligible Industrial Energy Use Shifted to Electricity</v>
      </c>
      <c r="D622" s="294" t="s">
        <v>3067</v>
      </c>
      <c r="E622" t="s">
        <v>3521</v>
      </c>
      <c r="F622" t="s">
        <v>3031</v>
      </c>
      <c r="G622" s="339" t="s">
        <v>3528</v>
      </c>
      <c r="H622" s="20">
        <v>1864</v>
      </c>
      <c r="I622" s="468" t="s">
        <v>43</v>
      </c>
      <c r="J622" s="469" t="str">
        <f>IF(ISBLANK(INDEX('Policy Characteristics'!D:D,MATCH($C622,'Policy Characteristics'!$C:$C,0))),"",INDEX('Policy Characteristics'!D:D,MATCH($C622,'Policy Characteristics'!$C:$C,0)))</f>
        <v>Electrification</v>
      </c>
      <c r="K622" s="446" t="str">
        <f>IF(ISBLANK(INDEX('Policy Characteristics'!E:E,MATCH($C622,'Policy Characteristics'!$C:$C,0))),"",INDEX('Policy Characteristics'!E:E,MATCH($C622,'Policy Characteristics'!$C:$C,0)))</f>
        <v>indst shift to electricity</v>
      </c>
      <c r="L622" s="242">
        <f>IF(ISBLANK(INDEX('Policy Characteristics'!F:F,MATCH($C622,'Policy Characteristics'!$C:$C,0))),"",INDEX('Policy Characteristics'!F:F,MATCH($C622,'Policy Characteristics'!$C:$C,0)))</f>
        <v>0</v>
      </c>
      <c r="M622" s="242">
        <f>IF(ISBLANK(INDEX('Policy Characteristics'!G:G,MATCH($C622,'Policy Characteristics'!$C:$C,0))),"",INDEX('Policy Characteristics'!G:G,MATCH($C622,'Policy Characteristics'!$C:$C,0)))</f>
        <v>1</v>
      </c>
      <c r="N622" s="242">
        <f>IF(ISBLANK(INDEX('Policy Characteristics'!H:H,MATCH($C622,'Policy Characteristics'!$C:$C,0))),"",INDEX('Policy Characteristics'!H:H,MATCH($C622,'Policy Characteristics'!$C:$C,0)))</f>
        <v>0.01</v>
      </c>
      <c r="O622" s="446" t="str">
        <f>IF(ISBLANK(INDEX('Policy Characteristics'!I:I,MATCH($C622,'Policy Characteristics'!$C:$C,0))),"",INDEX('Policy Characteristics'!I:I,MATCH($C622,'Policy Characteristics'!$C:$C,0)))</f>
        <v>% of fuel shifted</v>
      </c>
      <c r="P622" s="446" t="str">
        <f>IF(ISBLANK(INDEX('Policy Characteristics'!J:J,MATCH($C622,'Policy Characteristics'!$C:$C,0))),"",INDEX('Policy Characteristics'!J:J,MATCH($C622,'Policy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2" s="446" t="str">
        <f>IF(ISBLANK(INDEX('Policy Characteristics'!K:K,MATCH($C622,'Policy Characteristics'!$C:$C,0))),"",INDEX('Policy Characteristics'!K:K,MATCH($C622,'Policy Characteristics'!$C:$C,0)))</f>
        <v>industry-ag-main.html#fuel-switching</v>
      </c>
      <c r="R622" s="446" t="str">
        <f>IF(ISBLANK(INDEX('Policy Characteristics'!L:L,MATCH($C622,'Policy Characteristics'!$C:$C,0))),"",INDEX('Policy Characteristics'!L:L,MATCH($C622,'Policy Characteristics'!$C:$C,0)))</f>
        <v>industry-elec-and-hydrogen.html</v>
      </c>
    </row>
    <row r="623" spans="1:18" x14ac:dyDescent="0.25">
      <c r="A623" s="446" t="str">
        <f>IF(ISBLANK(INDEX('Policy Characteristics'!A:A,MATCH($C623,'Policy Characteristics'!$C:$C,0))),"",INDEX('Policy Characteristics'!A:A,MATCH($C623,'Policy Characteristics'!$C:$C,0)))</f>
        <v>Industry</v>
      </c>
      <c r="B623" s="467" t="str">
        <f>IF(ISBLANK(INDEX('Policy Characteristics'!B:B,MATCH($C623,'Policy Characteristics'!$C:$C,0))),"",INDEX('Policy Characteristics'!B:B,MATCH($C623,'Policy Characteristics'!$C:$C,0)))</f>
        <v>Electrification</v>
      </c>
      <c r="C623" s="446" t="str">
        <f t="shared" si="34"/>
        <v>Fraction of Eligible Industrial Energy Use Shifted to Electricity</v>
      </c>
      <c r="D623" s="294" t="s">
        <v>3067</v>
      </c>
      <c r="E623" t="s">
        <v>3673</v>
      </c>
      <c r="F623" t="s">
        <v>3031</v>
      </c>
      <c r="G623" s="339" t="s">
        <v>3673</v>
      </c>
      <c r="H623" s="20">
        <v>1865</v>
      </c>
      <c r="I623" s="468" t="s">
        <v>43</v>
      </c>
      <c r="J623" s="469" t="str">
        <f>IF(ISBLANK(INDEX('Policy Characteristics'!D:D,MATCH($C623,'Policy Characteristics'!$C:$C,0))),"",INDEX('Policy Characteristics'!D:D,MATCH($C623,'Policy Characteristics'!$C:$C,0)))</f>
        <v>Electrification</v>
      </c>
      <c r="K623" s="446" t="str">
        <f>IF(ISBLANK(INDEX('Policy Characteristics'!E:E,MATCH($C623,'Policy Characteristics'!$C:$C,0))),"",INDEX('Policy Characteristics'!E:E,MATCH($C623,'Policy Characteristics'!$C:$C,0)))</f>
        <v>indst shift to electricity</v>
      </c>
      <c r="L623" s="242">
        <f>IF(ISBLANK(INDEX('Policy Characteristics'!F:F,MATCH($C623,'Policy Characteristics'!$C:$C,0))),"",INDEX('Policy Characteristics'!F:F,MATCH($C623,'Policy Characteristics'!$C:$C,0)))</f>
        <v>0</v>
      </c>
      <c r="M623" s="242">
        <f>IF(ISBLANK(INDEX('Policy Characteristics'!G:G,MATCH($C623,'Policy Characteristics'!$C:$C,0))),"",INDEX('Policy Characteristics'!G:G,MATCH($C623,'Policy Characteristics'!$C:$C,0)))</f>
        <v>1</v>
      </c>
      <c r="N623" s="242">
        <f>IF(ISBLANK(INDEX('Policy Characteristics'!H:H,MATCH($C623,'Policy Characteristics'!$C:$C,0))),"",INDEX('Policy Characteristics'!H:H,MATCH($C623,'Policy Characteristics'!$C:$C,0)))</f>
        <v>0.01</v>
      </c>
      <c r="O623" s="446" t="str">
        <f>IF(ISBLANK(INDEX('Policy Characteristics'!I:I,MATCH($C623,'Policy Characteristics'!$C:$C,0))),"",INDEX('Policy Characteristics'!I:I,MATCH($C623,'Policy Characteristics'!$C:$C,0)))</f>
        <v>% of fuel shifted</v>
      </c>
      <c r="P623" s="446" t="str">
        <f>IF(ISBLANK(INDEX('Policy Characteristics'!J:J,MATCH($C623,'Policy Characteristics'!$C:$C,0))),"",INDEX('Policy Characteristics'!J:J,MATCH($C623,'Policy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3" s="446" t="str">
        <f>IF(ISBLANK(INDEX('Policy Characteristics'!K:K,MATCH($C623,'Policy Characteristics'!$C:$C,0))),"",INDEX('Policy Characteristics'!K:K,MATCH($C623,'Policy Characteristics'!$C:$C,0)))</f>
        <v>industry-ag-main.html#fuel-switching</v>
      </c>
      <c r="R623" s="446" t="str">
        <f>IF(ISBLANK(INDEX('Policy Characteristics'!L:L,MATCH($C623,'Policy Characteristics'!$C:$C,0))),"",INDEX('Policy Characteristics'!L:L,MATCH($C623,'Policy Characteristics'!$C:$C,0)))</f>
        <v>industry-elec-and-hydrogen.html</v>
      </c>
    </row>
    <row r="624" spans="1:18" x14ac:dyDescent="0.25">
      <c r="A624" s="446" t="str">
        <f>IF(ISBLANK(INDEX('Policy Characteristics'!A:A,MATCH($C624,'Policy Characteristics'!$C:$C,0))),"",INDEX('Policy Characteristics'!A:A,MATCH($C624,'Policy Characteristics'!$C:$C,0)))</f>
        <v>Industry</v>
      </c>
      <c r="B624" s="467" t="str">
        <f>IF(ISBLANK(INDEX('Policy Characteristics'!B:B,MATCH($C624,'Policy Characteristics'!$C:$C,0))),"",INDEX('Policy Characteristics'!B:B,MATCH($C624,'Policy Characteristics'!$C:$C,0)))</f>
        <v>Electrification</v>
      </c>
      <c r="C624" s="446" t="str">
        <f t="shared" si="34"/>
        <v>Fraction of Eligible Industrial Energy Use Shifted to Electricity</v>
      </c>
      <c r="D624" s="294" t="s">
        <v>3068</v>
      </c>
      <c r="E624" t="s">
        <v>3515</v>
      </c>
      <c r="F624" t="s">
        <v>3032</v>
      </c>
      <c r="G624" s="339" t="s">
        <v>3522</v>
      </c>
      <c r="H624" s="20">
        <v>1866</v>
      </c>
      <c r="I624" s="468" t="s">
        <v>43</v>
      </c>
      <c r="J624" s="469" t="str">
        <f>IF(ISBLANK(INDEX('Policy Characteristics'!D:D,MATCH($C624,'Policy Characteristics'!$C:$C,0))),"",INDEX('Policy Characteristics'!D:D,MATCH($C624,'Policy Characteristics'!$C:$C,0)))</f>
        <v>Electrification</v>
      </c>
      <c r="K624" s="446" t="str">
        <f>IF(ISBLANK(INDEX('Policy Characteristics'!E:E,MATCH($C624,'Policy Characteristics'!$C:$C,0))),"",INDEX('Policy Characteristics'!E:E,MATCH($C624,'Policy Characteristics'!$C:$C,0)))</f>
        <v>indst shift to electricity</v>
      </c>
      <c r="L624" s="242">
        <f>IF(ISBLANK(INDEX('Policy Characteristics'!F:F,MATCH($C624,'Policy Characteristics'!$C:$C,0))),"",INDEX('Policy Characteristics'!F:F,MATCH($C624,'Policy Characteristics'!$C:$C,0)))</f>
        <v>0</v>
      </c>
      <c r="M624" s="242">
        <f>IF(ISBLANK(INDEX('Policy Characteristics'!G:G,MATCH($C624,'Policy Characteristics'!$C:$C,0))),"",INDEX('Policy Characteristics'!G:G,MATCH($C624,'Policy Characteristics'!$C:$C,0)))</f>
        <v>1</v>
      </c>
      <c r="N624" s="242">
        <f>IF(ISBLANK(INDEX('Policy Characteristics'!H:H,MATCH($C624,'Policy Characteristics'!$C:$C,0))),"",INDEX('Policy Characteristics'!H:H,MATCH($C624,'Policy Characteristics'!$C:$C,0)))</f>
        <v>0.01</v>
      </c>
      <c r="O624" s="446" t="str">
        <f>IF(ISBLANK(INDEX('Policy Characteristics'!I:I,MATCH($C624,'Policy Characteristics'!$C:$C,0))),"",INDEX('Policy Characteristics'!I:I,MATCH($C624,'Policy Characteristics'!$C:$C,0)))</f>
        <v>% of fuel shifted</v>
      </c>
      <c r="P624" s="446" t="str">
        <f>IF(ISBLANK(INDEX('Policy Characteristics'!J:J,MATCH($C624,'Policy Characteristics'!$C:$C,0))),"",INDEX('Policy Characteristics'!J:J,MATCH($C624,'Policy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4" s="446" t="str">
        <f>IF(ISBLANK(INDEX('Policy Characteristics'!K:K,MATCH($C624,'Policy Characteristics'!$C:$C,0))),"",INDEX('Policy Characteristics'!K:K,MATCH($C624,'Policy Characteristics'!$C:$C,0)))</f>
        <v>industry-ag-main.html#fuel-switching</v>
      </c>
      <c r="R624" s="446" t="str">
        <f>IF(ISBLANK(INDEX('Policy Characteristics'!L:L,MATCH($C624,'Policy Characteristics'!$C:$C,0))),"",INDEX('Policy Characteristics'!L:L,MATCH($C624,'Policy Characteristics'!$C:$C,0)))</f>
        <v>industry-elec-and-hydrogen.html</v>
      </c>
    </row>
    <row r="625" spans="1:18" x14ac:dyDescent="0.25">
      <c r="A625" s="446" t="str">
        <f>IF(ISBLANK(INDEX('Policy Characteristics'!A:A,MATCH($C625,'Policy Characteristics'!$C:$C,0))),"",INDEX('Policy Characteristics'!A:A,MATCH($C625,'Policy Characteristics'!$C:$C,0)))</f>
        <v>Industry</v>
      </c>
      <c r="B625" s="467" t="str">
        <f>IF(ISBLANK(INDEX('Policy Characteristics'!B:B,MATCH($C625,'Policy Characteristics'!$C:$C,0))),"",INDEX('Policy Characteristics'!B:B,MATCH($C625,'Policy Characteristics'!$C:$C,0)))</f>
        <v>Electrification</v>
      </c>
      <c r="C625" s="446" t="str">
        <f t="shared" si="34"/>
        <v>Fraction of Eligible Industrial Energy Use Shifted to Electricity</v>
      </c>
      <c r="D625" s="294" t="s">
        <v>3068</v>
      </c>
      <c r="E625" t="s">
        <v>3516</v>
      </c>
      <c r="F625" t="s">
        <v>3032</v>
      </c>
      <c r="G625" s="339" t="s">
        <v>3523</v>
      </c>
      <c r="H625" s="20">
        <v>1867</v>
      </c>
      <c r="I625" s="468" t="s">
        <v>43</v>
      </c>
      <c r="J625" s="469" t="str">
        <f>IF(ISBLANK(INDEX('Policy Characteristics'!D:D,MATCH($C625,'Policy Characteristics'!$C:$C,0))),"",INDEX('Policy Characteristics'!D:D,MATCH($C625,'Policy Characteristics'!$C:$C,0)))</f>
        <v>Electrification</v>
      </c>
      <c r="K625" s="446" t="str">
        <f>IF(ISBLANK(INDEX('Policy Characteristics'!E:E,MATCH($C625,'Policy Characteristics'!$C:$C,0))),"",INDEX('Policy Characteristics'!E:E,MATCH($C625,'Policy Characteristics'!$C:$C,0)))</f>
        <v>indst shift to electricity</v>
      </c>
      <c r="L625" s="242">
        <f>IF(ISBLANK(INDEX('Policy Characteristics'!F:F,MATCH($C625,'Policy Characteristics'!$C:$C,0))),"",INDEX('Policy Characteristics'!F:F,MATCH($C625,'Policy Characteristics'!$C:$C,0)))</f>
        <v>0</v>
      </c>
      <c r="M625" s="242">
        <f>IF(ISBLANK(INDEX('Policy Characteristics'!G:G,MATCH($C625,'Policy Characteristics'!$C:$C,0))),"",INDEX('Policy Characteristics'!G:G,MATCH($C625,'Policy Characteristics'!$C:$C,0)))</f>
        <v>1</v>
      </c>
      <c r="N625" s="242">
        <f>IF(ISBLANK(INDEX('Policy Characteristics'!H:H,MATCH($C625,'Policy Characteristics'!$C:$C,0))),"",INDEX('Policy Characteristics'!H:H,MATCH($C625,'Policy Characteristics'!$C:$C,0)))</f>
        <v>0.01</v>
      </c>
      <c r="O625" s="446" t="str">
        <f>IF(ISBLANK(INDEX('Policy Characteristics'!I:I,MATCH($C625,'Policy Characteristics'!$C:$C,0))),"",INDEX('Policy Characteristics'!I:I,MATCH($C625,'Policy Characteristics'!$C:$C,0)))</f>
        <v>% of fuel shifted</v>
      </c>
      <c r="P625" s="446" t="str">
        <f>IF(ISBLANK(INDEX('Policy Characteristics'!J:J,MATCH($C625,'Policy Characteristics'!$C:$C,0))),"",INDEX('Policy Characteristics'!J:J,MATCH($C625,'Policy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5" s="446" t="str">
        <f>IF(ISBLANK(INDEX('Policy Characteristics'!K:K,MATCH($C625,'Policy Characteristics'!$C:$C,0))),"",INDEX('Policy Characteristics'!K:K,MATCH($C625,'Policy Characteristics'!$C:$C,0)))</f>
        <v>industry-ag-main.html#fuel-switching</v>
      </c>
      <c r="R625" s="446" t="str">
        <f>IF(ISBLANK(INDEX('Policy Characteristics'!L:L,MATCH($C625,'Policy Characteristics'!$C:$C,0))),"",INDEX('Policy Characteristics'!L:L,MATCH($C625,'Policy Characteristics'!$C:$C,0)))</f>
        <v>industry-elec-and-hydrogen.html</v>
      </c>
    </row>
    <row r="626" spans="1:18" x14ac:dyDescent="0.25">
      <c r="A626" s="446" t="str">
        <f>IF(ISBLANK(INDEX('Policy Characteristics'!A:A,MATCH($C626,'Policy Characteristics'!$C:$C,0))),"",INDEX('Policy Characteristics'!A:A,MATCH($C626,'Policy Characteristics'!$C:$C,0)))</f>
        <v>Industry</v>
      </c>
      <c r="B626" s="467" t="str">
        <f>IF(ISBLANK(INDEX('Policy Characteristics'!B:B,MATCH($C626,'Policy Characteristics'!$C:$C,0))),"",INDEX('Policy Characteristics'!B:B,MATCH($C626,'Policy Characteristics'!$C:$C,0)))</f>
        <v>Electrification</v>
      </c>
      <c r="C626" s="446" t="str">
        <f t="shared" si="34"/>
        <v>Fraction of Eligible Industrial Energy Use Shifted to Electricity</v>
      </c>
      <c r="D626" s="294" t="s">
        <v>3068</v>
      </c>
      <c r="E626" t="s">
        <v>3517</v>
      </c>
      <c r="F626" t="s">
        <v>3032</v>
      </c>
      <c r="G626" s="339" t="s">
        <v>3524</v>
      </c>
      <c r="H626" s="20">
        <v>1868</v>
      </c>
      <c r="I626" s="468" t="s">
        <v>43</v>
      </c>
      <c r="J626" s="469" t="str">
        <f>IF(ISBLANK(INDEX('Policy Characteristics'!D:D,MATCH($C626,'Policy Characteristics'!$C:$C,0))),"",INDEX('Policy Characteristics'!D:D,MATCH($C626,'Policy Characteristics'!$C:$C,0)))</f>
        <v>Electrification</v>
      </c>
      <c r="K626" s="446" t="str">
        <f>IF(ISBLANK(INDEX('Policy Characteristics'!E:E,MATCH($C626,'Policy Characteristics'!$C:$C,0))),"",INDEX('Policy Characteristics'!E:E,MATCH($C626,'Policy Characteristics'!$C:$C,0)))</f>
        <v>indst shift to electricity</v>
      </c>
      <c r="L626" s="242">
        <f>IF(ISBLANK(INDEX('Policy Characteristics'!F:F,MATCH($C626,'Policy Characteristics'!$C:$C,0))),"",INDEX('Policy Characteristics'!F:F,MATCH($C626,'Policy Characteristics'!$C:$C,0)))</f>
        <v>0</v>
      </c>
      <c r="M626" s="242">
        <f>IF(ISBLANK(INDEX('Policy Characteristics'!G:G,MATCH($C626,'Policy Characteristics'!$C:$C,0))),"",INDEX('Policy Characteristics'!G:G,MATCH($C626,'Policy Characteristics'!$C:$C,0)))</f>
        <v>1</v>
      </c>
      <c r="N626" s="242">
        <f>IF(ISBLANK(INDEX('Policy Characteristics'!H:H,MATCH($C626,'Policy Characteristics'!$C:$C,0))),"",INDEX('Policy Characteristics'!H:H,MATCH($C626,'Policy Characteristics'!$C:$C,0)))</f>
        <v>0.01</v>
      </c>
      <c r="O626" s="446" t="str">
        <f>IF(ISBLANK(INDEX('Policy Characteristics'!I:I,MATCH($C626,'Policy Characteristics'!$C:$C,0))),"",INDEX('Policy Characteristics'!I:I,MATCH($C626,'Policy Characteristics'!$C:$C,0)))</f>
        <v>% of fuel shifted</v>
      </c>
      <c r="P626" s="446" t="str">
        <f>IF(ISBLANK(INDEX('Policy Characteristics'!J:J,MATCH($C626,'Policy Characteristics'!$C:$C,0))),"",INDEX('Policy Characteristics'!J:J,MATCH($C626,'Policy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6" s="446" t="str">
        <f>IF(ISBLANK(INDEX('Policy Characteristics'!K:K,MATCH($C626,'Policy Characteristics'!$C:$C,0))),"",INDEX('Policy Characteristics'!K:K,MATCH($C626,'Policy Characteristics'!$C:$C,0)))</f>
        <v>industry-ag-main.html#fuel-switching</v>
      </c>
      <c r="R626" s="446" t="str">
        <f>IF(ISBLANK(INDEX('Policy Characteristics'!L:L,MATCH($C626,'Policy Characteristics'!$C:$C,0))),"",INDEX('Policy Characteristics'!L:L,MATCH($C626,'Policy Characteristics'!$C:$C,0)))</f>
        <v>industry-elec-and-hydrogen.html</v>
      </c>
    </row>
    <row r="627" spans="1:18" x14ac:dyDescent="0.25">
      <c r="A627" s="446" t="str">
        <f>IF(ISBLANK(INDEX('Policy Characteristics'!A:A,MATCH($C627,'Policy Characteristics'!$C:$C,0))),"",INDEX('Policy Characteristics'!A:A,MATCH($C627,'Policy Characteristics'!$C:$C,0)))</f>
        <v>Industry</v>
      </c>
      <c r="B627" s="467" t="str">
        <f>IF(ISBLANK(INDEX('Policy Characteristics'!B:B,MATCH($C627,'Policy Characteristics'!$C:$C,0))),"",INDEX('Policy Characteristics'!B:B,MATCH($C627,'Policy Characteristics'!$C:$C,0)))</f>
        <v>Electrification</v>
      </c>
      <c r="C627" s="446" t="str">
        <f t="shared" si="34"/>
        <v>Fraction of Eligible Industrial Energy Use Shifted to Electricity</v>
      </c>
      <c r="D627" s="294" t="s">
        <v>3068</v>
      </c>
      <c r="E627" t="s">
        <v>3518</v>
      </c>
      <c r="F627" t="s">
        <v>3032</v>
      </c>
      <c r="G627" s="339" t="s">
        <v>3525</v>
      </c>
      <c r="H627" s="20">
        <v>1869</v>
      </c>
      <c r="I627" s="468" t="s">
        <v>43</v>
      </c>
      <c r="J627" s="469" t="str">
        <f>IF(ISBLANK(INDEX('Policy Characteristics'!D:D,MATCH($C627,'Policy Characteristics'!$C:$C,0))),"",INDEX('Policy Characteristics'!D:D,MATCH($C627,'Policy Characteristics'!$C:$C,0)))</f>
        <v>Electrification</v>
      </c>
      <c r="K627" s="446" t="str">
        <f>IF(ISBLANK(INDEX('Policy Characteristics'!E:E,MATCH($C627,'Policy Characteristics'!$C:$C,0))),"",INDEX('Policy Characteristics'!E:E,MATCH($C627,'Policy Characteristics'!$C:$C,0)))</f>
        <v>indst shift to electricity</v>
      </c>
      <c r="L627" s="242">
        <f>IF(ISBLANK(INDEX('Policy Characteristics'!F:F,MATCH($C627,'Policy Characteristics'!$C:$C,0))),"",INDEX('Policy Characteristics'!F:F,MATCH($C627,'Policy Characteristics'!$C:$C,0)))</f>
        <v>0</v>
      </c>
      <c r="M627" s="242">
        <f>IF(ISBLANK(INDEX('Policy Characteristics'!G:G,MATCH($C627,'Policy Characteristics'!$C:$C,0))),"",INDEX('Policy Characteristics'!G:G,MATCH($C627,'Policy Characteristics'!$C:$C,0)))</f>
        <v>1</v>
      </c>
      <c r="N627" s="242">
        <f>IF(ISBLANK(INDEX('Policy Characteristics'!H:H,MATCH($C627,'Policy Characteristics'!$C:$C,0))),"",INDEX('Policy Characteristics'!H:H,MATCH($C627,'Policy Characteristics'!$C:$C,0)))</f>
        <v>0.01</v>
      </c>
      <c r="O627" s="446" t="str">
        <f>IF(ISBLANK(INDEX('Policy Characteristics'!I:I,MATCH($C627,'Policy Characteristics'!$C:$C,0))),"",INDEX('Policy Characteristics'!I:I,MATCH($C627,'Policy Characteristics'!$C:$C,0)))</f>
        <v>% of fuel shifted</v>
      </c>
      <c r="P627" s="446" t="str">
        <f>IF(ISBLANK(INDEX('Policy Characteristics'!J:J,MATCH($C627,'Policy Characteristics'!$C:$C,0))),"",INDEX('Policy Characteristics'!J:J,MATCH($C627,'Policy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7" s="446" t="str">
        <f>IF(ISBLANK(INDEX('Policy Characteristics'!K:K,MATCH($C627,'Policy Characteristics'!$C:$C,0))),"",INDEX('Policy Characteristics'!K:K,MATCH($C627,'Policy Characteristics'!$C:$C,0)))</f>
        <v>industry-ag-main.html#fuel-switching</v>
      </c>
      <c r="R627" s="446" t="str">
        <f>IF(ISBLANK(INDEX('Policy Characteristics'!L:L,MATCH($C627,'Policy Characteristics'!$C:$C,0))),"",INDEX('Policy Characteristics'!L:L,MATCH($C627,'Policy Characteristics'!$C:$C,0)))</f>
        <v>industry-elec-and-hydrogen.html</v>
      </c>
    </row>
    <row r="628" spans="1:18" x14ac:dyDescent="0.25">
      <c r="A628" s="446" t="str">
        <f>IF(ISBLANK(INDEX('Policy Characteristics'!A:A,MATCH($C628,'Policy Characteristics'!$C:$C,0))),"",INDEX('Policy Characteristics'!A:A,MATCH($C628,'Policy Characteristics'!$C:$C,0)))</f>
        <v>Industry</v>
      </c>
      <c r="B628" s="467" t="str">
        <f>IF(ISBLANK(INDEX('Policy Characteristics'!B:B,MATCH($C628,'Policy Characteristics'!$C:$C,0))),"",INDEX('Policy Characteristics'!B:B,MATCH($C628,'Policy Characteristics'!$C:$C,0)))</f>
        <v>Electrification</v>
      </c>
      <c r="C628" s="446" t="str">
        <f t="shared" si="34"/>
        <v>Fraction of Eligible Industrial Energy Use Shifted to Electricity</v>
      </c>
      <c r="D628" s="294" t="s">
        <v>3068</v>
      </c>
      <c r="E628" t="s">
        <v>3519</v>
      </c>
      <c r="F628" t="s">
        <v>3032</v>
      </c>
      <c r="G628" s="339" t="s">
        <v>3526</v>
      </c>
      <c r="H628" s="20">
        <v>1870</v>
      </c>
      <c r="I628" s="468" t="s">
        <v>43</v>
      </c>
      <c r="J628" s="469" t="str">
        <f>IF(ISBLANK(INDEX('Policy Characteristics'!D:D,MATCH($C628,'Policy Characteristics'!$C:$C,0))),"",INDEX('Policy Characteristics'!D:D,MATCH($C628,'Policy Characteristics'!$C:$C,0)))</f>
        <v>Electrification</v>
      </c>
      <c r="K628" s="446" t="str">
        <f>IF(ISBLANK(INDEX('Policy Characteristics'!E:E,MATCH($C628,'Policy Characteristics'!$C:$C,0))),"",INDEX('Policy Characteristics'!E:E,MATCH($C628,'Policy Characteristics'!$C:$C,0)))</f>
        <v>indst shift to electricity</v>
      </c>
      <c r="L628" s="242">
        <f>IF(ISBLANK(INDEX('Policy Characteristics'!F:F,MATCH($C628,'Policy Characteristics'!$C:$C,0))),"",INDEX('Policy Characteristics'!F:F,MATCH($C628,'Policy Characteristics'!$C:$C,0)))</f>
        <v>0</v>
      </c>
      <c r="M628" s="242">
        <f>IF(ISBLANK(INDEX('Policy Characteristics'!G:G,MATCH($C628,'Policy Characteristics'!$C:$C,0))),"",INDEX('Policy Characteristics'!G:G,MATCH($C628,'Policy Characteristics'!$C:$C,0)))</f>
        <v>1</v>
      </c>
      <c r="N628" s="242">
        <f>IF(ISBLANK(INDEX('Policy Characteristics'!H:H,MATCH($C628,'Policy Characteristics'!$C:$C,0))),"",INDEX('Policy Characteristics'!H:H,MATCH($C628,'Policy Characteristics'!$C:$C,0)))</f>
        <v>0.01</v>
      </c>
      <c r="O628" s="446" t="str">
        <f>IF(ISBLANK(INDEX('Policy Characteristics'!I:I,MATCH($C628,'Policy Characteristics'!$C:$C,0))),"",INDEX('Policy Characteristics'!I:I,MATCH($C628,'Policy Characteristics'!$C:$C,0)))</f>
        <v>% of fuel shifted</v>
      </c>
      <c r="P628" s="446" t="str">
        <f>IF(ISBLANK(INDEX('Policy Characteristics'!J:J,MATCH($C628,'Policy Characteristics'!$C:$C,0))),"",INDEX('Policy Characteristics'!J:J,MATCH($C628,'Policy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8" s="446" t="str">
        <f>IF(ISBLANK(INDEX('Policy Characteristics'!K:K,MATCH($C628,'Policy Characteristics'!$C:$C,0))),"",INDEX('Policy Characteristics'!K:K,MATCH($C628,'Policy Characteristics'!$C:$C,0)))</f>
        <v>industry-ag-main.html#fuel-switching</v>
      </c>
      <c r="R628" s="446" t="str">
        <f>IF(ISBLANK(INDEX('Policy Characteristics'!L:L,MATCH($C628,'Policy Characteristics'!$C:$C,0))),"",INDEX('Policy Characteristics'!L:L,MATCH($C628,'Policy Characteristics'!$C:$C,0)))</f>
        <v>industry-elec-and-hydrogen.html</v>
      </c>
    </row>
    <row r="629" spans="1:18" x14ac:dyDescent="0.25">
      <c r="A629" s="446" t="str">
        <f>IF(ISBLANK(INDEX('Policy Characteristics'!A:A,MATCH($C629,'Policy Characteristics'!$C:$C,0))),"",INDEX('Policy Characteristics'!A:A,MATCH($C629,'Policy Characteristics'!$C:$C,0)))</f>
        <v>Industry</v>
      </c>
      <c r="B629" s="467" t="str">
        <f>IF(ISBLANK(INDEX('Policy Characteristics'!B:B,MATCH($C629,'Policy Characteristics'!$C:$C,0))),"",INDEX('Policy Characteristics'!B:B,MATCH($C629,'Policy Characteristics'!$C:$C,0)))</f>
        <v>Electrification</v>
      </c>
      <c r="C629" s="446" t="str">
        <f t="shared" si="34"/>
        <v>Fraction of Eligible Industrial Energy Use Shifted to Electricity</v>
      </c>
      <c r="D629" s="294" t="s">
        <v>3068</v>
      </c>
      <c r="E629" t="s">
        <v>3520</v>
      </c>
      <c r="F629" t="s">
        <v>3032</v>
      </c>
      <c r="G629" s="339" t="s">
        <v>3527</v>
      </c>
      <c r="H629" s="20">
        <v>1871</v>
      </c>
      <c r="I629" s="468" t="s">
        <v>43</v>
      </c>
      <c r="J629" s="469" t="str">
        <f>IF(ISBLANK(INDEX('Policy Characteristics'!D:D,MATCH($C629,'Policy Characteristics'!$C:$C,0))),"",INDEX('Policy Characteristics'!D:D,MATCH($C629,'Policy Characteristics'!$C:$C,0)))</f>
        <v>Electrification</v>
      </c>
      <c r="K629" s="446" t="str">
        <f>IF(ISBLANK(INDEX('Policy Characteristics'!E:E,MATCH($C629,'Policy Characteristics'!$C:$C,0))),"",INDEX('Policy Characteristics'!E:E,MATCH($C629,'Policy Characteristics'!$C:$C,0)))</f>
        <v>indst shift to electricity</v>
      </c>
      <c r="L629" s="242">
        <f>IF(ISBLANK(INDEX('Policy Characteristics'!F:F,MATCH($C629,'Policy Characteristics'!$C:$C,0))),"",INDEX('Policy Characteristics'!F:F,MATCH($C629,'Policy Characteristics'!$C:$C,0)))</f>
        <v>0</v>
      </c>
      <c r="M629" s="242">
        <f>IF(ISBLANK(INDEX('Policy Characteristics'!G:G,MATCH($C629,'Policy Characteristics'!$C:$C,0))),"",INDEX('Policy Characteristics'!G:G,MATCH($C629,'Policy Characteristics'!$C:$C,0)))</f>
        <v>1</v>
      </c>
      <c r="N629" s="242">
        <f>IF(ISBLANK(INDEX('Policy Characteristics'!H:H,MATCH($C629,'Policy Characteristics'!$C:$C,0))),"",INDEX('Policy Characteristics'!H:H,MATCH($C629,'Policy Characteristics'!$C:$C,0)))</f>
        <v>0.01</v>
      </c>
      <c r="O629" s="446" t="str">
        <f>IF(ISBLANK(INDEX('Policy Characteristics'!I:I,MATCH($C629,'Policy Characteristics'!$C:$C,0))),"",INDEX('Policy Characteristics'!I:I,MATCH($C629,'Policy Characteristics'!$C:$C,0)))</f>
        <v>% of fuel shifted</v>
      </c>
      <c r="P629" s="446" t="str">
        <f>IF(ISBLANK(INDEX('Policy Characteristics'!J:J,MATCH($C629,'Policy Characteristics'!$C:$C,0))),"",INDEX('Policy Characteristics'!J:J,MATCH($C629,'Policy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9" s="446" t="str">
        <f>IF(ISBLANK(INDEX('Policy Characteristics'!K:K,MATCH($C629,'Policy Characteristics'!$C:$C,0))),"",INDEX('Policy Characteristics'!K:K,MATCH($C629,'Policy Characteristics'!$C:$C,0)))</f>
        <v>industry-ag-main.html#fuel-switching</v>
      </c>
      <c r="R629" s="446" t="str">
        <f>IF(ISBLANK(INDEX('Policy Characteristics'!L:L,MATCH($C629,'Policy Characteristics'!$C:$C,0))),"",INDEX('Policy Characteristics'!L:L,MATCH($C629,'Policy Characteristics'!$C:$C,0)))</f>
        <v>industry-elec-and-hydrogen.html</v>
      </c>
    </row>
    <row r="630" spans="1:18" x14ac:dyDescent="0.25">
      <c r="A630" s="446" t="str">
        <f>IF(ISBLANK(INDEX('Policy Characteristics'!A:A,MATCH($C630,'Policy Characteristics'!$C:$C,0))),"",INDEX('Policy Characteristics'!A:A,MATCH($C630,'Policy Characteristics'!$C:$C,0)))</f>
        <v>Industry</v>
      </c>
      <c r="B630" s="467" t="str">
        <f>IF(ISBLANK(INDEX('Policy Characteristics'!B:B,MATCH($C630,'Policy Characteristics'!$C:$C,0))),"",INDEX('Policy Characteristics'!B:B,MATCH($C630,'Policy Characteristics'!$C:$C,0)))</f>
        <v>Electrification</v>
      </c>
      <c r="C630" s="446" t="str">
        <f t="shared" si="34"/>
        <v>Fraction of Eligible Industrial Energy Use Shifted to Electricity</v>
      </c>
      <c r="D630" s="294" t="s">
        <v>3068</v>
      </c>
      <c r="E630" t="s">
        <v>3521</v>
      </c>
      <c r="F630" t="s">
        <v>3032</v>
      </c>
      <c r="G630" s="339" t="s">
        <v>3528</v>
      </c>
      <c r="H630" s="20">
        <v>1872</v>
      </c>
      <c r="I630" s="468" t="s">
        <v>43</v>
      </c>
      <c r="J630" s="469" t="str">
        <f>IF(ISBLANK(INDEX('Policy Characteristics'!D:D,MATCH($C630,'Policy Characteristics'!$C:$C,0))),"",INDEX('Policy Characteristics'!D:D,MATCH($C630,'Policy Characteristics'!$C:$C,0)))</f>
        <v>Electrification</v>
      </c>
      <c r="K630" s="446" t="str">
        <f>IF(ISBLANK(INDEX('Policy Characteristics'!E:E,MATCH($C630,'Policy Characteristics'!$C:$C,0))),"",INDEX('Policy Characteristics'!E:E,MATCH($C630,'Policy Characteristics'!$C:$C,0)))</f>
        <v>indst shift to electricity</v>
      </c>
      <c r="L630" s="242">
        <f>IF(ISBLANK(INDEX('Policy Characteristics'!F:F,MATCH($C630,'Policy Characteristics'!$C:$C,0))),"",INDEX('Policy Characteristics'!F:F,MATCH($C630,'Policy Characteristics'!$C:$C,0)))</f>
        <v>0</v>
      </c>
      <c r="M630" s="242">
        <f>IF(ISBLANK(INDEX('Policy Characteristics'!G:G,MATCH($C630,'Policy Characteristics'!$C:$C,0))),"",INDEX('Policy Characteristics'!G:G,MATCH($C630,'Policy Characteristics'!$C:$C,0)))</f>
        <v>1</v>
      </c>
      <c r="N630" s="242">
        <f>IF(ISBLANK(INDEX('Policy Characteristics'!H:H,MATCH($C630,'Policy Characteristics'!$C:$C,0))),"",INDEX('Policy Characteristics'!H:H,MATCH($C630,'Policy Characteristics'!$C:$C,0)))</f>
        <v>0.01</v>
      </c>
      <c r="O630" s="446" t="str">
        <f>IF(ISBLANK(INDEX('Policy Characteristics'!I:I,MATCH($C630,'Policy Characteristics'!$C:$C,0))),"",INDEX('Policy Characteristics'!I:I,MATCH($C630,'Policy Characteristics'!$C:$C,0)))</f>
        <v>% of fuel shifted</v>
      </c>
      <c r="P630" s="446" t="str">
        <f>IF(ISBLANK(INDEX('Policy Characteristics'!J:J,MATCH($C630,'Policy Characteristics'!$C:$C,0))),"",INDEX('Policy Characteristics'!J:J,MATCH($C630,'Policy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0" s="446" t="str">
        <f>IF(ISBLANK(INDEX('Policy Characteristics'!K:K,MATCH($C630,'Policy Characteristics'!$C:$C,0))),"",INDEX('Policy Characteristics'!K:K,MATCH($C630,'Policy Characteristics'!$C:$C,0)))</f>
        <v>industry-ag-main.html#fuel-switching</v>
      </c>
      <c r="R630" s="446" t="str">
        <f>IF(ISBLANK(INDEX('Policy Characteristics'!L:L,MATCH($C630,'Policy Characteristics'!$C:$C,0))),"",INDEX('Policy Characteristics'!L:L,MATCH($C630,'Policy Characteristics'!$C:$C,0)))</f>
        <v>industry-elec-and-hydrogen.html</v>
      </c>
    </row>
    <row r="631" spans="1:18" x14ac:dyDescent="0.25">
      <c r="A631" s="446" t="str">
        <f>IF(ISBLANK(INDEX('Policy Characteristics'!A:A,MATCH($C631,'Policy Characteristics'!$C:$C,0))),"",INDEX('Policy Characteristics'!A:A,MATCH($C631,'Policy Characteristics'!$C:$C,0)))</f>
        <v>Industry</v>
      </c>
      <c r="B631" s="467" t="str">
        <f>IF(ISBLANK(INDEX('Policy Characteristics'!B:B,MATCH($C631,'Policy Characteristics'!$C:$C,0))),"",INDEX('Policy Characteristics'!B:B,MATCH($C631,'Policy Characteristics'!$C:$C,0)))</f>
        <v>Electrification</v>
      </c>
      <c r="C631" s="446" t="str">
        <f t="shared" si="34"/>
        <v>Fraction of Eligible Industrial Energy Use Shifted to Electricity</v>
      </c>
      <c r="D631" s="294" t="s">
        <v>3068</v>
      </c>
      <c r="E631" t="s">
        <v>3673</v>
      </c>
      <c r="F631" t="s">
        <v>3032</v>
      </c>
      <c r="G631" s="339" t="s">
        <v>3673</v>
      </c>
      <c r="H631" s="20">
        <v>1873</v>
      </c>
      <c r="I631" s="468" t="s">
        <v>43</v>
      </c>
      <c r="J631" s="469" t="str">
        <f>IF(ISBLANK(INDEX('Policy Characteristics'!D:D,MATCH($C631,'Policy Characteristics'!$C:$C,0))),"",INDEX('Policy Characteristics'!D:D,MATCH($C631,'Policy Characteristics'!$C:$C,0)))</f>
        <v>Electrification</v>
      </c>
      <c r="K631" s="446" t="str">
        <f>IF(ISBLANK(INDEX('Policy Characteristics'!E:E,MATCH($C631,'Policy Characteristics'!$C:$C,0))),"",INDEX('Policy Characteristics'!E:E,MATCH($C631,'Policy Characteristics'!$C:$C,0)))</f>
        <v>indst shift to electricity</v>
      </c>
      <c r="L631" s="242">
        <f>IF(ISBLANK(INDEX('Policy Characteristics'!F:F,MATCH($C631,'Policy Characteristics'!$C:$C,0))),"",INDEX('Policy Characteristics'!F:F,MATCH($C631,'Policy Characteristics'!$C:$C,0)))</f>
        <v>0</v>
      </c>
      <c r="M631" s="242">
        <f>IF(ISBLANK(INDEX('Policy Characteristics'!G:G,MATCH($C631,'Policy Characteristics'!$C:$C,0))),"",INDEX('Policy Characteristics'!G:G,MATCH($C631,'Policy Characteristics'!$C:$C,0)))</f>
        <v>1</v>
      </c>
      <c r="N631" s="242">
        <f>IF(ISBLANK(INDEX('Policy Characteristics'!H:H,MATCH($C631,'Policy Characteristics'!$C:$C,0))),"",INDEX('Policy Characteristics'!H:H,MATCH($C631,'Policy Characteristics'!$C:$C,0)))</f>
        <v>0.01</v>
      </c>
      <c r="O631" s="446" t="str">
        <f>IF(ISBLANK(INDEX('Policy Characteristics'!I:I,MATCH($C631,'Policy Characteristics'!$C:$C,0))),"",INDEX('Policy Characteristics'!I:I,MATCH($C631,'Policy Characteristics'!$C:$C,0)))</f>
        <v>% of fuel shifted</v>
      </c>
      <c r="P631" s="446" t="str">
        <f>IF(ISBLANK(INDEX('Policy Characteristics'!J:J,MATCH($C631,'Policy Characteristics'!$C:$C,0))),"",INDEX('Policy Characteristics'!J:J,MATCH($C631,'Policy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1" s="446" t="str">
        <f>IF(ISBLANK(INDEX('Policy Characteristics'!K:K,MATCH($C631,'Policy Characteristics'!$C:$C,0))),"",INDEX('Policy Characteristics'!K:K,MATCH($C631,'Policy Characteristics'!$C:$C,0)))</f>
        <v>industry-ag-main.html#fuel-switching</v>
      </c>
      <c r="R631" s="446" t="str">
        <f>IF(ISBLANK(INDEX('Policy Characteristics'!L:L,MATCH($C631,'Policy Characteristics'!$C:$C,0))),"",INDEX('Policy Characteristics'!L:L,MATCH($C631,'Policy Characteristics'!$C:$C,0)))</f>
        <v>industry-elec-and-hydrogen.html</v>
      </c>
    </row>
    <row r="632" spans="1:18" x14ac:dyDescent="0.25">
      <c r="A632" s="446" t="str">
        <f>IF(ISBLANK(INDEX('Policy Characteristics'!A:A,MATCH($C632,'Policy Characteristics'!$C:$C,0))),"",INDEX('Policy Characteristics'!A:A,MATCH($C632,'Policy Characteristics'!$C:$C,0)))</f>
        <v>Industry</v>
      </c>
      <c r="B632" s="467" t="str">
        <f>IF(ISBLANK(INDEX('Policy Characteristics'!B:B,MATCH($C632,'Policy Characteristics'!$C:$C,0))),"",INDEX('Policy Characteristics'!B:B,MATCH($C632,'Policy Characteristics'!$C:$C,0)))</f>
        <v>Electrification</v>
      </c>
      <c r="C632" s="446" t="str">
        <f t="shared" si="34"/>
        <v>Fraction of Eligible Industrial Energy Use Shifted to Electricity</v>
      </c>
      <c r="D632" s="294" t="s">
        <v>3069</v>
      </c>
      <c r="E632" t="s">
        <v>3515</v>
      </c>
      <c r="F632" t="s">
        <v>3033</v>
      </c>
      <c r="G632" s="339" t="s">
        <v>3522</v>
      </c>
      <c r="H632" s="20">
        <v>1874</v>
      </c>
      <c r="I632" s="468" t="s">
        <v>43</v>
      </c>
      <c r="J632" s="469" t="str">
        <f>IF(ISBLANK(INDEX('Policy Characteristics'!D:D,MATCH($C632,'Policy Characteristics'!$C:$C,0))),"",INDEX('Policy Characteristics'!D:D,MATCH($C632,'Policy Characteristics'!$C:$C,0)))</f>
        <v>Electrification</v>
      </c>
      <c r="K632" s="446" t="str">
        <f>IF(ISBLANK(INDEX('Policy Characteristics'!E:E,MATCH($C632,'Policy Characteristics'!$C:$C,0))),"",INDEX('Policy Characteristics'!E:E,MATCH($C632,'Policy Characteristics'!$C:$C,0)))</f>
        <v>indst shift to electricity</v>
      </c>
      <c r="L632" s="242">
        <f>IF(ISBLANK(INDEX('Policy Characteristics'!F:F,MATCH($C632,'Policy Characteristics'!$C:$C,0))),"",INDEX('Policy Characteristics'!F:F,MATCH($C632,'Policy Characteristics'!$C:$C,0)))</f>
        <v>0</v>
      </c>
      <c r="M632" s="242">
        <f>IF(ISBLANK(INDEX('Policy Characteristics'!G:G,MATCH($C632,'Policy Characteristics'!$C:$C,0))),"",INDEX('Policy Characteristics'!G:G,MATCH($C632,'Policy Characteristics'!$C:$C,0)))</f>
        <v>1</v>
      </c>
      <c r="N632" s="242">
        <f>IF(ISBLANK(INDEX('Policy Characteristics'!H:H,MATCH($C632,'Policy Characteristics'!$C:$C,0))),"",INDEX('Policy Characteristics'!H:H,MATCH($C632,'Policy Characteristics'!$C:$C,0)))</f>
        <v>0.01</v>
      </c>
      <c r="O632" s="446" t="str">
        <f>IF(ISBLANK(INDEX('Policy Characteristics'!I:I,MATCH($C632,'Policy Characteristics'!$C:$C,0))),"",INDEX('Policy Characteristics'!I:I,MATCH($C632,'Policy Characteristics'!$C:$C,0)))</f>
        <v>% of fuel shifted</v>
      </c>
      <c r="P632" s="446" t="str">
        <f>IF(ISBLANK(INDEX('Policy Characteristics'!J:J,MATCH($C632,'Policy Characteristics'!$C:$C,0))),"",INDEX('Policy Characteristics'!J:J,MATCH($C632,'Policy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2" s="446" t="str">
        <f>IF(ISBLANK(INDEX('Policy Characteristics'!K:K,MATCH($C632,'Policy Characteristics'!$C:$C,0))),"",INDEX('Policy Characteristics'!K:K,MATCH($C632,'Policy Characteristics'!$C:$C,0)))</f>
        <v>industry-ag-main.html#fuel-switching</v>
      </c>
      <c r="R632" s="446" t="str">
        <f>IF(ISBLANK(INDEX('Policy Characteristics'!L:L,MATCH($C632,'Policy Characteristics'!$C:$C,0))),"",INDEX('Policy Characteristics'!L:L,MATCH($C632,'Policy Characteristics'!$C:$C,0)))</f>
        <v>industry-elec-and-hydrogen.html</v>
      </c>
    </row>
    <row r="633" spans="1:18" x14ac:dyDescent="0.25">
      <c r="A633" s="446" t="str">
        <f>IF(ISBLANK(INDEX('Policy Characteristics'!A:A,MATCH($C633,'Policy Characteristics'!$C:$C,0))),"",INDEX('Policy Characteristics'!A:A,MATCH($C633,'Policy Characteristics'!$C:$C,0)))</f>
        <v>Industry</v>
      </c>
      <c r="B633" s="467" t="str">
        <f>IF(ISBLANK(INDEX('Policy Characteristics'!B:B,MATCH($C633,'Policy Characteristics'!$C:$C,0))),"",INDEX('Policy Characteristics'!B:B,MATCH($C633,'Policy Characteristics'!$C:$C,0)))</f>
        <v>Electrification</v>
      </c>
      <c r="C633" s="446" t="str">
        <f t="shared" si="34"/>
        <v>Fraction of Eligible Industrial Energy Use Shifted to Electricity</v>
      </c>
      <c r="D633" s="294" t="s">
        <v>3069</v>
      </c>
      <c r="E633" t="s">
        <v>3516</v>
      </c>
      <c r="F633" t="s">
        <v>3033</v>
      </c>
      <c r="G633" s="339" t="s">
        <v>3523</v>
      </c>
      <c r="H633" s="20">
        <v>1875</v>
      </c>
      <c r="I633" s="468" t="s">
        <v>43</v>
      </c>
      <c r="J633" s="469" t="str">
        <f>IF(ISBLANK(INDEX('Policy Characteristics'!D:D,MATCH($C633,'Policy Characteristics'!$C:$C,0))),"",INDEX('Policy Characteristics'!D:D,MATCH($C633,'Policy Characteristics'!$C:$C,0)))</f>
        <v>Electrification</v>
      </c>
      <c r="K633" s="446" t="str">
        <f>IF(ISBLANK(INDEX('Policy Characteristics'!E:E,MATCH($C633,'Policy Characteristics'!$C:$C,0))),"",INDEX('Policy Characteristics'!E:E,MATCH($C633,'Policy Characteristics'!$C:$C,0)))</f>
        <v>indst shift to electricity</v>
      </c>
      <c r="L633" s="242">
        <f>IF(ISBLANK(INDEX('Policy Characteristics'!F:F,MATCH($C633,'Policy Characteristics'!$C:$C,0))),"",INDEX('Policy Characteristics'!F:F,MATCH($C633,'Policy Characteristics'!$C:$C,0)))</f>
        <v>0</v>
      </c>
      <c r="M633" s="242">
        <f>IF(ISBLANK(INDEX('Policy Characteristics'!G:G,MATCH($C633,'Policy Characteristics'!$C:$C,0))),"",INDEX('Policy Characteristics'!G:G,MATCH($C633,'Policy Characteristics'!$C:$C,0)))</f>
        <v>1</v>
      </c>
      <c r="N633" s="242">
        <f>IF(ISBLANK(INDEX('Policy Characteristics'!H:H,MATCH($C633,'Policy Characteristics'!$C:$C,0))),"",INDEX('Policy Characteristics'!H:H,MATCH($C633,'Policy Characteristics'!$C:$C,0)))</f>
        <v>0.01</v>
      </c>
      <c r="O633" s="446" t="str">
        <f>IF(ISBLANK(INDEX('Policy Characteristics'!I:I,MATCH($C633,'Policy Characteristics'!$C:$C,0))),"",INDEX('Policy Characteristics'!I:I,MATCH($C633,'Policy Characteristics'!$C:$C,0)))</f>
        <v>% of fuel shifted</v>
      </c>
      <c r="P633" s="446" t="str">
        <f>IF(ISBLANK(INDEX('Policy Characteristics'!J:J,MATCH($C633,'Policy Characteristics'!$C:$C,0))),"",INDEX('Policy Characteristics'!J:J,MATCH($C633,'Policy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3" s="446" t="str">
        <f>IF(ISBLANK(INDEX('Policy Characteristics'!K:K,MATCH($C633,'Policy Characteristics'!$C:$C,0))),"",INDEX('Policy Characteristics'!K:K,MATCH($C633,'Policy Characteristics'!$C:$C,0)))</f>
        <v>industry-ag-main.html#fuel-switching</v>
      </c>
      <c r="R633" s="446" t="str">
        <f>IF(ISBLANK(INDEX('Policy Characteristics'!L:L,MATCH($C633,'Policy Characteristics'!$C:$C,0))),"",INDEX('Policy Characteristics'!L:L,MATCH($C633,'Policy Characteristics'!$C:$C,0)))</f>
        <v>industry-elec-and-hydrogen.html</v>
      </c>
    </row>
    <row r="634" spans="1:18" x14ac:dyDescent="0.25">
      <c r="A634" s="446" t="str">
        <f>IF(ISBLANK(INDEX('Policy Characteristics'!A:A,MATCH($C634,'Policy Characteristics'!$C:$C,0))),"",INDEX('Policy Characteristics'!A:A,MATCH($C634,'Policy Characteristics'!$C:$C,0)))</f>
        <v>Industry</v>
      </c>
      <c r="B634" s="467" t="str">
        <f>IF(ISBLANK(INDEX('Policy Characteristics'!B:B,MATCH($C634,'Policy Characteristics'!$C:$C,0))),"",INDEX('Policy Characteristics'!B:B,MATCH($C634,'Policy Characteristics'!$C:$C,0)))</f>
        <v>Electrification</v>
      </c>
      <c r="C634" s="446" t="str">
        <f t="shared" si="34"/>
        <v>Fraction of Eligible Industrial Energy Use Shifted to Electricity</v>
      </c>
      <c r="D634" s="294" t="s">
        <v>3069</v>
      </c>
      <c r="E634" t="s">
        <v>3517</v>
      </c>
      <c r="F634" t="s">
        <v>3033</v>
      </c>
      <c r="G634" s="339" t="s">
        <v>3524</v>
      </c>
      <c r="H634" s="20">
        <v>1876</v>
      </c>
      <c r="I634" s="468" t="s">
        <v>43</v>
      </c>
      <c r="J634" s="469" t="str">
        <f>IF(ISBLANK(INDEX('Policy Characteristics'!D:D,MATCH($C634,'Policy Characteristics'!$C:$C,0))),"",INDEX('Policy Characteristics'!D:D,MATCH($C634,'Policy Characteristics'!$C:$C,0)))</f>
        <v>Electrification</v>
      </c>
      <c r="K634" s="446" t="str">
        <f>IF(ISBLANK(INDEX('Policy Characteristics'!E:E,MATCH($C634,'Policy Characteristics'!$C:$C,0))),"",INDEX('Policy Characteristics'!E:E,MATCH($C634,'Policy Characteristics'!$C:$C,0)))</f>
        <v>indst shift to electricity</v>
      </c>
      <c r="L634" s="242">
        <f>IF(ISBLANK(INDEX('Policy Characteristics'!F:F,MATCH($C634,'Policy Characteristics'!$C:$C,0))),"",INDEX('Policy Characteristics'!F:F,MATCH($C634,'Policy Characteristics'!$C:$C,0)))</f>
        <v>0</v>
      </c>
      <c r="M634" s="242">
        <f>IF(ISBLANK(INDEX('Policy Characteristics'!G:G,MATCH($C634,'Policy Characteristics'!$C:$C,0))),"",INDEX('Policy Characteristics'!G:G,MATCH($C634,'Policy Characteristics'!$C:$C,0)))</f>
        <v>1</v>
      </c>
      <c r="N634" s="242">
        <f>IF(ISBLANK(INDEX('Policy Characteristics'!H:H,MATCH($C634,'Policy Characteristics'!$C:$C,0))),"",INDEX('Policy Characteristics'!H:H,MATCH($C634,'Policy Characteristics'!$C:$C,0)))</f>
        <v>0.01</v>
      </c>
      <c r="O634" s="446" t="str">
        <f>IF(ISBLANK(INDEX('Policy Characteristics'!I:I,MATCH($C634,'Policy Characteristics'!$C:$C,0))),"",INDEX('Policy Characteristics'!I:I,MATCH($C634,'Policy Characteristics'!$C:$C,0)))</f>
        <v>% of fuel shifted</v>
      </c>
      <c r="P634" s="446" t="str">
        <f>IF(ISBLANK(INDEX('Policy Characteristics'!J:J,MATCH($C634,'Policy Characteristics'!$C:$C,0))),"",INDEX('Policy Characteristics'!J:J,MATCH($C634,'Policy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4" s="446" t="str">
        <f>IF(ISBLANK(INDEX('Policy Characteristics'!K:K,MATCH($C634,'Policy Characteristics'!$C:$C,0))),"",INDEX('Policy Characteristics'!K:K,MATCH($C634,'Policy Characteristics'!$C:$C,0)))</f>
        <v>industry-ag-main.html#fuel-switching</v>
      </c>
      <c r="R634" s="446" t="str">
        <f>IF(ISBLANK(INDEX('Policy Characteristics'!L:L,MATCH($C634,'Policy Characteristics'!$C:$C,0))),"",INDEX('Policy Characteristics'!L:L,MATCH($C634,'Policy Characteristics'!$C:$C,0)))</f>
        <v>industry-elec-and-hydrogen.html</v>
      </c>
    </row>
    <row r="635" spans="1:18" x14ac:dyDescent="0.25">
      <c r="A635" s="446" t="str">
        <f>IF(ISBLANK(INDEX('Policy Characteristics'!A:A,MATCH($C635,'Policy Characteristics'!$C:$C,0))),"",INDEX('Policy Characteristics'!A:A,MATCH($C635,'Policy Characteristics'!$C:$C,0)))</f>
        <v>Industry</v>
      </c>
      <c r="B635" s="467" t="str">
        <f>IF(ISBLANK(INDEX('Policy Characteristics'!B:B,MATCH($C635,'Policy Characteristics'!$C:$C,0))),"",INDEX('Policy Characteristics'!B:B,MATCH($C635,'Policy Characteristics'!$C:$C,0)))</f>
        <v>Electrification</v>
      </c>
      <c r="C635" s="446" t="str">
        <f t="shared" si="34"/>
        <v>Fraction of Eligible Industrial Energy Use Shifted to Electricity</v>
      </c>
      <c r="D635" s="294" t="s">
        <v>3069</v>
      </c>
      <c r="E635" t="s">
        <v>3518</v>
      </c>
      <c r="F635" t="s">
        <v>3033</v>
      </c>
      <c r="G635" s="339" t="s">
        <v>3525</v>
      </c>
      <c r="H635" s="20">
        <v>1877</v>
      </c>
      <c r="I635" s="468" t="s">
        <v>43</v>
      </c>
      <c r="J635" s="469" t="str">
        <f>IF(ISBLANK(INDEX('Policy Characteristics'!D:D,MATCH($C635,'Policy Characteristics'!$C:$C,0))),"",INDEX('Policy Characteristics'!D:D,MATCH($C635,'Policy Characteristics'!$C:$C,0)))</f>
        <v>Electrification</v>
      </c>
      <c r="K635" s="446" t="str">
        <f>IF(ISBLANK(INDEX('Policy Characteristics'!E:E,MATCH($C635,'Policy Characteristics'!$C:$C,0))),"",INDEX('Policy Characteristics'!E:E,MATCH($C635,'Policy Characteristics'!$C:$C,0)))</f>
        <v>indst shift to electricity</v>
      </c>
      <c r="L635" s="242">
        <f>IF(ISBLANK(INDEX('Policy Characteristics'!F:F,MATCH($C635,'Policy Characteristics'!$C:$C,0))),"",INDEX('Policy Characteristics'!F:F,MATCH($C635,'Policy Characteristics'!$C:$C,0)))</f>
        <v>0</v>
      </c>
      <c r="M635" s="242">
        <f>IF(ISBLANK(INDEX('Policy Characteristics'!G:G,MATCH($C635,'Policy Characteristics'!$C:$C,0))),"",INDEX('Policy Characteristics'!G:G,MATCH($C635,'Policy Characteristics'!$C:$C,0)))</f>
        <v>1</v>
      </c>
      <c r="N635" s="242">
        <f>IF(ISBLANK(INDEX('Policy Characteristics'!H:H,MATCH($C635,'Policy Characteristics'!$C:$C,0))),"",INDEX('Policy Characteristics'!H:H,MATCH($C635,'Policy Characteristics'!$C:$C,0)))</f>
        <v>0.01</v>
      </c>
      <c r="O635" s="446" t="str">
        <f>IF(ISBLANK(INDEX('Policy Characteristics'!I:I,MATCH($C635,'Policy Characteristics'!$C:$C,0))),"",INDEX('Policy Characteristics'!I:I,MATCH($C635,'Policy Characteristics'!$C:$C,0)))</f>
        <v>% of fuel shifted</v>
      </c>
      <c r="P635" s="446" t="str">
        <f>IF(ISBLANK(INDEX('Policy Characteristics'!J:J,MATCH($C635,'Policy Characteristics'!$C:$C,0))),"",INDEX('Policy Characteristics'!J:J,MATCH($C635,'Policy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5" s="446" t="str">
        <f>IF(ISBLANK(INDEX('Policy Characteristics'!K:K,MATCH($C635,'Policy Characteristics'!$C:$C,0))),"",INDEX('Policy Characteristics'!K:K,MATCH($C635,'Policy Characteristics'!$C:$C,0)))</f>
        <v>industry-ag-main.html#fuel-switching</v>
      </c>
      <c r="R635" s="446" t="str">
        <f>IF(ISBLANK(INDEX('Policy Characteristics'!L:L,MATCH($C635,'Policy Characteristics'!$C:$C,0))),"",INDEX('Policy Characteristics'!L:L,MATCH($C635,'Policy Characteristics'!$C:$C,0)))</f>
        <v>industry-elec-and-hydrogen.html</v>
      </c>
    </row>
    <row r="636" spans="1:18" x14ac:dyDescent="0.25">
      <c r="A636" s="446" t="str">
        <f>IF(ISBLANK(INDEX('Policy Characteristics'!A:A,MATCH($C636,'Policy Characteristics'!$C:$C,0))),"",INDEX('Policy Characteristics'!A:A,MATCH($C636,'Policy Characteristics'!$C:$C,0)))</f>
        <v>Industry</v>
      </c>
      <c r="B636" s="467" t="str">
        <f>IF(ISBLANK(INDEX('Policy Characteristics'!B:B,MATCH($C636,'Policy Characteristics'!$C:$C,0))),"",INDEX('Policy Characteristics'!B:B,MATCH($C636,'Policy Characteristics'!$C:$C,0)))</f>
        <v>Electrification</v>
      </c>
      <c r="C636" s="446" t="str">
        <f t="shared" si="34"/>
        <v>Fraction of Eligible Industrial Energy Use Shifted to Electricity</v>
      </c>
      <c r="D636" s="294" t="s">
        <v>3069</v>
      </c>
      <c r="E636" t="s">
        <v>3519</v>
      </c>
      <c r="F636" t="s">
        <v>3033</v>
      </c>
      <c r="G636" s="339" t="s">
        <v>3526</v>
      </c>
      <c r="H636" s="20">
        <v>1878</v>
      </c>
      <c r="I636" s="468" t="s">
        <v>43</v>
      </c>
      <c r="J636" s="469" t="str">
        <f>IF(ISBLANK(INDEX('Policy Characteristics'!D:D,MATCH($C636,'Policy Characteristics'!$C:$C,0))),"",INDEX('Policy Characteristics'!D:D,MATCH($C636,'Policy Characteristics'!$C:$C,0)))</f>
        <v>Electrification</v>
      </c>
      <c r="K636" s="446" t="str">
        <f>IF(ISBLANK(INDEX('Policy Characteristics'!E:E,MATCH($C636,'Policy Characteristics'!$C:$C,0))),"",INDEX('Policy Characteristics'!E:E,MATCH($C636,'Policy Characteristics'!$C:$C,0)))</f>
        <v>indst shift to electricity</v>
      </c>
      <c r="L636" s="242">
        <f>IF(ISBLANK(INDEX('Policy Characteristics'!F:F,MATCH($C636,'Policy Characteristics'!$C:$C,0))),"",INDEX('Policy Characteristics'!F:F,MATCH($C636,'Policy Characteristics'!$C:$C,0)))</f>
        <v>0</v>
      </c>
      <c r="M636" s="242">
        <f>IF(ISBLANK(INDEX('Policy Characteristics'!G:G,MATCH($C636,'Policy Characteristics'!$C:$C,0))),"",INDEX('Policy Characteristics'!G:G,MATCH($C636,'Policy Characteristics'!$C:$C,0)))</f>
        <v>1</v>
      </c>
      <c r="N636" s="242">
        <f>IF(ISBLANK(INDEX('Policy Characteristics'!H:H,MATCH($C636,'Policy Characteristics'!$C:$C,0))),"",INDEX('Policy Characteristics'!H:H,MATCH($C636,'Policy Characteristics'!$C:$C,0)))</f>
        <v>0.01</v>
      </c>
      <c r="O636" s="446" t="str">
        <f>IF(ISBLANK(INDEX('Policy Characteristics'!I:I,MATCH($C636,'Policy Characteristics'!$C:$C,0))),"",INDEX('Policy Characteristics'!I:I,MATCH($C636,'Policy Characteristics'!$C:$C,0)))</f>
        <v>% of fuel shifted</v>
      </c>
      <c r="P636" s="446" t="str">
        <f>IF(ISBLANK(INDEX('Policy Characteristics'!J:J,MATCH($C636,'Policy Characteristics'!$C:$C,0))),"",INDEX('Policy Characteristics'!J:J,MATCH($C636,'Policy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6" s="446" t="str">
        <f>IF(ISBLANK(INDEX('Policy Characteristics'!K:K,MATCH($C636,'Policy Characteristics'!$C:$C,0))),"",INDEX('Policy Characteristics'!K:K,MATCH($C636,'Policy Characteristics'!$C:$C,0)))</f>
        <v>industry-ag-main.html#fuel-switching</v>
      </c>
      <c r="R636" s="446" t="str">
        <f>IF(ISBLANK(INDEX('Policy Characteristics'!L:L,MATCH($C636,'Policy Characteristics'!$C:$C,0))),"",INDEX('Policy Characteristics'!L:L,MATCH($C636,'Policy Characteristics'!$C:$C,0)))</f>
        <v>industry-elec-and-hydrogen.html</v>
      </c>
    </row>
    <row r="637" spans="1:18" x14ac:dyDescent="0.25">
      <c r="A637" s="446" t="str">
        <f>IF(ISBLANK(INDEX('Policy Characteristics'!A:A,MATCH($C637,'Policy Characteristics'!$C:$C,0))),"",INDEX('Policy Characteristics'!A:A,MATCH($C637,'Policy Characteristics'!$C:$C,0)))</f>
        <v>Industry</v>
      </c>
      <c r="B637" s="467" t="str">
        <f>IF(ISBLANK(INDEX('Policy Characteristics'!B:B,MATCH($C637,'Policy Characteristics'!$C:$C,0))),"",INDEX('Policy Characteristics'!B:B,MATCH($C637,'Policy Characteristics'!$C:$C,0)))</f>
        <v>Electrification</v>
      </c>
      <c r="C637" s="446" t="str">
        <f t="shared" si="34"/>
        <v>Fraction of Eligible Industrial Energy Use Shifted to Electricity</v>
      </c>
      <c r="D637" s="294" t="s">
        <v>3069</v>
      </c>
      <c r="E637" t="s">
        <v>3520</v>
      </c>
      <c r="F637" t="s">
        <v>3033</v>
      </c>
      <c r="G637" s="339" t="s">
        <v>3527</v>
      </c>
      <c r="H637" s="20">
        <v>1879</v>
      </c>
      <c r="I637" s="468" t="s">
        <v>43</v>
      </c>
      <c r="J637" s="469" t="str">
        <f>IF(ISBLANK(INDEX('Policy Characteristics'!D:D,MATCH($C637,'Policy Characteristics'!$C:$C,0))),"",INDEX('Policy Characteristics'!D:D,MATCH($C637,'Policy Characteristics'!$C:$C,0)))</f>
        <v>Electrification</v>
      </c>
      <c r="K637" s="446" t="str">
        <f>IF(ISBLANK(INDEX('Policy Characteristics'!E:E,MATCH($C637,'Policy Characteristics'!$C:$C,0))),"",INDEX('Policy Characteristics'!E:E,MATCH($C637,'Policy Characteristics'!$C:$C,0)))</f>
        <v>indst shift to electricity</v>
      </c>
      <c r="L637" s="242">
        <f>IF(ISBLANK(INDEX('Policy Characteristics'!F:F,MATCH($C637,'Policy Characteristics'!$C:$C,0))),"",INDEX('Policy Characteristics'!F:F,MATCH($C637,'Policy Characteristics'!$C:$C,0)))</f>
        <v>0</v>
      </c>
      <c r="M637" s="242">
        <f>IF(ISBLANK(INDEX('Policy Characteristics'!G:G,MATCH($C637,'Policy Characteristics'!$C:$C,0))),"",INDEX('Policy Characteristics'!G:G,MATCH($C637,'Policy Characteristics'!$C:$C,0)))</f>
        <v>1</v>
      </c>
      <c r="N637" s="242">
        <f>IF(ISBLANK(INDEX('Policy Characteristics'!H:H,MATCH($C637,'Policy Characteristics'!$C:$C,0))),"",INDEX('Policy Characteristics'!H:H,MATCH($C637,'Policy Characteristics'!$C:$C,0)))</f>
        <v>0.01</v>
      </c>
      <c r="O637" s="446" t="str">
        <f>IF(ISBLANK(INDEX('Policy Characteristics'!I:I,MATCH($C637,'Policy Characteristics'!$C:$C,0))),"",INDEX('Policy Characteristics'!I:I,MATCH($C637,'Policy Characteristics'!$C:$C,0)))</f>
        <v>% of fuel shifted</v>
      </c>
      <c r="P637" s="446" t="str">
        <f>IF(ISBLANK(INDEX('Policy Characteristics'!J:J,MATCH($C637,'Policy Characteristics'!$C:$C,0))),"",INDEX('Policy Characteristics'!J:J,MATCH($C637,'Policy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7" s="446" t="str">
        <f>IF(ISBLANK(INDEX('Policy Characteristics'!K:K,MATCH($C637,'Policy Characteristics'!$C:$C,0))),"",INDEX('Policy Characteristics'!K:K,MATCH($C637,'Policy Characteristics'!$C:$C,0)))</f>
        <v>industry-ag-main.html#fuel-switching</v>
      </c>
      <c r="R637" s="446" t="str">
        <f>IF(ISBLANK(INDEX('Policy Characteristics'!L:L,MATCH($C637,'Policy Characteristics'!$C:$C,0))),"",INDEX('Policy Characteristics'!L:L,MATCH($C637,'Policy Characteristics'!$C:$C,0)))</f>
        <v>industry-elec-and-hydrogen.html</v>
      </c>
    </row>
    <row r="638" spans="1:18" x14ac:dyDescent="0.25">
      <c r="A638" s="446" t="str">
        <f>IF(ISBLANK(INDEX('Policy Characteristics'!A:A,MATCH($C638,'Policy Characteristics'!$C:$C,0))),"",INDEX('Policy Characteristics'!A:A,MATCH($C638,'Policy Characteristics'!$C:$C,0)))</f>
        <v>Industry</v>
      </c>
      <c r="B638" s="467" t="str">
        <f>IF(ISBLANK(INDEX('Policy Characteristics'!B:B,MATCH($C638,'Policy Characteristics'!$C:$C,0))),"",INDEX('Policy Characteristics'!B:B,MATCH($C638,'Policy Characteristics'!$C:$C,0)))</f>
        <v>Electrification</v>
      </c>
      <c r="C638" s="446" t="str">
        <f t="shared" si="34"/>
        <v>Fraction of Eligible Industrial Energy Use Shifted to Electricity</v>
      </c>
      <c r="D638" s="294" t="s">
        <v>3069</v>
      </c>
      <c r="E638" t="s">
        <v>3521</v>
      </c>
      <c r="F638" t="s">
        <v>3033</v>
      </c>
      <c r="G638" s="339" t="s">
        <v>3528</v>
      </c>
      <c r="H638" s="20">
        <v>1880</v>
      </c>
      <c r="I638" s="468" t="s">
        <v>43</v>
      </c>
      <c r="J638" s="469" t="str">
        <f>IF(ISBLANK(INDEX('Policy Characteristics'!D:D,MATCH($C638,'Policy Characteristics'!$C:$C,0))),"",INDEX('Policy Characteristics'!D:D,MATCH($C638,'Policy Characteristics'!$C:$C,0)))</f>
        <v>Electrification</v>
      </c>
      <c r="K638" s="446" t="str">
        <f>IF(ISBLANK(INDEX('Policy Characteristics'!E:E,MATCH($C638,'Policy Characteristics'!$C:$C,0))),"",INDEX('Policy Characteristics'!E:E,MATCH($C638,'Policy Characteristics'!$C:$C,0)))</f>
        <v>indst shift to electricity</v>
      </c>
      <c r="L638" s="242">
        <f>IF(ISBLANK(INDEX('Policy Characteristics'!F:F,MATCH($C638,'Policy Characteristics'!$C:$C,0))),"",INDEX('Policy Characteristics'!F:F,MATCH($C638,'Policy Characteristics'!$C:$C,0)))</f>
        <v>0</v>
      </c>
      <c r="M638" s="242">
        <f>IF(ISBLANK(INDEX('Policy Characteristics'!G:G,MATCH($C638,'Policy Characteristics'!$C:$C,0))),"",INDEX('Policy Characteristics'!G:G,MATCH($C638,'Policy Characteristics'!$C:$C,0)))</f>
        <v>1</v>
      </c>
      <c r="N638" s="242">
        <f>IF(ISBLANK(INDEX('Policy Characteristics'!H:H,MATCH($C638,'Policy Characteristics'!$C:$C,0))),"",INDEX('Policy Characteristics'!H:H,MATCH($C638,'Policy Characteristics'!$C:$C,0)))</f>
        <v>0.01</v>
      </c>
      <c r="O638" s="446" t="str">
        <f>IF(ISBLANK(INDEX('Policy Characteristics'!I:I,MATCH($C638,'Policy Characteristics'!$C:$C,0))),"",INDEX('Policy Characteristics'!I:I,MATCH($C638,'Policy Characteristics'!$C:$C,0)))</f>
        <v>% of fuel shifted</v>
      </c>
      <c r="P638" s="446" t="str">
        <f>IF(ISBLANK(INDEX('Policy Characteristics'!J:J,MATCH($C638,'Policy Characteristics'!$C:$C,0))),"",INDEX('Policy Characteristics'!J:J,MATCH($C638,'Policy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8" s="446" t="str">
        <f>IF(ISBLANK(INDEX('Policy Characteristics'!K:K,MATCH($C638,'Policy Characteristics'!$C:$C,0))),"",INDEX('Policy Characteristics'!K:K,MATCH($C638,'Policy Characteristics'!$C:$C,0)))</f>
        <v>industry-ag-main.html#fuel-switching</v>
      </c>
      <c r="R638" s="446" t="str">
        <f>IF(ISBLANK(INDEX('Policy Characteristics'!L:L,MATCH($C638,'Policy Characteristics'!$C:$C,0))),"",INDEX('Policy Characteristics'!L:L,MATCH($C638,'Policy Characteristics'!$C:$C,0)))</f>
        <v>industry-elec-and-hydrogen.html</v>
      </c>
    </row>
    <row r="639" spans="1:18" x14ac:dyDescent="0.25">
      <c r="A639" s="446" t="str">
        <f>IF(ISBLANK(INDEX('Policy Characteristics'!A:A,MATCH($C639,'Policy Characteristics'!$C:$C,0))),"",INDEX('Policy Characteristics'!A:A,MATCH($C639,'Policy Characteristics'!$C:$C,0)))</f>
        <v>Industry</v>
      </c>
      <c r="B639" s="467" t="str">
        <f>IF(ISBLANK(INDEX('Policy Characteristics'!B:B,MATCH($C639,'Policy Characteristics'!$C:$C,0))),"",INDEX('Policy Characteristics'!B:B,MATCH($C639,'Policy Characteristics'!$C:$C,0)))</f>
        <v>Electrification</v>
      </c>
      <c r="C639" s="446" t="str">
        <f t="shared" si="34"/>
        <v>Fraction of Eligible Industrial Energy Use Shifted to Electricity</v>
      </c>
      <c r="D639" s="294" t="s">
        <v>3069</v>
      </c>
      <c r="E639" t="s">
        <v>3673</v>
      </c>
      <c r="F639" t="s">
        <v>3033</v>
      </c>
      <c r="G639" s="339" t="s">
        <v>3673</v>
      </c>
      <c r="H639" s="20">
        <v>1881</v>
      </c>
      <c r="I639" s="468" t="s">
        <v>43</v>
      </c>
      <c r="J639" s="469" t="str">
        <f>IF(ISBLANK(INDEX('Policy Characteristics'!D:D,MATCH($C639,'Policy Characteristics'!$C:$C,0))),"",INDEX('Policy Characteristics'!D:D,MATCH($C639,'Policy Characteristics'!$C:$C,0)))</f>
        <v>Electrification</v>
      </c>
      <c r="K639" s="446" t="str">
        <f>IF(ISBLANK(INDEX('Policy Characteristics'!E:E,MATCH($C639,'Policy Characteristics'!$C:$C,0))),"",INDEX('Policy Characteristics'!E:E,MATCH($C639,'Policy Characteristics'!$C:$C,0)))</f>
        <v>indst shift to electricity</v>
      </c>
      <c r="L639" s="242">
        <f>IF(ISBLANK(INDEX('Policy Characteristics'!F:F,MATCH($C639,'Policy Characteristics'!$C:$C,0))),"",INDEX('Policy Characteristics'!F:F,MATCH($C639,'Policy Characteristics'!$C:$C,0)))</f>
        <v>0</v>
      </c>
      <c r="M639" s="242">
        <f>IF(ISBLANK(INDEX('Policy Characteristics'!G:G,MATCH($C639,'Policy Characteristics'!$C:$C,0))),"",INDEX('Policy Characteristics'!G:G,MATCH($C639,'Policy Characteristics'!$C:$C,0)))</f>
        <v>1</v>
      </c>
      <c r="N639" s="242">
        <f>IF(ISBLANK(INDEX('Policy Characteristics'!H:H,MATCH($C639,'Policy Characteristics'!$C:$C,0))),"",INDEX('Policy Characteristics'!H:H,MATCH($C639,'Policy Characteristics'!$C:$C,0)))</f>
        <v>0.01</v>
      </c>
      <c r="O639" s="446" t="str">
        <f>IF(ISBLANK(INDEX('Policy Characteristics'!I:I,MATCH($C639,'Policy Characteristics'!$C:$C,0))),"",INDEX('Policy Characteristics'!I:I,MATCH($C639,'Policy Characteristics'!$C:$C,0)))</f>
        <v>% of fuel shifted</v>
      </c>
      <c r="P639" s="446" t="str">
        <f>IF(ISBLANK(INDEX('Policy Characteristics'!J:J,MATCH($C639,'Policy Characteristics'!$C:$C,0))),"",INDEX('Policy Characteristics'!J:J,MATCH($C639,'Policy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9" s="446" t="str">
        <f>IF(ISBLANK(INDEX('Policy Characteristics'!K:K,MATCH($C639,'Policy Characteristics'!$C:$C,0))),"",INDEX('Policy Characteristics'!K:K,MATCH($C639,'Policy Characteristics'!$C:$C,0)))</f>
        <v>industry-ag-main.html#fuel-switching</v>
      </c>
      <c r="R639" s="446" t="str">
        <f>IF(ISBLANK(INDEX('Policy Characteristics'!L:L,MATCH($C639,'Policy Characteristics'!$C:$C,0))),"",INDEX('Policy Characteristics'!L:L,MATCH($C639,'Policy Characteristics'!$C:$C,0)))</f>
        <v>industry-elec-and-hydrogen.html</v>
      </c>
    </row>
    <row r="640" spans="1:18" x14ac:dyDescent="0.25">
      <c r="A640" s="446" t="str">
        <f>IF(ISBLANK(INDEX('Policy Characteristics'!A:A,MATCH($C640,'Policy Characteristics'!$C:$C,0))),"",INDEX('Policy Characteristics'!A:A,MATCH($C640,'Policy Characteristics'!$C:$C,0)))</f>
        <v>Industry</v>
      </c>
      <c r="B640" s="467" t="str">
        <f>IF(ISBLANK(INDEX('Policy Characteristics'!B:B,MATCH($C640,'Policy Characteristics'!$C:$C,0))),"",INDEX('Policy Characteristics'!B:B,MATCH($C640,'Policy Characteristics'!$C:$C,0)))</f>
        <v>Electrification</v>
      </c>
      <c r="C640" s="446" t="str">
        <f t="shared" si="34"/>
        <v>Fraction of Eligible Industrial Energy Use Shifted to Electricity</v>
      </c>
      <c r="D640" s="294" t="s">
        <v>3070</v>
      </c>
      <c r="E640" t="s">
        <v>3515</v>
      </c>
      <c r="F640" t="s">
        <v>3034</v>
      </c>
      <c r="G640" s="339" t="s">
        <v>3522</v>
      </c>
      <c r="H640" s="20">
        <v>1882</v>
      </c>
      <c r="I640" s="468" t="s">
        <v>43</v>
      </c>
      <c r="J640" s="469" t="str">
        <f>IF(ISBLANK(INDEX('Policy Characteristics'!D:D,MATCH($C640,'Policy Characteristics'!$C:$C,0))),"",INDEX('Policy Characteristics'!D:D,MATCH($C640,'Policy Characteristics'!$C:$C,0)))</f>
        <v>Electrification</v>
      </c>
      <c r="K640" s="446" t="str">
        <f>IF(ISBLANK(INDEX('Policy Characteristics'!E:E,MATCH($C640,'Policy Characteristics'!$C:$C,0))),"",INDEX('Policy Characteristics'!E:E,MATCH($C640,'Policy Characteristics'!$C:$C,0)))</f>
        <v>indst shift to electricity</v>
      </c>
      <c r="L640" s="242">
        <f>IF(ISBLANK(INDEX('Policy Characteristics'!F:F,MATCH($C640,'Policy Characteristics'!$C:$C,0))),"",INDEX('Policy Characteristics'!F:F,MATCH($C640,'Policy Characteristics'!$C:$C,0)))</f>
        <v>0</v>
      </c>
      <c r="M640" s="242">
        <f>IF(ISBLANK(INDEX('Policy Characteristics'!G:G,MATCH($C640,'Policy Characteristics'!$C:$C,0))),"",INDEX('Policy Characteristics'!G:G,MATCH($C640,'Policy Characteristics'!$C:$C,0)))</f>
        <v>1</v>
      </c>
      <c r="N640" s="242">
        <f>IF(ISBLANK(INDEX('Policy Characteristics'!H:H,MATCH($C640,'Policy Characteristics'!$C:$C,0))),"",INDEX('Policy Characteristics'!H:H,MATCH($C640,'Policy Characteristics'!$C:$C,0)))</f>
        <v>0.01</v>
      </c>
      <c r="O640" s="446" t="str">
        <f>IF(ISBLANK(INDEX('Policy Characteristics'!I:I,MATCH($C640,'Policy Characteristics'!$C:$C,0))),"",INDEX('Policy Characteristics'!I:I,MATCH($C640,'Policy Characteristics'!$C:$C,0)))</f>
        <v>% of fuel shifted</v>
      </c>
      <c r="P640" s="446" t="str">
        <f>IF(ISBLANK(INDEX('Policy Characteristics'!J:J,MATCH($C640,'Policy Characteristics'!$C:$C,0))),"",INDEX('Policy Characteristics'!J:J,MATCH($C640,'Policy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0" s="446" t="str">
        <f>IF(ISBLANK(INDEX('Policy Characteristics'!K:K,MATCH($C640,'Policy Characteristics'!$C:$C,0))),"",INDEX('Policy Characteristics'!K:K,MATCH($C640,'Policy Characteristics'!$C:$C,0)))</f>
        <v>industry-ag-main.html#fuel-switching</v>
      </c>
      <c r="R640" s="446" t="str">
        <f>IF(ISBLANK(INDEX('Policy Characteristics'!L:L,MATCH($C640,'Policy Characteristics'!$C:$C,0))),"",INDEX('Policy Characteristics'!L:L,MATCH($C640,'Policy Characteristics'!$C:$C,0)))</f>
        <v>industry-elec-and-hydrogen.html</v>
      </c>
    </row>
    <row r="641" spans="1:18" x14ac:dyDescent="0.25">
      <c r="A641" s="446" t="str">
        <f>IF(ISBLANK(INDEX('Policy Characteristics'!A:A,MATCH($C641,'Policy Characteristics'!$C:$C,0))),"",INDEX('Policy Characteristics'!A:A,MATCH($C641,'Policy Characteristics'!$C:$C,0)))</f>
        <v>Industry</v>
      </c>
      <c r="B641" s="467" t="str">
        <f>IF(ISBLANK(INDEX('Policy Characteristics'!B:B,MATCH($C641,'Policy Characteristics'!$C:$C,0))),"",INDEX('Policy Characteristics'!B:B,MATCH($C641,'Policy Characteristics'!$C:$C,0)))</f>
        <v>Electrification</v>
      </c>
      <c r="C641" s="446" t="str">
        <f t="shared" si="34"/>
        <v>Fraction of Eligible Industrial Energy Use Shifted to Electricity</v>
      </c>
      <c r="D641" s="294" t="s">
        <v>3070</v>
      </c>
      <c r="E641" t="s">
        <v>3516</v>
      </c>
      <c r="F641" t="s">
        <v>3034</v>
      </c>
      <c r="G641" s="339" t="s">
        <v>3523</v>
      </c>
      <c r="H641" s="20">
        <v>1883</v>
      </c>
      <c r="I641" s="468" t="s">
        <v>43</v>
      </c>
      <c r="J641" s="469" t="str">
        <f>IF(ISBLANK(INDEX('Policy Characteristics'!D:D,MATCH($C641,'Policy Characteristics'!$C:$C,0))),"",INDEX('Policy Characteristics'!D:D,MATCH($C641,'Policy Characteristics'!$C:$C,0)))</f>
        <v>Electrification</v>
      </c>
      <c r="K641" s="446" t="str">
        <f>IF(ISBLANK(INDEX('Policy Characteristics'!E:E,MATCH($C641,'Policy Characteristics'!$C:$C,0))),"",INDEX('Policy Characteristics'!E:E,MATCH($C641,'Policy Characteristics'!$C:$C,0)))</f>
        <v>indst shift to electricity</v>
      </c>
      <c r="L641" s="242">
        <f>IF(ISBLANK(INDEX('Policy Characteristics'!F:F,MATCH($C641,'Policy Characteristics'!$C:$C,0))),"",INDEX('Policy Characteristics'!F:F,MATCH($C641,'Policy Characteristics'!$C:$C,0)))</f>
        <v>0</v>
      </c>
      <c r="M641" s="242">
        <f>IF(ISBLANK(INDEX('Policy Characteristics'!G:G,MATCH($C641,'Policy Characteristics'!$C:$C,0))),"",INDEX('Policy Characteristics'!G:G,MATCH($C641,'Policy Characteristics'!$C:$C,0)))</f>
        <v>1</v>
      </c>
      <c r="N641" s="242">
        <f>IF(ISBLANK(INDEX('Policy Characteristics'!H:H,MATCH($C641,'Policy Characteristics'!$C:$C,0))),"",INDEX('Policy Characteristics'!H:H,MATCH($C641,'Policy Characteristics'!$C:$C,0)))</f>
        <v>0.01</v>
      </c>
      <c r="O641" s="446" t="str">
        <f>IF(ISBLANK(INDEX('Policy Characteristics'!I:I,MATCH($C641,'Policy Characteristics'!$C:$C,0))),"",INDEX('Policy Characteristics'!I:I,MATCH($C641,'Policy Characteristics'!$C:$C,0)))</f>
        <v>% of fuel shifted</v>
      </c>
      <c r="P641" s="446" t="str">
        <f>IF(ISBLANK(INDEX('Policy Characteristics'!J:J,MATCH($C641,'Policy Characteristics'!$C:$C,0))),"",INDEX('Policy Characteristics'!J:J,MATCH($C641,'Policy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1" s="446" t="str">
        <f>IF(ISBLANK(INDEX('Policy Characteristics'!K:K,MATCH($C641,'Policy Characteristics'!$C:$C,0))),"",INDEX('Policy Characteristics'!K:K,MATCH($C641,'Policy Characteristics'!$C:$C,0)))</f>
        <v>industry-ag-main.html#fuel-switching</v>
      </c>
      <c r="R641" s="446" t="str">
        <f>IF(ISBLANK(INDEX('Policy Characteristics'!L:L,MATCH($C641,'Policy Characteristics'!$C:$C,0))),"",INDEX('Policy Characteristics'!L:L,MATCH($C641,'Policy Characteristics'!$C:$C,0)))</f>
        <v>industry-elec-and-hydrogen.html</v>
      </c>
    </row>
    <row r="642" spans="1:18" x14ac:dyDescent="0.25">
      <c r="A642" s="446" t="str">
        <f>IF(ISBLANK(INDEX('Policy Characteristics'!A:A,MATCH($C642,'Policy Characteristics'!$C:$C,0))),"",INDEX('Policy Characteristics'!A:A,MATCH($C642,'Policy Characteristics'!$C:$C,0)))</f>
        <v>Industry</v>
      </c>
      <c r="B642" s="467" t="str">
        <f>IF(ISBLANK(INDEX('Policy Characteristics'!B:B,MATCH($C642,'Policy Characteristics'!$C:$C,0))),"",INDEX('Policy Characteristics'!B:B,MATCH($C642,'Policy Characteristics'!$C:$C,0)))</f>
        <v>Electrification</v>
      </c>
      <c r="C642" s="446" t="str">
        <f t="shared" si="34"/>
        <v>Fraction of Eligible Industrial Energy Use Shifted to Electricity</v>
      </c>
      <c r="D642" s="294" t="s">
        <v>3070</v>
      </c>
      <c r="E642" t="s">
        <v>3517</v>
      </c>
      <c r="F642" t="s">
        <v>3034</v>
      </c>
      <c r="G642" s="339" t="s">
        <v>3524</v>
      </c>
      <c r="H642" s="20">
        <v>1884</v>
      </c>
      <c r="I642" s="468" t="s">
        <v>43</v>
      </c>
      <c r="J642" s="469" t="str">
        <f>IF(ISBLANK(INDEX('Policy Characteristics'!D:D,MATCH($C642,'Policy Characteristics'!$C:$C,0))),"",INDEX('Policy Characteristics'!D:D,MATCH($C642,'Policy Characteristics'!$C:$C,0)))</f>
        <v>Electrification</v>
      </c>
      <c r="K642" s="446" t="str">
        <f>IF(ISBLANK(INDEX('Policy Characteristics'!E:E,MATCH($C642,'Policy Characteristics'!$C:$C,0))),"",INDEX('Policy Characteristics'!E:E,MATCH($C642,'Policy Characteristics'!$C:$C,0)))</f>
        <v>indst shift to electricity</v>
      </c>
      <c r="L642" s="242">
        <f>IF(ISBLANK(INDEX('Policy Characteristics'!F:F,MATCH($C642,'Policy Characteristics'!$C:$C,0))),"",INDEX('Policy Characteristics'!F:F,MATCH($C642,'Policy Characteristics'!$C:$C,0)))</f>
        <v>0</v>
      </c>
      <c r="M642" s="242">
        <f>IF(ISBLANK(INDEX('Policy Characteristics'!G:G,MATCH($C642,'Policy Characteristics'!$C:$C,0))),"",INDEX('Policy Characteristics'!G:G,MATCH($C642,'Policy Characteristics'!$C:$C,0)))</f>
        <v>1</v>
      </c>
      <c r="N642" s="242">
        <f>IF(ISBLANK(INDEX('Policy Characteristics'!H:H,MATCH($C642,'Policy Characteristics'!$C:$C,0))),"",INDEX('Policy Characteristics'!H:H,MATCH($C642,'Policy Characteristics'!$C:$C,0)))</f>
        <v>0.01</v>
      </c>
      <c r="O642" s="446" t="str">
        <f>IF(ISBLANK(INDEX('Policy Characteristics'!I:I,MATCH($C642,'Policy Characteristics'!$C:$C,0))),"",INDEX('Policy Characteristics'!I:I,MATCH($C642,'Policy Characteristics'!$C:$C,0)))</f>
        <v>% of fuel shifted</v>
      </c>
      <c r="P642" s="446" t="str">
        <f>IF(ISBLANK(INDEX('Policy Characteristics'!J:J,MATCH($C642,'Policy Characteristics'!$C:$C,0))),"",INDEX('Policy Characteristics'!J:J,MATCH($C642,'Policy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2" s="446" t="str">
        <f>IF(ISBLANK(INDEX('Policy Characteristics'!K:K,MATCH($C642,'Policy Characteristics'!$C:$C,0))),"",INDEX('Policy Characteristics'!K:K,MATCH($C642,'Policy Characteristics'!$C:$C,0)))</f>
        <v>industry-ag-main.html#fuel-switching</v>
      </c>
      <c r="R642" s="446" t="str">
        <f>IF(ISBLANK(INDEX('Policy Characteristics'!L:L,MATCH($C642,'Policy Characteristics'!$C:$C,0))),"",INDEX('Policy Characteristics'!L:L,MATCH($C642,'Policy Characteristics'!$C:$C,0)))</f>
        <v>industry-elec-and-hydrogen.html</v>
      </c>
    </row>
    <row r="643" spans="1:18" x14ac:dyDescent="0.25">
      <c r="A643" s="446" t="str">
        <f>IF(ISBLANK(INDEX('Policy Characteristics'!A:A,MATCH($C643,'Policy Characteristics'!$C:$C,0))),"",INDEX('Policy Characteristics'!A:A,MATCH($C643,'Policy Characteristics'!$C:$C,0)))</f>
        <v>Industry</v>
      </c>
      <c r="B643" s="467" t="str">
        <f>IF(ISBLANK(INDEX('Policy Characteristics'!B:B,MATCH($C643,'Policy Characteristics'!$C:$C,0))),"",INDEX('Policy Characteristics'!B:B,MATCH($C643,'Policy Characteristics'!$C:$C,0)))</f>
        <v>Electrification</v>
      </c>
      <c r="C643" s="446" t="str">
        <f t="shared" si="34"/>
        <v>Fraction of Eligible Industrial Energy Use Shifted to Electricity</v>
      </c>
      <c r="D643" s="294" t="s">
        <v>3070</v>
      </c>
      <c r="E643" t="s">
        <v>3518</v>
      </c>
      <c r="F643" t="s">
        <v>3034</v>
      </c>
      <c r="G643" s="339" t="s">
        <v>3525</v>
      </c>
      <c r="H643" s="20">
        <v>1885</v>
      </c>
      <c r="I643" s="468" t="s">
        <v>43</v>
      </c>
      <c r="J643" s="469" t="str">
        <f>IF(ISBLANK(INDEX('Policy Characteristics'!D:D,MATCH($C643,'Policy Characteristics'!$C:$C,0))),"",INDEX('Policy Characteristics'!D:D,MATCH($C643,'Policy Characteristics'!$C:$C,0)))</f>
        <v>Electrification</v>
      </c>
      <c r="K643" s="446" t="str">
        <f>IF(ISBLANK(INDEX('Policy Characteristics'!E:E,MATCH($C643,'Policy Characteristics'!$C:$C,0))),"",INDEX('Policy Characteristics'!E:E,MATCH($C643,'Policy Characteristics'!$C:$C,0)))</f>
        <v>indst shift to electricity</v>
      </c>
      <c r="L643" s="242">
        <f>IF(ISBLANK(INDEX('Policy Characteristics'!F:F,MATCH($C643,'Policy Characteristics'!$C:$C,0))),"",INDEX('Policy Characteristics'!F:F,MATCH($C643,'Policy Characteristics'!$C:$C,0)))</f>
        <v>0</v>
      </c>
      <c r="M643" s="242">
        <f>IF(ISBLANK(INDEX('Policy Characteristics'!G:G,MATCH($C643,'Policy Characteristics'!$C:$C,0))),"",INDEX('Policy Characteristics'!G:G,MATCH($C643,'Policy Characteristics'!$C:$C,0)))</f>
        <v>1</v>
      </c>
      <c r="N643" s="242">
        <f>IF(ISBLANK(INDEX('Policy Characteristics'!H:H,MATCH($C643,'Policy Characteristics'!$C:$C,0))),"",INDEX('Policy Characteristics'!H:H,MATCH($C643,'Policy Characteristics'!$C:$C,0)))</f>
        <v>0.01</v>
      </c>
      <c r="O643" s="446" t="str">
        <f>IF(ISBLANK(INDEX('Policy Characteristics'!I:I,MATCH($C643,'Policy Characteristics'!$C:$C,0))),"",INDEX('Policy Characteristics'!I:I,MATCH($C643,'Policy Characteristics'!$C:$C,0)))</f>
        <v>% of fuel shifted</v>
      </c>
      <c r="P643" s="446" t="str">
        <f>IF(ISBLANK(INDEX('Policy Characteristics'!J:J,MATCH($C643,'Policy Characteristics'!$C:$C,0))),"",INDEX('Policy Characteristics'!J:J,MATCH($C643,'Policy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3" s="446" t="str">
        <f>IF(ISBLANK(INDEX('Policy Characteristics'!K:K,MATCH($C643,'Policy Characteristics'!$C:$C,0))),"",INDEX('Policy Characteristics'!K:K,MATCH($C643,'Policy Characteristics'!$C:$C,0)))</f>
        <v>industry-ag-main.html#fuel-switching</v>
      </c>
      <c r="R643" s="446" t="str">
        <f>IF(ISBLANK(INDEX('Policy Characteristics'!L:L,MATCH($C643,'Policy Characteristics'!$C:$C,0))),"",INDEX('Policy Characteristics'!L:L,MATCH($C643,'Policy Characteristics'!$C:$C,0)))</f>
        <v>industry-elec-and-hydrogen.html</v>
      </c>
    </row>
    <row r="644" spans="1:18" x14ac:dyDescent="0.25">
      <c r="A644" s="446" t="str">
        <f>IF(ISBLANK(INDEX('Policy Characteristics'!A:A,MATCH($C644,'Policy Characteristics'!$C:$C,0))),"",INDEX('Policy Characteristics'!A:A,MATCH($C644,'Policy Characteristics'!$C:$C,0)))</f>
        <v>Industry</v>
      </c>
      <c r="B644" s="467" t="str">
        <f>IF(ISBLANK(INDEX('Policy Characteristics'!B:B,MATCH($C644,'Policy Characteristics'!$C:$C,0))),"",INDEX('Policy Characteristics'!B:B,MATCH($C644,'Policy Characteristics'!$C:$C,0)))</f>
        <v>Electrification</v>
      </c>
      <c r="C644" s="446" t="str">
        <f t="shared" si="34"/>
        <v>Fraction of Eligible Industrial Energy Use Shifted to Electricity</v>
      </c>
      <c r="D644" s="294" t="s">
        <v>3070</v>
      </c>
      <c r="E644" t="s">
        <v>3519</v>
      </c>
      <c r="F644" t="s">
        <v>3034</v>
      </c>
      <c r="G644" s="339" t="s">
        <v>3526</v>
      </c>
      <c r="H644" s="20">
        <v>1886</v>
      </c>
      <c r="I644" s="468" t="s">
        <v>43</v>
      </c>
      <c r="J644" s="469" t="str">
        <f>IF(ISBLANK(INDEX('Policy Characteristics'!D:D,MATCH($C644,'Policy Characteristics'!$C:$C,0))),"",INDEX('Policy Characteristics'!D:D,MATCH($C644,'Policy Characteristics'!$C:$C,0)))</f>
        <v>Electrification</v>
      </c>
      <c r="K644" s="446" t="str">
        <f>IF(ISBLANK(INDEX('Policy Characteristics'!E:E,MATCH($C644,'Policy Characteristics'!$C:$C,0))),"",INDEX('Policy Characteristics'!E:E,MATCH($C644,'Policy Characteristics'!$C:$C,0)))</f>
        <v>indst shift to electricity</v>
      </c>
      <c r="L644" s="242">
        <f>IF(ISBLANK(INDEX('Policy Characteristics'!F:F,MATCH($C644,'Policy Characteristics'!$C:$C,0))),"",INDEX('Policy Characteristics'!F:F,MATCH($C644,'Policy Characteristics'!$C:$C,0)))</f>
        <v>0</v>
      </c>
      <c r="M644" s="242">
        <f>IF(ISBLANK(INDEX('Policy Characteristics'!G:G,MATCH($C644,'Policy Characteristics'!$C:$C,0))),"",INDEX('Policy Characteristics'!G:G,MATCH($C644,'Policy Characteristics'!$C:$C,0)))</f>
        <v>1</v>
      </c>
      <c r="N644" s="242">
        <f>IF(ISBLANK(INDEX('Policy Characteristics'!H:H,MATCH($C644,'Policy Characteristics'!$C:$C,0))),"",INDEX('Policy Characteristics'!H:H,MATCH($C644,'Policy Characteristics'!$C:$C,0)))</f>
        <v>0.01</v>
      </c>
      <c r="O644" s="446" t="str">
        <f>IF(ISBLANK(INDEX('Policy Characteristics'!I:I,MATCH($C644,'Policy Characteristics'!$C:$C,0))),"",INDEX('Policy Characteristics'!I:I,MATCH($C644,'Policy Characteristics'!$C:$C,0)))</f>
        <v>% of fuel shifted</v>
      </c>
      <c r="P644" s="446" t="str">
        <f>IF(ISBLANK(INDEX('Policy Characteristics'!J:J,MATCH($C644,'Policy Characteristics'!$C:$C,0))),"",INDEX('Policy Characteristics'!J:J,MATCH($C644,'Policy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4" s="446" t="str">
        <f>IF(ISBLANK(INDEX('Policy Characteristics'!K:K,MATCH($C644,'Policy Characteristics'!$C:$C,0))),"",INDEX('Policy Characteristics'!K:K,MATCH($C644,'Policy Characteristics'!$C:$C,0)))</f>
        <v>industry-ag-main.html#fuel-switching</v>
      </c>
      <c r="R644" s="446" t="str">
        <f>IF(ISBLANK(INDEX('Policy Characteristics'!L:L,MATCH($C644,'Policy Characteristics'!$C:$C,0))),"",INDEX('Policy Characteristics'!L:L,MATCH($C644,'Policy Characteristics'!$C:$C,0)))</f>
        <v>industry-elec-and-hydrogen.html</v>
      </c>
    </row>
    <row r="645" spans="1:18" x14ac:dyDescent="0.25">
      <c r="A645" s="446" t="str">
        <f>IF(ISBLANK(INDEX('Policy Characteristics'!A:A,MATCH($C645,'Policy Characteristics'!$C:$C,0))),"",INDEX('Policy Characteristics'!A:A,MATCH($C645,'Policy Characteristics'!$C:$C,0)))</f>
        <v>Industry</v>
      </c>
      <c r="B645" s="467" t="str">
        <f>IF(ISBLANK(INDEX('Policy Characteristics'!B:B,MATCH($C645,'Policy Characteristics'!$C:$C,0))),"",INDEX('Policy Characteristics'!B:B,MATCH($C645,'Policy Characteristics'!$C:$C,0)))</f>
        <v>Electrification</v>
      </c>
      <c r="C645" s="446" t="str">
        <f t="shared" si="34"/>
        <v>Fraction of Eligible Industrial Energy Use Shifted to Electricity</v>
      </c>
      <c r="D645" s="294" t="s">
        <v>3070</v>
      </c>
      <c r="E645" t="s">
        <v>3520</v>
      </c>
      <c r="F645" t="s">
        <v>3034</v>
      </c>
      <c r="G645" s="339" t="s">
        <v>3527</v>
      </c>
      <c r="H645" s="20">
        <v>1887</v>
      </c>
      <c r="I645" s="468" t="s">
        <v>43</v>
      </c>
      <c r="J645" s="469" t="str">
        <f>IF(ISBLANK(INDEX('Policy Characteristics'!D:D,MATCH($C645,'Policy Characteristics'!$C:$C,0))),"",INDEX('Policy Characteristics'!D:D,MATCH($C645,'Policy Characteristics'!$C:$C,0)))</f>
        <v>Electrification</v>
      </c>
      <c r="K645" s="446" t="str">
        <f>IF(ISBLANK(INDEX('Policy Characteristics'!E:E,MATCH($C645,'Policy Characteristics'!$C:$C,0))),"",INDEX('Policy Characteristics'!E:E,MATCH($C645,'Policy Characteristics'!$C:$C,0)))</f>
        <v>indst shift to electricity</v>
      </c>
      <c r="L645" s="242">
        <f>IF(ISBLANK(INDEX('Policy Characteristics'!F:F,MATCH($C645,'Policy Characteristics'!$C:$C,0))),"",INDEX('Policy Characteristics'!F:F,MATCH($C645,'Policy Characteristics'!$C:$C,0)))</f>
        <v>0</v>
      </c>
      <c r="M645" s="242">
        <f>IF(ISBLANK(INDEX('Policy Characteristics'!G:G,MATCH($C645,'Policy Characteristics'!$C:$C,0))),"",INDEX('Policy Characteristics'!G:G,MATCH($C645,'Policy Characteristics'!$C:$C,0)))</f>
        <v>1</v>
      </c>
      <c r="N645" s="242">
        <f>IF(ISBLANK(INDEX('Policy Characteristics'!H:H,MATCH($C645,'Policy Characteristics'!$C:$C,0))),"",INDEX('Policy Characteristics'!H:H,MATCH($C645,'Policy Characteristics'!$C:$C,0)))</f>
        <v>0.01</v>
      </c>
      <c r="O645" s="446" t="str">
        <f>IF(ISBLANK(INDEX('Policy Characteristics'!I:I,MATCH($C645,'Policy Characteristics'!$C:$C,0))),"",INDEX('Policy Characteristics'!I:I,MATCH($C645,'Policy Characteristics'!$C:$C,0)))</f>
        <v>% of fuel shifted</v>
      </c>
      <c r="P645" s="446" t="str">
        <f>IF(ISBLANK(INDEX('Policy Characteristics'!J:J,MATCH($C645,'Policy Characteristics'!$C:$C,0))),"",INDEX('Policy Characteristics'!J:J,MATCH($C645,'Policy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5" s="446" t="str">
        <f>IF(ISBLANK(INDEX('Policy Characteristics'!K:K,MATCH($C645,'Policy Characteristics'!$C:$C,0))),"",INDEX('Policy Characteristics'!K:K,MATCH($C645,'Policy Characteristics'!$C:$C,0)))</f>
        <v>industry-ag-main.html#fuel-switching</v>
      </c>
      <c r="R645" s="446" t="str">
        <f>IF(ISBLANK(INDEX('Policy Characteristics'!L:L,MATCH($C645,'Policy Characteristics'!$C:$C,0))),"",INDEX('Policy Characteristics'!L:L,MATCH($C645,'Policy Characteristics'!$C:$C,0)))</f>
        <v>industry-elec-and-hydrogen.html</v>
      </c>
    </row>
    <row r="646" spans="1:18" x14ac:dyDescent="0.25">
      <c r="A646" s="446" t="str">
        <f>IF(ISBLANK(INDEX('Policy Characteristics'!A:A,MATCH($C646,'Policy Characteristics'!$C:$C,0))),"",INDEX('Policy Characteristics'!A:A,MATCH($C646,'Policy Characteristics'!$C:$C,0)))</f>
        <v>Industry</v>
      </c>
      <c r="B646" s="467" t="str">
        <f>IF(ISBLANK(INDEX('Policy Characteristics'!B:B,MATCH($C646,'Policy Characteristics'!$C:$C,0))),"",INDEX('Policy Characteristics'!B:B,MATCH($C646,'Policy Characteristics'!$C:$C,0)))</f>
        <v>Electrification</v>
      </c>
      <c r="C646" s="446" t="str">
        <f t="shared" si="34"/>
        <v>Fraction of Eligible Industrial Energy Use Shifted to Electricity</v>
      </c>
      <c r="D646" s="294" t="s">
        <v>3070</v>
      </c>
      <c r="E646" t="s">
        <v>3521</v>
      </c>
      <c r="F646" t="s">
        <v>3034</v>
      </c>
      <c r="G646" s="339" t="s">
        <v>3528</v>
      </c>
      <c r="H646" s="20">
        <v>1888</v>
      </c>
      <c r="I646" s="468" t="s">
        <v>43</v>
      </c>
      <c r="J646" s="469" t="str">
        <f>IF(ISBLANK(INDEX('Policy Characteristics'!D:D,MATCH($C646,'Policy Characteristics'!$C:$C,0))),"",INDEX('Policy Characteristics'!D:D,MATCH($C646,'Policy Characteristics'!$C:$C,0)))</f>
        <v>Electrification</v>
      </c>
      <c r="K646" s="446" t="str">
        <f>IF(ISBLANK(INDEX('Policy Characteristics'!E:E,MATCH($C646,'Policy Characteristics'!$C:$C,0))),"",INDEX('Policy Characteristics'!E:E,MATCH($C646,'Policy Characteristics'!$C:$C,0)))</f>
        <v>indst shift to electricity</v>
      </c>
      <c r="L646" s="242">
        <f>IF(ISBLANK(INDEX('Policy Characteristics'!F:F,MATCH($C646,'Policy Characteristics'!$C:$C,0))),"",INDEX('Policy Characteristics'!F:F,MATCH($C646,'Policy Characteristics'!$C:$C,0)))</f>
        <v>0</v>
      </c>
      <c r="M646" s="242">
        <f>IF(ISBLANK(INDEX('Policy Characteristics'!G:G,MATCH($C646,'Policy Characteristics'!$C:$C,0))),"",INDEX('Policy Characteristics'!G:G,MATCH($C646,'Policy Characteristics'!$C:$C,0)))</f>
        <v>1</v>
      </c>
      <c r="N646" s="242">
        <f>IF(ISBLANK(INDEX('Policy Characteristics'!H:H,MATCH($C646,'Policy Characteristics'!$C:$C,0))),"",INDEX('Policy Characteristics'!H:H,MATCH($C646,'Policy Characteristics'!$C:$C,0)))</f>
        <v>0.01</v>
      </c>
      <c r="O646" s="446" t="str">
        <f>IF(ISBLANK(INDEX('Policy Characteristics'!I:I,MATCH($C646,'Policy Characteristics'!$C:$C,0))),"",INDEX('Policy Characteristics'!I:I,MATCH($C646,'Policy Characteristics'!$C:$C,0)))</f>
        <v>% of fuel shifted</v>
      </c>
      <c r="P646" s="446" t="str">
        <f>IF(ISBLANK(INDEX('Policy Characteristics'!J:J,MATCH($C646,'Policy Characteristics'!$C:$C,0))),"",INDEX('Policy Characteristics'!J:J,MATCH($C646,'Policy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6" s="446" t="str">
        <f>IF(ISBLANK(INDEX('Policy Characteristics'!K:K,MATCH($C646,'Policy Characteristics'!$C:$C,0))),"",INDEX('Policy Characteristics'!K:K,MATCH($C646,'Policy Characteristics'!$C:$C,0)))</f>
        <v>industry-ag-main.html#fuel-switching</v>
      </c>
      <c r="R646" s="446" t="str">
        <f>IF(ISBLANK(INDEX('Policy Characteristics'!L:L,MATCH($C646,'Policy Characteristics'!$C:$C,0))),"",INDEX('Policy Characteristics'!L:L,MATCH($C646,'Policy Characteristics'!$C:$C,0)))</f>
        <v>industry-elec-and-hydrogen.html</v>
      </c>
    </row>
    <row r="647" spans="1:18" x14ac:dyDescent="0.25">
      <c r="A647" s="446" t="str">
        <f>IF(ISBLANK(INDEX('Policy Characteristics'!A:A,MATCH($C647,'Policy Characteristics'!$C:$C,0))),"",INDEX('Policy Characteristics'!A:A,MATCH($C647,'Policy Characteristics'!$C:$C,0)))</f>
        <v>Industry</v>
      </c>
      <c r="B647" s="467" t="str">
        <f>IF(ISBLANK(INDEX('Policy Characteristics'!B:B,MATCH($C647,'Policy Characteristics'!$C:$C,0))),"",INDEX('Policy Characteristics'!B:B,MATCH($C647,'Policy Characteristics'!$C:$C,0)))</f>
        <v>Electrification</v>
      </c>
      <c r="C647" s="446" t="str">
        <f t="shared" si="34"/>
        <v>Fraction of Eligible Industrial Energy Use Shifted to Electricity</v>
      </c>
      <c r="D647" s="294" t="s">
        <v>3070</v>
      </c>
      <c r="E647" t="s">
        <v>3673</v>
      </c>
      <c r="F647" t="s">
        <v>3034</v>
      </c>
      <c r="G647" s="339" t="s">
        <v>3673</v>
      </c>
      <c r="H647" s="20">
        <v>1889</v>
      </c>
      <c r="I647" s="468" t="s">
        <v>43</v>
      </c>
      <c r="J647" s="469" t="str">
        <f>IF(ISBLANK(INDEX('Policy Characteristics'!D:D,MATCH($C647,'Policy Characteristics'!$C:$C,0))),"",INDEX('Policy Characteristics'!D:D,MATCH($C647,'Policy Characteristics'!$C:$C,0)))</f>
        <v>Electrification</v>
      </c>
      <c r="K647" s="446" t="str">
        <f>IF(ISBLANK(INDEX('Policy Characteristics'!E:E,MATCH($C647,'Policy Characteristics'!$C:$C,0))),"",INDEX('Policy Characteristics'!E:E,MATCH($C647,'Policy Characteristics'!$C:$C,0)))</f>
        <v>indst shift to electricity</v>
      </c>
      <c r="L647" s="242">
        <f>IF(ISBLANK(INDEX('Policy Characteristics'!F:F,MATCH($C647,'Policy Characteristics'!$C:$C,0))),"",INDEX('Policy Characteristics'!F:F,MATCH($C647,'Policy Characteristics'!$C:$C,0)))</f>
        <v>0</v>
      </c>
      <c r="M647" s="242">
        <f>IF(ISBLANK(INDEX('Policy Characteristics'!G:G,MATCH($C647,'Policy Characteristics'!$C:$C,0))),"",INDEX('Policy Characteristics'!G:G,MATCH($C647,'Policy Characteristics'!$C:$C,0)))</f>
        <v>1</v>
      </c>
      <c r="N647" s="242">
        <f>IF(ISBLANK(INDEX('Policy Characteristics'!H:H,MATCH($C647,'Policy Characteristics'!$C:$C,0))),"",INDEX('Policy Characteristics'!H:H,MATCH($C647,'Policy Characteristics'!$C:$C,0)))</f>
        <v>0.01</v>
      </c>
      <c r="O647" s="446" t="str">
        <f>IF(ISBLANK(INDEX('Policy Characteristics'!I:I,MATCH($C647,'Policy Characteristics'!$C:$C,0))),"",INDEX('Policy Characteristics'!I:I,MATCH($C647,'Policy Characteristics'!$C:$C,0)))</f>
        <v>% of fuel shifted</v>
      </c>
      <c r="P647" s="446" t="str">
        <f>IF(ISBLANK(INDEX('Policy Characteristics'!J:J,MATCH($C647,'Policy Characteristics'!$C:$C,0))),"",INDEX('Policy Characteristics'!J:J,MATCH($C647,'Policy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7" s="446" t="str">
        <f>IF(ISBLANK(INDEX('Policy Characteristics'!K:K,MATCH($C647,'Policy Characteristics'!$C:$C,0))),"",INDEX('Policy Characteristics'!K:K,MATCH($C647,'Policy Characteristics'!$C:$C,0)))</f>
        <v>industry-ag-main.html#fuel-switching</v>
      </c>
      <c r="R647" s="446" t="str">
        <f>IF(ISBLANK(INDEX('Policy Characteristics'!L:L,MATCH($C647,'Policy Characteristics'!$C:$C,0))),"",INDEX('Policy Characteristics'!L:L,MATCH($C647,'Policy Characteristics'!$C:$C,0)))</f>
        <v>industry-elec-and-hydrogen.html</v>
      </c>
    </row>
    <row r="648" spans="1:18" x14ac:dyDescent="0.25">
      <c r="A648" s="446" t="str">
        <f>IF(ISBLANK(INDEX('Policy Characteristics'!A:A,MATCH($C648,'Policy Characteristics'!$C:$C,0))),"",INDEX('Policy Characteristics'!A:A,MATCH($C648,'Policy Characteristics'!$C:$C,0)))</f>
        <v>Industry</v>
      </c>
      <c r="B648" s="467" t="str">
        <f>IF(ISBLANK(INDEX('Policy Characteristics'!B:B,MATCH($C648,'Policy Characteristics'!$C:$C,0))),"",INDEX('Policy Characteristics'!B:B,MATCH($C648,'Policy Characteristics'!$C:$C,0)))</f>
        <v>Electrification</v>
      </c>
      <c r="C648" s="446" t="str">
        <f t="shared" si="34"/>
        <v>Fraction of Eligible Industrial Energy Use Shifted to Electricity</v>
      </c>
      <c r="D648" s="294" t="s">
        <v>3071</v>
      </c>
      <c r="E648" t="s">
        <v>3515</v>
      </c>
      <c r="F648" t="s">
        <v>3035</v>
      </c>
      <c r="G648" s="339" t="s">
        <v>3522</v>
      </c>
      <c r="H648" s="20">
        <v>1890</v>
      </c>
      <c r="I648" s="468" t="s">
        <v>43</v>
      </c>
      <c r="J648" s="469" t="str">
        <f>IF(ISBLANK(INDEX('Policy Characteristics'!D:D,MATCH($C648,'Policy Characteristics'!$C:$C,0))),"",INDEX('Policy Characteristics'!D:D,MATCH($C648,'Policy Characteristics'!$C:$C,0)))</f>
        <v>Electrification</v>
      </c>
      <c r="K648" s="446" t="str">
        <f>IF(ISBLANK(INDEX('Policy Characteristics'!E:E,MATCH($C648,'Policy Characteristics'!$C:$C,0))),"",INDEX('Policy Characteristics'!E:E,MATCH($C648,'Policy Characteristics'!$C:$C,0)))</f>
        <v>indst shift to electricity</v>
      </c>
      <c r="L648" s="242">
        <f>IF(ISBLANK(INDEX('Policy Characteristics'!F:F,MATCH($C648,'Policy Characteristics'!$C:$C,0))),"",INDEX('Policy Characteristics'!F:F,MATCH($C648,'Policy Characteristics'!$C:$C,0)))</f>
        <v>0</v>
      </c>
      <c r="M648" s="242">
        <f>IF(ISBLANK(INDEX('Policy Characteristics'!G:G,MATCH($C648,'Policy Characteristics'!$C:$C,0))),"",INDEX('Policy Characteristics'!G:G,MATCH($C648,'Policy Characteristics'!$C:$C,0)))</f>
        <v>1</v>
      </c>
      <c r="N648" s="242">
        <f>IF(ISBLANK(INDEX('Policy Characteristics'!H:H,MATCH($C648,'Policy Characteristics'!$C:$C,0))),"",INDEX('Policy Characteristics'!H:H,MATCH($C648,'Policy Characteristics'!$C:$C,0)))</f>
        <v>0.01</v>
      </c>
      <c r="O648" s="446" t="str">
        <f>IF(ISBLANK(INDEX('Policy Characteristics'!I:I,MATCH($C648,'Policy Characteristics'!$C:$C,0))),"",INDEX('Policy Characteristics'!I:I,MATCH($C648,'Policy Characteristics'!$C:$C,0)))</f>
        <v>% of fuel shifted</v>
      </c>
      <c r="P648" s="446" t="str">
        <f>IF(ISBLANK(INDEX('Policy Characteristics'!J:J,MATCH($C648,'Policy Characteristics'!$C:$C,0))),"",INDEX('Policy Characteristics'!J:J,MATCH($C648,'Policy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8" s="446" t="str">
        <f>IF(ISBLANK(INDEX('Policy Characteristics'!K:K,MATCH($C648,'Policy Characteristics'!$C:$C,0))),"",INDEX('Policy Characteristics'!K:K,MATCH($C648,'Policy Characteristics'!$C:$C,0)))</f>
        <v>industry-ag-main.html#fuel-switching</v>
      </c>
      <c r="R648" s="446" t="str">
        <f>IF(ISBLANK(INDEX('Policy Characteristics'!L:L,MATCH($C648,'Policy Characteristics'!$C:$C,0))),"",INDEX('Policy Characteristics'!L:L,MATCH($C648,'Policy Characteristics'!$C:$C,0)))</f>
        <v>industry-elec-and-hydrogen.html</v>
      </c>
    </row>
    <row r="649" spans="1:18" x14ac:dyDescent="0.25">
      <c r="A649" s="446" t="str">
        <f>IF(ISBLANK(INDEX('Policy Characteristics'!A:A,MATCH($C649,'Policy Characteristics'!$C:$C,0))),"",INDEX('Policy Characteristics'!A:A,MATCH($C649,'Policy Characteristics'!$C:$C,0)))</f>
        <v>Industry</v>
      </c>
      <c r="B649" s="467" t="str">
        <f>IF(ISBLANK(INDEX('Policy Characteristics'!B:B,MATCH($C649,'Policy Characteristics'!$C:$C,0))),"",INDEX('Policy Characteristics'!B:B,MATCH($C649,'Policy Characteristics'!$C:$C,0)))</f>
        <v>Electrification</v>
      </c>
      <c r="C649" s="446" t="str">
        <f t="shared" si="34"/>
        <v>Fraction of Eligible Industrial Energy Use Shifted to Electricity</v>
      </c>
      <c r="D649" s="294" t="s">
        <v>3071</v>
      </c>
      <c r="E649" t="s">
        <v>3516</v>
      </c>
      <c r="F649" t="s">
        <v>3035</v>
      </c>
      <c r="G649" s="339" t="s">
        <v>3523</v>
      </c>
      <c r="H649" s="20">
        <v>1891</v>
      </c>
      <c r="I649" s="468" t="s">
        <v>43</v>
      </c>
      <c r="J649" s="469" t="str">
        <f>IF(ISBLANK(INDEX('Policy Characteristics'!D:D,MATCH($C649,'Policy Characteristics'!$C:$C,0))),"",INDEX('Policy Characteristics'!D:D,MATCH($C649,'Policy Characteristics'!$C:$C,0)))</f>
        <v>Electrification</v>
      </c>
      <c r="K649" s="446" t="str">
        <f>IF(ISBLANK(INDEX('Policy Characteristics'!E:E,MATCH($C649,'Policy Characteristics'!$C:$C,0))),"",INDEX('Policy Characteristics'!E:E,MATCH($C649,'Policy Characteristics'!$C:$C,0)))</f>
        <v>indst shift to electricity</v>
      </c>
      <c r="L649" s="242">
        <f>IF(ISBLANK(INDEX('Policy Characteristics'!F:F,MATCH($C649,'Policy Characteristics'!$C:$C,0))),"",INDEX('Policy Characteristics'!F:F,MATCH($C649,'Policy Characteristics'!$C:$C,0)))</f>
        <v>0</v>
      </c>
      <c r="M649" s="242">
        <f>IF(ISBLANK(INDEX('Policy Characteristics'!G:G,MATCH($C649,'Policy Characteristics'!$C:$C,0))),"",INDEX('Policy Characteristics'!G:G,MATCH($C649,'Policy Characteristics'!$C:$C,0)))</f>
        <v>1</v>
      </c>
      <c r="N649" s="242">
        <f>IF(ISBLANK(INDEX('Policy Characteristics'!H:H,MATCH($C649,'Policy Characteristics'!$C:$C,0))),"",INDEX('Policy Characteristics'!H:H,MATCH($C649,'Policy Characteristics'!$C:$C,0)))</f>
        <v>0.01</v>
      </c>
      <c r="O649" s="446" t="str">
        <f>IF(ISBLANK(INDEX('Policy Characteristics'!I:I,MATCH($C649,'Policy Characteristics'!$C:$C,0))),"",INDEX('Policy Characteristics'!I:I,MATCH($C649,'Policy Characteristics'!$C:$C,0)))</f>
        <v>% of fuel shifted</v>
      </c>
      <c r="P649" s="446" t="str">
        <f>IF(ISBLANK(INDEX('Policy Characteristics'!J:J,MATCH($C649,'Policy Characteristics'!$C:$C,0))),"",INDEX('Policy Characteristics'!J:J,MATCH($C649,'Policy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9" s="446" t="str">
        <f>IF(ISBLANK(INDEX('Policy Characteristics'!K:K,MATCH($C649,'Policy Characteristics'!$C:$C,0))),"",INDEX('Policy Characteristics'!K:K,MATCH($C649,'Policy Characteristics'!$C:$C,0)))</f>
        <v>industry-ag-main.html#fuel-switching</v>
      </c>
      <c r="R649" s="446" t="str">
        <f>IF(ISBLANK(INDEX('Policy Characteristics'!L:L,MATCH($C649,'Policy Characteristics'!$C:$C,0))),"",INDEX('Policy Characteristics'!L:L,MATCH($C649,'Policy Characteristics'!$C:$C,0)))</f>
        <v>industry-elec-and-hydrogen.html</v>
      </c>
    </row>
    <row r="650" spans="1:18" x14ac:dyDescent="0.25">
      <c r="A650" s="446" t="str">
        <f>IF(ISBLANK(INDEX('Policy Characteristics'!A:A,MATCH($C650,'Policy Characteristics'!$C:$C,0))),"",INDEX('Policy Characteristics'!A:A,MATCH($C650,'Policy Characteristics'!$C:$C,0)))</f>
        <v>Industry</v>
      </c>
      <c r="B650" s="467" t="str">
        <f>IF(ISBLANK(INDEX('Policy Characteristics'!B:B,MATCH($C650,'Policy Characteristics'!$C:$C,0))),"",INDEX('Policy Characteristics'!B:B,MATCH($C650,'Policy Characteristics'!$C:$C,0)))</f>
        <v>Electrification</v>
      </c>
      <c r="C650" s="446" t="str">
        <f t="shared" si="34"/>
        <v>Fraction of Eligible Industrial Energy Use Shifted to Electricity</v>
      </c>
      <c r="D650" s="294" t="s">
        <v>3071</v>
      </c>
      <c r="E650" t="s">
        <v>3517</v>
      </c>
      <c r="F650" t="s">
        <v>3035</v>
      </c>
      <c r="G650" s="339" t="s">
        <v>3524</v>
      </c>
      <c r="H650" s="20">
        <v>1892</v>
      </c>
      <c r="I650" s="468" t="s">
        <v>43</v>
      </c>
      <c r="J650" s="469" t="str">
        <f>IF(ISBLANK(INDEX('Policy Characteristics'!D:D,MATCH($C650,'Policy Characteristics'!$C:$C,0))),"",INDEX('Policy Characteristics'!D:D,MATCH($C650,'Policy Characteristics'!$C:$C,0)))</f>
        <v>Electrification</v>
      </c>
      <c r="K650" s="446" t="str">
        <f>IF(ISBLANK(INDEX('Policy Characteristics'!E:E,MATCH($C650,'Policy Characteristics'!$C:$C,0))),"",INDEX('Policy Characteristics'!E:E,MATCH($C650,'Policy Characteristics'!$C:$C,0)))</f>
        <v>indst shift to electricity</v>
      </c>
      <c r="L650" s="242">
        <f>IF(ISBLANK(INDEX('Policy Characteristics'!F:F,MATCH($C650,'Policy Characteristics'!$C:$C,0))),"",INDEX('Policy Characteristics'!F:F,MATCH($C650,'Policy Characteristics'!$C:$C,0)))</f>
        <v>0</v>
      </c>
      <c r="M650" s="242">
        <f>IF(ISBLANK(INDEX('Policy Characteristics'!G:G,MATCH($C650,'Policy Characteristics'!$C:$C,0))),"",INDEX('Policy Characteristics'!G:G,MATCH($C650,'Policy Characteristics'!$C:$C,0)))</f>
        <v>1</v>
      </c>
      <c r="N650" s="242">
        <f>IF(ISBLANK(INDEX('Policy Characteristics'!H:H,MATCH($C650,'Policy Characteristics'!$C:$C,0))),"",INDEX('Policy Characteristics'!H:H,MATCH($C650,'Policy Characteristics'!$C:$C,0)))</f>
        <v>0.01</v>
      </c>
      <c r="O650" s="446" t="str">
        <f>IF(ISBLANK(INDEX('Policy Characteristics'!I:I,MATCH($C650,'Policy Characteristics'!$C:$C,0))),"",INDEX('Policy Characteristics'!I:I,MATCH($C650,'Policy Characteristics'!$C:$C,0)))</f>
        <v>% of fuel shifted</v>
      </c>
      <c r="P650" s="446" t="str">
        <f>IF(ISBLANK(INDEX('Policy Characteristics'!J:J,MATCH($C650,'Policy Characteristics'!$C:$C,0))),"",INDEX('Policy Characteristics'!J:J,MATCH($C650,'Policy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0" s="446" t="str">
        <f>IF(ISBLANK(INDEX('Policy Characteristics'!K:K,MATCH($C650,'Policy Characteristics'!$C:$C,0))),"",INDEX('Policy Characteristics'!K:K,MATCH($C650,'Policy Characteristics'!$C:$C,0)))</f>
        <v>industry-ag-main.html#fuel-switching</v>
      </c>
      <c r="R650" s="446" t="str">
        <f>IF(ISBLANK(INDEX('Policy Characteristics'!L:L,MATCH($C650,'Policy Characteristics'!$C:$C,0))),"",INDEX('Policy Characteristics'!L:L,MATCH($C650,'Policy Characteristics'!$C:$C,0)))</f>
        <v>industry-elec-and-hydrogen.html</v>
      </c>
    </row>
    <row r="651" spans="1:18" x14ac:dyDescent="0.25">
      <c r="A651" s="446" t="str">
        <f>IF(ISBLANK(INDEX('Policy Characteristics'!A:A,MATCH($C651,'Policy Characteristics'!$C:$C,0))),"",INDEX('Policy Characteristics'!A:A,MATCH($C651,'Policy Characteristics'!$C:$C,0)))</f>
        <v>Industry</v>
      </c>
      <c r="B651" s="467" t="str">
        <f>IF(ISBLANK(INDEX('Policy Characteristics'!B:B,MATCH($C651,'Policy Characteristics'!$C:$C,0))),"",INDEX('Policy Characteristics'!B:B,MATCH($C651,'Policy Characteristics'!$C:$C,0)))</f>
        <v>Electrification</v>
      </c>
      <c r="C651" s="446" t="str">
        <f t="shared" si="34"/>
        <v>Fraction of Eligible Industrial Energy Use Shifted to Electricity</v>
      </c>
      <c r="D651" s="294" t="s">
        <v>3071</v>
      </c>
      <c r="E651" t="s">
        <v>3518</v>
      </c>
      <c r="F651" t="s">
        <v>3035</v>
      </c>
      <c r="G651" s="339" t="s">
        <v>3525</v>
      </c>
      <c r="H651" s="20">
        <v>1893</v>
      </c>
      <c r="I651" s="468" t="s">
        <v>43</v>
      </c>
      <c r="J651" s="469" t="str">
        <f>IF(ISBLANK(INDEX('Policy Characteristics'!D:D,MATCH($C651,'Policy Characteristics'!$C:$C,0))),"",INDEX('Policy Characteristics'!D:D,MATCH($C651,'Policy Characteristics'!$C:$C,0)))</f>
        <v>Electrification</v>
      </c>
      <c r="K651" s="446" t="str">
        <f>IF(ISBLANK(INDEX('Policy Characteristics'!E:E,MATCH($C651,'Policy Characteristics'!$C:$C,0))),"",INDEX('Policy Characteristics'!E:E,MATCH($C651,'Policy Characteristics'!$C:$C,0)))</f>
        <v>indst shift to electricity</v>
      </c>
      <c r="L651" s="242">
        <f>IF(ISBLANK(INDEX('Policy Characteristics'!F:F,MATCH($C651,'Policy Characteristics'!$C:$C,0))),"",INDEX('Policy Characteristics'!F:F,MATCH($C651,'Policy Characteristics'!$C:$C,0)))</f>
        <v>0</v>
      </c>
      <c r="M651" s="242">
        <f>IF(ISBLANK(INDEX('Policy Characteristics'!G:G,MATCH($C651,'Policy Characteristics'!$C:$C,0))),"",INDEX('Policy Characteristics'!G:G,MATCH($C651,'Policy Characteristics'!$C:$C,0)))</f>
        <v>1</v>
      </c>
      <c r="N651" s="242">
        <f>IF(ISBLANK(INDEX('Policy Characteristics'!H:H,MATCH($C651,'Policy Characteristics'!$C:$C,0))),"",INDEX('Policy Characteristics'!H:H,MATCH($C651,'Policy Characteristics'!$C:$C,0)))</f>
        <v>0.01</v>
      </c>
      <c r="O651" s="446" t="str">
        <f>IF(ISBLANK(INDEX('Policy Characteristics'!I:I,MATCH($C651,'Policy Characteristics'!$C:$C,0))),"",INDEX('Policy Characteristics'!I:I,MATCH($C651,'Policy Characteristics'!$C:$C,0)))</f>
        <v>% of fuel shifted</v>
      </c>
      <c r="P651" s="446" t="str">
        <f>IF(ISBLANK(INDEX('Policy Characteristics'!J:J,MATCH($C651,'Policy Characteristics'!$C:$C,0))),"",INDEX('Policy Characteristics'!J:J,MATCH($C651,'Policy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1" s="446" t="str">
        <f>IF(ISBLANK(INDEX('Policy Characteristics'!K:K,MATCH($C651,'Policy Characteristics'!$C:$C,0))),"",INDEX('Policy Characteristics'!K:K,MATCH($C651,'Policy Characteristics'!$C:$C,0)))</f>
        <v>industry-ag-main.html#fuel-switching</v>
      </c>
      <c r="R651" s="446" t="str">
        <f>IF(ISBLANK(INDEX('Policy Characteristics'!L:L,MATCH($C651,'Policy Characteristics'!$C:$C,0))),"",INDEX('Policy Characteristics'!L:L,MATCH($C651,'Policy Characteristics'!$C:$C,0)))</f>
        <v>industry-elec-and-hydrogen.html</v>
      </c>
    </row>
    <row r="652" spans="1:18" x14ac:dyDescent="0.25">
      <c r="A652" s="446" t="str">
        <f>IF(ISBLANK(INDEX('Policy Characteristics'!A:A,MATCH($C652,'Policy Characteristics'!$C:$C,0))),"",INDEX('Policy Characteristics'!A:A,MATCH($C652,'Policy Characteristics'!$C:$C,0)))</f>
        <v>Industry</v>
      </c>
      <c r="B652" s="467" t="str">
        <f>IF(ISBLANK(INDEX('Policy Characteristics'!B:B,MATCH($C652,'Policy Characteristics'!$C:$C,0))),"",INDEX('Policy Characteristics'!B:B,MATCH($C652,'Policy Characteristics'!$C:$C,0)))</f>
        <v>Electrification</v>
      </c>
      <c r="C652" s="446" t="str">
        <f t="shared" si="34"/>
        <v>Fraction of Eligible Industrial Energy Use Shifted to Electricity</v>
      </c>
      <c r="D652" s="294" t="s">
        <v>3071</v>
      </c>
      <c r="E652" t="s">
        <v>3519</v>
      </c>
      <c r="F652" t="s">
        <v>3035</v>
      </c>
      <c r="G652" s="339" t="s">
        <v>3526</v>
      </c>
      <c r="H652" s="20">
        <v>1894</v>
      </c>
      <c r="I652" s="468" t="s">
        <v>43</v>
      </c>
      <c r="J652" s="469" t="str">
        <f>IF(ISBLANK(INDEX('Policy Characteristics'!D:D,MATCH($C652,'Policy Characteristics'!$C:$C,0))),"",INDEX('Policy Characteristics'!D:D,MATCH($C652,'Policy Characteristics'!$C:$C,0)))</f>
        <v>Electrification</v>
      </c>
      <c r="K652" s="446" t="str">
        <f>IF(ISBLANK(INDEX('Policy Characteristics'!E:E,MATCH($C652,'Policy Characteristics'!$C:$C,0))),"",INDEX('Policy Characteristics'!E:E,MATCH($C652,'Policy Characteristics'!$C:$C,0)))</f>
        <v>indst shift to electricity</v>
      </c>
      <c r="L652" s="242">
        <f>IF(ISBLANK(INDEX('Policy Characteristics'!F:F,MATCH($C652,'Policy Characteristics'!$C:$C,0))),"",INDEX('Policy Characteristics'!F:F,MATCH($C652,'Policy Characteristics'!$C:$C,0)))</f>
        <v>0</v>
      </c>
      <c r="M652" s="242">
        <f>IF(ISBLANK(INDEX('Policy Characteristics'!G:G,MATCH($C652,'Policy Characteristics'!$C:$C,0))),"",INDEX('Policy Characteristics'!G:G,MATCH($C652,'Policy Characteristics'!$C:$C,0)))</f>
        <v>1</v>
      </c>
      <c r="N652" s="242">
        <f>IF(ISBLANK(INDEX('Policy Characteristics'!H:H,MATCH($C652,'Policy Characteristics'!$C:$C,0))),"",INDEX('Policy Characteristics'!H:H,MATCH($C652,'Policy Characteristics'!$C:$C,0)))</f>
        <v>0.01</v>
      </c>
      <c r="O652" s="446" t="str">
        <f>IF(ISBLANK(INDEX('Policy Characteristics'!I:I,MATCH($C652,'Policy Characteristics'!$C:$C,0))),"",INDEX('Policy Characteristics'!I:I,MATCH($C652,'Policy Characteristics'!$C:$C,0)))</f>
        <v>% of fuel shifted</v>
      </c>
      <c r="P652" s="446" t="str">
        <f>IF(ISBLANK(INDEX('Policy Characteristics'!J:J,MATCH($C652,'Policy Characteristics'!$C:$C,0))),"",INDEX('Policy Characteristics'!J:J,MATCH($C652,'Policy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2" s="446" t="str">
        <f>IF(ISBLANK(INDEX('Policy Characteristics'!K:K,MATCH($C652,'Policy Characteristics'!$C:$C,0))),"",INDEX('Policy Characteristics'!K:K,MATCH($C652,'Policy Characteristics'!$C:$C,0)))</f>
        <v>industry-ag-main.html#fuel-switching</v>
      </c>
      <c r="R652" s="446" t="str">
        <f>IF(ISBLANK(INDEX('Policy Characteristics'!L:L,MATCH($C652,'Policy Characteristics'!$C:$C,0))),"",INDEX('Policy Characteristics'!L:L,MATCH($C652,'Policy Characteristics'!$C:$C,0)))</f>
        <v>industry-elec-and-hydrogen.html</v>
      </c>
    </row>
    <row r="653" spans="1:18" x14ac:dyDescent="0.25">
      <c r="A653" s="446" t="str">
        <f>IF(ISBLANK(INDEX('Policy Characteristics'!A:A,MATCH($C653,'Policy Characteristics'!$C:$C,0))),"",INDEX('Policy Characteristics'!A:A,MATCH($C653,'Policy Characteristics'!$C:$C,0)))</f>
        <v>Industry</v>
      </c>
      <c r="B653" s="467" t="str">
        <f>IF(ISBLANK(INDEX('Policy Characteristics'!B:B,MATCH($C653,'Policy Characteristics'!$C:$C,0))),"",INDEX('Policy Characteristics'!B:B,MATCH($C653,'Policy Characteristics'!$C:$C,0)))</f>
        <v>Electrification</v>
      </c>
      <c r="C653" s="446" t="str">
        <f t="shared" si="34"/>
        <v>Fraction of Eligible Industrial Energy Use Shifted to Electricity</v>
      </c>
      <c r="D653" s="294" t="s">
        <v>3071</v>
      </c>
      <c r="E653" t="s">
        <v>3520</v>
      </c>
      <c r="F653" t="s">
        <v>3035</v>
      </c>
      <c r="G653" s="339" t="s">
        <v>3527</v>
      </c>
      <c r="H653" s="20">
        <v>1895</v>
      </c>
      <c r="I653" s="468" t="s">
        <v>43</v>
      </c>
      <c r="J653" s="469" t="str">
        <f>IF(ISBLANK(INDEX('Policy Characteristics'!D:D,MATCH($C653,'Policy Characteristics'!$C:$C,0))),"",INDEX('Policy Characteristics'!D:D,MATCH($C653,'Policy Characteristics'!$C:$C,0)))</f>
        <v>Electrification</v>
      </c>
      <c r="K653" s="446" t="str">
        <f>IF(ISBLANK(INDEX('Policy Characteristics'!E:E,MATCH($C653,'Policy Characteristics'!$C:$C,0))),"",INDEX('Policy Characteristics'!E:E,MATCH($C653,'Policy Characteristics'!$C:$C,0)))</f>
        <v>indst shift to electricity</v>
      </c>
      <c r="L653" s="242">
        <f>IF(ISBLANK(INDEX('Policy Characteristics'!F:F,MATCH($C653,'Policy Characteristics'!$C:$C,0))),"",INDEX('Policy Characteristics'!F:F,MATCH($C653,'Policy Characteristics'!$C:$C,0)))</f>
        <v>0</v>
      </c>
      <c r="M653" s="242">
        <f>IF(ISBLANK(INDEX('Policy Characteristics'!G:G,MATCH($C653,'Policy Characteristics'!$C:$C,0))),"",INDEX('Policy Characteristics'!G:G,MATCH($C653,'Policy Characteristics'!$C:$C,0)))</f>
        <v>1</v>
      </c>
      <c r="N653" s="242">
        <f>IF(ISBLANK(INDEX('Policy Characteristics'!H:H,MATCH($C653,'Policy Characteristics'!$C:$C,0))),"",INDEX('Policy Characteristics'!H:H,MATCH($C653,'Policy Characteristics'!$C:$C,0)))</f>
        <v>0.01</v>
      </c>
      <c r="O653" s="446" t="str">
        <f>IF(ISBLANK(INDEX('Policy Characteristics'!I:I,MATCH($C653,'Policy Characteristics'!$C:$C,0))),"",INDEX('Policy Characteristics'!I:I,MATCH($C653,'Policy Characteristics'!$C:$C,0)))</f>
        <v>% of fuel shifted</v>
      </c>
      <c r="P653" s="446" t="str">
        <f>IF(ISBLANK(INDEX('Policy Characteristics'!J:J,MATCH($C653,'Policy Characteristics'!$C:$C,0))),"",INDEX('Policy Characteristics'!J:J,MATCH($C653,'Policy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3" s="446" t="str">
        <f>IF(ISBLANK(INDEX('Policy Characteristics'!K:K,MATCH($C653,'Policy Characteristics'!$C:$C,0))),"",INDEX('Policy Characteristics'!K:K,MATCH($C653,'Policy Characteristics'!$C:$C,0)))</f>
        <v>industry-ag-main.html#fuel-switching</v>
      </c>
      <c r="R653" s="446" t="str">
        <f>IF(ISBLANK(INDEX('Policy Characteristics'!L:L,MATCH($C653,'Policy Characteristics'!$C:$C,0))),"",INDEX('Policy Characteristics'!L:L,MATCH($C653,'Policy Characteristics'!$C:$C,0)))</f>
        <v>industry-elec-and-hydrogen.html</v>
      </c>
    </row>
    <row r="654" spans="1:18" x14ac:dyDescent="0.25">
      <c r="A654" s="446" t="str">
        <f>IF(ISBLANK(INDEX('Policy Characteristics'!A:A,MATCH($C654,'Policy Characteristics'!$C:$C,0))),"",INDEX('Policy Characteristics'!A:A,MATCH($C654,'Policy Characteristics'!$C:$C,0)))</f>
        <v>Industry</v>
      </c>
      <c r="B654" s="467" t="str">
        <f>IF(ISBLANK(INDEX('Policy Characteristics'!B:B,MATCH($C654,'Policy Characteristics'!$C:$C,0))),"",INDEX('Policy Characteristics'!B:B,MATCH($C654,'Policy Characteristics'!$C:$C,0)))</f>
        <v>Electrification</v>
      </c>
      <c r="C654" s="446" t="str">
        <f t="shared" si="34"/>
        <v>Fraction of Eligible Industrial Energy Use Shifted to Electricity</v>
      </c>
      <c r="D654" s="294" t="s">
        <v>3071</v>
      </c>
      <c r="E654" t="s">
        <v>3521</v>
      </c>
      <c r="F654" t="s">
        <v>3035</v>
      </c>
      <c r="G654" s="339" t="s">
        <v>3528</v>
      </c>
      <c r="H654" s="20">
        <v>1896</v>
      </c>
      <c r="I654" s="468" t="s">
        <v>43</v>
      </c>
      <c r="J654" s="469" t="str">
        <f>IF(ISBLANK(INDEX('Policy Characteristics'!D:D,MATCH($C654,'Policy Characteristics'!$C:$C,0))),"",INDEX('Policy Characteristics'!D:D,MATCH($C654,'Policy Characteristics'!$C:$C,0)))</f>
        <v>Electrification</v>
      </c>
      <c r="K654" s="446" t="str">
        <f>IF(ISBLANK(INDEX('Policy Characteristics'!E:E,MATCH($C654,'Policy Characteristics'!$C:$C,0))),"",INDEX('Policy Characteristics'!E:E,MATCH($C654,'Policy Characteristics'!$C:$C,0)))</f>
        <v>indst shift to electricity</v>
      </c>
      <c r="L654" s="242">
        <f>IF(ISBLANK(INDEX('Policy Characteristics'!F:F,MATCH($C654,'Policy Characteristics'!$C:$C,0))),"",INDEX('Policy Characteristics'!F:F,MATCH($C654,'Policy Characteristics'!$C:$C,0)))</f>
        <v>0</v>
      </c>
      <c r="M654" s="242">
        <f>IF(ISBLANK(INDEX('Policy Characteristics'!G:G,MATCH($C654,'Policy Characteristics'!$C:$C,0))),"",INDEX('Policy Characteristics'!G:G,MATCH($C654,'Policy Characteristics'!$C:$C,0)))</f>
        <v>1</v>
      </c>
      <c r="N654" s="242">
        <f>IF(ISBLANK(INDEX('Policy Characteristics'!H:H,MATCH($C654,'Policy Characteristics'!$C:$C,0))),"",INDEX('Policy Characteristics'!H:H,MATCH($C654,'Policy Characteristics'!$C:$C,0)))</f>
        <v>0.01</v>
      </c>
      <c r="O654" s="446" t="str">
        <f>IF(ISBLANK(INDEX('Policy Characteristics'!I:I,MATCH($C654,'Policy Characteristics'!$C:$C,0))),"",INDEX('Policy Characteristics'!I:I,MATCH($C654,'Policy Characteristics'!$C:$C,0)))</f>
        <v>% of fuel shifted</v>
      </c>
      <c r="P654" s="446" t="str">
        <f>IF(ISBLANK(INDEX('Policy Characteristics'!J:J,MATCH($C654,'Policy Characteristics'!$C:$C,0))),"",INDEX('Policy Characteristics'!J:J,MATCH($C654,'Policy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4" s="446" t="str">
        <f>IF(ISBLANK(INDEX('Policy Characteristics'!K:K,MATCH($C654,'Policy Characteristics'!$C:$C,0))),"",INDEX('Policy Characteristics'!K:K,MATCH($C654,'Policy Characteristics'!$C:$C,0)))</f>
        <v>industry-ag-main.html#fuel-switching</v>
      </c>
      <c r="R654" s="446" t="str">
        <f>IF(ISBLANK(INDEX('Policy Characteristics'!L:L,MATCH($C654,'Policy Characteristics'!$C:$C,0))),"",INDEX('Policy Characteristics'!L:L,MATCH($C654,'Policy Characteristics'!$C:$C,0)))</f>
        <v>industry-elec-and-hydrogen.html</v>
      </c>
    </row>
    <row r="655" spans="1:18" x14ac:dyDescent="0.25">
      <c r="A655" s="446" t="str">
        <f>IF(ISBLANK(INDEX('Policy Characteristics'!A:A,MATCH($C655,'Policy Characteristics'!$C:$C,0))),"",INDEX('Policy Characteristics'!A:A,MATCH($C655,'Policy Characteristics'!$C:$C,0)))</f>
        <v>Industry</v>
      </c>
      <c r="B655" s="467" t="str">
        <f>IF(ISBLANK(INDEX('Policy Characteristics'!B:B,MATCH($C655,'Policy Characteristics'!$C:$C,0))),"",INDEX('Policy Characteristics'!B:B,MATCH($C655,'Policy Characteristics'!$C:$C,0)))</f>
        <v>Electrification</v>
      </c>
      <c r="C655" s="446" t="str">
        <f t="shared" si="34"/>
        <v>Fraction of Eligible Industrial Energy Use Shifted to Electricity</v>
      </c>
      <c r="D655" s="294" t="s">
        <v>3071</v>
      </c>
      <c r="E655" t="s">
        <v>3673</v>
      </c>
      <c r="F655" t="s">
        <v>3035</v>
      </c>
      <c r="G655" s="339" t="s">
        <v>3673</v>
      </c>
      <c r="H655" s="20">
        <v>1897</v>
      </c>
      <c r="I655" s="468" t="s">
        <v>43</v>
      </c>
      <c r="J655" s="469" t="str">
        <f>IF(ISBLANK(INDEX('Policy Characteristics'!D:D,MATCH($C655,'Policy Characteristics'!$C:$C,0))),"",INDEX('Policy Characteristics'!D:D,MATCH($C655,'Policy Characteristics'!$C:$C,0)))</f>
        <v>Electrification</v>
      </c>
      <c r="K655" s="446" t="str">
        <f>IF(ISBLANK(INDEX('Policy Characteristics'!E:E,MATCH($C655,'Policy Characteristics'!$C:$C,0))),"",INDEX('Policy Characteristics'!E:E,MATCH($C655,'Policy Characteristics'!$C:$C,0)))</f>
        <v>indst shift to electricity</v>
      </c>
      <c r="L655" s="242">
        <f>IF(ISBLANK(INDEX('Policy Characteristics'!F:F,MATCH($C655,'Policy Characteristics'!$C:$C,0))),"",INDEX('Policy Characteristics'!F:F,MATCH($C655,'Policy Characteristics'!$C:$C,0)))</f>
        <v>0</v>
      </c>
      <c r="M655" s="242">
        <f>IF(ISBLANK(INDEX('Policy Characteristics'!G:G,MATCH($C655,'Policy Characteristics'!$C:$C,0))),"",INDEX('Policy Characteristics'!G:G,MATCH($C655,'Policy Characteristics'!$C:$C,0)))</f>
        <v>1</v>
      </c>
      <c r="N655" s="242">
        <f>IF(ISBLANK(INDEX('Policy Characteristics'!H:H,MATCH($C655,'Policy Characteristics'!$C:$C,0))),"",INDEX('Policy Characteristics'!H:H,MATCH($C655,'Policy Characteristics'!$C:$C,0)))</f>
        <v>0.01</v>
      </c>
      <c r="O655" s="446" t="str">
        <f>IF(ISBLANK(INDEX('Policy Characteristics'!I:I,MATCH($C655,'Policy Characteristics'!$C:$C,0))),"",INDEX('Policy Characteristics'!I:I,MATCH($C655,'Policy Characteristics'!$C:$C,0)))</f>
        <v>% of fuel shifted</v>
      </c>
      <c r="P655" s="446" t="str">
        <f>IF(ISBLANK(INDEX('Policy Characteristics'!J:J,MATCH($C655,'Policy Characteristics'!$C:$C,0))),"",INDEX('Policy Characteristics'!J:J,MATCH($C655,'Policy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5" s="446" t="str">
        <f>IF(ISBLANK(INDEX('Policy Characteristics'!K:K,MATCH($C655,'Policy Characteristics'!$C:$C,0))),"",INDEX('Policy Characteristics'!K:K,MATCH($C655,'Policy Characteristics'!$C:$C,0)))</f>
        <v>industry-ag-main.html#fuel-switching</v>
      </c>
      <c r="R655" s="446" t="str">
        <f>IF(ISBLANK(INDEX('Policy Characteristics'!L:L,MATCH($C655,'Policy Characteristics'!$C:$C,0))),"",INDEX('Policy Characteristics'!L:L,MATCH($C655,'Policy Characteristics'!$C:$C,0)))</f>
        <v>industry-elec-and-hydrogen.html</v>
      </c>
    </row>
    <row r="656" spans="1:18" x14ac:dyDescent="0.25">
      <c r="A656" s="446" t="str">
        <f>IF(ISBLANK(INDEX('Policy Characteristics'!A:A,MATCH($C656,'Policy Characteristics'!$C:$C,0))),"",INDEX('Policy Characteristics'!A:A,MATCH($C656,'Policy Characteristics'!$C:$C,0)))</f>
        <v>Industry</v>
      </c>
      <c r="B656" s="467" t="str">
        <f>IF(ISBLANK(INDEX('Policy Characteristics'!B:B,MATCH($C656,'Policy Characteristics'!$C:$C,0))),"",INDEX('Policy Characteristics'!B:B,MATCH($C656,'Policy Characteristics'!$C:$C,0)))</f>
        <v>Electrification</v>
      </c>
      <c r="C656" s="446" t="str">
        <f t="shared" si="34"/>
        <v>Fraction of Eligible Industrial Energy Use Shifted to Electricity</v>
      </c>
      <c r="D656" s="294" t="s">
        <v>3072</v>
      </c>
      <c r="E656" t="s">
        <v>3515</v>
      </c>
      <c r="F656" t="s">
        <v>3036</v>
      </c>
      <c r="G656" s="339" t="s">
        <v>3522</v>
      </c>
      <c r="H656" s="20">
        <v>1898</v>
      </c>
      <c r="I656" s="468" t="s">
        <v>43</v>
      </c>
      <c r="J656" s="469" t="str">
        <f>IF(ISBLANK(INDEX('Policy Characteristics'!D:D,MATCH($C656,'Policy Characteristics'!$C:$C,0))),"",INDEX('Policy Characteristics'!D:D,MATCH($C656,'Policy Characteristics'!$C:$C,0)))</f>
        <v>Electrification</v>
      </c>
      <c r="K656" s="446" t="str">
        <f>IF(ISBLANK(INDEX('Policy Characteristics'!E:E,MATCH($C656,'Policy Characteristics'!$C:$C,0))),"",INDEX('Policy Characteristics'!E:E,MATCH($C656,'Policy Characteristics'!$C:$C,0)))</f>
        <v>indst shift to electricity</v>
      </c>
      <c r="L656" s="242">
        <f>IF(ISBLANK(INDEX('Policy Characteristics'!F:F,MATCH($C656,'Policy Characteristics'!$C:$C,0))),"",INDEX('Policy Characteristics'!F:F,MATCH($C656,'Policy Characteristics'!$C:$C,0)))</f>
        <v>0</v>
      </c>
      <c r="M656" s="242">
        <f>IF(ISBLANK(INDEX('Policy Characteristics'!G:G,MATCH($C656,'Policy Characteristics'!$C:$C,0))),"",INDEX('Policy Characteristics'!G:G,MATCH($C656,'Policy Characteristics'!$C:$C,0)))</f>
        <v>1</v>
      </c>
      <c r="N656" s="242">
        <f>IF(ISBLANK(INDEX('Policy Characteristics'!H:H,MATCH($C656,'Policy Characteristics'!$C:$C,0))),"",INDEX('Policy Characteristics'!H:H,MATCH($C656,'Policy Characteristics'!$C:$C,0)))</f>
        <v>0.01</v>
      </c>
      <c r="O656" s="446" t="str">
        <f>IF(ISBLANK(INDEX('Policy Characteristics'!I:I,MATCH($C656,'Policy Characteristics'!$C:$C,0))),"",INDEX('Policy Characteristics'!I:I,MATCH($C656,'Policy Characteristics'!$C:$C,0)))</f>
        <v>% of fuel shifted</v>
      </c>
      <c r="P656" s="446" t="str">
        <f>IF(ISBLANK(INDEX('Policy Characteristics'!J:J,MATCH($C656,'Policy Characteristics'!$C:$C,0))),"",INDEX('Policy Characteristics'!J:J,MATCH($C656,'Policy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6" s="446" t="str">
        <f>IF(ISBLANK(INDEX('Policy Characteristics'!K:K,MATCH($C656,'Policy Characteristics'!$C:$C,0))),"",INDEX('Policy Characteristics'!K:K,MATCH($C656,'Policy Characteristics'!$C:$C,0)))</f>
        <v>industry-ag-main.html#fuel-switching</v>
      </c>
      <c r="R656" s="446" t="str">
        <f>IF(ISBLANK(INDEX('Policy Characteristics'!L:L,MATCH($C656,'Policy Characteristics'!$C:$C,0))),"",INDEX('Policy Characteristics'!L:L,MATCH($C656,'Policy Characteristics'!$C:$C,0)))</f>
        <v>industry-elec-and-hydrogen.html</v>
      </c>
    </row>
    <row r="657" spans="1:18" x14ac:dyDescent="0.25">
      <c r="A657" s="446" t="str">
        <f>IF(ISBLANK(INDEX('Policy Characteristics'!A:A,MATCH($C657,'Policy Characteristics'!$C:$C,0))),"",INDEX('Policy Characteristics'!A:A,MATCH($C657,'Policy Characteristics'!$C:$C,0)))</f>
        <v>Industry</v>
      </c>
      <c r="B657" s="467" t="str">
        <f>IF(ISBLANK(INDEX('Policy Characteristics'!B:B,MATCH($C657,'Policy Characteristics'!$C:$C,0))),"",INDEX('Policy Characteristics'!B:B,MATCH($C657,'Policy Characteristics'!$C:$C,0)))</f>
        <v>Electrification</v>
      </c>
      <c r="C657" s="446" t="str">
        <f t="shared" ref="C657:C708" si="35">C$592</f>
        <v>Fraction of Eligible Industrial Energy Use Shifted to Electricity</v>
      </c>
      <c r="D657" s="294" t="s">
        <v>3072</v>
      </c>
      <c r="E657" t="s">
        <v>3516</v>
      </c>
      <c r="F657" t="s">
        <v>3036</v>
      </c>
      <c r="G657" s="339" t="s">
        <v>3523</v>
      </c>
      <c r="H657" s="20">
        <v>1899</v>
      </c>
      <c r="I657" s="468" t="s">
        <v>43</v>
      </c>
      <c r="J657" s="469" t="str">
        <f>IF(ISBLANK(INDEX('Policy Characteristics'!D:D,MATCH($C657,'Policy Characteristics'!$C:$C,0))),"",INDEX('Policy Characteristics'!D:D,MATCH($C657,'Policy Characteristics'!$C:$C,0)))</f>
        <v>Electrification</v>
      </c>
      <c r="K657" s="446" t="str">
        <f>IF(ISBLANK(INDEX('Policy Characteristics'!E:E,MATCH($C657,'Policy Characteristics'!$C:$C,0))),"",INDEX('Policy Characteristics'!E:E,MATCH($C657,'Policy Characteristics'!$C:$C,0)))</f>
        <v>indst shift to electricity</v>
      </c>
      <c r="L657" s="242">
        <f>IF(ISBLANK(INDEX('Policy Characteristics'!F:F,MATCH($C657,'Policy Characteristics'!$C:$C,0))),"",INDEX('Policy Characteristics'!F:F,MATCH($C657,'Policy Characteristics'!$C:$C,0)))</f>
        <v>0</v>
      </c>
      <c r="M657" s="242">
        <f>IF(ISBLANK(INDEX('Policy Characteristics'!G:G,MATCH($C657,'Policy Characteristics'!$C:$C,0))),"",INDEX('Policy Characteristics'!G:G,MATCH($C657,'Policy Characteristics'!$C:$C,0)))</f>
        <v>1</v>
      </c>
      <c r="N657" s="242">
        <f>IF(ISBLANK(INDEX('Policy Characteristics'!H:H,MATCH($C657,'Policy Characteristics'!$C:$C,0))),"",INDEX('Policy Characteristics'!H:H,MATCH($C657,'Policy Characteristics'!$C:$C,0)))</f>
        <v>0.01</v>
      </c>
      <c r="O657" s="446" t="str">
        <f>IF(ISBLANK(INDEX('Policy Characteristics'!I:I,MATCH($C657,'Policy Characteristics'!$C:$C,0))),"",INDEX('Policy Characteristics'!I:I,MATCH($C657,'Policy Characteristics'!$C:$C,0)))</f>
        <v>% of fuel shifted</v>
      </c>
      <c r="P657" s="446" t="str">
        <f>IF(ISBLANK(INDEX('Policy Characteristics'!J:J,MATCH($C657,'Policy Characteristics'!$C:$C,0))),"",INDEX('Policy Characteristics'!J:J,MATCH($C657,'Policy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7" s="446" t="str">
        <f>IF(ISBLANK(INDEX('Policy Characteristics'!K:K,MATCH($C657,'Policy Characteristics'!$C:$C,0))),"",INDEX('Policy Characteristics'!K:K,MATCH($C657,'Policy Characteristics'!$C:$C,0)))</f>
        <v>industry-ag-main.html#fuel-switching</v>
      </c>
      <c r="R657" s="446" t="str">
        <f>IF(ISBLANK(INDEX('Policy Characteristics'!L:L,MATCH($C657,'Policy Characteristics'!$C:$C,0))),"",INDEX('Policy Characteristics'!L:L,MATCH($C657,'Policy Characteristics'!$C:$C,0)))</f>
        <v>industry-elec-and-hydrogen.html</v>
      </c>
    </row>
    <row r="658" spans="1:18" x14ac:dyDescent="0.25">
      <c r="A658" s="446" t="str">
        <f>IF(ISBLANK(INDEX('Policy Characteristics'!A:A,MATCH($C658,'Policy Characteristics'!$C:$C,0))),"",INDEX('Policy Characteristics'!A:A,MATCH($C658,'Policy Characteristics'!$C:$C,0)))</f>
        <v>Industry</v>
      </c>
      <c r="B658" s="467" t="str">
        <f>IF(ISBLANK(INDEX('Policy Characteristics'!B:B,MATCH($C658,'Policy Characteristics'!$C:$C,0))),"",INDEX('Policy Characteristics'!B:B,MATCH($C658,'Policy Characteristics'!$C:$C,0)))</f>
        <v>Electrification</v>
      </c>
      <c r="C658" s="446" t="str">
        <f t="shared" si="35"/>
        <v>Fraction of Eligible Industrial Energy Use Shifted to Electricity</v>
      </c>
      <c r="D658" s="294" t="s">
        <v>3072</v>
      </c>
      <c r="E658" t="s">
        <v>3517</v>
      </c>
      <c r="F658" t="s">
        <v>3036</v>
      </c>
      <c r="G658" s="339" t="s">
        <v>3524</v>
      </c>
      <c r="H658" s="20">
        <v>1900</v>
      </c>
      <c r="I658" s="468" t="s">
        <v>43</v>
      </c>
      <c r="J658" s="469" t="str">
        <f>IF(ISBLANK(INDEX('Policy Characteristics'!D:D,MATCH($C658,'Policy Characteristics'!$C:$C,0))),"",INDEX('Policy Characteristics'!D:D,MATCH($C658,'Policy Characteristics'!$C:$C,0)))</f>
        <v>Electrification</v>
      </c>
      <c r="K658" s="446" t="str">
        <f>IF(ISBLANK(INDEX('Policy Characteristics'!E:E,MATCH($C658,'Policy Characteristics'!$C:$C,0))),"",INDEX('Policy Characteristics'!E:E,MATCH($C658,'Policy Characteristics'!$C:$C,0)))</f>
        <v>indst shift to electricity</v>
      </c>
      <c r="L658" s="242">
        <f>IF(ISBLANK(INDEX('Policy Characteristics'!F:F,MATCH($C658,'Policy Characteristics'!$C:$C,0))),"",INDEX('Policy Characteristics'!F:F,MATCH($C658,'Policy Characteristics'!$C:$C,0)))</f>
        <v>0</v>
      </c>
      <c r="M658" s="242">
        <f>IF(ISBLANK(INDEX('Policy Characteristics'!G:G,MATCH($C658,'Policy Characteristics'!$C:$C,0))),"",INDEX('Policy Characteristics'!G:G,MATCH($C658,'Policy Characteristics'!$C:$C,0)))</f>
        <v>1</v>
      </c>
      <c r="N658" s="242">
        <f>IF(ISBLANK(INDEX('Policy Characteristics'!H:H,MATCH($C658,'Policy Characteristics'!$C:$C,0))),"",INDEX('Policy Characteristics'!H:H,MATCH($C658,'Policy Characteristics'!$C:$C,0)))</f>
        <v>0.01</v>
      </c>
      <c r="O658" s="446" t="str">
        <f>IF(ISBLANK(INDEX('Policy Characteristics'!I:I,MATCH($C658,'Policy Characteristics'!$C:$C,0))),"",INDEX('Policy Characteristics'!I:I,MATCH($C658,'Policy Characteristics'!$C:$C,0)))</f>
        <v>% of fuel shifted</v>
      </c>
      <c r="P658" s="446" t="str">
        <f>IF(ISBLANK(INDEX('Policy Characteristics'!J:J,MATCH($C658,'Policy Characteristics'!$C:$C,0))),"",INDEX('Policy Characteristics'!J:J,MATCH($C658,'Policy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8" s="446" t="str">
        <f>IF(ISBLANK(INDEX('Policy Characteristics'!K:K,MATCH($C658,'Policy Characteristics'!$C:$C,0))),"",INDEX('Policy Characteristics'!K:K,MATCH($C658,'Policy Characteristics'!$C:$C,0)))</f>
        <v>industry-ag-main.html#fuel-switching</v>
      </c>
      <c r="R658" s="446" t="str">
        <f>IF(ISBLANK(INDEX('Policy Characteristics'!L:L,MATCH($C658,'Policy Characteristics'!$C:$C,0))),"",INDEX('Policy Characteristics'!L:L,MATCH($C658,'Policy Characteristics'!$C:$C,0)))</f>
        <v>industry-elec-and-hydrogen.html</v>
      </c>
    </row>
    <row r="659" spans="1:18" x14ac:dyDescent="0.25">
      <c r="A659" s="446" t="str">
        <f>IF(ISBLANK(INDEX('Policy Characteristics'!A:A,MATCH($C659,'Policy Characteristics'!$C:$C,0))),"",INDEX('Policy Characteristics'!A:A,MATCH($C659,'Policy Characteristics'!$C:$C,0)))</f>
        <v>Industry</v>
      </c>
      <c r="B659" s="467" t="str">
        <f>IF(ISBLANK(INDEX('Policy Characteristics'!B:B,MATCH($C659,'Policy Characteristics'!$C:$C,0))),"",INDEX('Policy Characteristics'!B:B,MATCH($C659,'Policy Characteristics'!$C:$C,0)))</f>
        <v>Electrification</v>
      </c>
      <c r="C659" s="446" t="str">
        <f t="shared" si="35"/>
        <v>Fraction of Eligible Industrial Energy Use Shifted to Electricity</v>
      </c>
      <c r="D659" s="294" t="s">
        <v>3072</v>
      </c>
      <c r="E659" t="s">
        <v>3518</v>
      </c>
      <c r="F659" t="s">
        <v>3036</v>
      </c>
      <c r="G659" s="339" t="s">
        <v>3525</v>
      </c>
      <c r="H659" s="20">
        <v>1901</v>
      </c>
      <c r="I659" s="468" t="s">
        <v>43</v>
      </c>
      <c r="J659" s="469" t="str">
        <f>IF(ISBLANK(INDEX('Policy Characteristics'!D:D,MATCH($C659,'Policy Characteristics'!$C:$C,0))),"",INDEX('Policy Characteristics'!D:D,MATCH($C659,'Policy Characteristics'!$C:$C,0)))</f>
        <v>Electrification</v>
      </c>
      <c r="K659" s="446" t="str">
        <f>IF(ISBLANK(INDEX('Policy Characteristics'!E:E,MATCH($C659,'Policy Characteristics'!$C:$C,0))),"",INDEX('Policy Characteristics'!E:E,MATCH($C659,'Policy Characteristics'!$C:$C,0)))</f>
        <v>indst shift to electricity</v>
      </c>
      <c r="L659" s="242">
        <f>IF(ISBLANK(INDEX('Policy Characteristics'!F:F,MATCH($C659,'Policy Characteristics'!$C:$C,0))),"",INDEX('Policy Characteristics'!F:F,MATCH($C659,'Policy Characteristics'!$C:$C,0)))</f>
        <v>0</v>
      </c>
      <c r="M659" s="242">
        <f>IF(ISBLANK(INDEX('Policy Characteristics'!G:G,MATCH($C659,'Policy Characteristics'!$C:$C,0))),"",INDEX('Policy Characteristics'!G:G,MATCH($C659,'Policy Characteristics'!$C:$C,0)))</f>
        <v>1</v>
      </c>
      <c r="N659" s="242">
        <f>IF(ISBLANK(INDEX('Policy Characteristics'!H:H,MATCH($C659,'Policy Characteristics'!$C:$C,0))),"",INDEX('Policy Characteristics'!H:H,MATCH($C659,'Policy Characteristics'!$C:$C,0)))</f>
        <v>0.01</v>
      </c>
      <c r="O659" s="446" t="str">
        <f>IF(ISBLANK(INDEX('Policy Characteristics'!I:I,MATCH($C659,'Policy Characteristics'!$C:$C,0))),"",INDEX('Policy Characteristics'!I:I,MATCH($C659,'Policy Characteristics'!$C:$C,0)))</f>
        <v>% of fuel shifted</v>
      </c>
      <c r="P659" s="446" t="str">
        <f>IF(ISBLANK(INDEX('Policy Characteristics'!J:J,MATCH($C659,'Policy Characteristics'!$C:$C,0))),"",INDEX('Policy Characteristics'!J:J,MATCH($C659,'Policy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9" s="446" t="str">
        <f>IF(ISBLANK(INDEX('Policy Characteristics'!K:K,MATCH($C659,'Policy Characteristics'!$C:$C,0))),"",INDEX('Policy Characteristics'!K:K,MATCH($C659,'Policy Characteristics'!$C:$C,0)))</f>
        <v>industry-ag-main.html#fuel-switching</v>
      </c>
      <c r="R659" s="446" t="str">
        <f>IF(ISBLANK(INDEX('Policy Characteristics'!L:L,MATCH($C659,'Policy Characteristics'!$C:$C,0))),"",INDEX('Policy Characteristics'!L:L,MATCH($C659,'Policy Characteristics'!$C:$C,0)))</f>
        <v>industry-elec-and-hydrogen.html</v>
      </c>
    </row>
    <row r="660" spans="1:18" x14ac:dyDescent="0.25">
      <c r="A660" s="446" t="str">
        <f>IF(ISBLANK(INDEX('Policy Characteristics'!A:A,MATCH($C660,'Policy Characteristics'!$C:$C,0))),"",INDEX('Policy Characteristics'!A:A,MATCH($C660,'Policy Characteristics'!$C:$C,0)))</f>
        <v>Industry</v>
      </c>
      <c r="B660" s="467" t="str">
        <f>IF(ISBLANK(INDEX('Policy Characteristics'!B:B,MATCH($C660,'Policy Characteristics'!$C:$C,0))),"",INDEX('Policy Characteristics'!B:B,MATCH($C660,'Policy Characteristics'!$C:$C,0)))</f>
        <v>Electrification</v>
      </c>
      <c r="C660" s="446" t="str">
        <f t="shared" si="35"/>
        <v>Fraction of Eligible Industrial Energy Use Shifted to Electricity</v>
      </c>
      <c r="D660" s="294" t="s">
        <v>3072</v>
      </c>
      <c r="E660" t="s">
        <v>3519</v>
      </c>
      <c r="F660" t="s">
        <v>3036</v>
      </c>
      <c r="G660" s="339" t="s">
        <v>3526</v>
      </c>
      <c r="H660" s="20">
        <v>1902</v>
      </c>
      <c r="I660" s="468" t="s">
        <v>43</v>
      </c>
      <c r="J660" s="469" t="str">
        <f>IF(ISBLANK(INDEX('Policy Characteristics'!D:D,MATCH($C660,'Policy Characteristics'!$C:$C,0))),"",INDEX('Policy Characteristics'!D:D,MATCH($C660,'Policy Characteristics'!$C:$C,0)))</f>
        <v>Electrification</v>
      </c>
      <c r="K660" s="446" t="str">
        <f>IF(ISBLANK(INDEX('Policy Characteristics'!E:E,MATCH($C660,'Policy Characteristics'!$C:$C,0))),"",INDEX('Policy Characteristics'!E:E,MATCH($C660,'Policy Characteristics'!$C:$C,0)))</f>
        <v>indst shift to electricity</v>
      </c>
      <c r="L660" s="242">
        <f>IF(ISBLANK(INDEX('Policy Characteristics'!F:F,MATCH($C660,'Policy Characteristics'!$C:$C,0))),"",INDEX('Policy Characteristics'!F:F,MATCH($C660,'Policy Characteristics'!$C:$C,0)))</f>
        <v>0</v>
      </c>
      <c r="M660" s="242">
        <f>IF(ISBLANK(INDEX('Policy Characteristics'!G:G,MATCH($C660,'Policy Characteristics'!$C:$C,0))),"",INDEX('Policy Characteristics'!G:G,MATCH($C660,'Policy Characteristics'!$C:$C,0)))</f>
        <v>1</v>
      </c>
      <c r="N660" s="242">
        <f>IF(ISBLANK(INDEX('Policy Characteristics'!H:H,MATCH($C660,'Policy Characteristics'!$C:$C,0))),"",INDEX('Policy Characteristics'!H:H,MATCH($C660,'Policy Characteristics'!$C:$C,0)))</f>
        <v>0.01</v>
      </c>
      <c r="O660" s="446" t="str">
        <f>IF(ISBLANK(INDEX('Policy Characteristics'!I:I,MATCH($C660,'Policy Characteristics'!$C:$C,0))),"",INDEX('Policy Characteristics'!I:I,MATCH($C660,'Policy Characteristics'!$C:$C,0)))</f>
        <v>% of fuel shifted</v>
      </c>
      <c r="P660" s="44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446" t="str">
        <f>IF(ISBLANK(INDEX('Policy Characteristics'!K:K,MATCH($C660,'Policy Characteristics'!$C:$C,0))),"",INDEX('Policy Characteristics'!K:K,MATCH($C660,'Policy Characteristics'!$C:$C,0)))</f>
        <v>industry-ag-main.html#fuel-switching</v>
      </c>
      <c r="R660" s="446" t="str">
        <f>IF(ISBLANK(INDEX('Policy Characteristics'!L:L,MATCH($C660,'Policy Characteristics'!$C:$C,0))),"",INDEX('Policy Characteristics'!L:L,MATCH($C660,'Policy Characteristics'!$C:$C,0)))</f>
        <v>industry-elec-and-hydrogen.html</v>
      </c>
    </row>
    <row r="661" spans="1:18" x14ac:dyDescent="0.25">
      <c r="A661" s="446" t="str">
        <f>IF(ISBLANK(INDEX('Policy Characteristics'!A:A,MATCH($C661,'Policy Characteristics'!$C:$C,0))),"",INDEX('Policy Characteristics'!A:A,MATCH($C661,'Policy Characteristics'!$C:$C,0)))</f>
        <v>Industry</v>
      </c>
      <c r="B661" s="467" t="str">
        <f>IF(ISBLANK(INDEX('Policy Characteristics'!B:B,MATCH($C661,'Policy Characteristics'!$C:$C,0))),"",INDEX('Policy Characteristics'!B:B,MATCH($C661,'Policy Characteristics'!$C:$C,0)))</f>
        <v>Electrification</v>
      </c>
      <c r="C661" s="446" t="str">
        <f t="shared" si="35"/>
        <v>Fraction of Eligible Industrial Energy Use Shifted to Electricity</v>
      </c>
      <c r="D661" s="294" t="s">
        <v>3072</v>
      </c>
      <c r="E661" t="s">
        <v>3520</v>
      </c>
      <c r="F661" t="s">
        <v>3036</v>
      </c>
      <c r="G661" s="339" t="s">
        <v>3527</v>
      </c>
      <c r="H661" s="20">
        <v>1903</v>
      </c>
      <c r="I661" s="468" t="s">
        <v>43</v>
      </c>
      <c r="J661" s="469" t="str">
        <f>IF(ISBLANK(INDEX('Policy Characteristics'!D:D,MATCH($C661,'Policy Characteristics'!$C:$C,0))),"",INDEX('Policy Characteristics'!D:D,MATCH($C661,'Policy Characteristics'!$C:$C,0)))</f>
        <v>Electrification</v>
      </c>
      <c r="K661" s="446" t="str">
        <f>IF(ISBLANK(INDEX('Policy Characteristics'!E:E,MATCH($C661,'Policy Characteristics'!$C:$C,0))),"",INDEX('Policy Characteristics'!E:E,MATCH($C661,'Policy Characteristics'!$C:$C,0)))</f>
        <v>indst shift to electricity</v>
      </c>
      <c r="L661" s="242">
        <f>IF(ISBLANK(INDEX('Policy Characteristics'!F:F,MATCH($C661,'Policy Characteristics'!$C:$C,0))),"",INDEX('Policy Characteristics'!F:F,MATCH($C661,'Policy Characteristics'!$C:$C,0)))</f>
        <v>0</v>
      </c>
      <c r="M661" s="242">
        <f>IF(ISBLANK(INDEX('Policy Characteristics'!G:G,MATCH($C661,'Policy Characteristics'!$C:$C,0))),"",INDEX('Policy Characteristics'!G:G,MATCH($C661,'Policy Characteristics'!$C:$C,0)))</f>
        <v>1</v>
      </c>
      <c r="N661" s="242">
        <f>IF(ISBLANK(INDEX('Policy Characteristics'!H:H,MATCH($C661,'Policy Characteristics'!$C:$C,0))),"",INDEX('Policy Characteristics'!H:H,MATCH($C661,'Policy Characteristics'!$C:$C,0)))</f>
        <v>0.01</v>
      </c>
      <c r="O661" s="446" t="str">
        <f>IF(ISBLANK(INDEX('Policy Characteristics'!I:I,MATCH($C661,'Policy Characteristics'!$C:$C,0))),"",INDEX('Policy Characteristics'!I:I,MATCH($C661,'Policy Characteristics'!$C:$C,0)))</f>
        <v>% of fuel shifted</v>
      </c>
      <c r="P661" s="44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446" t="str">
        <f>IF(ISBLANK(INDEX('Policy Characteristics'!K:K,MATCH($C661,'Policy Characteristics'!$C:$C,0))),"",INDEX('Policy Characteristics'!K:K,MATCH($C661,'Policy Characteristics'!$C:$C,0)))</f>
        <v>industry-ag-main.html#fuel-switching</v>
      </c>
      <c r="R661" s="446" t="str">
        <f>IF(ISBLANK(INDEX('Policy Characteristics'!L:L,MATCH($C661,'Policy Characteristics'!$C:$C,0))),"",INDEX('Policy Characteristics'!L:L,MATCH($C661,'Policy Characteristics'!$C:$C,0)))</f>
        <v>industry-elec-and-hydrogen.html</v>
      </c>
    </row>
    <row r="662" spans="1:18" x14ac:dyDescent="0.25">
      <c r="A662" s="446" t="str">
        <f>IF(ISBLANK(INDEX('Policy Characteristics'!A:A,MATCH($C662,'Policy Characteristics'!$C:$C,0))),"",INDEX('Policy Characteristics'!A:A,MATCH($C662,'Policy Characteristics'!$C:$C,0)))</f>
        <v>Industry</v>
      </c>
      <c r="B662" s="467" t="str">
        <f>IF(ISBLANK(INDEX('Policy Characteristics'!B:B,MATCH($C662,'Policy Characteristics'!$C:$C,0))),"",INDEX('Policy Characteristics'!B:B,MATCH($C662,'Policy Characteristics'!$C:$C,0)))</f>
        <v>Electrification</v>
      </c>
      <c r="C662" s="446" t="str">
        <f t="shared" si="35"/>
        <v>Fraction of Eligible Industrial Energy Use Shifted to Electricity</v>
      </c>
      <c r="D662" s="294" t="s">
        <v>3072</v>
      </c>
      <c r="E662" t="s">
        <v>3521</v>
      </c>
      <c r="F662" t="s">
        <v>3036</v>
      </c>
      <c r="G662" s="339" t="s">
        <v>3528</v>
      </c>
      <c r="H662" s="20">
        <v>1904</v>
      </c>
      <c r="I662" s="468" t="s">
        <v>43</v>
      </c>
      <c r="J662" s="469" t="str">
        <f>IF(ISBLANK(INDEX('Policy Characteristics'!D:D,MATCH($C662,'Policy Characteristics'!$C:$C,0))),"",INDEX('Policy Characteristics'!D:D,MATCH($C662,'Policy Characteristics'!$C:$C,0)))</f>
        <v>Electrification</v>
      </c>
      <c r="K662" s="446" t="str">
        <f>IF(ISBLANK(INDEX('Policy Characteristics'!E:E,MATCH($C662,'Policy Characteristics'!$C:$C,0))),"",INDEX('Policy Characteristics'!E:E,MATCH($C662,'Policy Characteristics'!$C:$C,0)))</f>
        <v>indst shift to electricity</v>
      </c>
      <c r="L662" s="242">
        <f>IF(ISBLANK(INDEX('Policy Characteristics'!F:F,MATCH($C662,'Policy Characteristics'!$C:$C,0))),"",INDEX('Policy Characteristics'!F:F,MATCH($C662,'Policy Characteristics'!$C:$C,0)))</f>
        <v>0</v>
      </c>
      <c r="M662" s="242">
        <f>IF(ISBLANK(INDEX('Policy Characteristics'!G:G,MATCH($C662,'Policy Characteristics'!$C:$C,0))),"",INDEX('Policy Characteristics'!G:G,MATCH($C662,'Policy Characteristics'!$C:$C,0)))</f>
        <v>1</v>
      </c>
      <c r="N662" s="242">
        <f>IF(ISBLANK(INDEX('Policy Characteristics'!H:H,MATCH($C662,'Policy Characteristics'!$C:$C,0))),"",INDEX('Policy Characteristics'!H:H,MATCH($C662,'Policy Characteristics'!$C:$C,0)))</f>
        <v>0.01</v>
      </c>
      <c r="O662" s="446" t="str">
        <f>IF(ISBLANK(INDEX('Policy Characteristics'!I:I,MATCH($C662,'Policy Characteristics'!$C:$C,0))),"",INDEX('Policy Characteristics'!I:I,MATCH($C662,'Policy Characteristics'!$C:$C,0)))</f>
        <v>% of fuel shifted</v>
      </c>
      <c r="P662" s="44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446" t="str">
        <f>IF(ISBLANK(INDEX('Policy Characteristics'!K:K,MATCH($C662,'Policy Characteristics'!$C:$C,0))),"",INDEX('Policy Characteristics'!K:K,MATCH($C662,'Policy Characteristics'!$C:$C,0)))</f>
        <v>industry-ag-main.html#fuel-switching</v>
      </c>
      <c r="R662" s="446" t="str">
        <f>IF(ISBLANK(INDEX('Policy Characteristics'!L:L,MATCH($C662,'Policy Characteristics'!$C:$C,0))),"",INDEX('Policy Characteristics'!L:L,MATCH($C662,'Policy Characteristics'!$C:$C,0)))</f>
        <v>industry-elec-and-hydrogen.html</v>
      </c>
    </row>
    <row r="663" spans="1:18" x14ac:dyDescent="0.25">
      <c r="A663" s="446" t="str">
        <f>IF(ISBLANK(INDEX('Policy Characteristics'!A:A,MATCH($C663,'Policy Characteristics'!$C:$C,0))),"",INDEX('Policy Characteristics'!A:A,MATCH($C663,'Policy Characteristics'!$C:$C,0)))</f>
        <v>Industry</v>
      </c>
      <c r="B663" s="467" t="str">
        <f>IF(ISBLANK(INDEX('Policy Characteristics'!B:B,MATCH($C663,'Policy Characteristics'!$C:$C,0))),"",INDEX('Policy Characteristics'!B:B,MATCH($C663,'Policy Characteristics'!$C:$C,0)))</f>
        <v>Electrification</v>
      </c>
      <c r="C663" s="446" t="str">
        <f t="shared" si="35"/>
        <v>Fraction of Eligible Industrial Energy Use Shifted to Electricity</v>
      </c>
      <c r="D663" s="294" t="s">
        <v>3072</v>
      </c>
      <c r="E663" t="s">
        <v>3673</v>
      </c>
      <c r="F663" t="s">
        <v>3036</v>
      </c>
      <c r="G663" s="339" t="s">
        <v>3673</v>
      </c>
      <c r="H663" s="20">
        <v>1905</v>
      </c>
      <c r="I663" s="468" t="s">
        <v>43</v>
      </c>
      <c r="J663" s="469" t="str">
        <f>IF(ISBLANK(INDEX('Policy Characteristics'!D:D,MATCH($C663,'Policy Characteristics'!$C:$C,0))),"",INDEX('Policy Characteristics'!D:D,MATCH($C663,'Policy Characteristics'!$C:$C,0)))</f>
        <v>Electrification</v>
      </c>
      <c r="K663" s="446" t="str">
        <f>IF(ISBLANK(INDEX('Policy Characteristics'!E:E,MATCH($C663,'Policy Characteristics'!$C:$C,0))),"",INDEX('Policy Characteristics'!E:E,MATCH($C663,'Policy Characteristics'!$C:$C,0)))</f>
        <v>indst shift to electricity</v>
      </c>
      <c r="L663" s="242">
        <f>IF(ISBLANK(INDEX('Policy Characteristics'!F:F,MATCH($C663,'Policy Characteristics'!$C:$C,0))),"",INDEX('Policy Characteristics'!F:F,MATCH($C663,'Policy Characteristics'!$C:$C,0)))</f>
        <v>0</v>
      </c>
      <c r="M663" s="242">
        <f>IF(ISBLANK(INDEX('Policy Characteristics'!G:G,MATCH($C663,'Policy Characteristics'!$C:$C,0))),"",INDEX('Policy Characteristics'!G:G,MATCH($C663,'Policy Characteristics'!$C:$C,0)))</f>
        <v>1</v>
      </c>
      <c r="N663" s="242">
        <f>IF(ISBLANK(INDEX('Policy Characteristics'!H:H,MATCH($C663,'Policy Characteristics'!$C:$C,0))),"",INDEX('Policy Characteristics'!H:H,MATCH($C663,'Policy Characteristics'!$C:$C,0)))</f>
        <v>0.01</v>
      </c>
      <c r="O663" s="446" t="str">
        <f>IF(ISBLANK(INDEX('Policy Characteristics'!I:I,MATCH($C663,'Policy Characteristics'!$C:$C,0))),"",INDEX('Policy Characteristics'!I:I,MATCH($C663,'Policy Characteristics'!$C:$C,0)))</f>
        <v>% of fuel shifted</v>
      </c>
      <c r="P663" s="44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446" t="str">
        <f>IF(ISBLANK(INDEX('Policy Characteristics'!K:K,MATCH($C663,'Policy Characteristics'!$C:$C,0))),"",INDEX('Policy Characteristics'!K:K,MATCH($C663,'Policy Characteristics'!$C:$C,0)))</f>
        <v>industry-ag-main.html#fuel-switching</v>
      </c>
      <c r="R663" s="446" t="str">
        <f>IF(ISBLANK(INDEX('Policy Characteristics'!L:L,MATCH($C663,'Policy Characteristics'!$C:$C,0))),"",INDEX('Policy Characteristics'!L:L,MATCH($C663,'Policy Characteristics'!$C:$C,0)))</f>
        <v>industry-elec-and-hydrogen.html</v>
      </c>
    </row>
    <row r="664" spans="1:18" x14ac:dyDescent="0.25">
      <c r="A664" s="446" t="str">
        <f>IF(ISBLANK(INDEX('Policy Characteristics'!A:A,MATCH($C664,'Policy Characteristics'!$C:$C,0))),"",INDEX('Policy Characteristics'!A:A,MATCH($C664,'Policy Characteristics'!$C:$C,0)))</f>
        <v>Industry</v>
      </c>
      <c r="B664" s="467" t="str">
        <f>IF(ISBLANK(INDEX('Policy Characteristics'!B:B,MATCH($C664,'Policy Characteristics'!$C:$C,0))),"",INDEX('Policy Characteristics'!B:B,MATCH($C664,'Policy Characteristics'!$C:$C,0)))</f>
        <v>Electrification</v>
      </c>
      <c r="C664" s="446" t="str">
        <f t="shared" si="35"/>
        <v>Fraction of Eligible Industrial Energy Use Shifted to Electricity</v>
      </c>
      <c r="D664" s="294" t="s">
        <v>3073</v>
      </c>
      <c r="E664" t="s">
        <v>3515</v>
      </c>
      <c r="F664" t="s">
        <v>2579</v>
      </c>
      <c r="G664" s="339" t="s">
        <v>3522</v>
      </c>
      <c r="H664" s="20">
        <v>1906</v>
      </c>
      <c r="I664" s="468" t="s">
        <v>43</v>
      </c>
      <c r="J664" s="469" t="str">
        <f>IF(ISBLANK(INDEX('Policy Characteristics'!D:D,MATCH($C664,'Policy Characteristics'!$C:$C,0))),"",INDEX('Policy Characteristics'!D:D,MATCH($C664,'Policy Characteristics'!$C:$C,0)))</f>
        <v>Electrification</v>
      </c>
      <c r="K664" s="446" t="str">
        <f>IF(ISBLANK(INDEX('Policy Characteristics'!E:E,MATCH($C664,'Policy Characteristics'!$C:$C,0))),"",INDEX('Policy Characteristics'!E:E,MATCH($C664,'Policy Characteristics'!$C:$C,0)))</f>
        <v>indst shift to electricity</v>
      </c>
      <c r="L664" s="242">
        <f>IF(ISBLANK(INDEX('Policy Characteristics'!F:F,MATCH($C664,'Policy Characteristics'!$C:$C,0))),"",INDEX('Policy Characteristics'!F:F,MATCH($C664,'Policy Characteristics'!$C:$C,0)))</f>
        <v>0</v>
      </c>
      <c r="M664" s="242">
        <f>IF(ISBLANK(INDEX('Policy Characteristics'!G:G,MATCH($C664,'Policy Characteristics'!$C:$C,0))),"",INDEX('Policy Characteristics'!G:G,MATCH($C664,'Policy Characteristics'!$C:$C,0)))</f>
        <v>1</v>
      </c>
      <c r="N664" s="242">
        <f>IF(ISBLANK(INDEX('Policy Characteristics'!H:H,MATCH($C664,'Policy Characteristics'!$C:$C,0))),"",INDEX('Policy Characteristics'!H:H,MATCH($C664,'Policy Characteristics'!$C:$C,0)))</f>
        <v>0.01</v>
      </c>
      <c r="O664" s="446" t="str">
        <f>IF(ISBLANK(INDEX('Policy Characteristics'!I:I,MATCH($C664,'Policy Characteristics'!$C:$C,0))),"",INDEX('Policy Characteristics'!I:I,MATCH($C664,'Policy Characteristics'!$C:$C,0)))</f>
        <v>% of fuel shifted</v>
      </c>
      <c r="P664" s="44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446" t="str">
        <f>IF(ISBLANK(INDEX('Policy Characteristics'!K:K,MATCH($C664,'Policy Characteristics'!$C:$C,0))),"",INDEX('Policy Characteristics'!K:K,MATCH($C664,'Policy Characteristics'!$C:$C,0)))</f>
        <v>industry-ag-main.html#fuel-switching</v>
      </c>
      <c r="R664" s="446" t="str">
        <f>IF(ISBLANK(INDEX('Policy Characteristics'!L:L,MATCH($C664,'Policy Characteristics'!$C:$C,0))),"",INDEX('Policy Characteristics'!L:L,MATCH($C664,'Policy Characteristics'!$C:$C,0)))</f>
        <v>industry-elec-and-hydrogen.html</v>
      </c>
    </row>
    <row r="665" spans="1:18" x14ac:dyDescent="0.25">
      <c r="A665" s="446" t="str">
        <f>IF(ISBLANK(INDEX('Policy Characteristics'!A:A,MATCH($C665,'Policy Characteristics'!$C:$C,0))),"",INDEX('Policy Characteristics'!A:A,MATCH($C665,'Policy Characteristics'!$C:$C,0)))</f>
        <v>Industry</v>
      </c>
      <c r="B665" s="467" t="str">
        <f>IF(ISBLANK(INDEX('Policy Characteristics'!B:B,MATCH($C665,'Policy Characteristics'!$C:$C,0))),"",INDEX('Policy Characteristics'!B:B,MATCH($C665,'Policy Characteristics'!$C:$C,0)))</f>
        <v>Electrification</v>
      </c>
      <c r="C665" s="446" t="str">
        <f t="shared" si="35"/>
        <v>Fraction of Eligible Industrial Energy Use Shifted to Electricity</v>
      </c>
      <c r="D665" s="294" t="s">
        <v>3073</v>
      </c>
      <c r="E665" t="s">
        <v>3516</v>
      </c>
      <c r="F665" t="s">
        <v>2579</v>
      </c>
      <c r="G665" s="339" t="s">
        <v>3523</v>
      </c>
      <c r="H665" s="20">
        <v>1907</v>
      </c>
      <c r="I665" s="468" t="s">
        <v>43</v>
      </c>
      <c r="J665" s="469" t="str">
        <f>IF(ISBLANK(INDEX('Policy Characteristics'!D:D,MATCH($C665,'Policy Characteristics'!$C:$C,0))),"",INDEX('Policy Characteristics'!D:D,MATCH($C665,'Policy Characteristics'!$C:$C,0)))</f>
        <v>Electrification</v>
      </c>
      <c r="K665" s="446" t="str">
        <f>IF(ISBLANK(INDEX('Policy Characteristics'!E:E,MATCH($C665,'Policy Characteristics'!$C:$C,0))),"",INDEX('Policy Characteristics'!E:E,MATCH($C665,'Policy Characteristics'!$C:$C,0)))</f>
        <v>indst shift to electricity</v>
      </c>
      <c r="L665" s="242">
        <f>IF(ISBLANK(INDEX('Policy Characteristics'!F:F,MATCH($C665,'Policy Characteristics'!$C:$C,0))),"",INDEX('Policy Characteristics'!F:F,MATCH($C665,'Policy Characteristics'!$C:$C,0)))</f>
        <v>0</v>
      </c>
      <c r="M665" s="242">
        <f>IF(ISBLANK(INDEX('Policy Characteristics'!G:G,MATCH($C665,'Policy Characteristics'!$C:$C,0))),"",INDEX('Policy Characteristics'!G:G,MATCH($C665,'Policy Characteristics'!$C:$C,0)))</f>
        <v>1</v>
      </c>
      <c r="N665" s="242">
        <f>IF(ISBLANK(INDEX('Policy Characteristics'!H:H,MATCH($C665,'Policy Characteristics'!$C:$C,0))),"",INDEX('Policy Characteristics'!H:H,MATCH($C665,'Policy Characteristics'!$C:$C,0)))</f>
        <v>0.01</v>
      </c>
      <c r="O665" s="446" t="str">
        <f>IF(ISBLANK(INDEX('Policy Characteristics'!I:I,MATCH($C665,'Policy Characteristics'!$C:$C,0))),"",INDEX('Policy Characteristics'!I:I,MATCH($C665,'Policy Characteristics'!$C:$C,0)))</f>
        <v>% of fuel shifted</v>
      </c>
      <c r="P665" s="44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446" t="str">
        <f>IF(ISBLANK(INDEX('Policy Characteristics'!K:K,MATCH($C665,'Policy Characteristics'!$C:$C,0))),"",INDEX('Policy Characteristics'!K:K,MATCH($C665,'Policy Characteristics'!$C:$C,0)))</f>
        <v>industry-ag-main.html#fuel-switching</v>
      </c>
      <c r="R665" s="446" t="str">
        <f>IF(ISBLANK(INDEX('Policy Characteristics'!L:L,MATCH($C665,'Policy Characteristics'!$C:$C,0))),"",INDEX('Policy Characteristics'!L:L,MATCH($C665,'Policy Characteristics'!$C:$C,0)))</f>
        <v>industry-elec-and-hydrogen.html</v>
      </c>
    </row>
    <row r="666" spans="1:18" x14ac:dyDescent="0.25">
      <c r="A666" s="446" t="str">
        <f>IF(ISBLANK(INDEX('Policy Characteristics'!A:A,MATCH($C666,'Policy Characteristics'!$C:$C,0))),"",INDEX('Policy Characteristics'!A:A,MATCH($C666,'Policy Characteristics'!$C:$C,0)))</f>
        <v>Industry</v>
      </c>
      <c r="B666" s="467" t="str">
        <f>IF(ISBLANK(INDEX('Policy Characteristics'!B:B,MATCH($C666,'Policy Characteristics'!$C:$C,0))),"",INDEX('Policy Characteristics'!B:B,MATCH($C666,'Policy Characteristics'!$C:$C,0)))</f>
        <v>Electrification</v>
      </c>
      <c r="C666" s="446" t="str">
        <f t="shared" si="35"/>
        <v>Fraction of Eligible Industrial Energy Use Shifted to Electricity</v>
      </c>
      <c r="D666" s="294" t="s">
        <v>3073</v>
      </c>
      <c r="E666" t="s">
        <v>3517</v>
      </c>
      <c r="F666" t="s">
        <v>2579</v>
      </c>
      <c r="G666" s="339" t="s">
        <v>3524</v>
      </c>
      <c r="H666" s="20">
        <v>1908</v>
      </c>
      <c r="I666" s="468" t="s">
        <v>43</v>
      </c>
      <c r="J666" s="469" t="str">
        <f>IF(ISBLANK(INDEX('Policy Characteristics'!D:D,MATCH($C666,'Policy Characteristics'!$C:$C,0))),"",INDEX('Policy Characteristics'!D:D,MATCH($C666,'Policy Characteristics'!$C:$C,0)))</f>
        <v>Electrification</v>
      </c>
      <c r="K666" s="446" t="str">
        <f>IF(ISBLANK(INDEX('Policy Characteristics'!E:E,MATCH($C666,'Policy Characteristics'!$C:$C,0))),"",INDEX('Policy Characteristics'!E:E,MATCH($C666,'Policy Characteristics'!$C:$C,0)))</f>
        <v>indst shift to electricity</v>
      </c>
      <c r="L666" s="242">
        <f>IF(ISBLANK(INDEX('Policy Characteristics'!F:F,MATCH($C666,'Policy Characteristics'!$C:$C,0))),"",INDEX('Policy Characteristics'!F:F,MATCH($C666,'Policy Characteristics'!$C:$C,0)))</f>
        <v>0</v>
      </c>
      <c r="M666" s="242">
        <f>IF(ISBLANK(INDEX('Policy Characteristics'!G:G,MATCH($C666,'Policy Characteristics'!$C:$C,0))),"",INDEX('Policy Characteristics'!G:G,MATCH($C666,'Policy Characteristics'!$C:$C,0)))</f>
        <v>1</v>
      </c>
      <c r="N666" s="242">
        <f>IF(ISBLANK(INDEX('Policy Characteristics'!H:H,MATCH($C666,'Policy Characteristics'!$C:$C,0))),"",INDEX('Policy Characteristics'!H:H,MATCH($C666,'Policy Characteristics'!$C:$C,0)))</f>
        <v>0.01</v>
      </c>
      <c r="O666" s="446" t="str">
        <f>IF(ISBLANK(INDEX('Policy Characteristics'!I:I,MATCH($C666,'Policy Characteristics'!$C:$C,0))),"",INDEX('Policy Characteristics'!I:I,MATCH($C666,'Policy Characteristics'!$C:$C,0)))</f>
        <v>% of fuel shifted</v>
      </c>
      <c r="P666" s="44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446" t="str">
        <f>IF(ISBLANK(INDEX('Policy Characteristics'!K:K,MATCH($C666,'Policy Characteristics'!$C:$C,0))),"",INDEX('Policy Characteristics'!K:K,MATCH($C666,'Policy Characteristics'!$C:$C,0)))</f>
        <v>industry-ag-main.html#fuel-switching</v>
      </c>
      <c r="R666" s="446" t="str">
        <f>IF(ISBLANK(INDEX('Policy Characteristics'!L:L,MATCH($C666,'Policy Characteristics'!$C:$C,0))),"",INDEX('Policy Characteristics'!L:L,MATCH($C666,'Policy Characteristics'!$C:$C,0)))</f>
        <v>industry-elec-and-hydrogen.html</v>
      </c>
    </row>
    <row r="667" spans="1:18" x14ac:dyDescent="0.25">
      <c r="A667" s="446" t="str">
        <f>IF(ISBLANK(INDEX('Policy Characteristics'!A:A,MATCH($C667,'Policy Characteristics'!$C:$C,0))),"",INDEX('Policy Characteristics'!A:A,MATCH($C667,'Policy Characteristics'!$C:$C,0)))</f>
        <v>Industry</v>
      </c>
      <c r="B667" s="467" t="str">
        <f>IF(ISBLANK(INDEX('Policy Characteristics'!B:B,MATCH($C667,'Policy Characteristics'!$C:$C,0))),"",INDEX('Policy Characteristics'!B:B,MATCH($C667,'Policy Characteristics'!$C:$C,0)))</f>
        <v>Electrification</v>
      </c>
      <c r="C667" s="446" t="str">
        <f t="shared" si="35"/>
        <v>Fraction of Eligible Industrial Energy Use Shifted to Electricity</v>
      </c>
      <c r="D667" s="294" t="s">
        <v>3073</v>
      </c>
      <c r="E667" t="s">
        <v>3518</v>
      </c>
      <c r="F667" t="s">
        <v>2579</v>
      </c>
      <c r="G667" s="339" t="s">
        <v>3525</v>
      </c>
      <c r="H667" s="20">
        <v>1909</v>
      </c>
      <c r="I667" s="468" t="s">
        <v>43</v>
      </c>
      <c r="J667" s="469" t="str">
        <f>IF(ISBLANK(INDEX('Policy Characteristics'!D:D,MATCH($C667,'Policy Characteristics'!$C:$C,0))),"",INDEX('Policy Characteristics'!D:D,MATCH($C667,'Policy Characteristics'!$C:$C,0)))</f>
        <v>Electrification</v>
      </c>
      <c r="K667" s="446" t="str">
        <f>IF(ISBLANK(INDEX('Policy Characteristics'!E:E,MATCH($C667,'Policy Characteristics'!$C:$C,0))),"",INDEX('Policy Characteristics'!E:E,MATCH($C667,'Policy Characteristics'!$C:$C,0)))</f>
        <v>indst shift to electricity</v>
      </c>
      <c r="L667" s="242">
        <f>IF(ISBLANK(INDEX('Policy Characteristics'!F:F,MATCH($C667,'Policy Characteristics'!$C:$C,0))),"",INDEX('Policy Characteristics'!F:F,MATCH($C667,'Policy Characteristics'!$C:$C,0)))</f>
        <v>0</v>
      </c>
      <c r="M667" s="242">
        <f>IF(ISBLANK(INDEX('Policy Characteristics'!G:G,MATCH($C667,'Policy Characteristics'!$C:$C,0))),"",INDEX('Policy Characteristics'!G:G,MATCH($C667,'Policy Characteristics'!$C:$C,0)))</f>
        <v>1</v>
      </c>
      <c r="N667" s="242">
        <f>IF(ISBLANK(INDEX('Policy Characteristics'!H:H,MATCH($C667,'Policy Characteristics'!$C:$C,0))),"",INDEX('Policy Characteristics'!H:H,MATCH($C667,'Policy Characteristics'!$C:$C,0)))</f>
        <v>0.01</v>
      </c>
      <c r="O667" s="446" t="str">
        <f>IF(ISBLANK(INDEX('Policy Characteristics'!I:I,MATCH($C667,'Policy Characteristics'!$C:$C,0))),"",INDEX('Policy Characteristics'!I:I,MATCH($C667,'Policy Characteristics'!$C:$C,0)))</f>
        <v>% of fuel shifted</v>
      </c>
      <c r="P667" s="44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446" t="str">
        <f>IF(ISBLANK(INDEX('Policy Characteristics'!K:K,MATCH($C667,'Policy Characteristics'!$C:$C,0))),"",INDEX('Policy Characteristics'!K:K,MATCH($C667,'Policy Characteristics'!$C:$C,0)))</f>
        <v>industry-ag-main.html#fuel-switching</v>
      </c>
      <c r="R667" s="446" t="str">
        <f>IF(ISBLANK(INDEX('Policy Characteristics'!L:L,MATCH($C667,'Policy Characteristics'!$C:$C,0))),"",INDEX('Policy Characteristics'!L:L,MATCH($C667,'Policy Characteristics'!$C:$C,0)))</f>
        <v>industry-elec-and-hydrogen.html</v>
      </c>
    </row>
    <row r="668" spans="1:18" x14ac:dyDescent="0.25">
      <c r="A668" s="446" t="str">
        <f>IF(ISBLANK(INDEX('Policy Characteristics'!A:A,MATCH($C668,'Policy Characteristics'!$C:$C,0))),"",INDEX('Policy Characteristics'!A:A,MATCH($C668,'Policy Characteristics'!$C:$C,0)))</f>
        <v>Industry</v>
      </c>
      <c r="B668" s="467" t="str">
        <f>IF(ISBLANK(INDEX('Policy Characteristics'!B:B,MATCH($C668,'Policy Characteristics'!$C:$C,0))),"",INDEX('Policy Characteristics'!B:B,MATCH($C668,'Policy Characteristics'!$C:$C,0)))</f>
        <v>Electrification</v>
      </c>
      <c r="C668" s="446" t="str">
        <f t="shared" si="35"/>
        <v>Fraction of Eligible Industrial Energy Use Shifted to Electricity</v>
      </c>
      <c r="D668" s="294" t="s">
        <v>3073</v>
      </c>
      <c r="E668" t="s">
        <v>3519</v>
      </c>
      <c r="F668" t="s">
        <v>2579</v>
      </c>
      <c r="G668" s="339" t="s">
        <v>3526</v>
      </c>
      <c r="H668" s="20">
        <v>1910</v>
      </c>
      <c r="I668" s="468" t="s">
        <v>43</v>
      </c>
      <c r="J668" s="469" t="str">
        <f>IF(ISBLANK(INDEX('Policy Characteristics'!D:D,MATCH($C668,'Policy Characteristics'!$C:$C,0))),"",INDEX('Policy Characteristics'!D:D,MATCH($C668,'Policy Characteristics'!$C:$C,0)))</f>
        <v>Electrification</v>
      </c>
      <c r="K668" s="446" t="str">
        <f>IF(ISBLANK(INDEX('Policy Characteristics'!E:E,MATCH($C668,'Policy Characteristics'!$C:$C,0))),"",INDEX('Policy Characteristics'!E:E,MATCH($C668,'Policy Characteristics'!$C:$C,0)))</f>
        <v>indst shift to electricity</v>
      </c>
      <c r="L668" s="242">
        <f>IF(ISBLANK(INDEX('Policy Characteristics'!F:F,MATCH($C668,'Policy Characteristics'!$C:$C,0))),"",INDEX('Policy Characteristics'!F:F,MATCH($C668,'Policy Characteristics'!$C:$C,0)))</f>
        <v>0</v>
      </c>
      <c r="M668" s="242">
        <f>IF(ISBLANK(INDEX('Policy Characteristics'!G:G,MATCH($C668,'Policy Characteristics'!$C:$C,0))),"",INDEX('Policy Characteristics'!G:G,MATCH($C668,'Policy Characteristics'!$C:$C,0)))</f>
        <v>1</v>
      </c>
      <c r="N668" s="242">
        <f>IF(ISBLANK(INDEX('Policy Characteristics'!H:H,MATCH($C668,'Policy Characteristics'!$C:$C,0))),"",INDEX('Policy Characteristics'!H:H,MATCH($C668,'Policy Characteristics'!$C:$C,0)))</f>
        <v>0.01</v>
      </c>
      <c r="O668" s="446" t="str">
        <f>IF(ISBLANK(INDEX('Policy Characteristics'!I:I,MATCH($C668,'Policy Characteristics'!$C:$C,0))),"",INDEX('Policy Characteristics'!I:I,MATCH($C668,'Policy Characteristics'!$C:$C,0)))</f>
        <v>% of fuel shifted</v>
      </c>
      <c r="P668" s="44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446" t="str">
        <f>IF(ISBLANK(INDEX('Policy Characteristics'!K:K,MATCH($C668,'Policy Characteristics'!$C:$C,0))),"",INDEX('Policy Characteristics'!K:K,MATCH($C668,'Policy Characteristics'!$C:$C,0)))</f>
        <v>industry-ag-main.html#fuel-switching</v>
      </c>
      <c r="R668" s="446" t="str">
        <f>IF(ISBLANK(INDEX('Policy Characteristics'!L:L,MATCH($C668,'Policy Characteristics'!$C:$C,0))),"",INDEX('Policy Characteristics'!L:L,MATCH($C668,'Policy Characteristics'!$C:$C,0)))</f>
        <v>industry-elec-and-hydrogen.html</v>
      </c>
    </row>
    <row r="669" spans="1:18" x14ac:dyDescent="0.25">
      <c r="A669" s="446" t="str">
        <f>IF(ISBLANK(INDEX('Policy Characteristics'!A:A,MATCH($C669,'Policy Characteristics'!$C:$C,0))),"",INDEX('Policy Characteristics'!A:A,MATCH($C669,'Policy Characteristics'!$C:$C,0)))</f>
        <v>Industry</v>
      </c>
      <c r="B669" s="467" t="str">
        <f>IF(ISBLANK(INDEX('Policy Characteristics'!B:B,MATCH($C669,'Policy Characteristics'!$C:$C,0))),"",INDEX('Policy Characteristics'!B:B,MATCH($C669,'Policy Characteristics'!$C:$C,0)))</f>
        <v>Electrification</v>
      </c>
      <c r="C669" s="446" t="str">
        <f t="shared" si="35"/>
        <v>Fraction of Eligible Industrial Energy Use Shifted to Electricity</v>
      </c>
      <c r="D669" s="294" t="s">
        <v>3073</v>
      </c>
      <c r="E669" t="s">
        <v>3520</v>
      </c>
      <c r="F669" t="s">
        <v>2579</v>
      </c>
      <c r="G669" s="339" t="s">
        <v>3527</v>
      </c>
      <c r="H669" s="20">
        <v>1911</v>
      </c>
      <c r="I669" s="468" t="s">
        <v>43</v>
      </c>
      <c r="J669" s="469" t="str">
        <f>IF(ISBLANK(INDEX('Policy Characteristics'!D:D,MATCH($C669,'Policy Characteristics'!$C:$C,0))),"",INDEX('Policy Characteristics'!D:D,MATCH($C669,'Policy Characteristics'!$C:$C,0)))</f>
        <v>Electrification</v>
      </c>
      <c r="K669" s="446" t="str">
        <f>IF(ISBLANK(INDEX('Policy Characteristics'!E:E,MATCH($C669,'Policy Characteristics'!$C:$C,0))),"",INDEX('Policy Characteristics'!E:E,MATCH($C669,'Policy Characteristics'!$C:$C,0)))</f>
        <v>indst shift to electricity</v>
      </c>
      <c r="L669" s="242">
        <f>IF(ISBLANK(INDEX('Policy Characteristics'!F:F,MATCH($C669,'Policy Characteristics'!$C:$C,0))),"",INDEX('Policy Characteristics'!F:F,MATCH($C669,'Policy Characteristics'!$C:$C,0)))</f>
        <v>0</v>
      </c>
      <c r="M669" s="242">
        <f>IF(ISBLANK(INDEX('Policy Characteristics'!G:G,MATCH($C669,'Policy Characteristics'!$C:$C,0))),"",INDEX('Policy Characteristics'!G:G,MATCH($C669,'Policy Characteristics'!$C:$C,0)))</f>
        <v>1</v>
      </c>
      <c r="N669" s="242">
        <f>IF(ISBLANK(INDEX('Policy Characteristics'!H:H,MATCH($C669,'Policy Characteristics'!$C:$C,0))),"",INDEX('Policy Characteristics'!H:H,MATCH($C669,'Policy Characteristics'!$C:$C,0)))</f>
        <v>0.01</v>
      </c>
      <c r="O669" s="446" t="str">
        <f>IF(ISBLANK(INDEX('Policy Characteristics'!I:I,MATCH($C669,'Policy Characteristics'!$C:$C,0))),"",INDEX('Policy Characteristics'!I:I,MATCH($C669,'Policy Characteristics'!$C:$C,0)))</f>
        <v>% of fuel shifted</v>
      </c>
      <c r="P669" s="44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446" t="str">
        <f>IF(ISBLANK(INDEX('Policy Characteristics'!K:K,MATCH($C669,'Policy Characteristics'!$C:$C,0))),"",INDEX('Policy Characteristics'!K:K,MATCH($C669,'Policy Characteristics'!$C:$C,0)))</f>
        <v>industry-ag-main.html#fuel-switching</v>
      </c>
      <c r="R669" s="446" t="str">
        <f>IF(ISBLANK(INDEX('Policy Characteristics'!L:L,MATCH($C669,'Policy Characteristics'!$C:$C,0))),"",INDEX('Policy Characteristics'!L:L,MATCH($C669,'Policy Characteristics'!$C:$C,0)))</f>
        <v>industry-elec-and-hydrogen.html</v>
      </c>
    </row>
    <row r="670" spans="1:18" x14ac:dyDescent="0.25">
      <c r="A670" s="446" t="str">
        <f>IF(ISBLANK(INDEX('Policy Characteristics'!A:A,MATCH($C670,'Policy Characteristics'!$C:$C,0))),"",INDEX('Policy Characteristics'!A:A,MATCH($C670,'Policy Characteristics'!$C:$C,0)))</f>
        <v>Industry</v>
      </c>
      <c r="B670" s="467" t="str">
        <f>IF(ISBLANK(INDEX('Policy Characteristics'!B:B,MATCH($C670,'Policy Characteristics'!$C:$C,0))),"",INDEX('Policy Characteristics'!B:B,MATCH($C670,'Policy Characteristics'!$C:$C,0)))</f>
        <v>Electrification</v>
      </c>
      <c r="C670" s="446" t="str">
        <f t="shared" si="35"/>
        <v>Fraction of Eligible Industrial Energy Use Shifted to Electricity</v>
      </c>
      <c r="D670" s="294" t="s">
        <v>3073</v>
      </c>
      <c r="E670" t="s">
        <v>3521</v>
      </c>
      <c r="F670" t="s">
        <v>2579</v>
      </c>
      <c r="G670" s="339" t="s">
        <v>3528</v>
      </c>
      <c r="H670" s="20">
        <v>1912</v>
      </c>
      <c r="I670" s="468" t="s">
        <v>43</v>
      </c>
      <c r="J670" s="469" t="str">
        <f>IF(ISBLANK(INDEX('Policy Characteristics'!D:D,MATCH($C670,'Policy Characteristics'!$C:$C,0))),"",INDEX('Policy Characteristics'!D:D,MATCH($C670,'Policy Characteristics'!$C:$C,0)))</f>
        <v>Electrification</v>
      </c>
      <c r="K670" s="446" t="str">
        <f>IF(ISBLANK(INDEX('Policy Characteristics'!E:E,MATCH($C670,'Policy Characteristics'!$C:$C,0))),"",INDEX('Policy Characteristics'!E:E,MATCH($C670,'Policy Characteristics'!$C:$C,0)))</f>
        <v>indst shift to electricity</v>
      </c>
      <c r="L670" s="242">
        <f>IF(ISBLANK(INDEX('Policy Characteristics'!F:F,MATCH($C670,'Policy Characteristics'!$C:$C,0))),"",INDEX('Policy Characteristics'!F:F,MATCH($C670,'Policy Characteristics'!$C:$C,0)))</f>
        <v>0</v>
      </c>
      <c r="M670" s="242">
        <f>IF(ISBLANK(INDEX('Policy Characteristics'!G:G,MATCH($C670,'Policy Characteristics'!$C:$C,0))),"",INDEX('Policy Characteristics'!G:G,MATCH($C670,'Policy Characteristics'!$C:$C,0)))</f>
        <v>1</v>
      </c>
      <c r="N670" s="242">
        <f>IF(ISBLANK(INDEX('Policy Characteristics'!H:H,MATCH($C670,'Policy Characteristics'!$C:$C,0))),"",INDEX('Policy Characteristics'!H:H,MATCH($C670,'Policy Characteristics'!$C:$C,0)))</f>
        <v>0.01</v>
      </c>
      <c r="O670" s="446" t="str">
        <f>IF(ISBLANK(INDEX('Policy Characteristics'!I:I,MATCH($C670,'Policy Characteristics'!$C:$C,0))),"",INDEX('Policy Characteristics'!I:I,MATCH($C670,'Policy Characteristics'!$C:$C,0)))</f>
        <v>% of fuel shifted</v>
      </c>
      <c r="P670" s="44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446" t="str">
        <f>IF(ISBLANK(INDEX('Policy Characteristics'!K:K,MATCH($C670,'Policy Characteristics'!$C:$C,0))),"",INDEX('Policy Characteristics'!K:K,MATCH($C670,'Policy Characteristics'!$C:$C,0)))</f>
        <v>industry-ag-main.html#fuel-switching</v>
      </c>
      <c r="R670" s="446" t="str">
        <f>IF(ISBLANK(INDEX('Policy Characteristics'!L:L,MATCH($C670,'Policy Characteristics'!$C:$C,0))),"",INDEX('Policy Characteristics'!L:L,MATCH($C670,'Policy Characteristics'!$C:$C,0)))</f>
        <v>industry-elec-and-hydrogen.html</v>
      </c>
    </row>
    <row r="671" spans="1:18" x14ac:dyDescent="0.25">
      <c r="A671" s="446" t="str">
        <f>IF(ISBLANK(INDEX('Policy Characteristics'!A:A,MATCH($C671,'Policy Characteristics'!$C:$C,0))),"",INDEX('Policy Characteristics'!A:A,MATCH($C671,'Policy Characteristics'!$C:$C,0)))</f>
        <v>Industry</v>
      </c>
      <c r="B671" s="467" t="str">
        <f>IF(ISBLANK(INDEX('Policy Characteristics'!B:B,MATCH($C671,'Policy Characteristics'!$C:$C,0))),"",INDEX('Policy Characteristics'!B:B,MATCH($C671,'Policy Characteristics'!$C:$C,0)))</f>
        <v>Electrification</v>
      </c>
      <c r="C671" s="446" t="str">
        <f t="shared" si="35"/>
        <v>Fraction of Eligible Industrial Energy Use Shifted to Electricity</v>
      </c>
      <c r="D671" s="294" t="s">
        <v>3073</v>
      </c>
      <c r="E671" t="s">
        <v>3673</v>
      </c>
      <c r="F671" t="s">
        <v>2579</v>
      </c>
      <c r="G671" s="339" t="s">
        <v>3673</v>
      </c>
      <c r="H671" s="20">
        <v>1913</v>
      </c>
      <c r="I671" s="468" t="s">
        <v>43</v>
      </c>
      <c r="J671" s="469" t="str">
        <f>IF(ISBLANK(INDEX('Policy Characteristics'!D:D,MATCH($C671,'Policy Characteristics'!$C:$C,0))),"",INDEX('Policy Characteristics'!D:D,MATCH($C671,'Policy Characteristics'!$C:$C,0)))</f>
        <v>Electrification</v>
      </c>
      <c r="K671" s="446" t="str">
        <f>IF(ISBLANK(INDEX('Policy Characteristics'!E:E,MATCH($C671,'Policy Characteristics'!$C:$C,0))),"",INDEX('Policy Characteristics'!E:E,MATCH($C671,'Policy Characteristics'!$C:$C,0)))</f>
        <v>indst shift to electricity</v>
      </c>
      <c r="L671" s="242">
        <f>IF(ISBLANK(INDEX('Policy Characteristics'!F:F,MATCH($C671,'Policy Characteristics'!$C:$C,0))),"",INDEX('Policy Characteristics'!F:F,MATCH($C671,'Policy Characteristics'!$C:$C,0)))</f>
        <v>0</v>
      </c>
      <c r="M671" s="242">
        <f>IF(ISBLANK(INDEX('Policy Characteristics'!G:G,MATCH($C671,'Policy Characteristics'!$C:$C,0))),"",INDEX('Policy Characteristics'!G:G,MATCH($C671,'Policy Characteristics'!$C:$C,0)))</f>
        <v>1</v>
      </c>
      <c r="N671" s="242">
        <f>IF(ISBLANK(INDEX('Policy Characteristics'!H:H,MATCH($C671,'Policy Characteristics'!$C:$C,0))),"",INDEX('Policy Characteristics'!H:H,MATCH($C671,'Policy Characteristics'!$C:$C,0)))</f>
        <v>0.01</v>
      </c>
      <c r="O671" s="446" t="str">
        <f>IF(ISBLANK(INDEX('Policy Characteristics'!I:I,MATCH($C671,'Policy Characteristics'!$C:$C,0))),"",INDEX('Policy Characteristics'!I:I,MATCH($C671,'Policy Characteristics'!$C:$C,0)))</f>
        <v>% of fuel shifted</v>
      </c>
      <c r="P671" s="44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446" t="str">
        <f>IF(ISBLANK(INDEX('Policy Characteristics'!K:K,MATCH($C671,'Policy Characteristics'!$C:$C,0))),"",INDEX('Policy Characteristics'!K:K,MATCH($C671,'Policy Characteristics'!$C:$C,0)))</f>
        <v>industry-ag-main.html#fuel-switching</v>
      </c>
      <c r="R671" s="446" t="str">
        <f>IF(ISBLANK(INDEX('Policy Characteristics'!L:L,MATCH($C671,'Policy Characteristics'!$C:$C,0))),"",INDEX('Policy Characteristics'!L:L,MATCH($C671,'Policy Characteristics'!$C:$C,0)))</f>
        <v>industry-elec-and-hydrogen.html</v>
      </c>
    </row>
    <row r="672" spans="1:18" x14ac:dyDescent="0.25">
      <c r="A672" s="446" t="str">
        <f>IF(ISBLANK(INDEX('Policy Characteristics'!A:A,MATCH($C672,'Policy Characteristics'!$C:$C,0))),"",INDEX('Policy Characteristics'!A:A,MATCH($C672,'Policy Characteristics'!$C:$C,0)))</f>
        <v>Industry</v>
      </c>
      <c r="B672" s="467" t="str">
        <f>IF(ISBLANK(INDEX('Policy Characteristics'!B:B,MATCH($C672,'Policy Characteristics'!$C:$C,0))),"",INDEX('Policy Characteristics'!B:B,MATCH($C672,'Policy Characteristics'!$C:$C,0)))</f>
        <v>Electrification</v>
      </c>
      <c r="C672" s="446" t="str">
        <f t="shared" si="35"/>
        <v>Fraction of Eligible Industrial Energy Use Shifted to Electricity</v>
      </c>
      <c r="D672" s="294" t="s">
        <v>3074</v>
      </c>
      <c r="E672" t="s">
        <v>3515</v>
      </c>
      <c r="F672" t="s">
        <v>3037</v>
      </c>
      <c r="G672" s="339" t="s">
        <v>3522</v>
      </c>
      <c r="H672" s="20">
        <v>1914</v>
      </c>
      <c r="I672" s="468" t="s">
        <v>43</v>
      </c>
      <c r="J672" s="469" t="str">
        <f>IF(ISBLANK(INDEX('Policy Characteristics'!D:D,MATCH($C672,'Policy Characteristics'!$C:$C,0))),"",INDEX('Policy Characteristics'!D:D,MATCH($C672,'Policy Characteristics'!$C:$C,0)))</f>
        <v>Electrification</v>
      </c>
      <c r="K672" s="446" t="str">
        <f>IF(ISBLANK(INDEX('Policy Characteristics'!E:E,MATCH($C672,'Policy Characteristics'!$C:$C,0))),"",INDEX('Policy Characteristics'!E:E,MATCH($C672,'Policy Characteristics'!$C:$C,0)))</f>
        <v>indst shift to electricity</v>
      </c>
      <c r="L672" s="242">
        <f>IF(ISBLANK(INDEX('Policy Characteristics'!F:F,MATCH($C672,'Policy Characteristics'!$C:$C,0))),"",INDEX('Policy Characteristics'!F:F,MATCH($C672,'Policy Characteristics'!$C:$C,0)))</f>
        <v>0</v>
      </c>
      <c r="M672" s="242">
        <f>IF(ISBLANK(INDEX('Policy Characteristics'!G:G,MATCH($C672,'Policy Characteristics'!$C:$C,0))),"",INDEX('Policy Characteristics'!G:G,MATCH($C672,'Policy Characteristics'!$C:$C,0)))</f>
        <v>1</v>
      </c>
      <c r="N672" s="242">
        <f>IF(ISBLANK(INDEX('Policy Characteristics'!H:H,MATCH($C672,'Policy Characteristics'!$C:$C,0))),"",INDEX('Policy Characteristics'!H:H,MATCH($C672,'Policy Characteristics'!$C:$C,0)))</f>
        <v>0.01</v>
      </c>
      <c r="O672" s="446" t="str">
        <f>IF(ISBLANK(INDEX('Policy Characteristics'!I:I,MATCH($C672,'Policy Characteristics'!$C:$C,0))),"",INDEX('Policy Characteristics'!I:I,MATCH($C672,'Policy Characteristics'!$C:$C,0)))</f>
        <v>% of fuel shifted</v>
      </c>
      <c r="P672" s="44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446" t="str">
        <f>IF(ISBLANK(INDEX('Policy Characteristics'!K:K,MATCH($C672,'Policy Characteristics'!$C:$C,0))),"",INDEX('Policy Characteristics'!K:K,MATCH($C672,'Policy Characteristics'!$C:$C,0)))</f>
        <v>industry-ag-main.html#fuel-switching</v>
      </c>
      <c r="R672" s="446" t="str">
        <f>IF(ISBLANK(INDEX('Policy Characteristics'!L:L,MATCH($C672,'Policy Characteristics'!$C:$C,0))),"",INDEX('Policy Characteristics'!L:L,MATCH($C672,'Policy Characteristics'!$C:$C,0)))</f>
        <v>industry-elec-and-hydrogen.html</v>
      </c>
    </row>
    <row r="673" spans="1:18" x14ac:dyDescent="0.25">
      <c r="A673" s="446" t="str">
        <f>IF(ISBLANK(INDEX('Policy Characteristics'!A:A,MATCH($C673,'Policy Characteristics'!$C:$C,0))),"",INDEX('Policy Characteristics'!A:A,MATCH($C673,'Policy Characteristics'!$C:$C,0)))</f>
        <v>Industry</v>
      </c>
      <c r="B673" s="467" t="str">
        <f>IF(ISBLANK(INDEX('Policy Characteristics'!B:B,MATCH($C673,'Policy Characteristics'!$C:$C,0))),"",INDEX('Policy Characteristics'!B:B,MATCH($C673,'Policy Characteristics'!$C:$C,0)))</f>
        <v>Electrification</v>
      </c>
      <c r="C673" s="446" t="str">
        <f t="shared" si="35"/>
        <v>Fraction of Eligible Industrial Energy Use Shifted to Electricity</v>
      </c>
      <c r="D673" s="294" t="s">
        <v>3074</v>
      </c>
      <c r="E673" t="s">
        <v>3516</v>
      </c>
      <c r="F673" t="s">
        <v>3037</v>
      </c>
      <c r="G673" s="339" t="s">
        <v>3523</v>
      </c>
      <c r="H673" s="20">
        <v>1915</v>
      </c>
      <c r="I673" s="468" t="s">
        <v>43</v>
      </c>
      <c r="J673" s="469" t="str">
        <f>IF(ISBLANK(INDEX('Policy Characteristics'!D:D,MATCH($C673,'Policy Characteristics'!$C:$C,0))),"",INDEX('Policy Characteristics'!D:D,MATCH($C673,'Policy Characteristics'!$C:$C,0)))</f>
        <v>Electrification</v>
      </c>
      <c r="K673" s="446" t="str">
        <f>IF(ISBLANK(INDEX('Policy Characteristics'!E:E,MATCH($C673,'Policy Characteristics'!$C:$C,0))),"",INDEX('Policy Characteristics'!E:E,MATCH($C673,'Policy Characteristics'!$C:$C,0)))</f>
        <v>indst shift to electricity</v>
      </c>
      <c r="L673" s="242">
        <f>IF(ISBLANK(INDEX('Policy Characteristics'!F:F,MATCH($C673,'Policy Characteristics'!$C:$C,0))),"",INDEX('Policy Characteristics'!F:F,MATCH($C673,'Policy Characteristics'!$C:$C,0)))</f>
        <v>0</v>
      </c>
      <c r="M673" s="242">
        <f>IF(ISBLANK(INDEX('Policy Characteristics'!G:G,MATCH($C673,'Policy Characteristics'!$C:$C,0))),"",INDEX('Policy Characteristics'!G:G,MATCH($C673,'Policy Characteristics'!$C:$C,0)))</f>
        <v>1</v>
      </c>
      <c r="N673" s="242">
        <f>IF(ISBLANK(INDEX('Policy Characteristics'!H:H,MATCH($C673,'Policy Characteristics'!$C:$C,0))),"",INDEX('Policy Characteristics'!H:H,MATCH($C673,'Policy Characteristics'!$C:$C,0)))</f>
        <v>0.01</v>
      </c>
      <c r="O673" s="446" t="str">
        <f>IF(ISBLANK(INDEX('Policy Characteristics'!I:I,MATCH($C673,'Policy Characteristics'!$C:$C,0))),"",INDEX('Policy Characteristics'!I:I,MATCH($C673,'Policy Characteristics'!$C:$C,0)))</f>
        <v>% of fuel shifted</v>
      </c>
      <c r="P673" s="44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446" t="str">
        <f>IF(ISBLANK(INDEX('Policy Characteristics'!K:K,MATCH($C673,'Policy Characteristics'!$C:$C,0))),"",INDEX('Policy Characteristics'!K:K,MATCH($C673,'Policy Characteristics'!$C:$C,0)))</f>
        <v>industry-ag-main.html#fuel-switching</v>
      </c>
      <c r="R673" s="446" t="str">
        <f>IF(ISBLANK(INDEX('Policy Characteristics'!L:L,MATCH($C673,'Policy Characteristics'!$C:$C,0))),"",INDEX('Policy Characteristics'!L:L,MATCH($C673,'Policy Characteristics'!$C:$C,0)))</f>
        <v>industry-elec-and-hydrogen.html</v>
      </c>
    </row>
    <row r="674" spans="1:18" x14ac:dyDescent="0.25">
      <c r="A674" s="446" t="str">
        <f>IF(ISBLANK(INDEX('Policy Characteristics'!A:A,MATCH($C674,'Policy Characteristics'!$C:$C,0))),"",INDEX('Policy Characteristics'!A:A,MATCH($C674,'Policy Characteristics'!$C:$C,0)))</f>
        <v>Industry</v>
      </c>
      <c r="B674" s="467" t="str">
        <f>IF(ISBLANK(INDEX('Policy Characteristics'!B:B,MATCH($C674,'Policy Characteristics'!$C:$C,0))),"",INDEX('Policy Characteristics'!B:B,MATCH($C674,'Policy Characteristics'!$C:$C,0)))</f>
        <v>Electrification</v>
      </c>
      <c r="C674" s="446" t="str">
        <f t="shared" si="35"/>
        <v>Fraction of Eligible Industrial Energy Use Shifted to Electricity</v>
      </c>
      <c r="D674" s="294" t="s">
        <v>3074</v>
      </c>
      <c r="E674" t="s">
        <v>3517</v>
      </c>
      <c r="F674" t="s">
        <v>3037</v>
      </c>
      <c r="G674" s="339" t="s">
        <v>3524</v>
      </c>
      <c r="H674" s="20">
        <v>1916</v>
      </c>
      <c r="I674" s="468" t="s">
        <v>43</v>
      </c>
      <c r="J674" s="469" t="str">
        <f>IF(ISBLANK(INDEX('Policy Characteristics'!D:D,MATCH($C674,'Policy Characteristics'!$C:$C,0))),"",INDEX('Policy Characteristics'!D:D,MATCH($C674,'Policy Characteristics'!$C:$C,0)))</f>
        <v>Electrification</v>
      </c>
      <c r="K674" s="446" t="str">
        <f>IF(ISBLANK(INDEX('Policy Characteristics'!E:E,MATCH($C674,'Policy Characteristics'!$C:$C,0))),"",INDEX('Policy Characteristics'!E:E,MATCH($C674,'Policy Characteristics'!$C:$C,0)))</f>
        <v>indst shift to electricity</v>
      </c>
      <c r="L674" s="242">
        <f>IF(ISBLANK(INDEX('Policy Characteristics'!F:F,MATCH($C674,'Policy Characteristics'!$C:$C,0))),"",INDEX('Policy Characteristics'!F:F,MATCH($C674,'Policy Characteristics'!$C:$C,0)))</f>
        <v>0</v>
      </c>
      <c r="M674" s="242">
        <f>IF(ISBLANK(INDEX('Policy Characteristics'!G:G,MATCH($C674,'Policy Characteristics'!$C:$C,0))),"",INDEX('Policy Characteristics'!G:G,MATCH($C674,'Policy Characteristics'!$C:$C,0)))</f>
        <v>1</v>
      </c>
      <c r="N674" s="242">
        <f>IF(ISBLANK(INDEX('Policy Characteristics'!H:H,MATCH($C674,'Policy Characteristics'!$C:$C,0))),"",INDEX('Policy Characteristics'!H:H,MATCH($C674,'Policy Characteristics'!$C:$C,0)))</f>
        <v>0.01</v>
      </c>
      <c r="O674" s="446" t="str">
        <f>IF(ISBLANK(INDEX('Policy Characteristics'!I:I,MATCH($C674,'Policy Characteristics'!$C:$C,0))),"",INDEX('Policy Characteristics'!I:I,MATCH($C674,'Policy Characteristics'!$C:$C,0)))</f>
        <v>% of fuel shifted</v>
      </c>
      <c r="P674" s="44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446" t="str">
        <f>IF(ISBLANK(INDEX('Policy Characteristics'!K:K,MATCH($C674,'Policy Characteristics'!$C:$C,0))),"",INDEX('Policy Characteristics'!K:K,MATCH($C674,'Policy Characteristics'!$C:$C,0)))</f>
        <v>industry-ag-main.html#fuel-switching</v>
      </c>
      <c r="R674" s="446" t="str">
        <f>IF(ISBLANK(INDEX('Policy Characteristics'!L:L,MATCH($C674,'Policy Characteristics'!$C:$C,0))),"",INDEX('Policy Characteristics'!L:L,MATCH($C674,'Policy Characteristics'!$C:$C,0)))</f>
        <v>industry-elec-and-hydrogen.html</v>
      </c>
    </row>
    <row r="675" spans="1:18" x14ac:dyDescent="0.25">
      <c r="A675" s="446" t="str">
        <f>IF(ISBLANK(INDEX('Policy Characteristics'!A:A,MATCH($C675,'Policy Characteristics'!$C:$C,0))),"",INDEX('Policy Characteristics'!A:A,MATCH($C675,'Policy Characteristics'!$C:$C,0)))</f>
        <v>Industry</v>
      </c>
      <c r="B675" s="467" t="str">
        <f>IF(ISBLANK(INDEX('Policy Characteristics'!B:B,MATCH($C675,'Policy Characteristics'!$C:$C,0))),"",INDEX('Policy Characteristics'!B:B,MATCH($C675,'Policy Characteristics'!$C:$C,0)))</f>
        <v>Electrification</v>
      </c>
      <c r="C675" s="446" t="str">
        <f t="shared" si="35"/>
        <v>Fraction of Eligible Industrial Energy Use Shifted to Electricity</v>
      </c>
      <c r="D675" s="294" t="s">
        <v>3074</v>
      </c>
      <c r="E675" t="s">
        <v>3518</v>
      </c>
      <c r="F675" t="s">
        <v>3037</v>
      </c>
      <c r="G675" s="339" t="s">
        <v>3525</v>
      </c>
      <c r="H675" s="20">
        <v>1917</v>
      </c>
      <c r="I675" s="468" t="s">
        <v>43</v>
      </c>
      <c r="J675" s="469" t="str">
        <f>IF(ISBLANK(INDEX('Policy Characteristics'!D:D,MATCH($C675,'Policy Characteristics'!$C:$C,0))),"",INDEX('Policy Characteristics'!D:D,MATCH($C675,'Policy Characteristics'!$C:$C,0)))</f>
        <v>Electrification</v>
      </c>
      <c r="K675" s="446" t="str">
        <f>IF(ISBLANK(INDEX('Policy Characteristics'!E:E,MATCH($C675,'Policy Characteristics'!$C:$C,0))),"",INDEX('Policy Characteristics'!E:E,MATCH($C675,'Policy Characteristics'!$C:$C,0)))</f>
        <v>indst shift to electricity</v>
      </c>
      <c r="L675" s="242">
        <f>IF(ISBLANK(INDEX('Policy Characteristics'!F:F,MATCH($C675,'Policy Characteristics'!$C:$C,0))),"",INDEX('Policy Characteristics'!F:F,MATCH($C675,'Policy Characteristics'!$C:$C,0)))</f>
        <v>0</v>
      </c>
      <c r="M675" s="242">
        <f>IF(ISBLANK(INDEX('Policy Characteristics'!G:G,MATCH($C675,'Policy Characteristics'!$C:$C,0))),"",INDEX('Policy Characteristics'!G:G,MATCH($C675,'Policy Characteristics'!$C:$C,0)))</f>
        <v>1</v>
      </c>
      <c r="N675" s="242">
        <f>IF(ISBLANK(INDEX('Policy Characteristics'!H:H,MATCH($C675,'Policy Characteristics'!$C:$C,0))),"",INDEX('Policy Characteristics'!H:H,MATCH($C675,'Policy Characteristics'!$C:$C,0)))</f>
        <v>0.01</v>
      </c>
      <c r="O675" s="446" t="str">
        <f>IF(ISBLANK(INDEX('Policy Characteristics'!I:I,MATCH($C675,'Policy Characteristics'!$C:$C,0))),"",INDEX('Policy Characteristics'!I:I,MATCH($C675,'Policy Characteristics'!$C:$C,0)))</f>
        <v>% of fuel shifted</v>
      </c>
      <c r="P675" s="44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446" t="str">
        <f>IF(ISBLANK(INDEX('Policy Characteristics'!K:K,MATCH($C675,'Policy Characteristics'!$C:$C,0))),"",INDEX('Policy Characteristics'!K:K,MATCH($C675,'Policy Characteristics'!$C:$C,0)))</f>
        <v>industry-ag-main.html#fuel-switching</v>
      </c>
      <c r="R675" s="446" t="str">
        <f>IF(ISBLANK(INDEX('Policy Characteristics'!L:L,MATCH($C675,'Policy Characteristics'!$C:$C,0))),"",INDEX('Policy Characteristics'!L:L,MATCH($C675,'Policy Characteristics'!$C:$C,0)))</f>
        <v>industry-elec-and-hydrogen.html</v>
      </c>
    </row>
    <row r="676" spans="1:18" x14ac:dyDescent="0.25">
      <c r="A676" s="446" t="str">
        <f>IF(ISBLANK(INDEX('Policy Characteristics'!A:A,MATCH($C676,'Policy Characteristics'!$C:$C,0))),"",INDEX('Policy Characteristics'!A:A,MATCH($C676,'Policy Characteristics'!$C:$C,0)))</f>
        <v>Industry</v>
      </c>
      <c r="B676" s="467" t="str">
        <f>IF(ISBLANK(INDEX('Policy Characteristics'!B:B,MATCH($C676,'Policy Characteristics'!$C:$C,0))),"",INDEX('Policy Characteristics'!B:B,MATCH($C676,'Policy Characteristics'!$C:$C,0)))</f>
        <v>Electrification</v>
      </c>
      <c r="C676" s="446" t="str">
        <f t="shared" si="35"/>
        <v>Fraction of Eligible Industrial Energy Use Shifted to Electricity</v>
      </c>
      <c r="D676" s="294" t="s">
        <v>3074</v>
      </c>
      <c r="E676" t="s">
        <v>3519</v>
      </c>
      <c r="F676" t="s">
        <v>3037</v>
      </c>
      <c r="G676" s="339" t="s">
        <v>3526</v>
      </c>
      <c r="H676" s="20">
        <v>1918</v>
      </c>
      <c r="I676" s="468" t="s">
        <v>43</v>
      </c>
      <c r="J676" s="469" t="str">
        <f>IF(ISBLANK(INDEX('Policy Characteristics'!D:D,MATCH($C676,'Policy Characteristics'!$C:$C,0))),"",INDEX('Policy Characteristics'!D:D,MATCH($C676,'Policy Characteristics'!$C:$C,0)))</f>
        <v>Electrification</v>
      </c>
      <c r="K676" s="446" t="str">
        <f>IF(ISBLANK(INDEX('Policy Characteristics'!E:E,MATCH($C676,'Policy Characteristics'!$C:$C,0))),"",INDEX('Policy Characteristics'!E:E,MATCH($C676,'Policy Characteristics'!$C:$C,0)))</f>
        <v>indst shift to electricity</v>
      </c>
      <c r="L676" s="242">
        <f>IF(ISBLANK(INDEX('Policy Characteristics'!F:F,MATCH($C676,'Policy Characteristics'!$C:$C,0))),"",INDEX('Policy Characteristics'!F:F,MATCH($C676,'Policy Characteristics'!$C:$C,0)))</f>
        <v>0</v>
      </c>
      <c r="M676" s="242">
        <f>IF(ISBLANK(INDEX('Policy Characteristics'!G:G,MATCH($C676,'Policy Characteristics'!$C:$C,0))),"",INDEX('Policy Characteristics'!G:G,MATCH($C676,'Policy Characteristics'!$C:$C,0)))</f>
        <v>1</v>
      </c>
      <c r="N676" s="242">
        <f>IF(ISBLANK(INDEX('Policy Characteristics'!H:H,MATCH($C676,'Policy Characteristics'!$C:$C,0))),"",INDEX('Policy Characteristics'!H:H,MATCH($C676,'Policy Characteristics'!$C:$C,0)))</f>
        <v>0.01</v>
      </c>
      <c r="O676" s="446" t="str">
        <f>IF(ISBLANK(INDEX('Policy Characteristics'!I:I,MATCH($C676,'Policy Characteristics'!$C:$C,0))),"",INDEX('Policy Characteristics'!I:I,MATCH($C676,'Policy Characteristics'!$C:$C,0)))</f>
        <v>% of fuel shifted</v>
      </c>
      <c r="P676" s="44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446" t="str">
        <f>IF(ISBLANK(INDEX('Policy Characteristics'!K:K,MATCH($C676,'Policy Characteristics'!$C:$C,0))),"",INDEX('Policy Characteristics'!K:K,MATCH($C676,'Policy Characteristics'!$C:$C,0)))</f>
        <v>industry-ag-main.html#fuel-switching</v>
      </c>
      <c r="R676" s="446" t="str">
        <f>IF(ISBLANK(INDEX('Policy Characteristics'!L:L,MATCH($C676,'Policy Characteristics'!$C:$C,0))),"",INDEX('Policy Characteristics'!L:L,MATCH($C676,'Policy Characteristics'!$C:$C,0)))</f>
        <v>industry-elec-and-hydrogen.html</v>
      </c>
    </row>
    <row r="677" spans="1:18" x14ac:dyDescent="0.25">
      <c r="A677" s="446" t="str">
        <f>IF(ISBLANK(INDEX('Policy Characteristics'!A:A,MATCH($C677,'Policy Characteristics'!$C:$C,0))),"",INDEX('Policy Characteristics'!A:A,MATCH($C677,'Policy Characteristics'!$C:$C,0)))</f>
        <v>Industry</v>
      </c>
      <c r="B677" s="467" t="str">
        <f>IF(ISBLANK(INDEX('Policy Characteristics'!B:B,MATCH($C677,'Policy Characteristics'!$C:$C,0))),"",INDEX('Policy Characteristics'!B:B,MATCH($C677,'Policy Characteristics'!$C:$C,0)))</f>
        <v>Electrification</v>
      </c>
      <c r="C677" s="446" t="str">
        <f t="shared" si="35"/>
        <v>Fraction of Eligible Industrial Energy Use Shifted to Electricity</v>
      </c>
      <c r="D677" s="294" t="s">
        <v>3074</v>
      </c>
      <c r="E677" t="s">
        <v>3520</v>
      </c>
      <c r="F677" t="s">
        <v>3037</v>
      </c>
      <c r="G677" s="339" t="s">
        <v>3527</v>
      </c>
      <c r="H677" s="20">
        <v>1919</v>
      </c>
      <c r="I677" s="468" t="s">
        <v>43</v>
      </c>
      <c r="J677" s="469" t="str">
        <f>IF(ISBLANK(INDEX('Policy Characteristics'!D:D,MATCH($C677,'Policy Characteristics'!$C:$C,0))),"",INDEX('Policy Characteristics'!D:D,MATCH($C677,'Policy Characteristics'!$C:$C,0)))</f>
        <v>Electrification</v>
      </c>
      <c r="K677" s="446" t="str">
        <f>IF(ISBLANK(INDEX('Policy Characteristics'!E:E,MATCH($C677,'Policy Characteristics'!$C:$C,0))),"",INDEX('Policy Characteristics'!E:E,MATCH($C677,'Policy Characteristics'!$C:$C,0)))</f>
        <v>indst shift to electricity</v>
      </c>
      <c r="L677" s="242">
        <f>IF(ISBLANK(INDEX('Policy Characteristics'!F:F,MATCH($C677,'Policy Characteristics'!$C:$C,0))),"",INDEX('Policy Characteristics'!F:F,MATCH($C677,'Policy Characteristics'!$C:$C,0)))</f>
        <v>0</v>
      </c>
      <c r="M677" s="242">
        <f>IF(ISBLANK(INDEX('Policy Characteristics'!G:G,MATCH($C677,'Policy Characteristics'!$C:$C,0))),"",INDEX('Policy Characteristics'!G:G,MATCH($C677,'Policy Characteristics'!$C:$C,0)))</f>
        <v>1</v>
      </c>
      <c r="N677" s="242">
        <f>IF(ISBLANK(INDEX('Policy Characteristics'!H:H,MATCH($C677,'Policy Characteristics'!$C:$C,0))),"",INDEX('Policy Characteristics'!H:H,MATCH($C677,'Policy Characteristics'!$C:$C,0)))</f>
        <v>0.01</v>
      </c>
      <c r="O677" s="446" t="str">
        <f>IF(ISBLANK(INDEX('Policy Characteristics'!I:I,MATCH($C677,'Policy Characteristics'!$C:$C,0))),"",INDEX('Policy Characteristics'!I:I,MATCH($C677,'Policy Characteristics'!$C:$C,0)))</f>
        <v>% of fuel shifted</v>
      </c>
      <c r="P677" s="44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446" t="str">
        <f>IF(ISBLANK(INDEX('Policy Characteristics'!K:K,MATCH($C677,'Policy Characteristics'!$C:$C,0))),"",INDEX('Policy Characteristics'!K:K,MATCH($C677,'Policy Characteristics'!$C:$C,0)))</f>
        <v>industry-ag-main.html#fuel-switching</v>
      </c>
      <c r="R677" s="446" t="str">
        <f>IF(ISBLANK(INDEX('Policy Characteristics'!L:L,MATCH($C677,'Policy Characteristics'!$C:$C,0))),"",INDEX('Policy Characteristics'!L:L,MATCH($C677,'Policy Characteristics'!$C:$C,0)))</f>
        <v>industry-elec-and-hydrogen.html</v>
      </c>
    </row>
    <row r="678" spans="1:18" x14ac:dyDescent="0.25">
      <c r="A678" s="446" t="str">
        <f>IF(ISBLANK(INDEX('Policy Characteristics'!A:A,MATCH($C678,'Policy Characteristics'!$C:$C,0))),"",INDEX('Policy Characteristics'!A:A,MATCH($C678,'Policy Characteristics'!$C:$C,0)))</f>
        <v>Industry</v>
      </c>
      <c r="B678" s="467" t="str">
        <f>IF(ISBLANK(INDEX('Policy Characteristics'!B:B,MATCH($C678,'Policy Characteristics'!$C:$C,0))),"",INDEX('Policy Characteristics'!B:B,MATCH($C678,'Policy Characteristics'!$C:$C,0)))</f>
        <v>Electrification</v>
      </c>
      <c r="C678" s="446" t="str">
        <f t="shared" si="35"/>
        <v>Fraction of Eligible Industrial Energy Use Shifted to Electricity</v>
      </c>
      <c r="D678" s="294" t="s">
        <v>3074</v>
      </c>
      <c r="E678" t="s">
        <v>3521</v>
      </c>
      <c r="F678" t="s">
        <v>3037</v>
      </c>
      <c r="G678" s="339" t="s">
        <v>3528</v>
      </c>
      <c r="H678" s="20">
        <v>1920</v>
      </c>
      <c r="I678" s="468" t="s">
        <v>43</v>
      </c>
      <c r="J678" s="469" t="str">
        <f>IF(ISBLANK(INDEX('Policy Characteristics'!D:D,MATCH($C678,'Policy Characteristics'!$C:$C,0))),"",INDEX('Policy Characteristics'!D:D,MATCH($C678,'Policy Characteristics'!$C:$C,0)))</f>
        <v>Electrification</v>
      </c>
      <c r="K678" s="446" t="str">
        <f>IF(ISBLANK(INDEX('Policy Characteristics'!E:E,MATCH($C678,'Policy Characteristics'!$C:$C,0))),"",INDEX('Policy Characteristics'!E:E,MATCH($C678,'Policy Characteristics'!$C:$C,0)))</f>
        <v>indst shift to electricity</v>
      </c>
      <c r="L678" s="242">
        <f>IF(ISBLANK(INDEX('Policy Characteristics'!F:F,MATCH($C678,'Policy Characteristics'!$C:$C,0))),"",INDEX('Policy Characteristics'!F:F,MATCH($C678,'Policy Characteristics'!$C:$C,0)))</f>
        <v>0</v>
      </c>
      <c r="M678" s="242">
        <f>IF(ISBLANK(INDEX('Policy Characteristics'!G:G,MATCH($C678,'Policy Characteristics'!$C:$C,0))),"",INDEX('Policy Characteristics'!G:G,MATCH($C678,'Policy Characteristics'!$C:$C,0)))</f>
        <v>1</v>
      </c>
      <c r="N678" s="242">
        <f>IF(ISBLANK(INDEX('Policy Characteristics'!H:H,MATCH($C678,'Policy Characteristics'!$C:$C,0))),"",INDEX('Policy Characteristics'!H:H,MATCH($C678,'Policy Characteristics'!$C:$C,0)))</f>
        <v>0.01</v>
      </c>
      <c r="O678" s="446" t="str">
        <f>IF(ISBLANK(INDEX('Policy Characteristics'!I:I,MATCH($C678,'Policy Characteristics'!$C:$C,0))),"",INDEX('Policy Characteristics'!I:I,MATCH($C678,'Policy Characteristics'!$C:$C,0)))</f>
        <v>% of fuel shifted</v>
      </c>
      <c r="P678" s="44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446" t="str">
        <f>IF(ISBLANK(INDEX('Policy Characteristics'!K:K,MATCH($C678,'Policy Characteristics'!$C:$C,0))),"",INDEX('Policy Characteristics'!K:K,MATCH($C678,'Policy Characteristics'!$C:$C,0)))</f>
        <v>industry-ag-main.html#fuel-switching</v>
      </c>
      <c r="R678" s="446" t="str">
        <f>IF(ISBLANK(INDEX('Policy Characteristics'!L:L,MATCH($C678,'Policy Characteristics'!$C:$C,0))),"",INDEX('Policy Characteristics'!L:L,MATCH($C678,'Policy Characteristics'!$C:$C,0)))</f>
        <v>industry-elec-and-hydrogen.html</v>
      </c>
    </row>
    <row r="679" spans="1:18" x14ac:dyDescent="0.25">
      <c r="A679" s="446" t="str">
        <f>IF(ISBLANK(INDEX('Policy Characteristics'!A:A,MATCH($C679,'Policy Characteristics'!$C:$C,0))),"",INDEX('Policy Characteristics'!A:A,MATCH($C679,'Policy Characteristics'!$C:$C,0)))</f>
        <v>Industry</v>
      </c>
      <c r="B679" s="467" t="str">
        <f>IF(ISBLANK(INDEX('Policy Characteristics'!B:B,MATCH($C679,'Policy Characteristics'!$C:$C,0))),"",INDEX('Policy Characteristics'!B:B,MATCH($C679,'Policy Characteristics'!$C:$C,0)))</f>
        <v>Electrification</v>
      </c>
      <c r="C679" s="446" t="str">
        <f t="shared" si="35"/>
        <v>Fraction of Eligible Industrial Energy Use Shifted to Electricity</v>
      </c>
      <c r="D679" s="294" t="s">
        <v>3074</v>
      </c>
      <c r="E679" t="s">
        <v>3673</v>
      </c>
      <c r="F679" t="s">
        <v>3037</v>
      </c>
      <c r="G679" s="339" t="s">
        <v>3673</v>
      </c>
      <c r="H679" s="20">
        <v>1921</v>
      </c>
      <c r="I679" s="468" t="s">
        <v>43</v>
      </c>
      <c r="J679" s="469" t="str">
        <f>IF(ISBLANK(INDEX('Policy Characteristics'!D:D,MATCH($C679,'Policy Characteristics'!$C:$C,0))),"",INDEX('Policy Characteristics'!D:D,MATCH($C679,'Policy Characteristics'!$C:$C,0)))</f>
        <v>Electrification</v>
      </c>
      <c r="K679" s="446" t="str">
        <f>IF(ISBLANK(INDEX('Policy Characteristics'!E:E,MATCH($C679,'Policy Characteristics'!$C:$C,0))),"",INDEX('Policy Characteristics'!E:E,MATCH($C679,'Policy Characteristics'!$C:$C,0)))</f>
        <v>indst shift to electricity</v>
      </c>
      <c r="L679" s="242">
        <f>IF(ISBLANK(INDEX('Policy Characteristics'!F:F,MATCH($C679,'Policy Characteristics'!$C:$C,0))),"",INDEX('Policy Characteristics'!F:F,MATCH($C679,'Policy Characteristics'!$C:$C,0)))</f>
        <v>0</v>
      </c>
      <c r="M679" s="242">
        <f>IF(ISBLANK(INDEX('Policy Characteristics'!G:G,MATCH($C679,'Policy Characteristics'!$C:$C,0))),"",INDEX('Policy Characteristics'!G:G,MATCH($C679,'Policy Characteristics'!$C:$C,0)))</f>
        <v>1</v>
      </c>
      <c r="N679" s="242">
        <f>IF(ISBLANK(INDEX('Policy Characteristics'!H:H,MATCH($C679,'Policy Characteristics'!$C:$C,0))),"",INDEX('Policy Characteristics'!H:H,MATCH($C679,'Policy Characteristics'!$C:$C,0)))</f>
        <v>0.01</v>
      </c>
      <c r="O679" s="446" t="str">
        <f>IF(ISBLANK(INDEX('Policy Characteristics'!I:I,MATCH($C679,'Policy Characteristics'!$C:$C,0))),"",INDEX('Policy Characteristics'!I:I,MATCH($C679,'Policy Characteristics'!$C:$C,0)))</f>
        <v>% of fuel shifted</v>
      </c>
      <c r="P679" s="44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446" t="str">
        <f>IF(ISBLANK(INDEX('Policy Characteristics'!K:K,MATCH($C679,'Policy Characteristics'!$C:$C,0))),"",INDEX('Policy Characteristics'!K:K,MATCH($C679,'Policy Characteristics'!$C:$C,0)))</f>
        <v>industry-ag-main.html#fuel-switching</v>
      </c>
      <c r="R679" s="446" t="str">
        <f>IF(ISBLANK(INDEX('Policy Characteristics'!L:L,MATCH($C679,'Policy Characteristics'!$C:$C,0))),"",INDEX('Policy Characteristics'!L:L,MATCH($C679,'Policy Characteristics'!$C:$C,0)))</f>
        <v>industry-elec-and-hydrogen.html</v>
      </c>
    </row>
    <row r="680" spans="1:18" x14ac:dyDescent="0.25">
      <c r="A680" s="446" t="str">
        <f>IF(ISBLANK(INDEX('Policy Characteristics'!A:A,MATCH($C680,'Policy Characteristics'!$C:$C,0))),"",INDEX('Policy Characteristics'!A:A,MATCH($C680,'Policy Characteristics'!$C:$C,0)))</f>
        <v>Industry</v>
      </c>
      <c r="B680" s="467" t="str">
        <f>IF(ISBLANK(INDEX('Policy Characteristics'!B:B,MATCH($C680,'Policy Characteristics'!$C:$C,0))),"",INDEX('Policy Characteristics'!B:B,MATCH($C680,'Policy Characteristics'!$C:$C,0)))</f>
        <v>Electrification</v>
      </c>
      <c r="C680" s="446" t="str">
        <f t="shared" si="35"/>
        <v>Fraction of Eligible Industrial Energy Use Shifted to Electricity</v>
      </c>
      <c r="D680" s="294" t="s">
        <v>3075</v>
      </c>
      <c r="E680" t="s">
        <v>3515</v>
      </c>
      <c r="F680" t="s">
        <v>3038</v>
      </c>
      <c r="G680" s="339" t="s">
        <v>3522</v>
      </c>
      <c r="H680" s="20">
        <v>1922</v>
      </c>
      <c r="I680" s="468" t="s">
        <v>43</v>
      </c>
      <c r="J680" s="469" t="str">
        <f>IF(ISBLANK(INDEX('Policy Characteristics'!D:D,MATCH($C680,'Policy Characteristics'!$C:$C,0))),"",INDEX('Policy Characteristics'!D:D,MATCH($C680,'Policy Characteristics'!$C:$C,0)))</f>
        <v>Electrification</v>
      </c>
      <c r="K680" s="446" t="str">
        <f>IF(ISBLANK(INDEX('Policy Characteristics'!E:E,MATCH($C680,'Policy Characteristics'!$C:$C,0))),"",INDEX('Policy Characteristics'!E:E,MATCH($C680,'Policy Characteristics'!$C:$C,0)))</f>
        <v>indst shift to electricity</v>
      </c>
      <c r="L680" s="242">
        <f>IF(ISBLANK(INDEX('Policy Characteristics'!F:F,MATCH($C680,'Policy Characteristics'!$C:$C,0))),"",INDEX('Policy Characteristics'!F:F,MATCH($C680,'Policy Characteristics'!$C:$C,0)))</f>
        <v>0</v>
      </c>
      <c r="M680" s="242">
        <f>IF(ISBLANK(INDEX('Policy Characteristics'!G:G,MATCH($C680,'Policy Characteristics'!$C:$C,0))),"",INDEX('Policy Characteristics'!G:G,MATCH($C680,'Policy Characteristics'!$C:$C,0)))</f>
        <v>1</v>
      </c>
      <c r="N680" s="242">
        <f>IF(ISBLANK(INDEX('Policy Characteristics'!H:H,MATCH($C680,'Policy Characteristics'!$C:$C,0))),"",INDEX('Policy Characteristics'!H:H,MATCH($C680,'Policy Characteristics'!$C:$C,0)))</f>
        <v>0.01</v>
      </c>
      <c r="O680" s="446" t="str">
        <f>IF(ISBLANK(INDEX('Policy Characteristics'!I:I,MATCH($C680,'Policy Characteristics'!$C:$C,0))),"",INDEX('Policy Characteristics'!I:I,MATCH($C680,'Policy Characteristics'!$C:$C,0)))</f>
        <v>% of fuel shifted</v>
      </c>
      <c r="P680" s="44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446" t="str">
        <f>IF(ISBLANK(INDEX('Policy Characteristics'!K:K,MATCH($C680,'Policy Characteristics'!$C:$C,0))),"",INDEX('Policy Characteristics'!K:K,MATCH($C680,'Policy Characteristics'!$C:$C,0)))</f>
        <v>industry-ag-main.html#fuel-switching</v>
      </c>
      <c r="R680" s="446" t="str">
        <f>IF(ISBLANK(INDEX('Policy Characteristics'!L:L,MATCH($C680,'Policy Characteristics'!$C:$C,0))),"",INDEX('Policy Characteristics'!L:L,MATCH($C680,'Policy Characteristics'!$C:$C,0)))</f>
        <v>industry-elec-and-hydrogen.html</v>
      </c>
    </row>
    <row r="681" spans="1:18" x14ac:dyDescent="0.25">
      <c r="A681" s="446" t="str">
        <f>IF(ISBLANK(INDEX('Policy Characteristics'!A:A,MATCH($C681,'Policy Characteristics'!$C:$C,0))),"",INDEX('Policy Characteristics'!A:A,MATCH($C681,'Policy Characteristics'!$C:$C,0)))</f>
        <v>Industry</v>
      </c>
      <c r="B681" s="467" t="str">
        <f>IF(ISBLANK(INDEX('Policy Characteristics'!B:B,MATCH($C681,'Policy Characteristics'!$C:$C,0))),"",INDEX('Policy Characteristics'!B:B,MATCH($C681,'Policy Characteristics'!$C:$C,0)))</f>
        <v>Electrification</v>
      </c>
      <c r="C681" s="446" t="str">
        <f t="shared" si="35"/>
        <v>Fraction of Eligible Industrial Energy Use Shifted to Electricity</v>
      </c>
      <c r="D681" s="294" t="s">
        <v>3075</v>
      </c>
      <c r="E681" t="s">
        <v>3516</v>
      </c>
      <c r="F681" t="s">
        <v>3038</v>
      </c>
      <c r="G681" s="339" t="s">
        <v>3523</v>
      </c>
      <c r="H681" s="20">
        <v>1923</v>
      </c>
      <c r="I681" s="468" t="s">
        <v>43</v>
      </c>
      <c r="J681" s="469" t="str">
        <f>IF(ISBLANK(INDEX('Policy Characteristics'!D:D,MATCH($C681,'Policy Characteristics'!$C:$C,0))),"",INDEX('Policy Characteristics'!D:D,MATCH($C681,'Policy Characteristics'!$C:$C,0)))</f>
        <v>Electrification</v>
      </c>
      <c r="K681" s="446" t="str">
        <f>IF(ISBLANK(INDEX('Policy Characteristics'!E:E,MATCH($C681,'Policy Characteristics'!$C:$C,0))),"",INDEX('Policy Characteristics'!E:E,MATCH($C681,'Policy Characteristics'!$C:$C,0)))</f>
        <v>indst shift to electricity</v>
      </c>
      <c r="L681" s="242">
        <f>IF(ISBLANK(INDEX('Policy Characteristics'!F:F,MATCH($C681,'Policy Characteristics'!$C:$C,0))),"",INDEX('Policy Characteristics'!F:F,MATCH($C681,'Policy Characteristics'!$C:$C,0)))</f>
        <v>0</v>
      </c>
      <c r="M681" s="242">
        <f>IF(ISBLANK(INDEX('Policy Characteristics'!G:G,MATCH($C681,'Policy Characteristics'!$C:$C,0))),"",INDEX('Policy Characteristics'!G:G,MATCH($C681,'Policy Characteristics'!$C:$C,0)))</f>
        <v>1</v>
      </c>
      <c r="N681" s="242">
        <f>IF(ISBLANK(INDEX('Policy Characteristics'!H:H,MATCH($C681,'Policy Characteristics'!$C:$C,0))),"",INDEX('Policy Characteristics'!H:H,MATCH($C681,'Policy Characteristics'!$C:$C,0)))</f>
        <v>0.01</v>
      </c>
      <c r="O681" s="446" t="str">
        <f>IF(ISBLANK(INDEX('Policy Characteristics'!I:I,MATCH($C681,'Policy Characteristics'!$C:$C,0))),"",INDEX('Policy Characteristics'!I:I,MATCH($C681,'Policy Characteristics'!$C:$C,0)))</f>
        <v>% of fuel shifted</v>
      </c>
      <c r="P681" s="44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446" t="str">
        <f>IF(ISBLANK(INDEX('Policy Characteristics'!K:K,MATCH($C681,'Policy Characteristics'!$C:$C,0))),"",INDEX('Policy Characteristics'!K:K,MATCH($C681,'Policy Characteristics'!$C:$C,0)))</f>
        <v>industry-ag-main.html#fuel-switching</v>
      </c>
      <c r="R681" s="446" t="str">
        <f>IF(ISBLANK(INDEX('Policy Characteristics'!L:L,MATCH($C681,'Policy Characteristics'!$C:$C,0))),"",INDEX('Policy Characteristics'!L:L,MATCH($C681,'Policy Characteristics'!$C:$C,0)))</f>
        <v>industry-elec-and-hydrogen.html</v>
      </c>
    </row>
    <row r="682" spans="1:18" x14ac:dyDescent="0.25">
      <c r="A682" s="446" t="str">
        <f>IF(ISBLANK(INDEX('Policy Characteristics'!A:A,MATCH($C682,'Policy Characteristics'!$C:$C,0))),"",INDEX('Policy Characteristics'!A:A,MATCH($C682,'Policy Characteristics'!$C:$C,0)))</f>
        <v>Industry</v>
      </c>
      <c r="B682" s="467" t="str">
        <f>IF(ISBLANK(INDEX('Policy Characteristics'!B:B,MATCH($C682,'Policy Characteristics'!$C:$C,0))),"",INDEX('Policy Characteristics'!B:B,MATCH($C682,'Policy Characteristics'!$C:$C,0)))</f>
        <v>Electrification</v>
      </c>
      <c r="C682" s="446" t="str">
        <f t="shared" si="35"/>
        <v>Fraction of Eligible Industrial Energy Use Shifted to Electricity</v>
      </c>
      <c r="D682" s="294" t="s">
        <v>3075</v>
      </c>
      <c r="E682" t="s">
        <v>3517</v>
      </c>
      <c r="F682" t="s">
        <v>3038</v>
      </c>
      <c r="G682" s="339" t="s">
        <v>3524</v>
      </c>
      <c r="H682" s="20">
        <v>1924</v>
      </c>
      <c r="I682" s="468" t="s">
        <v>43</v>
      </c>
      <c r="J682" s="469" t="str">
        <f>IF(ISBLANK(INDEX('Policy Characteristics'!D:D,MATCH($C682,'Policy Characteristics'!$C:$C,0))),"",INDEX('Policy Characteristics'!D:D,MATCH($C682,'Policy Characteristics'!$C:$C,0)))</f>
        <v>Electrification</v>
      </c>
      <c r="K682" s="446" t="str">
        <f>IF(ISBLANK(INDEX('Policy Characteristics'!E:E,MATCH($C682,'Policy Characteristics'!$C:$C,0))),"",INDEX('Policy Characteristics'!E:E,MATCH($C682,'Policy Characteristics'!$C:$C,0)))</f>
        <v>indst shift to electricity</v>
      </c>
      <c r="L682" s="242">
        <f>IF(ISBLANK(INDEX('Policy Characteristics'!F:F,MATCH($C682,'Policy Characteristics'!$C:$C,0))),"",INDEX('Policy Characteristics'!F:F,MATCH($C682,'Policy Characteristics'!$C:$C,0)))</f>
        <v>0</v>
      </c>
      <c r="M682" s="242">
        <f>IF(ISBLANK(INDEX('Policy Characteristics'!G:G,MATCH($C682,'Policy Characteristics'!$C:$C,0))),"",INDEX('Policy Characteristics'!G:G,MATCH($C682,'Policy Characteristics'!$C:$C,0)))</f>
        <v>1</v>
      </c>
      <c r="N682" s="242">
        <f>IF(ISBLANK(INDEX('Policy Characteristics'!H:H,MATCH($C682,'Policy Characteristics'!$C:$C,0))),"",INDEX('Policy Characteristics'!H:H,MATCH($C682,'Policy Characteristics'!$C:$C,0)))</f>
        <v>0.01</v>
      </c>
      <c r="O682" s="446" t="str">
        <f>IF(ISBLANK(INDEX('Policy Characteristics'!I:I,MATCH($C682,'Policy Characteristics'!$C:$C,0))),"",INDEX('Policy Characteristics'!I:I,MATCH($C682,'Policy Characteristics'!$C:$C,0)))</f>
        <v>% of fuel shifted</v>
      </c>
      <c r="P682" s="44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446" t="str">
        <f>IF(ISBLANK(INDEX('Policy Characteristics'!K:K,MATCH($C682,'Policy Characteristics'!$C:$C,0))),"",INDEX('Policy Characteristics'!K:K,MATCH($C682,'Policy Characteristics'!$C:$C,0)))</f>
        <v>industry-ag-main.html#fuel-switching</v>
      </c>
      <c r="R682" s="446" t="str">
        <f>IF(ISBLANK(INDEX('Policy Characteristics'!L:L,MATCH($C682,'Policy Characteristics'!$C:$C,0))),"",INDEX('Policy Characteristics'!L:L,MATCH($C682,'Policy Characteristics'!$C:$C,0)))</f>
        <v>industry-elec-and-hydrogen.html</v>
      </c>
    </row>
    <row r="683" spans="1:18" x14ac:dyDescent="0.25">
      <c r="A683" s="446" t="str">
        <f>IF(ISBLANK(INDEX('Policy Characteristics'!A:A,MATCH($C683,'Policy Characteristics'!$C:$C,0))),"",INDEX('Policy Characteristics'!A:A,MATCH($C683,'Policy Characteristics'!$C:$C,0)))</f>
        <v>Industry</v>
      </c>
      <c r="B683" s="467" t="str">
        <f>IF(ISBLANK(INDEX('Policy Characteristics'!B:B,MATCH($C683,'Policy Characteristics'!$C:$C,0))),"",INDEX('Policy Characteristics'!B:B,MATCH($C683,'Policy Characteristics'!$C:$C,0)))</f>
        <v>Electrification</v>
      </c>
      <c r="C683" s="446" t="str">
        <f t="shared" si="35"/>
        <v>Fraction of Eligible Industrial Energy Use Shifted to Electricity</v>
      </c>
      <c r="D683" s="294" t="s">
        <v>3075</v>
      </c>
      <c r="E683" t="s">
        <v>3518</v>
      </c>
      <c r="F683" t="s">
        <v>3038</v>
      </c>
      <c r="G683" s="339" t="s">
        <v>3525</v>
      </c>
      <c r="H683" s="20">
        <v>1925</v>
      </c>
      <c r="I683" s="468" t="s">
        <v>43</v>
      </c>
      <c r="J683" s="469" t="str">
        <f>IF(ISBLANK(INDEX('Policy Characteristics'!D:D,MATCH($C683,'Policy Characteristics'!$C:$C,0))),"",INDEX('Policy Characteristics'!D:D,MATCH($C683,'Policy Characteristics'!$C:$C,0)))</f>
        <v>Electrification</v>
      </c>
      <c r="K683" s="446" t="str">
        <f>IF(ISBLANK(INDEX('Policy Characteristics'!E:E,MATCH($C683,'Policy Characteristics'!$C:$C,0))),"",INDEX('Policy Characteristics'!E:E,MATCH($C683,'Policy Characteristics'!$C:$C,0)))</f>
        <v>indst shift to electricity</v>
      </c>
      <c r="L683" s="242">
        <f>IF(ISBLANK(INDEX('Policy Characteristics'!F:F,MATCH($C683,'Policy Characteristics'!$C:$C,0))),"",INDEX('Policy Characteristics'!F:F,MATCH($C683,'Policy Characteristics'!$C:$C,0)))</f>
        <v>0</v>
      </c>
      <c r="M683" s="242">
        <f>IF(ISBLANK(INDEX('Policy Characteristics'!G:G,MATCH($C683,'Policy Characteristics'!$C:$C,0))),"",INDEX('Policy Characteristics'!G:G,MATCH($C683,'Policy Characteristics'!$C:$C,0)))</f>
        <v>1</v>
      </c>
      <c r="N683" s="242">
        <f>IF(ISBLANK(INDEX('Policy Characteristics'!H:H,MATCH($C683,'Policy Characteristics'!$C:$C,0))),"",INDEX('Policy Characteristics'!H:H,MATCH($C683,'Policy Characteristics'!$C:$C,0)))</f>
        <v>0.01</v>
      </c>
      <c r="O683" s="446" t="str">
        <f>IF(ISBLANK(INDEX('Policy Characteristics'!I:I,MATCH($C683,'Policy Characteristics'!$C:$C,0))),"",INDEX('Policy Characteristics'!I:I,MATCH($C683,'Policy Characteristics'!$C:$C,0)))</f>
        <v>% of fuel shifted</v>
      </c>
      <c r="P683" s="44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446" t="str">
        <f>IF(ISBLANK(INDEX('Policy Characteristics'!K:K,MATCH($C683,'Policy Characteristics'!$C:$C,0))),"",INDEX('Policy Characteristics'!K:K,MATCH($C683,'Policy Characteristics'!$C:$C,0)))</f>
        <v>industry-ag-main.html#fuel-switching</v>
      </c>
      <c r="R683" s="446" t="str">
        <f>IF(ISBLANK(INDEX('Policy Characteristics'!L:L,MATCH($C683,'Policy Characteristics'!$C:$C,0))),"",INDEX('Policy Characteristics'!L:L,MATCH($C683,'Policy Characteristics'!$C:$C,0)))</f>
        <v>industry-elec-and-hydrogen.html</v>
      </c>
    </row>
    <row r="684" spans="1:18" x14ac:dyDescent="0.25">
      <c r="A684" s="446" t="str">
        <f>IF(ISBLANK(INDEX('Policy Characteristics'!A:A,MATCH($C684,'Policy Characteristics'!$C:$C,0))),"",INDEX('Policy Characteristics'!A:A,MATCH($C684,'Policy Characteristics'!$C:$C,0)))</f>
        <v>Industry</v>
      </c>
      <c r="B684" s="467" t="str">
        <f>IF(ISBLANK(INDEX('Policy Characteristics'!B:B,MATCH($C684,'Policy Characteristics'!$C:$C,0))),"",INDEX('Policy Characteristics'!B:B,MATCH($C684,'Policy Characteristics'!$C:$C,0)))</f>
        <v>Electrification</v>
      </c>
      <c r="C684" s="446" t="str">
        <f t="shared" si="35"/>
        <v>Fraction of Eligible Industrial Energy Use Shifted to Electricity</v>
      </c>
      <c r="D684" s="294" t="s">
        <v>3075</v>
      </c>
      <c r="E684" t="s">
        <v>3519</v>
      </c>
      <c r="F684" t="s">
        <v>3038</v>
      </c>
      <c r="G684" s="339" t="s">
        <v>3526</v>
      </c>
      <c r="H684" s="20">
        <v>1926</v>
      </c>
      <c r="I684" s="468" t="s">
        <v>43</v>
      </c>
      <c r="J684" s="469" t="str">
        <f>IF(ISBLANK(INDEX('Policy Characteristics'!D:D,MATCH($C684,'Policy Characteristics'!$C:$C,0))),"",INDEX('Policy Characteristics'!D:D,MATCH($C684,'Policy Characteristics'!$C:$C,0)))</f>
        <v>Electrification</v>
      </c>
      <c r="K684" s="446" t="str">
        <f>IF(ISBLANK(INDEX('Policy Characteristics'!E:E,MATCH($C684,'Policy Characteristics'!$C:$C,0))),"",INDEX('Policy Characteristics'!E:E,MATCH($C684,'Policy Characteristics'!$C:$C,0)))</f>
        <v>indst shift to electricity</v>
      </c>
      <c r="L684" s="242">
        <f>IF(ISBLANK(INDEX('Policy Characteristics'!F:F,MATCH($C684,'Policy Characteristics'!$C:$C,0))),"",INDEX('Policy Characteristics'!F:F,MATCH($C684,'Policy Characteristics'!$C:$C,0)))</f>
        <v>0</v>
      </c>
      <c r="M684" s="242">
        <f>IF(ISBLANK(INDEX('Policy Characteristics'!G:G,MATCH($C684,'Policy Characteristics'!$C:$C,0))),"",INDEX('Policy Characteristics'!G:G,MATCH($C684,'Policy Characteristics'!$C:$C,0)))</f>
        <v>1</v>
      </c>
      <c r="N684" s="242">
        <f>IF(ISBLANK(INDEX('Policy Characteristics'!H:H,MATCH($C684,'Policy Characteristics'!$C:$C,0))),"",INDEX('Policy Characteristics'!H:H,MATCH($C684,'Policy Characteristics'!$C:$C,0)))</f>
        <v>0.01</v>
      </c>
      <c r="O684" s="446" t="str">
        <f>IF(ISBLANK(INDEX('Policy Characteristics'!I:I,MATCH($C684,'Policy Characteristics'!$C:$C,0))),"",INDEX('Policy Characteristics'!I:I,MATCH($C684,'Policy Characteristics'!$C:$C,0)))</f>
        <v>% of fuel shifted</v>
      </c>
      <c r="P684" s="44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446" t="str">
        <f>IF(ISBLANK(INDEX('Policy Characteristics'!K:K,MATCH($C684,'Policy Characteristics'!$C:$C,0))),"",INDEX('Policy Characteristics'!K:K,MATCH($C684,'Policy Characteristics'!$C:$C,0)))</f>
        <v>industry-ag-main.html#fuel-switching</v>
      </c>
      <c r="R684" s="446" t="str">
        <f>IF(ISBLANK(INDEX('Policy Characteristics'!L:L,MATCH($C684,'Policy Characteristics'!$C:$C,0))),"",INDEX('Policy Characteristics'!L:L,MATCH($C684,'Policy Characteristics'!$C:$C,0)))</f>
        <v>industry-elec-and-hydrogen.html</v>
      </c>
    </row>
    <row r="685" spans="1:18" x14ac:dyDescent="0.25">
      <c r="A685" s="446" t="str">
        <f>IF(ISBLANK(INDEX('Policy Characteristics'!A:A,MATCH($C685,'Policy Characteristics'!$C:$C,0))),"",INDEX('Policy Characteristics'!A:A,MATCH($C685,'Policy Characteristics'!$C:$C,0)))</f>
        <v>Industry</v>
      </c>
      <c r="B685" s="467" t="str">
        <f>IF(ISBLANK(INDEX('Policy Characteristics'!B:B,MATCH($C685,'Policy Characteristics'!$C:$C,0))),"",INDEX('Policy Characteristics'!B:B,MATCH($C685,'Policy Characteristics'!$C:$C,0)))</f>
        <v>Electrification</v>
      </c>
      <c r="C685" s="446" t="str">
        <f t="shared" si="35"/>
        <v>Fraction of Eligible Industrial Energy Use Shifted to Electricity</v>
      </c>
      <c r="D685" s="294" t="s">
        <v>3075</v>
      </c>
      <c r="E685" t="s">
        <v>3520</v>
      </c>
      <c r="F685" t="s">
        <v>3038</v>
      </c>
      <c r="G685" s="339" t="s">
        <v>3527</v>
      </c>
      <c r="H685" s="20">
        <v>1927</v>
      </c>
      <c r="I685" s="468" t="s">
        <v>43</v>
      </c>
      <c r="J685" s="469" t="str">
        <f>IF(ISBLANK(INDEX('Policy Characteristics'!D:D,MATCH($C685,'Policy Characteristics'!$C:$C,0))),"",INDEX('Policy Characteristics'!D:D,MATCH($C685,'Policy Characteristics'!$C:$C,0)))</f>
        <v>Electrification</v>
      </c>
      <c r="K685" s="446" t="str">
        <f>IF(ISBLANK(INDEX('Policy Characteristics'!E:E,MATCH($C685,'Policy Characteristics'!$C:$C,0))),"",INDEX('Policy Characteristics'!E:E,MATCH($C685,'Policy Characteristics'!$C:$C,0)))</f>
        <v>indst shift to electricity</v>
      </c>
      <c r="L685" s="242">
        <f>IF(ISBLANK(INDEX('Policy Characteristics'!F:F,MATCH($C685,'Policy Characteristics'!$C:$C,0))),"",INDEX('Policy Characteristics'!F:F,MATCH($C685,'Policy Characteristics'!$C:$C,0)))</f>
        <v>0</v>
      </c>
      <c r="M685" s="242">
        <f>IF(ISBLANK(INDEX('Policy Characteristics'!G:G,MATCH($C685,'Policy Characteristics'!$C:$C,0))),"",INDEX('Policy Characteristics'!G:G,MATCH($C685,'Policy Characteristics'!$C:$C,0)))</f>
        <v>1</v>
      </c>
      <c r="N685" s="242">
        <f>IF(ISBLANK(INDEX('Policy Characteristics'!H:H,MATCH($C685,'Policy Characteristics'!$C:$C,0))),"",INDEX('Policy Characteristics'!H:H,MATCH($C685,'Policy Characteristics'!$C:$C,0)))</f>
        <v>0.01</v>
      </c>
      <c r="O685" s="446" t="str">
        <f>IF(ISBLANK(INDEX('Policy Characteristics'!I:I,MATCH($C685,'Policy Characteristics'!$C:$C,0))),"",INDEX('Policy Characteristics'!I:I,MATCH($C685,'Policy Characteristics'!$C:$C,0)))</f>
        <v>% of fuel shifted</v>
      </c>
      <c r="P685" s="44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446" t="str">
        <f>IF(ISBLANK(INDEX('Policy Characteristics'!K:K,MATCH($C685,'Policy Characteristics'!$C:$C,0))),"",INDEX('Policy Characteristics'!K:K,MATCH($C685,'Policy Characteristics'!$C:$C,0)))</f>
        <v>industry-ag-main.html#fuel-switching</v>
      </c>
      <c r="R685" s="446" t="str">
        <f>IF(ISBLANK(INDEX('Policy Characteristics'!L:L,MATCH($C685,'Policy Characteristics'!$C:$C,0))),"",INDEX('Policy Characteristics'!L:L,MATCH($C685,'Policy Characteristics'!$C:$C,0)))</f>
        <v>industry-elec-and-hydrogen.html</v>
      </c>
    </row>
    <row r="686" spans="1:18" x14ac:dyDescent="0.25">
      <c r="A686" s="446" t="str">
        <f>IF(ISBLANK(INDEX('Policy Characteristics'!A:A,MATCH($C686,'Policy Characteristics'!$C:$C,0))),"",INDEX('Policy Characteristics'!A:A,MATCH($C686,'Policy Characteristics'!$C:$C,0)))</f>
        <v>Industry</v>
      </c>
      <c r="B686" s="467" t="str">
        <f>IF(ISBLANK(INDEX('Policy Characteristics'!B:B,MATCH($C686,'Policy Characteristics'!$C:$C,0))),"",INDEX('Policy Characteristics'!B:B,MATCH($C686,'Policy Characteristics'!$C:$C,0)))</f>
        <v>Electrification</v>
      </c>
      <c r="C686" s="446" t="str">
        <f t="shared" si="35"/>
        <v>Fraction of Eligible Industrial Energy Use Shifted to Electricity</v>
      </c>
      <c r="D686" s="294" t="s">
        <v>3075</v>
      </c>
      <c r="E686" t="s">
        <v>3521</v>
      </c>
      <c r="F686" t="s">
        <v>3038</v>
      </c>
      <c r="G686" s="339" t="s">
        <v>3528</v>
      </c>
      <c r="H686" s="20">
        <v>1928</v>
      </c>
      <c r="I686" s="468" t="s">
        <v>43</v>
      </c>
      <c r="J686" s="469" t="str">
        <f>IF(ISBLANK(INDEX('Policy Characteristics'!D:D,MATCH($C686,'Policy Characteristics'!$C:$C,0))),"",INDEX('Policy Characteristics'!D:D,MATCH($C686,'Policy Characteristics'!$C:$C,0)))</f>
        <v>Electrification</v>
      </c>
      <c r="K686" s="446" t="str">
        <f>IF(ISBLANK(INDEX('Policy Characteristics'!E:E,MATCH($C686,'Policy Characteristics'!$C:$C,0))),"",INDEX('Policy Characteristics'!E:E,MATCH($C686,'Policy Characteristics'!$C:$C,0)))</f>
        <v>indst shift to electricity</v>
      </c>
      <c r="L686" s="242">
        <f>IF(ISBLANK(INDEX('Policy Characteristics'!F:F,MATCH($C686,'Policy Characteristics'!$C:$C,0))),"",INDEX('Policy Characteristics'!F:F,MATCH($C686,'Policy Characteristics'!$C:$C,0)))</f>
        <v>0</v>
      </c>
      <c r="M686" s="242">
        <f>IF(ISBLANK(INDEX('Policy Characteristics'!G:G,MATCH($C686,'Policy Characteristics'!$C:$C,0))),"",INDEX('Policy Characteristics'!G:G,MATCH($C686,'Policy Characteristics'!$C:$C,0)))</f>
        <v>1</v>
      </c>
      <c r="N686" s="242">
        <f>IF(ISBLANK(INDEX('Policy Characteristics'!H:H,MATCH($C686,'Policy Characteristics'!$C:$C,0))),"",INDEX('Policy Characteristics'!H:H,MATCH($C686,'Policy Characteristics'!$C:$C,0)))</f>
        <v>0.01</v>
      </c>
      <c r="O686" s="446" t="str">
        <f>IF(ISBLANK(INDEX('Policy Characteristics'!I:I,MATCH($C686,'Policy Characteristics'!$C:$C,0))),"",INDEX('Policy Characteristics'!I:I,MATCH($C686,'Policy Characteristics'!$C:$C,0)))</f>
        <v>% of fuel shifted</v>
      </c>
      <c r="P686" s="44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446" t="str">
        <f>IF(ISBLANK(INDEX('Policy Characteristics'!K:K,MATCH($C686,'Policy Characteristics'!$C:$C,0))),"",INDEX('Policy Characteristics'!K:K,MATCH($C686,'Policy Characteristics'!$C:$C,0)))</f>
        <v>industry-ag-main.html#fuel-switching</v>
      </c>
      <c r="R686" s="446" t="str">
        <f>IF(ISBLANK(INDEX('Policy Characteristics'!L:L,MATCH($C686,'Policy Characteristics'!$C:$C,0))),"",INDEX('Policy Characteristics'!L:L,MATCH($C686,'Policy Characteristics'!$C:$C,0)))</f>
        <v>industry-elec-and-hydrogen.html</v>
      </c>
    </row>
    <row r="687" spans="1:18" x14ac:dyDescent="0.25">
      <c r="A687" s="446" t="str">
        <f>IF(ISBLANK(INDEX('Policy Characteristics'!A:A,MATCH($C687,'Policy Characteristics'!$C:$C,0))),"",INDEX('Policy Characteristics'!A:A,MATCH($C687,'Policy Characteristics'!$C:$C,0)))</f>
        <v>Industry</v>
      </c>
      <c r="B687" s="467" t="str">
        <f>IF(ISBLANK(INDEX('Policy Characteristics'!B:B,MATCH($C687,'Policy Characteristics'!$C:$C,0))),"",INDEX('Policy Characteristics'!B:B,MATCH($C687,'Policy Characteristics'!$C:$C,0)))</f>
        <v>Electrification</v>
      </c>
      <c r="C687" s="446" t="str">
        <f t="shared" si="35"/>
        <v>Fraction of Eligible Industrial Energy Use Shifted to Electricity</v>
      </c>
      <c r="D687" s="294" t="s">
        <v>3075</v>
      </c>
      <c r="E687" t="s">
        <v>3673</v>
      </c>
      <c r="F687" t="s">
        <v>3038</v>
      </c>
      <c r="G687" s="339" t="s">
        <v>3673</v>
      </c>
      <c r="H687" s="20">
        <v>1929</v>
      </c>
      <c r="I687" s="468" t="s">
        <v>43</v>
      </c>
      <c r="J687" s="469" t="str">
        <f>IF(ISBLANK(INDEX('Policy Characteristics'!D:D,MATCH($C687,'Policy Characteristics'!$C:$C,0))),"",INDEX('Policy Characteristics'!D:D,MATCH($C687,'Policy Characteristics'!$C:$C,0)))</f>
        <v>Electrification</v>
      </c>
      <c r="K687" s="446" t="str">
        <f>IF(ISBLANK(INDEX('Policy Characteristics'!E:E,MATCH($C687,'Policy Characteristics'!$C:$C,0))),"",INDEX('Policy Characteristics'!E:E,MATCH($C687,'Policy Characteristics'!$C:$C,0)))</f>
        <v>indst shift to electricity</v>
      </c>
      <c r="L687" s="242">
        <f>IF(ISBLANK(INDEX('Policy Characteristics'!F:F,MATCH($C687,'Policy Characteristics'!$C:$C,0))),"",INDEX('Policy Characteristics'!F:F,MATCH($C687,'Policy Characteristics'!$C:$C,0)))</f>
        <v>0</v>
      </c>
      <c r="M687" s="242">
        <f>IF(ISBLANK(INDEX('Policy Characteristics'!G:G,MATCH($C687,'Policy Characteristics'!$C:$C,0))),"",INDEX('Policy Characteristics'!G:G,MATCH($C687,'Policy Characteristics'!$C:$C,0)))</f>
        <v>1</v>
      </c>
      <c r="N687" s="242">
        <f>IF(ISBLANK(INDEX('Policy Characteristics'!H:H,MATCH($C687,'Policy Characteristics'!$C:$C,0))),"",INDEX('Policy Characteristics'!H:H,MATCH($C687,'Policy Characteristics'!$C:$C,0)))</f>
        <v>0.01</v>
      </c>
      <c r="O687" s="446" t="str">
        <f>IF(ISBLANK(INDEX('Policy Characteristics'!I:I,MATCH($C687,'Policy Characteristics'!$C:$C,0))),"",INDEX('Policy Characteristics'!I:I,MATCH($C687,'Policy Characteristics'!$C:$C,0)))</f>
        <v>% of fuel shifted</v>
      </c>
      <c r="P687" s="44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446" t="str">
        <f>IF(ISBLANK(INDEX('Policy Characteristics'!K:K,MATCH($C687,'Policy Characteristics'!$C:$C,0))),"",INDEX('Policy Characteristics'!K:K,MATCH($C687,'Policy Characteristics'!$C:$C,0)))</f>
        <v>industry-ag-main.html#fuel-switching</v>
      </c>
      <c r="R687" s="446" t="str">
        <f>IF(ISBLANK(INDEX('Policy Characteristics'!L:L,MATCH($C687,'Policy Characteristics'!$C:$C,0))),"",INDEX('Policy Characteristics'!L:L,MATCH($C687,'Policy Characteristics'!$C:$C,0)))</f>
        <v>industry-elec-and-hydrogen.html</v>
      </c>
    </row>
    <row r="688" spans="1:18" x14ac:dyDescent="0.25">
      <c r="A688" s="446" t="str">
        <f>IF(ISBLANK(INDEX('Policy Characteristics'!A:A,MATCH($C688,'Policy Characteristics'!$C:$C,0))),"",INDEX('Policy Characteristics'!A:A,MATCH($C688,'Policy Characteristics'!$C:$C,0)))</f>
        <v>Industry</v>
      </c>
      <c r="B688" s="467" t="str">
        <f>IF(ISBLANK(INDEX('Policy Characteristics'!B:B,MATCH($C688,'Policy Characteristics'!$C:$C,0))),"",INDEX('Policy Characteristics'!B:B,MATCH($C688,'Policy Characteristics'!$C:$C,0)))</f>
        <v>Electrification</v>
      </c>
      <c r="C688" s="446" t="str">
        <f t="shared" si="35"/>
        <v>Fraction of Eligible Industrial Energy Use Shifted to Electricity</v>
      </c>
      <c r="D688" s="294" t="s">
        <v>3076</v>
      </c>
      <c r="E688" t="s">
        <v>3515</v>
      </c>
      <c r="F688" t="s">
        <v>3039</v>
      </c>
      <c r="G688" s="339" t="s">
        <v>3522</v>
      </c>
      <c r="H688" s="20">
        <v>1930</v>
      </c>
      <c r="I688" s="468" t="s">
        <v>43</v>
      </c>
      <c r="J688" s="469" t="str">
        <f>IF(ISBLANK(INDEX('Policy Characteristics'!D:D,MATCH($C688,'Policy Characteristics'!$C:$C,0))),"",INDEX('Policy Characteristics'!D:D,MATCH($C688,'Policy Characteristics'!$C:$C,0)))</f>
        <v>Electrification</v>
      </c>
      <c r="K688" s="446" t="str">
        <f>IF(ISBLANK(INDEX('Policy Characteristics'!E:E,MATCH($C688,'Policy Characteristics'!$C:$C,0))),"",INDEX('Policy Characteristics'!E:E,MATCH($C688,'Policy Characteristics'!$C:$C,0)))</f>
        <v>indst shift to electricity</v>
      </c>
      <c r="L688" s="242">
        <f>IF(ISBLANK(INDEX('Policy Characteristics'!F:F,MATCH($C688,'Policy Characteristics'!$C:$C,0))),"",INDEX('Policy Characteristics'!F:F,MATCH($C688,'Policy Characteristics'!$C:$C,0)))</f>
        <v>0</v>
      </c>
      <c r="M688" s="242">
        <f>IF(ISBLANK(INDEX('Policy Characteristics'!G:G,MATCH($C688,'Policy Characteristics'!$C:$C,0))),"",INDEX('Policy Characteristics'!G:G,MATCH($C688,'Policy Characteristics'!$C:$C,0)))</f>
        <v>1</v>
      </c>
      <c r="N688" s="242">
        <f>IF(ISBLANK(INDEX('Policy Characteristics'!H:H,MATCH($C688,'Policy Characteristics'!$C:$C,0))),"",INDEX('Policy Characteristics'!H:H,MATCH($C688,'Policy Characteristics'!$C:$C,0)))</f>
        <v>0.01</v>
      </c>
      <c r="O688" s="446" t="str">
        <f>IF(ISBLANK(INDEX('Policy Characteristics'!I:I,MATCH($C688,'Policy Characteristics'!$C:$C,0))),"",INDEX('Policy Characteristics'!I:I,MATCH($C688,'Policy Characteristics'!$C:$C,0)))</f>
        <v>% of fuel shifted</v>
      </c>
      <c r="P688" s="44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446" t="str">
        <f>IF(ISBLANK(INDEX('Policy Characteristics'!K:K,MATCH($C688,'Policy Characteristics'!$C:$C,0))),"",INDEX('Policy Characteristics'!K:K,MATCH($C688,'Policy Characteristics'!$C:$C,0)))</f>
        <v>industry-ag-main.html#fuel-switching</v>
      </c>
      <c r="R688" s="446" t="str">
        <f>IF(ISBLANK(INDEX('Policy Characteristics'!L:L,MATCH($C688,'Policy Characteristics'!$C:$C,0))),"",INDEX('Policy Characteristics'!L:L,MATCH($C688,'Policy Characteristics'!$C:$C,0)))</f>
        <v>industry-elec-and-hydrogen.html</v>
      </c>
    </row>
    <row r="689" spans="1:18" x14ac:dyDescent="0.25">
      <c r="A689" s="446" t="str">
        <f>IF(ISBLANK(INDEX('Policy Characteristics'!A:A,MATCH($C689,'Policy Characteristics'!$C:$C,0))),"",INDEX('Policy Characteristics'!A:A,MATCH($C689,'Policy Characteristics'!$C:$C,0)))</f>
        <v>Industry</v>
      </c>
      <c r="B689" s="467" t="str">
        <f>IF(ISBLANK(INDEX('Policy Characteristics'!B:B,MATCH($C689,'Policy Characteristics'!$C:$C,0))),"",INDEX('Policy Characteristics'!B:B,MATCH($C689,'Policy Characteristics'!$C:$C,0)))</f>
        <v>Electrification</v>
      </c>
      <c r="C689" s="446" t="str">
        <f t="shared" si="35"/>
        <v>Fraction of Eligible Industrial Energy Use Shifted to Electricity</v>
      </c>
      <c r="D689" s="294" t="s">
        <v>3076</v>
      </c>
      <c r="E689" t="s">
        <v>3516</v>
      </c>
      <c r="F689" t="s">
        <v>3039</v>
      </c>
      <c r="G689" s="339" t="s">
        <v>3523</v>
      </c>
      <c r="H689" s="20">
        <v>1931</v>
      </c>
      <c r="I689" s="468" t="s">
        <v>43</v>
      </c>
      <c r="J689" s="469" t="str">
        <f>IF(ISBLANK(INDEX('Policy Characteristics'!D:D,MATCH($C689,'Policy Characteristics'!$C:$C,0))),"",INDEX('Policy Characteristics'!D:D,MATCH($C689,'Policy Characteristics'!$C:$C,0)))</f>
        <v>Electrification</v>
      </c>
      <c r="K689" s="446" t="str">
        <f>IF(ISBLANK(INDEX('Policy Characteristics'!E:E,MATCH($C689,'Policy Characteristics'!$C:$C,0))),"",INDEX('Policy Characteristics'!E:E,MATCH($C689,'Policy Characteristics'!$C:$C,0)))</f>
        <v>indst shift to electricity</v>
      </c>
      <c r="L689" s="242">
        <f>IF(ISBLANK(INDEX('Policy Characteristics'!F:F,MATCH($C689,'Policy Characteristics'!$C:$C,0))),"",INDEX('Policy Characteristics'!F:F,MATCH($C689,'Policy Characteristics'!$C:$C,0)))</f>
        <v>0</v>
      </c>
      <c r="M689" s="242">
        <f>IF(ISBLANK(INDEX('Policy Characteristics'!G:G,MATCH($C689,'Policy Characteristics'!$C:$C,0))),"",INDEX('Policy Characteristics'!G:G,MATCH($C689,'Policy Characteristics'!$C:$C,0)))</f>
        <v>1</v>
      </c>
      <c r="N689" s="242">
        <f>IF(ISBLANK(INDEX('Policy Characteristics'!H:H,MATCH($C689,'Policy Characteristics'!$C:$C,0))),"",INDEX('Policy Characteristics'!H:H,MATCH($C689,'Policy Characteristics'!$C:$C,0)))</f>
        <v>0.01</v>
      </c>
      <c r="O689" s="446" t="str">
        <f>IF(ISBLANK(INDEX('Policy Characteristics'!I:I,MATCH($C689,'Policy Characteristics'!$C:$C,0))),"",INDEX('Policy Characteristics'!I:I,MATCH($C689,'Policy Characteristics'!$C:$C,0)))</f>
        <v>% of fuel shifted</v>
      </c>
      <c r="P689" s="44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446" t="str">
        <f>IF(ISBLANK(INDEX('Policy Characteristics'!K:K,MATCH($C689,'Policy Characteristics'!$C:$C,0))),"",INDEX('Policy Characteristics'!K:K,MATCH($C689,'Policy Characteristics'!$C:$C,0)))</f>
        <v>industry-ag-main.html#fuel-switching</v>
      </c>
      <c r="R689" s="446" t="str">
        <f>IF(ISBLANK(INDEX('Policy Characteristics'!L:L,MATCH($C689,'Policy Characteristics'!$C:$C,0))),"",INDEX('Policy Characteristics'!L:L,MATCH($C689,'Policy Characteristics'!$C:$C,0)))</f>
        <v>industry-elec-and-hydrogen.html</v>
      </c>
    </row>
    <row r="690" spans="1:18" x14ac:dyDescent="0.25">
      <c r="A690" s="446" t="str">
        <f>IF(ISBLANK(INDEX('Policy Characteristics'!A:A,MATCH($C690,'Policy Characteristics'!$C:$C,0))),"",INDEX('Policy Characteristics'!A:A,MATCH($C690,'Policy Characteristics'!$C:$C,0)))</f>
        <v>Industry</v>
      </c>
      <c r="B690" s="467" t="str">
        <f>IF(ISBLANK(INDEX('Policy Characteristics'!B:B,MATCH($C690,'Policy Characteristics'!$C:$C,0))),"",INDEX('Policy Characteristics'!B:B,MATCH($C690,'Policy Characteristics'!$C:$C,0)))</f>
        <v>Electrification</v>
      </c>
      <c r="C690" s="446" t="str">
        <f t="shared" si="35"/>
        <v>Fraction of Eligible Industrial Energy Use Shifted to Electricity</v>
      </c>
      <c r="D690" s="294" t="s">
        <v>3076</v>
      </c>
      <c r="E690" t="s">
        <v>3517</v>
      </c>
      <c r="F690" t="s">
        <v>3039</v>
      </c>
      <c r="G690" s="339" t="s">
        <v>3524</v>
      </c>
      <c r="H690" s="20">
        <v>1932</v>
      </c>
      <c r="I690" s="468" t="s">
        <v>43</v>
      </c>
      <c r="J690" s="469" t="str">
        <f>IF(ISBLANK(INDEX('Policy Characteristics'!D:D,MATCH($C690,'Policy Characteristics'!$C:$C,0))),"",INDEX('Policy Characteristics'!D:D,MATCH($C690,'Policy Characteristics'!$C:$C,0)))</f>
        <v>Electrification</v>
      </c>
      <c r="K690" s="446" t="str">
        <f>IF(ISBLANK(INDEX('Policy Characteristics'!E:E,MATCH($C690,'Policy Characteristics'!$C:$C,0))),"",INDEX('Policy Characteristics'!E:E,MATCH($C690,'Policy Characteristics'!$C:$C,0)))</f>
        <v>indst shift to electricity</v>
      </c>
      <c r="L690" s="242">
        <f>IF(ISBLANK(INDEX('Policy Characteristics'!F:F,MATCH($C690,'Policy Characteristics'!$C:$C,0))),"",INDEX('Policy Characteristics'!F:F,MATCH($C690,'Policy Characteristics'!$C:$C,0)))</f>
        <v>0</v>
      </c>
      <c r="M690" s="242">
        <f>IF(ISBLANK(INDEX('Policy Characteristics'!G:G,MATCH($C690,'Policy Characteristics'!$C:$C,0))),"",INDEX('Policy Characteristics'!G:G,MATCH($C690,'Policy Characteristics'!$C:$C,0)))</f>
        <v>1</v>
      </c>
      <c r="N690" s="242">
        <f>IF(ISBLANK(INDEX('Policy Characteristics'!H:H,MATCH($C690,'Policy Characteristics'!$C:$C,0))),"",INDEX('Policy Characteristics'!H:H,MATCH($C690,'Policy Characteristics'!$C:$C,0)))</f>
        <v>0.01</v>
      </c>
      <c r="O690" s="446" t="str">
        <f>IF(ISBLANK(INDEX('Policy Characteristics'!I:I,MATCH($C690,'Policy Characteristics'!$C:$C,0))),"",INDEX('Policy Characteristics'!I:I,MATCH($C690,'Policy Characteristics'!$C:$C,0)))</f>
        <v>% of fuel shifted</v>
      </c>
      <c r="P690" s="44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446" t="str">
        <f>IF(ISBLANK(INDEX('Policy Characteristics'!K:K,MATCH($C690,'Policy Characteristics'!$C:$C,0))),"",INDEX('Policy Characteristics'!K:K,MATCH($C690,'Policy Characteristics'!$C:$C,0)))</f>
        <v>industry-ag-main.html#fuel-switching</v>
      </c>
      <c r="R690" s="446" t="str">
        <f>IF(ISBLANK(INDEX('Policy Characteristics'!L:L,MATCH($C690,'Policy Characteristics'!$C:$C,0))),"",INDEX('Policy Characteristics'!L:L,MATCH($C690,'Policy Characteristics'!$C:$C,0)))</f>
        <v>industry-elec-and-hydrogen.html</v>
      </c>
    </row>
    <row r="691" spans="1:18" x14ac:dyDescent="0.25">
      <c r="A691" s="446" t="str">
        <f>IF(ISBLANK(INDEX('Policy Characteristics'!A:A,MATCH($C691,'Policy Characteristics'!$C:$C,0))),"",INDEX('Policy Characteristics'!A:A,MATCH($C691,'Policy Characteristics'!$C:$C,0)))</f>
        <v>Industry</v>
      </c>
      <c r="B691" s="467" t="str">
        <f>IF(ISBLANK(INDEX('Policy Characteristics'!B:B,MATCH($C691,'Policy Characteristics'!$C:$C,0))),"",INDEX('Policy Characteristics'!B:B,MATCH($C691,'Policy Characteristics'!$C:$C,0)))</f>
        <v>Electrification</v>
      </c>
      <c r="C691" s="446" t="str">
        <f t="shared" si="35"/>
        <v>Fraction of Eligible Industrial Energy Use Shifted to Electricity</v>
      </c>
      <c r="D691" s="294" t="s">
        <v>3076</v>
      </c>
      <c r="E691" t="s">
        <v>3518</v>
      </c>
      <c r="F691" t="s">
        <v>3039</v>
      </c>
      <c r="G691" s="339" t="s">
        <v>3525</v>
      </c>
      <c r="H691" s="20">
        <v>1933</v>
      </c>
      <c r="I691" s="468" t="s">
        <v>43</v>
      </c>
      <c r="J691" s="469" t="str">
        <f>IF(ISBLANK(INDEX('Policy Characteristics'!D:D,MATCH($C691,'Policy Characteristics'!$C:$C,0))),"",INDEX('Policy Characteristics'!D:D,MATCH($C691,'Policy Characteristics'!$C:$C,0)))</f>
        <v>Electrification</v>
      </c>
      <c r="K691" s="446" t="str">
        <f>IF(ISBLANK(INDEX('Policy Characteristics'!E:E,MATCH($C691,'Policy Characteristics'!$C:$C,0))),"",INDEX('Policy Characteristics'!E:E,MATCH($C691,'Policy Characteristics'!$C:$C,0)))</f>
        <v>indst shift to electricity</v>
      </c>
      <c r="L691" s="242">
        <f>IF(ISBLANK(INDEX('Policy Characteristics'!F:F,MATCH($C691,'Policy Characteristics'!$C:$C,0))),"",INDEX('Policy Characteristics'!F:F,MATCH($C691,'Policy Characteristics'!$C:$C,0)))</f>
        <v>0</v>
      </c>
      <c r="M691" s="242">
        <f>IF(ISBLANK(INDEX('Policy Characteristics'!G:G,MATCH($C691,'Policy Characteristics'!$C:$C,0))),"",INDEX('Policy Characteristics'!G:G,MATCH($C691,'Policy Characteristics'!$C:$C,0)))</f>
        <v>1</v>
      </c>
      <c r="N691" s="242">
        <f>IF(ISBLANK(INDEX('Policy Characteristics'!H:H,MATCH($C691,'Policy Characteristics'!$C:$C,0))),"",INDEX('Policy Characteristics'!H:H,MATCH($C691,'Policy Characteristics'!$C:$C,0)))</f>
        <v>0.01</v>
      </c>
      <c r="O691" s="446" t="str">
        <f>IF(ISBLANK(INDEX('Policy Characteristics'!I:I,MATCH($C691,'Policy Characteristics'!$C:$C,0))),"",INDEX('Policy Characteristics'!I:I,MATCH($C691,'Policy Characteristics'!$C:$C,0)))</f>
        <v>% of fuel shifted</v>
      </c>
      <c r="P691" s="44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446" t="str">
        <f>IF(ISBLANK(INDEX('Policy Characteristics'!K:K,MATCH($C691,'Policy Characteristics'!$C:$C,0))),"",INDEX('Policy Characteristics'!K:K,MATCH($C691,'Policy Characteristics'!$C:$C,0)))</f>
        <v>industry-ag-main.html#fuel-switching</v>
      </c>
      <c r="R691" s="446" t="str">
        <f>IF(ISBLANK(INDEX('Policy Characteristics'!L:L,MATCH($C691,'Policy Characteristics'!$C:$C,0))),"",INDEX('Policy Characteristics'!L:L,MATCH($C691,'Policy Characteristics'!$C:$C,0)))</f>
        <v>industry-elec-and-hydrogen.html</v>
      </c>
    </row>
    <row r="692" spans="1:18" x14ac:dyDescent="0.25">
      <c r="A692" s="446" t="str">
        <f>IF(ISBLANK(INDEX('Policy Characteristics'!A:A,MATCH($C692,'Policy Characteristics'!$C:$C,0))),"",INDEX('Policy Characteristics'!A:A,MATCH($C692,'Policy Characteristics'!$C:$C,0)))</f>
        <v>Industry</v>
      </c>
      <c r="B692" s="467" t="str">
        <f>IF(ISBLANK(INDEX('Policy Characteristics'!B:B,MATCH($C692,'Policy Characteristics'!$C:$C,0))),"",INDEX('Policy Characteristics'!B:B,MATCH($C692,'Policy Characteristics'!$C:$C,0)))</f>
        <v>Electrification</v>
      </c>
      <c r="C692" s="446" t="str">
        <f t="shared" si="35"/>
        <v>Fraction of Eligible Industrial Energy Use Shifted to Electricity</v>
      </c>
      <c r="D692" s="294" t="s">
        <v>3076</v>
      </c>
      <c r="E692" t="s">
        <v>3519</v>
      </c>
      <c r="F692" t="s">
        <v>3039</v>
      </c>
      <c r="G692" s="339" t="s">
        <v>3526</v>
      </c>
      <c r="H692" s="20">
        <v>1934</v>
      </c>
      <c r="I692" s="468" t="s">
        <v>43</v>
      </c>
      <c r="J692" s="469" t="str">
        <f>IF(ISBLANK(INDEX('Policy Characteristics'!D:D,MATCH($C692,'Policy Characteristics'!$C:$C,0))),"",INDEX('Policy Characteristics'!D:D,MATCH($C692,'Policy Characteristics'!$C:$C,0)))</f>
        <v>Electrification</v>
      </c>
      <c r="K692" s="446" t="str">
        <f>IF(ISBLANK(INDEX('Policy Characteristics'!E:E,MATCH($C692,'Policy Characteristics'!$C:$C,0))),"",INDEX('Policy Characteristics'!E:E,MATCH($C692,'Policy Characteristics'!$C:$C,0)))</f>
        <v>indst shift to electricity</v>
      </c>
      <c r="L692" s="242">
        <f>IF(ISBLANK(INDEX('Policy Characteristics'!F:F,MATCH($C692,'Policy Characteristics'!$C:$C,0))),"",INDEX('Policy Characteristics'!F:F,MATCH($C692,'Policy Characteristics'!$C:$C,0)))</f>
        <v>0</v>
      </c>
      <c r="M692" s="242">
        <f>IF(ISBLANK(INDEX('Policy Characteristics'!G:G,MATCH($C692,'Policy Characteristics'!$C:$C,0))),"",INDEX('Policy Characteristics'!G:G,MATCH($C692,'Policy Characteristics'!$C:$C,0)))</f>
        <v>1</v>
      </c>
      <c r="N692" s="242">
        <f>IF(ISBLANK(INDEX('Policy Characteristics'!H:H,MATCH($C692,'Policy Characteristics'!$C:$C,0))),"",INDEX('Policy Characteristics'!H:H,MATCH($C692,'Policy Characteristics'!$C:$C,0)))</f>
        <v>0.01</v>
      </c>
      <c r="O692" s="446" t="str">
        <f>IF(ISBLANK(INDEX('Policy Characteristics'!I:I,MATCH($C692,'Policy Characteristics'!$C:$C,0))),"",INDEX('Policy Characteristics'!I:I,MATCH($C692,'Policy Characteristics'!$C:$C,0)))</f>
        <v>% of fuel shifted</v>
      </c>
      <c r="P692" s="44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446" t="str">
        <f>IF(ISBLANK(INDEX('Policy Characteristics'!K:K,MATCH($C692,'Policy Characteristics'!$C:$C,0))),"",INDEX('Policy Characteristics'!K:K,MATCH($C692,'Policy Characteristics'!$C:$C,0)))</f>
        <v>industry-ag-main.html#fuel-switching</v>
      </c>
      <c r="R692" s="446" t="str">
        <f>IF(ISBLANK(INDEX('Policy Characteristics'!L:L,MATCH($C692,'Policy Characteristics'!$C:$C,0))),"",INDEX('Policy Characteristics'!L:L,MATCH($C692,'Policy Characteristics'!$C:$C,0)))</f>
        <v>industry-elec-and-hydrogen.html</v>
      </c>
    </row>
    <row r="693" spans="1:18" x14ac:dyDescent="0.25">
      <c r="A693" s="446" t="str">
        <f>IF(ISBLANK(INDEX('Policy Characteristics'!A:A,MATCH($C693,'Policy Characteristics'!$C:$C,0))),"",INDEX('Policy Characteristics'!A:A,MATCH($C693,'Policy Characteristics'!$C:$C,0)))</f>
        <v>Industry</v>
      </c>
      <c r="B693" s="467" t="str">
        <f>IF(ISBLANK(INDEX('Policy Characteristics'!B:B,MATCH($C693,'Policy Characteristics'!$C:$C,0))),"",INDEX('Policy Characteristics'!B:B,MATCH($C693,'Policy Characteristics'!$C:$C,0)))</f>
        <v>Electrification</v>
      </c>
      <c r="C693" s="446" t="str">
        <f t="shared" si="35"/>
        <v>Fraction of Eligible Industrial Energy Use Shifted to Electricity</v>
      </c>
      <c r="D693" s="294" t="s">
        <v>3076</v>
      </c>
      <c r="E693" t="s">
        <v>3520</v>
      </c>
      <c r="F693" t="s">
        <v>3039</v>
      </c>
      <c r="G693" s="339" t="s">
        <v>3527</v>
      </c>
      <c r="H693" s="20">
        <v>1935</v>
      </c>
      <c r="I693" s="468" t="s">
        <v>43</v>
      </c>
      <c r="J693" s="469" t="str">
        <f>IF(ISBLANK(INDEX('Policy Characteristics'!D:D,MATCH($C693,'Policy Characteristics'!$C:$C,0))),"",INDEX('Policy Characteristics'!D:D,MATCH($C693,'Policy Characteristics'!$C:$C,0)))</f>
        <v>Electrification</v>
      </c>
      <c r="K693" s="446" t="str">
        <f>IF(ISBLANK(INDEX('Policy Characteristics'!E:E,MATCH($C693,'Policy Characteristics'!$C:$C,0))),"",INDEX('Policy Characteristics'!E:E,MATCH($C693,'Policy Characteristics'!$C:$C,0)))</f>
        <v>indst shift to electricity</v>
      </c>
      <c r="L693" s="242">
        <f>IF(ISBLANK(INDEX('Policy Characteristics'!F:F,MATCH($C693,'Policy Characteristics'!$C:$C,0))),"",INDEX('Policy Characteristics'!F:F,MATCH($C693,'Policy Characteristics'!$C:$C,0)))</f>
        <v>0</v>
      </c>
      <c r="M693" s="242">
        <f>IF(ISBLANK(INDEX('Policy Characteristics'!G:G,MATCH($C693,'Policy Characteristics'!$C:$C,0))),"",INDEX('Policy Characteristics'!G:G,MATCH($C693,'Policy Characteristics'!$C:$C,0)))</f>
        <v>1</v>
      </c>
      <c r="N693" s="242">
        <f>IF(ISBLANK(INDEX('Policy Characteristics'!H:H,MATCH($C693,'Policy Characteristics'!$C:$C,0))),"",INDEX('Policy Characteristics'!H:H,MATCH($C693,'Policy Characteristics'!$C:$C,0)))</f>
        <v>0.01</v>
      </c>
      <c r="O693" s="446" t="str">
        <f>IF(ISBLANK(INDEX('Policy Characteristics'!I:I,MATCH($C693,'Policy Characteristics'!$C:$C,0))),"",INDEX('Policy Characteristics'!I:I,MATCH($C693,'Policy Characteristics'!$C:$C,0)))</f>
        <v>% of fuel shifted</v>
      </c>
      <c r="P693" s="44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446" t="str">
        <f>IF(ISBLANK(INDEX('Policy Characteristics'!K:K,MATCH($C693,'Policy Characteristics'!$C:$C,0))),"",INDEX('Policy Characteristics'!K:K,MATCH($C693,'Policy Characteristics'!$C:$C,0)))</f>
        <v>industry-ag-main.html#fuel-switching</v>
      </c>
      <c r="R693" s="446" t="str">
        <f>IF(ISBLANK(INDEX('Policy Characteristics'!L:L,MATCH($C693,'Policy Characteristics'!$C:$C,0))),"",INDEX('Policy Characteristics'!L:L,MATCH($C693,'Policy Characteristics'!$C:$C,0)))</f>
        <v>industry-elec-and-hydrogen.html</v>
      </c>
    </row>
    <row r="694" spans="1:18" x14ac:dyDescent="0.25">
      <c r="A694" s="446" t="str">
        <f>IF(ISBLANK(INDEX('Policy Characteristics'!A:A,MATCH($C694,'Policy Characteristics'!$C:$C,0))),"",INDEX('Policy Characteristics'!A:A,MATCH($C694,'Policy Characteristics'!$C:$C,0)))</f>
        <v>Industry</v>
      </c>
      <c r="B694" s="467" t="str">
        <f>IF(ISBLANK(INDEX('Policy Characteristics'!B:B,MATCH($C694,'Policy Characteristics'!$C:$C,0))),"",INDEX('Policy Characteristics'!B:B,MATCH($C694,'Policy Characteristics'!$C:$C,0)))</f>
        <v>Electrification</v>
      </c>
      <c r="C694" s="446" t="str">
        <f t="shared" si="35"/>
        <v>Fraction of Eligible Industrial Energy Use Shifted to Electricity</v>
      </c>
      <c r="D694" s="294" t="s">
        <v>3076</v>
      </c>
      <c r="E694" t="s">
        <v>3521</v>
      </c>
      <c r="F694" t="s">
        <v>3039</v>
      </c>
      <c r="G694" s="339" t="s">
        <v>3528</v>
      </c>
      <c r="H694" s="20">
        <v>1936</v>
      </c>
      <c r="I694" s="468" t="s">
        <v>43</v>
      </c>
      <c r="J694" s="469" t="str">
        <f>IF(ISBLANK(INDEX('Policy Characteristics'!D:D,MATCH($C694,'Policy Characteristics'!$C:$C,0))),"",INDEX('Policy Characteristics'!D:D,MATCH($C694,'Policy Characteristics'!$C:$C,0)))</f>
        <v>Electrification</v>
      </c>
      <c r="K694" s="446" t="str">
        <f>IF(ISBLANK(INDEX('Policy Characteristics'!E:E,MATCH($C694,'Policy Characteristics'!$C:$C,0))),"",INDEX('Policy Characteristics'!E:E,MATCH($C694,'Policy Characteristics'!$C:$C,0)))</f>
        <v>indst shift to electricity</v>
      </c>
      <c r="L694" s="242">
        <f>IF(ISBLANK(INDEX('Policy Characteristics'!F:F,MATCH($C694,'Policy Characteristics'!$C:$C,0))),"",INDEX('Policy Characteristics'!F:F,MATCH($C694,'Policy Characteristics'!$C:$C,0)))</f>
        <v>0</v>
      </c>
      <c r="M694" s="242">
        <f>IF(ISBLANK(INDEX('Policy Characteristics'!G:G,MATCH($C694,'Policy Characteristics'!$C:$C,0))),"",INDEX('Policy Characteristics'!G:G,MATCH($C694,'Policy Characteristics'!$C:$C,0)))</f>
        <v>1</v>
      </c>
      <c r="N694" s="242">
        <f>IF(ISBLANK(INDEX('Policy Characteristics'!H:H,MATCH($C694,'Policy Characteristics'!$C:$C,0))),"",INDEX('Policy Characteristics'!H:H,MATCH($C694,'Policy Characteristics'!$C:$C,0)))</f>
        <v>0.01</v>
      </c>
      <c r="O694" s="446" t="str">
        <f>IF(ISBLANK(INDEX('Policy Characteristics'!I:I,MATCH($C694,'Policy Characteristics'!$C:$C,0))),"",INDEX('Policy Characteristics'!I:I,MATCH($C694,'Policy Characteristics'!$C:$C,0)))</f>
        <v>% of fuel shifted</v>
      </c>
      <c r="P694" s="44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446" t="str">
        <f>IF(ISBLANK(INDEX('Policy Characteristics'!K:K,MATCH($C694,'Policy Characteristics'!$C:$C,0))),"",INDEX('Policy Characteristics'!K:K,MATCH($C694,'Policy Characteristics'!$C:$C,0)))</f>
        <v>industry-ag-main.html#fuel-switching</v>
      </c>
      <c r="R694" s="446" t="str">
        <f>IF(ISBLANK(INDEX('Policy Characteristics'!L:L,MATCH($C694,'Policy Characteristics'!$C:$C,0))),"",INDEX('Policy Characteristics'!L:L,MATCH($C694,'Policy Characteristics'!$C:$C,0)))</f>
        <v>industry-elec-and-hydrogen.html</v>
      </c>
    </row>
    <row r="695" spans="1:18" x14ac:dyDescent="0.25">
      <c r="A695" s="446" t="str">
        <f>IF(ISBLANK(INDEX('Policy Characteristics'!A:A,MATCH($C695,'Policy Characteristics'!$C:$C,0))),"",INDEX('Policy Characteristics'!A:A,MATCH($C695,'Policy Characteristics'!$C:$C,0)))</f>
        <v>Industry</v>
      </c>
      <c r="B695" s="467" t="str">
        <f>IF(ISBLANK(INDEX('Policy Characteristics'!B:B,MATCH($C695,'Policy Characteristics'!$C:$C,0))),"",INDEX('Policy Characteristics'!B:B,MATCH($C695,'Policy Characteristics'!$C:$C,0)))</f>
        <v>Electrification</v>
      </c>
      <c r="C695" s="446" t="str">
        <f t="shared" si="35"/>
        <v>Fraction of Eligible Industrial Energy Use Shifted to Electricity</v>
      </c>
      <c r="D695" s="294" t="s">
        <v>3076</v>
      </c>
      <c r="E695" t="s">
        <v>3673</v>
      </c>
      <c r="F695" t="s">
        <v>3039</v>
      </c>
      <c r="G695" s="339" t="s">
        <v>3673</v>
      </c>
      <c r="H695" s="20">
        <v>1937</v>
      </c>
      <c r="I695" s="468" t="s">
        <v>43</v>
      </c>
      <c r="J695" s="469" t="str">
        <f>IF(ISBLANK(INDEX('Policy Characteristics'!D:D,MATCH($C695,'Policy Characteristics'!$C:$C,0))),"",INDEX('Policy Characteristics'!D:D,MATCH($C695,'Policy Characteristics'!$C:$C,0)))</f>
        <v>Electrification</v>
      </c>
      <c r="K695" s="446" t="str">
        <f>IF(ISBLANK(INDEX('Policy Characteristics'!E:E,MATCH($C695,'Policy Characteristics'!$C:$C,0))),"",INDEX('Policy Characteristics'!E:E,MATCH($C695,'Policy Characteristics'!$C:$C,0)))</f>
        <v>indst shift to electricity</v>
      </c>
      <c r="L695" s="242">
        <f>IF(ISBLANK(INDEX('Policy Characteristics'!F:F,MATCH($C695,'Policy Characteristics'!$C:$C,0))),"",INDEX('Policy Characteristics'!F:F,MATCH($C695,'Policy Characteristics'!$C:$C,0)))</f>
        <v>0</v>
      </c>
      <c r="M695" s="242">
        <f>IF(ISBLANK(INDEX('Policy Characteristics'!G:G,MATCH($C695,'Policy Characteristics'!$C:$C,0))),"",INDEX('Policy Characteristics'!G:G,MATCH($C695,'Policy Characteristics'!$C:$C,0)))</f>
        <v>1</v>
      </c>
      <c r="N695" s="242">
        <f>IF(ISBLANK(INDEX('Policy Characteristics'!H:H,MATCH($C695,'Policy Characteristics'!$C:$C,0))),"",INDEX('Policy Characteristics'!H:H,MATCH($C695,'Policy Characteristics'!$C:$C,0)))</f>
        <v>0.01</v>
      </c>
      <c r="O695" s="446" t="str">
        <f>IF(ISBLANK(INDEX('Policy Characteristics'!I:I,MATCH($C695,'Policy Characteristics'!$C:$C,0))),"",INDEX('Policy Characteristics'!I:I,MATCH($C695,'Policy Characteristics'!$C:$C,0)))</f>
        <v>% of fuel shifted</v>
      </c>
      <c r="P695" s="44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446" t="str">
        <f>IF(ISBLANK(INDEX('Policy Characteristics'!K:K,MATCH($C695,'Policy Characteristics'!$C:$C,0))),"",INDEX('Policy Characteristics'!K:K,MATCH($C695,'Policy Characteristics'!$C:$C,0)))</f>
        <v>industry-ag-main.html#fuel-switching</v>
      </c>
      <c r="R695" s="446" t="str">
        <f>IF(ISBLANK(INDEX('Policy Characteristics'!L:L,MATCH($C695,'Policy Characteristics'!$C:$C,0))),"",INDEX('Policy Characteristics'!L:L,MATCH($C695,'Policy Characteristics'!$C:$C,0)))</f>
        <v>industry-elec-and-hydrogen.html</v>
      </c>
    </row>
    <row r="696" spans="1:18" x14ac:dyDescent="0.25">
      <c r="A696" s="446" t="str">
        <f>IF(ISBLANK(INDEX('Policy Characteristics'!A:A,MATCH($C696,'Policy Characteristics'!$C:$C,0))),"",INDEX('Policy Characteristics'!A:A,MATCH($C696,'Policy Characteristics'!$C:$C,0)))</f>
        <v>Industry</v>
      </c>
      <c r="B696" s="467" t="str">
        <f>IF(ISBLANK(INDEX('Policy Characteristics'!B:B,MATCH($C696,'Policy Characteristics'!$C:$C,0))),"",INDEX('Policy Characteristics'!B:B,MATCH($C696,'Policy Characteristics'!$C:$C,0)))</f>
        <v>Electrification</v>
      </c>
      <c r="C696" s="446" t="str">
        <f t="shared" si="35"/>
        <v>Fraction of Eligible Industrial Energy Use Shifted to Electricity</v>
      </c>
      <c r="D696" s="294" t="s">
        <v>3077</v>
      </c>
      <c r="E696" t="s">
        <v>3515</v>
      </c>
      <c r="F696" t="s">
        <v>2580</v>
      </c>
      <c r="G696" s="339" t="s">
        <v>3522</v>
      </c>
      <c r="H696" s="20">
        <v>1938</v>
      </c>
      <c r="I696" s="468" t="s">
        <v>43</v>
      </c>
      <c r="J696" s="469" t="str">
        <f>IF(ISBLANK(INDEX('Policy Characteristics'!D:D,MATCH($C696,'Policy Characteristics'!$C:$C,0))),"",INDEX('Policy Characteristics'!D:D,MATCH($C696,'Policy Characteristics'!$C:$C,0)))</f>
        <v>Electrification</v>
      </c>
      <c r="K696" s="446" t="str">
        <f>IF(ISBLANK(INDEX('Policy Characteristics'!E:E,MATCH($C696,'Policy Characteristics'!$C:$C,0))),"",INDEX('Policy Characteristics'!E:E,MATCH($C696,'Policy Characteristics'!$C:$C,0)))</f>
        <v>indst shift to electricity</v>
      </c>
      <c r="L696" s="242">
        <f>IF(ISBLANK(INDEX('Policy Characteristics'!F:F,MATCH($C696,'Policy Characteristics'!$C:$C,0))),"",INDEX('Policy Characteristics'!F:F,MATCH($C696,'Policy Characteristics'!$C:$C,0)))</f>
        <v>0</v>
      </c>
      <c r="M696" s="242">
        <f>IF(ISBLANK(INDEX('Policy Characteristics'!G:G,MATCH($C696,'Policy Characteristics'!$C:$C,0))),"",INDEX('Policy Characteristics'!G:G,MATCH($C696,'Policy Characteristics'!$C:$C,0)))</f>
        <v>1</v>
      </c>
      <c r="N696" s="242">
        <f>IF(ISBLANK(INDEX('Policy Characteristics'!H:H,MATCH($C696,'Policy Characteristics'!$C:$C,0))),"",INDEX('Policy Characteristics'!H:H,MATCH($C696,'Policy Characteristics'!$C:$C,0)))</f>
        <v>0.01</v>
      </c>
      <c r="O696" s="446" t="str">
        <f>IF(ISBLANK(INDEX('Policy Characteristics'!I:I,MATCH($C696,'Policy Characteristics'!$C:$C,0))),"",INDEX('Policy Characteristics'!I:I,MATCH($C696,'Policy Characteristics'!$C:$C,0)))</f>
        <v>% of fuel shifted</v>
      </c>
      <c r="P696" s="44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446" t="str">
        <f>IF(ISBLANK(INDEX('Policy Characteristics'!K:K,MATCH($C696,'Policy Characteristics'!$C:$C,0))),"",INDEX('Policy Characteristics'!K:K,MATCH($C696,'Policy Characteristics'!$C:$C,0)))</f>
        <v>industry-ag-main.html#fuel-switching</v>
      </c>
      <c r="R696" s="446" t="str">
        <f>IF(ISBLANK(INDEX('Policy Characteristics'!L:L,MATCH($C696,'Policy Characteristics'!$C:$C,0))),"",INDEX('Policy Characteristics'!L:L,MATCH($C696,'Policy Characteristics'!$C:$C,0)))</f>
        <v>industry-elec-and-hydrogen.html</v>
      </c>
    </row>
    <row r="697" spans="1:18" x14ac:dyDescent="0.25">
      <c r="A697" s="446" t="str">
        <f>IF(ISBLANK(INDEX('Policy Characteristics'!A:A,MATCH($C697,'Policy Characteristics'!$C:$C,0))),"",INDEX('Policy Characteristics'!A:A,MATCH($C697,'Policy Characteristics'!$C:$C,0)))</f>
        <v>Industry</v>
      </c>
      <c r="B697" s="467" t="str">
        <f>IF(ISBLANK(INDEX('Policy Characteristics'!B:B,MATCH($C697,'Policy Characteristics'!$C:$C,0))),"",INDEX('Policy Characteristics'!B:B,MATCH($C697,'Policy Characteristics'!$C:$C,0)))</f>
        <v>Electrification</v>
      </c>
      <c r="C697" s="446" t="str">
        <f t="shared" si="35"/>
        <v>Fraction of Eligible Industrial Energy Use Shifted to Electricity</v>
      </c>
      <c r="D697" s="294" t="s">
        <v>3077</v>
      </c>
      <c r="E697" t="s">
        <v>3516</v>
      </c>
      <c r="F697" t="s">
        <v>2580</v>
      </c>
      <c r="G697" s="339" t="s">
        <v>3523</v>
      </c>
      <c r="H697" s="20">
        <v>1939</v>
      </c>
      <c r="I697" s="468" t="s">
        <v>43</v>
      </c>
      <c r="J697" s="469" t="str">
        <f>IF(ISBLANK(INDEX('Policy Characteristics'!D:D,MATCH($C697,'Policy Characteristics'!$C:$C,0))),"",INDEX('Policy Characteristics'!D:D,MATCH($C697,'Policy Characteristics'!$C:$C,0)))</f>
        <v>Electrification</v>
      </c>
      <c r="K697" s="446" t="str">
        <f>IF(ISBLANK(INDEX('Policy Characteristics'!E:E,MATCH($C697,'Policy Characteristics'!$C:$C,0))),"",INDEX('Policy Characteristics'!E:E,MATCH($C697,'Policy Characteristics'!$C:$C,0)))</f>
        <v>indst shift to electricity</v>
      </c>
      <c r="L697" s="242">
        <f>IF(ISBLANK(INDEX('Policy Characteristics'!F:F,MATCH($C697,'Policy Characteristics'!$C:$C,0))),"",INDEX('Policy Characteristics'!F:F,MATCH($C697,'Policy Characteristics'!$C:$C,0)))</f>
        <v>0</v>
      </c>
      <c r="M697" s="242">
        <f>IF(ISBLANK(INDEX('Policy Characteristics'!G:G,MATCH($C697,'Policy Characteristics'!$C:$C,0))),"",INDEX('Policy Characteristics'!G:G,MATCH($C697,'Policy Characteristics'!$C:$C,0)))</f>
        <v>1</v>
      </c>
      <c r="N697" s="242">
        <f>IF(ISBLANK(INDEX('Policy Characteristics'!H:H,MATCH($C697,'Policy Characteristics'!$C:$C,0))),"",INDEX('Policy Characteristics'!H:H,MATCH($C697,'Policy Characteristics'!$C:$C,0)))</f>
        <v>0.01</v>
      </c>
      <c r="O697" s="446" t="str">
        <f>IF(ISBLANK(INDEX('Policy Characteristics'!I:I,MATCH($C697,'Policy Characteristics'!$C:$C,0))),"",INDEX('Policy Characteristics'!I:I,MATCH($C697,'Policy Characteristics'!$C:$C,0)))</f>
        <v>% of fuel shifted</v>
      </c>
      <c r="P697" s="44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446" t="str">
        <f>IF(ISBLANK(INDEX('Policy Characteristics'!K:K,MATCH($C697,'Policy Characteristics'!$C:$C,0))),"",INDEX('Policy Characteristics'!K:K,MATCH($C697,'Policy Characteristics'!$C:$C,0)))</f>
        <v>industry-ag-main.html#fuel-switching</v>
      </c>
      <c r="R697" s="446" t="str">
        <f>IF(ISBLANK(INDEX('Policy Characteristics'!L:L,MATCH($C697,'Policy Characteristics'!$C:$C,0))),"",INDEX('Policy Characteristics'!L:L,MATCH($C697,'Policy Characteristics'!$C:$C,0)))</f>
        <v>industry-elec-and-hydrogen.html</v>
      </c>
    </row>
    <row r="698" spans="1:18" x14ac:dyDescent="0.25">
      <c r="A698" s="446" t="str">
        <f>IF(ISBLANK(INDEX('Policy Characteristics'!A:A,MATCH($C698,'Policy Characteristics'!$C:$C,0))),"",INDEX('Policy Characteristics'!A:A,MATCH($C698,'Policy Characteristics'!$C:$C,0)))</f>
        <v>Industry</v>
      </c>
      <c r="B698" s="467" t="str">
        <f>IF(ISBLANK(INDEX('Policy Characteristics'!B:B,MATCH($C698,'Policy Characteristics'!$C:$C,0))),"",INDEX('Policy Characteristics'!B:B,MATCH($C698,'Policy Characteristics'!$C:$C,0)))</f>
        <v>Electrification</v>
      </c>
      <c r="C698" s="446" t="str">
        <f t="shared" si="35"/>
        <v>Fraction of Eligible Industrial Energy Use Shifted to Electricity</v>
      </c>
      <c r="D698" s="294" t="s">
        <v>3077</v>
      </c>
      <c r="E698" t="s">
        <v>3517</v>
      </c>
      <c r="F698" t="s">
        <v>2580</v>
      </c>
      <c r="G698" s="339" t="s">
        <v>3524</v>
      </c>
      <c r="H698" s="20">
        <v>1940</v>
      </c>
      <c r="I698" s="468" t="s">
        <v>43</v>
      </c>
      <c r="J698" s="469" t="str">
        <f>IF(ISBLANK(INDEX('Policy Characteristics'!D:D,MATCH($C698,'Policy Characteristics'!$C:$C,0))),"",INDEX('Policy Characteristics'!D:D,MATCH($C698,'Policy Characteristics'!$C:$C,0)))</f>
        <v>Electrification</v>
      </c>
      <c r="K698" s="446" t="str">
        <f>IF(ISBLANK(INDEX('Policy Characteristics'!E:E,MATCH($C698,'Policy Characteristics'!$C:$C,0))),"",INDEX('Policy Characteristics'!E:E,MATCH($C698,'Policy Characteristics'!$C:$C,0)))</f>
        <v>indst shift to electricity</v>
      </c>
      <c r="L698" s="242">
        <f>IF(ISBLANK(INDEX('Policy Characteristics'!F:F,MATCH($C698,'Policy Characteristics'!$C:$C,0))),"",INDEX('Policy Characteristics'!F:F,MATCH($C698,'Policy Characteristics'!$C:$C,0)))</f>
        <v>0</v>
      </c>
      <c r="M698" s="242">
        <f>IF(ISBLANK(INDEX('Policy Characteristics'!G:G,MATCH($C698,'Policy Characteristics'!$C:$C,0))),"",INDEX('Policy Characteristics'!G:G,MATCH($C698,'Policy Characteristics'!$C:$C,0)))</f>
        <v>1</v>
      </c>
      <c r="N698" s="242">
        <f>IF(ISBLANK(INDEX('Policy Characteristics'!H:H,MATCH($C698,'Policy Characteristics'!$C:$C,0))),"",INDEX('Policy Characteristics'!H:H,MATCH($C698,'Policy Characteristics'!$C:$C,0)))</f>
        <v>0.01</v>
      </c>
      <c r="O698" s="446" t="str">
        <f>IF(ISBLANK(INDEX('Policy Characteristics'!I:I,MATCH($C698,'Policy Characteristics'!$C:$C,0))),"",INDEX('Policy Characteristics'!I:I,MATCH($C698,'Policy Characteristics'!$C:$C,0)))</f>
        <v>% of fuel shifted</v>
      </c>
      <c r="P698" s="44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446" t="str">
        <f>IF(ISBLANK(INDEX('Policy Characteristics'!K:K,MATCH($C698,'Policy Characteristics'!$C:$C,0))),"",INDEX('Policy Characteristics'!K:K,MATCH($C698,'Policy Characteristics'!$C:$C,0)))</f>
        <v>industry-ag-main.html#fuel-switching</v>
      </c>
      <c r="R698" s="446" t="str">
        <f>IF(ISBLANK(INDEX('Policy Characteristics'!L:L,MATCH($C698,'Policy Characteristics'!$C:$C,0))),"",INDEX('Policy Characteristics'!L:L,MATCH($C698,'Policy Characteristics'!$C:$C,0)))</f>
        <v>industry-elec-and-hydrogen.html</v>
      </c>
    </row>
    <row r="699" spans="1:18" x14ac:dyDescent="0.25">
      <c r="A699" s="446" t="str">
        <f>IF(ISBLANK(INDEX('Policy Characteristics'!A:A,MATCH($C699,'Policy Characteristics'!$C:$C,0))),"",INDEX('Policy Characteristics'!A:A,MATCH($C699,'Policy Characteristics'!$C:$C,0)))</f>
        <v>Industry</v>
      </c>
      <c r="B699" s="467" t="str">
        <f>IF(ISBLANK(INDEX('Policy Characteristics'!B:B,MATCH($C699,'Policy Characteristics'!$C:$C,0))),"",INDEX('Policy Characteristics'!B:B,MATCH($C699,'Policy Characteristics'!$C:$C,0)))</f>
        <v>Electrification</v>
      </c>
      <c r="C699" s="446" t="str">
        <f t="shared" si="35"/>
        <v>Fraction of Eligible Industrial Energy Use Shifted to Electricity</v>
      </c>
      <c r="D699" s="294" t="s">
        <v>3077</v>
      </c>
      <c r="E699" t="s">
        <v>3518</v>
      </c>
      <c r="F699" t="s">
        <v>2580</v>
      </c>
      <c r="G699" s="339" t="s">
        <v>3525</v>
      </c>
      <c r="H699" s="20">
        <v>1941</v>
      </c>
      <c r="I699" s="468" t="s">
        <v>43</v>
      </c>
      <c r="J699" s="469" t="str">
        <f>IF(ISBLANK(INDEX('Policy Characteristics'!D:D,MATCH($C699,'Policy Characteristics'!$C:$C,0))),"",INDEX('Policy Characteristics'!D:D,MATCH($C699,'Policy Characteristics'!$C:$C,0)))</f>
        <v>Electrification</v>
      </c>
      <c r="K699" s="446" t="str">
        <f>IF(ISBLANK(INDEX('Policy Characteristics'!E:E,MATCH($C699,'Policy Characteristics'!$C:$C,0))),"",INDEX('Policy Characteristics'!E:E,MATCH($C699,'Policy Characteristics'!$C:$C,0)))</f>
        <v>indst shift to electricity</v>
      </c>
      <c r="L699" s="242">
        <f>IF(ISBLANK(INDEX('Policy Characteristics'!F:F,MATCH($C699,'Policy Characteristics'!$C:$C,0))),"",INDEX('Policy Characteristics'!F:F,MATCH($C699,'Policy Characteristics'!$C:$C,0)))</f>
        <v>0</v>
      </c>
      <c r="M699" s="242">
        <f>IF(ISBLANK(INDEX('Policy Characteristics'!G:G,MATCH($C699,'Policy Characteristics'!$C:$C,0))),"",INDEX('Policy Characteristics'!G:G,MATCH($C699,'Policy Characteristics'!$C:$C,0)))</f>
        <v>1</v>
      </c>
      <c r="N699" s="242">
        <f>IF(ISBLANK(INDEX('Policy Characteristics'!H:H,MATCH($C699,'Policy Characteristics'!$C:$C,0))),"",INDEX('Policy Characteristics'!H:H,MATCH($C699,'Policy Characteristics'!$C:$C,0)))</f>
        <v>0.01</v>
      </c>
      <c r="O699" s="446" t="str">
        <f>IF(ISBLANK(INDEX('Policy Characteristics'!I:I,MATCH($C699,'Policy Characteristics'!$C:$C,0))),"",INDEX('Policy Characteristics'!I:I,MATCH($C699,'Policy Characteristics'!$C:$C,0)))</f>
        <v>% of fuel shifted</v>
      </c>
      <c r="P699" s="44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446" t="str">
        <f>IF(ISBLANK(INDEX('Policy Characteristics'!K:K,MATCH($C699,'Policy Characteristics'!$C:$C,0))),"",INDEX('Policy Characteristics'!K:K,MATCH($C699,'Policy Characteristics'!$C:$C,0)))</f>
        <v>industry-ag-main.html#fuel-switching</v>
      </c>
      <c r="R699" s="446" t="str">
        <f>IF(ISBLANK(INDEX('Policy Characteristics'!L:L,MATCH($C699,'Policy Characteristics'!$C:$C,0))),"",INDEX('Policy Characteristics'!L:L,MATCH($C699,'Policy Characteristics'!$C:$C,0)))</f>
        <v>industry-elec-and-hydrogen.html</v>
      </c>
    </row>
    <row r="700" spans="1:18" x14ac:dyDescent="0.25">
      <c r="A700" s="446" t="str">
        <f>IF(ISBLANK(INDEX('Policy Characteristics'!A:A,MATCH($C700,'Policy Characteristics'!$C:$C,0))),"",INDEX('Policy Characteristics'!A:A,MATCH($C700,'Policy Characteristics'!$C:$C,0)))</f>
        <v>Industry</v>
      </c>
      <c r="B700" s="467" t="str">
        <f>IF(ISBLANK(INDEX('Policy Characteristics'!B:B,MATCH($C700,'Policy Characteristics'!$C:$C,0))),"",INDEX('Policy Characteristics'!B:B,MATCH($C700,'Policy Characteristics'!$C:$C,0)))</f>
        <v>Electrification</v>
      </c>
      <c r="C700" s="446" t="str">
        <f t="shared" si="35"/>
        <v>Fraction of Eligible Industrial Energy Use Shifted to Electricity</v>
      </c>
      <c r="D700" s="294" t="s">
        <v>3077</v>
      </c>
      <c r="E700" t="s">
        <v>3519</v>
      </c>
      <c r="F700" t="s">
        <v>2580</v>
      </c>
      <c r="G700" s="339" t="s">
        <v>3526</v>
      </c>
      <c r="H700" s="20">
        <v>1942</v>
      </c>
      <c r="I700" s="468" t="s">
        <v>43</v>
      </c>
      <c r="J700" s="469" t="str">
        <f>IF(ISBLANK(INDEX('Policy Characteristics'!D:D,MATCH($C700,'Policy Characteristics'!$C:$C,0))),"",INDEX('Policy Characteristics'!D:D,MATCH($C700,'Policy Characteristics'!$C:$C,0)))</f>
        <v>Electrification</v>
      </c>
      <c r="K700" s="446" t="str">
        <f>IF(ISBLANK(INDEX('Policy Characteristics'!E:E,MATCH($C700,'Policy Characteristics'!$C:$C,0))),"",INDEX('Policy Characteristics'!E:E,MATCH($C700,'Policy Characteristics'!$C:$C,0)))</f>
        <v>indst shift to electricity</v>
      </c>
      <c r="L700" s="242">
        <f>IF(ISBLANK(INDEX('Policy Characteristics'!F:F,MATCH($C700,'Policy Characteristics'!$C:$C,0))),"",INDEX('Policy Characteristics'!F:F,MATCH($C700,'Policy Characteristics'!$C:$C,0)))</f>
        <v>0</v>
      </c>
      <c r="M700" s="242">
        <f>IF(ISBLANK(INDEX('Policy Characteristics'!G:G,MATCH($C700,'Policy Characteristics'!$C:$C,0))),"",INDEX('Policy Characteristics'!G:G,MATCH($C700,'Policy Characteristics'!$C:$C,0)))</f>
        <v>1</v>
      </c>
      <c r="N700" s="242">
        <f>IF(ISBLANK(INDEX('Policy Characteristics'!H:H,MATCH($C700,'Policy Characteristics'!$C:$C,0))),"",INDEX('Policy Characteristics'!H:H,MATCH($C700,'Policy Characteristics'!$C:$C,0)))</f>
        <v>0.01</v>
      </c>
      <c r="O700" s="446" t="str">
        <f>IF(ISBLANK(INDEX('Policy Characteristics'!I:I,MATCH($C700,'Policy Characteristics'!$C:$C,0))),"",INDEX('Policy Characteristics'!I:I,MATCH($C700,'Policy Characteristics'!$C:$C,0)))</f>
        <v>% of fuel shifted</v>
      </c>
      <c r="P700" s="44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446" t="str">
        <f>IF(ISBLANK(INDEX('Policy Characteristics'!K:K,MATCH($C700,'Policy Characteristics'!$C:$C,0))),"",INDEX('Policy Characteristics'!K:K,MATCH($C700,'Policy Characteristics'!$C:$C,0)))</f>
        <v>industry-ag-main.html#fuel-switching</v>
      </c>
      <c r="R700" s="446" t="str">
        <f>IF(ISBLANK(INDEX('Policy Characteristics'!L:L,MATCH($C700,'Policy Characteristics'!$C:$C,0))),"",INDEX('Policy Characteristics'!L:L,MATCH($C700,'Policy Characteristics'!$C:$C,0)))</f>
        <v>industry-elec-and-hydrogen.html</v>
      </c>
    </row>
    <row r="701" spans="1:18" x14ac:dyDescent="0.25">
      <c r="A701" s="446" t="str">
        <f>IF(ISBLANK(INDEX('Policy Characteristics'!A:A,MATCH($C701,'Policy Characteristics'!$C:$C,0))),"",INDEX('Policy Characteristics'!A:A,MATCH($C701,'Policy Characteristics'!$C:$C,0)))</f>
        <v>Industry</v>
      </c>
      <c r="B701" s="467" t="str">
        <f>IF(ISBLANK(INDEX('Policy Characteristics'!B:B,MATCH($C701,'Policy Characteristics'!$C:$C,0))),"",INDEX('Policy Characteristics'!B:B,MATCH($C701,'Policy Characteristics'!$C:$C,0)))</f>
        <v>Electrification</v>
      </c>
      <c r="C701" s="446" t="str">
        <f t="shared" si="35"/>
        <v>Fraction of Eligible Industrial Energy Use Shifted to Electricity</v>
      </c>
      <c r="D701" s="294" t="s">
        <v>3077</v>
      </c>
      <c r="E701" t="s">
        <v>3520</v>
      </c>
      <c r="F701" t="s">
        <v>2580</v>
      </c>
      <c r="G701" s="339" t="s">
        <v>3527</v>
      </c>
      <c r="H701" s="20">
        <v>1943</v>
      </c>
      <c r="I701" s="468" t="s">
        <v>43</v>
      </c>
      <c r="J701" s="469" t="str">
        <f>IF(ISBLANK(INDEX('Policy Characteristics'!D:D,MATCH($C701,'Policy Characteristics'!$C:$C,0))),"",INDEX('Policy Characteristics'!D:D,MATCH($C701,'Policy Characteristics'!$C:$C,0)))</f>
        <v>Electrification</v>
      </c>
      <c r="K701" s="446" t="str">
        <f>IF(ISBLANK(INDEX('Policy Characteristics'!E:E,MATCH($C701,'Policy Characteristics'!$C:$C,0))),"",INDEX('Policy Characteristics'!E:E,MATCH($C701,'Policy Characteristics'!$C:$C,0)))</f>
        <v>indst shift to electricity</v>
      </c>
      <c r="L701" s="242">
        <f>IF(ISBLANK(INDEX('Policy Characteristics'!F:F,MATCH($C701,'Policy Characteristics'!$C:$C,0))),"",INDEX('Policy Characteristics'!F:F,MATCH($C701,'Policy Characteristics'!$C:$C,0)))</f>
        <v>0</v>
      </c>
      <c r="M701" s="242">
        <f>IF(ISBLANK(INDEX('Policy Characteristics'!G:G,MATCH($C701,'Policy Characteristics'!$C:$C,0))),"",INDEX('Policy Characteristics'!G:G,MATCH($C701,'Policy Characteristics'!$C:$C,0)))</f>
        <v>1</v>
      </c>
      <c r="N701" s="242">
        <f>IF(ISBLANK(INDEX('Policy Characteristics'!H:H,MATCH($C701,'Policy Characteristics'!$C:$C,0))),"",INDEX('Policy Characteristics'!H:H,MATCH($C701,'Policy Characteristics'!$C:$C,0)))</f>
        <v>0.01</v>
      </c>
      <c r="O701" s="446" t="str">
        <f>IF(ISBLANK(INDEX('Policy Characteristics'!I:I,MATCH($C701,'Policy Characteristics'!$C:$C,0))),"",INDEX('Policy Characteristics'!I:I,MATCH($C701,'Policy Characteristics'!$C:$C,0)))</f>
        <v>% of fuel shifted</v>
      </c>
      <c r="P701" s="44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446" t="str">
        <f>IF(ISBLANK(INDEX('Policy Characteristics'!K:K,MATCH($C701,'Policy Characteristics'!$C:$C,0))),"",INDEX('Policy Characteristics'!K:K,MATCH($C701,'Policy Characteristics'!$C:$C,0)))</f>
        <v>industry-ag-main.html#fuel-switching</v>
      </c>
      <c r="R701" s="446" t="str">
        <f>IF(ISBLANK(INDEX('Policy Characteristics'!L:L,MATCH($C701,'Policy Characteristics'!$C:$C,0))),"",INDEX('Policy Characteristics'!L:L,MATCH($C701,'Policy Characteristics'!$C:$C,0)))</f>
        <v>industry-elec-and-hydrogen.html</v>
      </c>
    </row>
    <row r="702" spans="1:18" x14ac:dyDescent="0.25">
      <c r="A702" s="446" t="str">
        <f>IF(ISBLANK(INDEX('Policy Characteristics'!A:A,MATCH($C702,'Policy Characteristics'!$C:$C,0))),"",INDEX('Policy Characteristics'!A:A,MATCH($C702,'Policy Characteristics'!$C:$C,0)))</f>
        <v>Industry</v>
      </c>
      <c r="B702" s="467" t="str">
        <f>IF(ISBLANK(INDEX('Policy Characteristics'!B:B,MATCH($C702,'Policy Characteristics'!$C:$C,0))),"",INDEX('Policy Characteristics'!B:B,MATCH($C702,'Policy Characteristics'!$C:$C,0)))</f>
        <v>Electrification</v>
      </c>
      <c r="C702" s="446" t="str">
        <f t="shared" si="35"/>
        <v>Fraction of Eligible Industrial Energy Use Shifted to Electricity</v>
      </c>
      <c r="D702" s="294" t="s">
        <v>3077</v>
      </c>
      <c r="E702" t="s">
        <v>3521</v>
      </c>
      <c r="F702" t="s">
        <v>2580</v>
      </c>
      <c r="G702" s="339" t="s">
        <v>3528</v>
      </c>
      <c r="H702" s="20">
        <v>1944</v>
      </c>
      <c r="I702" s="468" t="s">
        <v>43</v>
      </c>
      <c r="J702" s="469" t="str">
        <f>IF(ISBLANK(INDEX('Policy Characteristics'!D:D,MATCH($C702,'Policy Characteristics'!$C:$C,0))),"",INDEX('Policy Characteristics'!D:D,MATCH($C702,'Policy Characteristics'!$C:$C,0)))</f>
        <v>Electrification</v>
      </c>
      <c r="K702" s="446" t="str">
        <f>IF(ISBLANK(INDEX('Policy Characteristics'!E:E,MATCH($C702,'Policy Characteristics'!$C:$C,0))),"",INDEX('Policy Characteristics'!E:E,MATCH($C702,'Policy Characteristics'!$C:$C,0)))</f>
        <v>indst shift to electricity</v>
      </c>
      <c r="L702" s="242">
        <f>IF(ISBLANK(INDEX('Policy Characteristics'!F:F,MATCH($C702,'Policy Characteristics'!$C:$C,0))),"",INDEX('Policy Characteristics'!F:F,MATCH($C702,'Policy Characteristics'!$C:$C,0)))</f>
        <v>0</v>
      </c>
      <c r="M702" s="242">
        <f>IF(ISBLANK(INDEX('Policy Characteristics'!G:G,MATCH($C702,'Policy Characteristics'!$C:$C,0))),"",INDEX('Policy Characteristics'!G:G,MATCH($C702,'Policy Characteristics'!$C:$C,0)))</f>
        <v>1</v>
      </c>
      <c r="N702" s="242">
        <f>IF(ISBLANK(INDEX('Policy Characteristics'!H:H,MATCH($C702,'Policy Characteristics'!$C:$C,0))),"",INDEX('Policy Characteristics'!H:H,MATCH($C702,'Policy Characteristics'!$C:$C,0)))</f>
        <v>0.01</v>
      </c>
      <c r="O702" s="446" t="str">
        <f>IF(ISBLANK(INDEX('Policy Characteristics'!I:I,MATCH($C702,'Policy Characteristics'!$C:$C,0))),"",INDEX('Policy Characteristics'!I:I,MATCH($C702,'Policy Characteristics'!$C:$C,0)))</f>
        <v>% of fuel shifted</v>
      </c>
      <c r="P702" s="44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446" t="str">
        <f>IF(ISBLANK(INDEX('Policy Characteristics'!K:K,MATCH($C702,'Policy Characteristics'!$C:$C,0))),"",INDEX('Policy Characteristics'!K:K,MATCH($C702,'Policy Characteristics'!$C:$C,0)))</f>
        <v>industry-ag-main.html#fuel-switching</v>
      </c>
      <c r="R702" s="446" t="str">
        <f>IF(ISBLANK(INDEX('Policy Characteristics'!L:L,MATCH($C702,'Policy Characteristics'!$C:$C,0))),"",INDEX('Policy Characteristics'!L:L,MATCH($C702,'Policy Characteristics'!$C:$C,0)))</f>
        <v>industry-elec-and-hydrogen.html</v>
      </c>
    </row>
    <row r="703" spans="1:18" x14ac:dyDescent="0.25">
      <c r="A703" s="446" t="str">
        <f>IF(ISBLANK(INDEX('Policy Characteristics'!A:A,MATCH($C703,'Policy Characteristics'!$C:$C,0))),"",INDEX('Policy Characteristics'!A:A,MATCH($C703,'Policy Characteristics'!$C:$C,0)))</f>
        <v>Industry</v>
      </c>
      <c r="B703" s="467" t="str">
        <f>IF(ISBLANK(INDEX('Policy Characteristics'!B:B,MATCH($C703,'Policy Characteristics'!$C:$C,0))),"",INDEX('Policy Characteristics'!B:B,MATCH($C703,'Policy Characteristics'!$C:$C,0)))</f>
        <v>Electrification</v>
      </c>
      <c r="C703" s="446" t="str">
        <f t="shared" si="35"/>
        <v>Fraction of Eligible Industrial Energy Use Shifted to Electricity</v>
      </c>
      <c r="D703" s="294" t="s">
        <v>3077</v>
      </c>
      <c r="E703" t="s">
        <v>3673</v>
      </c>
      <c r="F703" t="s">
        <v>2580</v>
      </c>
      <c r="G703" s="339" t="s">
        <v>3673</v>
      </c>
      <c r="H703" s="20">
        <v>1945</v>
      </c>
      <c r="I703" s="468" t="s">
        <v>43</v>
      </c>
      <c r="J703" s="469" t="str">
        <f>IF(ISBLANK(INDEX('Policy Characteristics'!D:D,MATCH($C703,'Policy Characteristics'!$C:$C,0))),"",INDEX('Policy Characteristics'!D:D,MATCH($C703,'Policy Characteristics'!$C:$C,0)))</f>
        <v>Electrification</v>
      </c>
      <c r="K703" s="446" t="str">
        <f>IF(ISBLANK(INDEX('Policy Characteristics'!E:E,MATCH($C703,'Policy Characteristics'!$C:$C,0))),"",INDEX('Policy Characteristics'!E:E,MATCH($C703,'Policy Characteristics'!$C:$C,0)))</f>
        <v>indst shift to electricity</v>
      </c>
      <c r="L703" s="242">
        <f>IF(ISBLANK(INDEX('Policy Characteristics'!F:F,MATCH($C703,'Policy Characteristics'!$C:$C,0))),"",INDEX('Policy Characteristics'!F:F,MATCH($C703,'Policy Characteristics'!$C:$C,0)))</f>
        <v>0</v>
      </c>
      <c r="M703" s="242">
        <f>IF(ISBLANK(INDEX('Policy Characteristics'!G:G,MATCH($C703,'Policy Characteristics'!$C:$C,0))),"",INDEX('Policy Characteristics'!G:G,MATCH($C703,'Policy Characteristics'!$C:$C,0)))</f>
        <v>1</v>
      </c>
      <c r="N703" s="242">
        <f>IF(ISBLANK(INDEX('Policy Characteristics'!H:H,MATCH($C703,'Policy Characteristics'!$C:$C,0))),"",INDEX('Policy Characteristics'!H:H,MATCH($C703,'Policy Characteristics'!$C:$C,0)))</f>
        <v>0.01</v>
      </c>
      <c r="O703" s="446" t="str">
        <f>IF(ISBLANK(INDEX('Policy Characteristics'!I:I,MATCH($C703,'Policy Characteristics'!$C:$C,0))),"",INDEX('Policy Characteristics'!I:I,MATCH($C703,'Policy Characteristics'!$C:$C,0)))</f>
        <v>% of fuel shifted</v>
      </c>
      <c r="P703" s="44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446" t="str">
        <f>IF(ISBLANK(INDEX('Policy Characteristics'!K:K,MATCH($C703,'Policy Characteristics'!$C:$C,0))),"",INDEX('Policy Characteristics'!K:K,MATCH($C703,'Policy Characteristics'!$C:$C,0)))</f>
        <v>industry-ag-main.html#fuel-switching</v>
      </c>
      <c r="R703" s="446" t="str">
        <f>IF(ISBLANK(INDEX('Policy Characteristics'!L:L,MATCH($C703,'Policy Characteristics'!$C:$C,0))),"",INDEX('Policy Characteristics'!L:L,MATCH($C703,'Policy Characteristics'!$C:$C,0)))</f>
        <v>industry-elec-and-hydrogen.html</v>
      </c>
    </row>
    <row r="704" spans="1:18" x14ac:dyDescent="0.25">
      <c r="A704" s="446" t="str">
        <f>IF(ISBLANK(INDEX('Policy Characteristics'!A:A,MATCH($C704,'Policy Characteristics'!$C:$C,0))),"",INDEX('Policy Characteristics'!A:A,MATCH($C704,'Policy Characteristics'!$C:$C,0)))</f>
        <v>Industry</v>
      </c>
      <c r="B704" s="467" t="str">
        <f>IF(ISBLANK(INDEX('Policy Characteristics'!B:B,MATCH($C704,'Policy Characteristics'!$C:$C,0))),"",INDEX('Policy Characteristics'!B:B,MATCH($C704,'Policy Characteristics'!$C:$C,0)))</f>
        <v>Electrification</v>
      </c>
      <c r="C704" s="446" t="str">
        <f t="shared" si="35"/>
        <v>Fraction of Eligible Industrial Energy Use Shifted to Electricity</v>
      </c>
      <c r="D704" s="294" t="s">
        <v>3078</v>
      </c>
      <c r="E704" t="s">
        <v>3515</v>
      </c>
      <c r="F704" t="s">
        <v>3040</v>
      </c>
      <c r="G704" s="339" t="s">
        <v>3522</v>
      </c>
      <c r="H704" s="20">
        <v>1946</v>
      </c>
      <c r="I704" s="468" t="s">
        <v>43</v>
      </c>
      <c r="J704" s="469" t="str">
        <f>IF(ISBLANK(INDEX('Policy Characteristics'!D:D,MATCH($C704,'Policy Characteristics'!$C:$C,0))),"",INDEX('Policy Characteristics'!D:D,MATCH($C704,'Policy Characteristics'!$C:$C,0)))</f>
        <v>Electrification</v>
      </c>
      <c r="K704" s="446" t="str">
        <f>IF(ISBLANK(INDEX('Policy Characteristics'!E:E,MATCH($C704,'Policy Characteristics'!$C:$C,0))),"",INDEX('Policy Characteristics'!E:E,MATCH($C704,'Policy Characteristics'!$C:$C,0)))</f>
        <v>indst shift to electricity</v>
      </c>
      <c r="L704" s="242">
        <f>IF(ISBLANK(INDEX('Policy Characteristics'!F:F,MATCH($C704,'Policy Characteristics'!$C:$C,0))),"",INDEX('Policy Characteristics'!F:F,MATCH($C704,'Policy Characteristics'!$C:$C,0)))</f>
        <v>0</v>
      </c>
      <c r="M704" s="242">
        <f>IF(ISBLANK(INDEX('Policy Characteristics'!G:G,MATCH($C704,'Policy Characteristics'!$C:$C,0))),"",INDEX('Policy Characteristics'!G:G,MATCH($C704,'Policy Characteristics'!$C:$C,0)))</f>
        <v>1</v>
      </c>
      <c r="N704" s="242">
        <f>IF(ISBLANK(INDEX('Policy Characteristics'!H:H,MATCH($C704,'Policy Characteristics'!$C:$C,0))),"",INDEX('Policy Characteristics'!H:H,MATCH($C704,'Policy Characteristics'!$C:$C,0)))</f>
        <v>0.01</v>
      </c>
      <c r="O704" s="446" t="str">
        <f>IF(ISBLANK(INDEX('Policy Characteristics'!I:I,MATCH($C704,'Policy Characteristics'!$C:$C,0))),"",INDEX('Policy Characteristics'!I:I,MATCH($C704,'Policy Characteristics'!$C:$C,0)))</f>
        <v>% of fuel shifted</v>
      </c>
      <c r="P704" s="44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446" t="str">
        <f>IF(ISBLANK(INDEX('Policy Characteristics'!K:K,MATCH($C704,'Policy Characteristics'!$C:$C,0))),"",INDEX('Policy Characteristics'!K:K,MATCH($C704,'Policy Characteristics'!$C:$C,0)))</f>
        <v>industry-ag-main.html#fuel-switching</v>
      </c>
      <c r="R704" s="446" t="str">
        <f>IF(ISBLANK(INDEX('Policy Characteristics'!L:L,MATCH($C704,'Policy Characteristics'!$C:$C,0))),"",INDEX('Policy Characteristics'!L:L,MATCH($C704,'Policy Characteristics'!$C:$C,0)))</f>
        <v>industry-elec-and-hydrogen.html</v>
      </c>
    </row>
    <row r="705" spans="1:18" x14ac:dyDescent="0.25">
      <c r="A705" s="446" t="str">
        <f>IF(ISBLANK(INDEX('Policy Characteristics'!A:A,MATCH($C705,'Policy Characteristics'!$C:$C,0))),"",INDEX('Policy Characteristics'!A:A,MATCH($C705,'Policy Characteristics'!$C:$C,0)))</f>
        <v>Industry</v>
      </c>
      <c r="B705" s="467" t="str">
        <f>IF(ISBLANK(INDEX('Policy Characteristics'!B:B,MATCH($C705,'Policy Characteristics'!$C:$C,0))),"",INDEX('Policy Characteristics'!B:B,MATCH($C705,'Policy Characteristics'!$C:$C,0)))</f>
        <v>Electrification</v>
      </c>
      <c r="C705" s="446" t="str">
        <f t="shared" si="35"/>
        <v>Fraction of Eligible Industrial Energy Use Shifted to Electricity</v>
      </c>
      <c r="D705" s="294" t="s">
        <v>3078</v>
      </c>
      <c r="E705" t="s">
        <v>3516</v>
      </c>
      <c r="F705" t="s">
        <v>3040</v>
      </c>
      <c r="G705" s="339" t="s">
        <v>3523</v>
      </c>
      <c r="H705" s="20">
        <v>1947</v>
      </c>
      <c r="I705" s="468" t="s">
        <v>43</v>
      </c>
      <c r="J705" s="469" t="str">
        <f>IF(ISBLANK(INDEX('Policy Characteristics'!D:D,MATCH($C705,'Policy Characteristics'!$C:$C,0))),"",INDEX('Policy Characteristics'!D:D,MATCH($C705,'Policy Characteristics'!$C:$C,0)))</f>
        <v>Electrification</v>
      </c>
      <c r="K705" s="446" t="str">
        <f>IF(ISBLANK(INDEX('Policy Characteristics'!E:E,MATCH($C705,'Policy Characteristics'!$C:$C,0))),"",INDEX('Policy Characteristics'!E:E,MATCH($C705,'Policy Characteristics'!$C:$C,0)))</f>
        <v>indst shift to electricity</v>
      </c>
      <c r="L705" s="242">
        <f>IF(ISBLANK(INDEX('Policy Characteristics'!F:F,MATCH($C705,'Policy Characteristics'!$C:$C,0))),"",INDEX('Policy Characteristics'!F:F,MATCH($C705,'Policy Characteristics'!$C:$C,0)))</f>
        <v>0</v>
      </c>
      <c r="M705" s="242">
        <f>IF(ISBLANK(INDEX('Policy Characteristics'!G:G,MATCH($C705,'Policy Characteristics'!$C:$C,0))),"",INDEX('Policy Characteristics'!G:G,MATCH($C705,'Policy Characteristics'!$C:$C,0)))</f>
        <v>1</v>
      </c>
      <c r="N705" s="242">
        <f>IF(ISBLANK(INDEX('Policy Characteristics'!H:H,MATCH($C705,'Policy Characteristics'!$C:$C,0))),"",INDEX('Policy Characteristics'!H:H,MATCH($C705,'Policy Characteristics'!$C:$C,0)))</f>
        <v>0.01</v>
      </c>
      <c r="O705" s="446" t="str">
        <f>IF(ISBLANK(INDEX('Policy Characteristics'!I:I,MATCH($C705,'Policy Characteristics'!$C:$C,0))),"",INDEX('Policy Characteristics'!I:I,MATCH($C705,'Policy Characteristics'!$C:$C,0)))</f>
        <v>% of fuel shifted</v>
      </c>
      <c r="P705" s="44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446" t="str">
        <f>IF(ISBLANK(INDEX('Policy Characteristics'!K:K,MATCH($C705,'Policy Characteristics'!$C:$C,0))),"",INDEX('Policy Characteristics'!K:K,MATCH($C705,'Policy Characteristics'!$C:$C,0)))</f>
        <v>industry-ag-main.html#fuel-switching</v>
      </c>
      <c r="R705" s="446" t="str">
        <f>IF(ISBLANK(INDEX('Policy Characteristics'!L:L,MATCH($C705,'Policy Characteristics'!$C:$C,0))),"",INDEX('Policy Characteristics'!L:L,MATCH($C705,'Policy Characteristics'!$C:$C,0)))</f>
        <v>industry-elec-and-hydrogen.html</v>
      </c>
    </row>
    <row r="706" spans="1:18" x14ac:dyDescent="0.25">
      <c r="A706" s="446" t="str">
        <f>IF(ISBLANK(INDEX('Policy Characteristics'!A:A,MATCH($C706,'Policy Characteristics'!$C:$C,0))),"",INDEX('Policy Characteristics'!A:A,MATCH($C706,'Policy Characteristics'!$C:$C,0)))</f>
        <v>Industry</v>
      </c>
      <c r="B706" s="467" t="str">
        <f>IF(ISBLANK(INDEX('Policy Characteristics'!B:B,MATCH($C706,'Policy Characteristics'!$C:$C,0))),"",INDEX('Policy Characteristics'!B:B,MATCH($C706,'Policy Characteristics'!$C:$C,0)))</f>
        <v>Electrification</v>
      </c>
      <c r="C706" s="446" t="str">
        <f t="shared" si="35"/>
        <v>Fraction of Eligible Industrial Energy Use Shifted to Electricity</v>
      </c>
      <c r="D706" s="294" t="s">
        <v>3078</v>
      </c>
      <c r="E706" t="s">
        <v>3517</v>
      </c>
      <c r="F706" t="s">
        <v>3040</v>
      </c>
      <c r="G706" s="339" t="s">
        <v>3524</v>
      </c>
      <c r="H706" s="20">
        <v>1948</v>
      </c>
      <c r="I706" s="468" t="s">
        <v>43</v>
      </c>
      <c r="J706" s="469" t="str">
        <f>IF(ISBLANK(INDEX('Policy Characteristics'!D:D,MATCH($C706,'Policy Characteristics'!$C:$C,0))),"",INDEX('Policy Characteristics'!D:D,MATCH($C706,'Policy Characteristics'!$C:$C,0)))</f>
        <v>Electrification</v>
      </c>
      <c r="K706" s="446" t="str">
        <f>IF(ISBLANK(INDEX('Policy Characteristics'!E:E,MATCH($C706,'Policy Characteristics'!$C:$C,0))),"",INDEX('Policy Characteristics'!E:E,MATCH($C706,'Policy Characteristics'!$C:$C,0)))</f>
        <v>indst shift to electricity</v>
      </c>
      <c r="L706" s="242">
        <f>IF(ISBLANK(INDEX('Policy Characteristics'!F:F,MATCH($C706,'Policy Characteristics'!$C:$C,0))),"",INDEX('Policy Characteristics'!F:F,MATCH($C706,'Policy Characteristics'!$C:$C,0)))</f>
        <v>0</v>
      </c>
      <c r="M706" s="242">
        <f>IF(ISBLANK(INDEX('Policy Characteristics'!G:G,MATCH($C706,'Policy Characteristics'!$C:$C,0))),"",INDEX('Policy Characteristics'!G:G,MATCH($C706,'Policy Characteristics'!$C:$C,0)))</f>
        <v>1</v>
      </c>
      <c r="N706" s="242">
        <f>IF(ISBLANK(INDEX('Policy Characteristics'!H:H,MATCH($C706,'Policy Characteristics'!$C:$C,0))),"",INDEX('Policy Characteristics'!H:H,MATCH($C706,'Policy Characteristics'!$C:$C,0)))</f>
        <v>0.01</v>
      </c>
      <c r="O706" s="446" t="str">
        <f>IF(ISBLANK(INDEX('Policy Characteristics'!I:I,MATCH($C706,'Policy Characteristics'!$C:$C,0))),"",INDEX('Policy Characteristics'!I:I,MATCH($C706,'Policy Characteristics'!$C:$C,0)))</f>
        <v>% of fuel shifted</v>
      </c>
      <c r="P706" s="44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446" t="str">
        <f>IF(ISBLANK(INDEX('Policy Characteristics'!K:K,MATCH($C706,'Policy Characteristics'!$C:$C,0))),"",INDEX('Policy Characteristics'!K:K,MATCH($C706,'Policy Characteristics'!$C:$C,0)))</f>
        <v>industry-ag-main.html#fuel-switching</v>
      </c>
      <c r="R706" s="446" t="str">
        <f>IF(ISBLANK(INDEX('Policy Characteristics'!L:L,MATCH($C706,'Policy Characteristics'!$C:$C,0))),"",INDEX('Policy Characteristics'!L:L,MATCH($C706,'Policy Characteristics'!$C:$C,0)))</f>
        <v>industry-elec-and-hydrogen.html</v>
      </c>
    </row>
    <row r="707" spans="1:18" x14ac:dyDescent="0.25">
      <c r="A707" s="446" t="str">
        <f>IF(ISBLANK(INDEX('Policy Characteristics'!A:A,MATCH($C707,'Policy Characteristics'!$C:$C,0))),"",INDEX('Policy Characteristics'!A:A,MATCH($C707,'Policy Characteristics'!$C:$C,0)))</f>
        <v>Industry</v>
      </c>
      <c r="B707" s="467" t="str">
        <f>IF(ISBLANK(INDEX('Policy Characteristics'!B:B,MATCH($C707,'Policy Characteristics'!$C:$C,0))),"",INDEX('Policy Characteristics'!B:B,MATCH($C707,'Policy Characteristics'!$C:$C,0)))</f>
        <v>Electrification</v>
      </c>
      <c r="C707" s="446" t="str">
        <f t="shared" si="35"/>
        <v>Fraction of Eligible Industrial Energy Use Shifted to Electricity</v>
      </c>
      <c r="D707" s="294" t="s">
        <v>3078</v>
      </c>
      <c r="E707" t="s">
        <v>3518</v>
      </c>
      <c r="F707" t="s">
        <v>3040</v>
      </c>
      <c r="G707" s="339" t="s">
        <v>3525</v>
      </c>
      <c r="H707" s="20">
        <v>1949</v>
      </c>
      <c r="I707" s="468" t="s">
        <v>43</v>
      </c>
      <c r="J707" s="469" t="str">
        <f>IF(ISBLANK(INDEX('Policy Characteristics'!D:D,MATCH($C707,'Policy Characteristics'!$C:$C,0))),"",INDEX('Policy Characteristics'!D:D,MATCH($C707,'Policy Characteristics'!$C:$C,0)))</f>
        <v>Electrification</v>
      </c>
      <c r="K707" s="446" t="str">
        <f>IF(ISBLANK(INDEX('Policy Characteristics'!E:E,MATCH($C707,'Policy Characteristics'!$C:$C,0))),"",INDEX('Policy Characteristics'!E:E,MATCH($C707,'Policy Characteristics'!$C:$C,0)))</f>
        <v>indst shift to electricity</v>
      </c>
      <c r="L707" s="242">
        <f>IF(ISBLANK(INDEX('Policy Characteristics'!F:F,MATCH($C707,'Policy Characteristics'!$C:$C,0))),"",INDEX('Policy Characteristics'!F:F,MATCH($C707,'Policy Characteristics'!$C:$C,0)))</f>
        <v>0</v>
      </c>
      <c r="M707" s="242">
        <f>IF(ISBLANK(INDEX('Policy Characteristics'!G:G,MATCH($C707,'Policy Characteristics'!$C:$C,0))),"",INDEX('Policy Characteristics'!G:G,MATCH($C707,'Policy Characteristics'!$C:$C,0)))</f>
        <v>1</v>
      </c>
      <c r="N707" s="242">
        <f>IF(ISBLANK(INDEX('Policy Characteristics'!H:H,MATCH($C707,'Policy Characteristics'!$C:$C,0))),"",INDEX('Policy Characteristics'!H:H,MATCH($C707,'Policy Characteristics'!$C:$C,0)))</f>
        <v>0.01</v>
      </c>
      <c r="O707" s="446" t="str">
        <f>IF(ISBLANK(INDEX('Policy Characteristics'!I:I,MATCH($C707,'Policy Characteristics'!$C:$C,0))),"",INDEX('Policy Characteristics'!I:I,MATCH($C707,'Policy Characteristics'!$C:$C,0)))</f>
        <v>% of fuel shifted</v>
      </c>
      <c r="P707" s="44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446" t="str">
        <f>IF(ISBLANK(INDEX('Policy Characteristics'!K:K,MATCH($C707,'Policy Characteristics'!$C:$C,0))),"",INDEX('Policy Characteristics'!K:K,MATCH($C707,'Policy Characteristics'!$C:$C,0)))</f>
        <v>industry-ag-main.html#fuel-switching</v>
      </c>
      <c r="R707" s="446" t="str">
        <f>IF(ISBLANK(INDEX('Policy Characteristics'!L:L,MATCH($C707,'Policy Characteristics'!$C:$C,0))),"",INDEX('Policy Characteristics'!L:L,MATCH($C707,'Policy Characteristics'!$C:$C,0)))</f>
        <v>industry-elec-and-hydrogen.html</v>
      </c>
    </row>
    <row r="708" spans="1:18" x14ac:dyDescent="0.25">
      <c r="A708" s="446" t="str">
        <f>IF(ISBLANK(INDEX('Policy Characteristics'!A:A,MATCH($C708,'Policy Characteristics'!$C:$C,0))),"",INDEX('Policy Characteristics'!A:A,MATCH($C708,'Policy Characteristics'!$C:$C,0)))</f>
        <v>Industry</v>
      </c>
      <c r="B708" s="467" t="str">
        <f>IF(ISBLANK(INDEX('Policy Characteristics'!B:B,MATCH($C708,'Policy Characteristics'!$C:$C,0))),"",INDEX('Policy Characteristics'!B:B,MATCH($C708,'Policy Characteristics'!$C:$C,0)))</f>
        <v>Electrification</v>
      </c>
      <c r="C708" s="446" t="str">
        <f t="shared" si="35"/>
        <v>Fraction of Eligible Industrial Energy Use Shifted to Electricity</v>
      </c>
      <c r="D708" s="294" t="s">
        <v>3078</v>
      </c>
      <c r="E708" t="s">
        <v>3519</v>
      </c>
      <c r="F708" t="s">
        <v>3040</v>
      </c>
      <c r="G708" s="339" t="s">
        <v>3526</v>
      </c>
      <c r="H708" s="20">
        <v>1950</v>
      </c>
      <c r="I708" s="468" t="s">
        <v>43</v>
      </c>
      <c r="J708" s="469" t="str">
        <f>IF(ISBLANK(INDEX('Policy Characteristics'!D:D,MATCH($C708,'Policy Characteristics'!$C:$C,0))),"",INDEX('Policy Characteristics'!D:D,MATCH($C708,'Policy Characteristics'!$C:$C,0)))</f>
        <v>Electrification</v>
      </c>
      <c r="K708" s="446" t="str">
        <f>IF(ISBLANK(INDEX('Policy Characteristics'!E:E,MATCH($C708,'Policy Characteristics'!$C:$C,0))),"",INDEX('Policy Characteristics'!E:E,MATCH($C708,'Policy Characteristics'!$C:$C,0)))</f>
        <v>indst shift to electricity</v>
      </c>
      <c r="L708" s="242">
        <f>IF(ISBLANK(INDEX('Policy Characteristics'!F:F,MATCH($C708,'Policy Characteristics'!$C:$C,0))),"",INDEX('Policy Characteristics'!F:F,MATCH($C708,'Policy Characteristics'!$C:$C,0)))</f>
        <v>0</v>
      </c>
      <c r="M708" s="242">
        <f>IF(ISBLANK(INDEX('Policy Characteristics'!G:G,MATCH($C708,'Policy Characteristics'!$C:$C,0))),"",INDEX('Policy Characteristics'!G:G,MATCH($C708,'Policy Characteristics'!$C:$C,0)))</f>
        <v>1</v>
      </c>
      <c r="N708" s="242">
        <f>IF(ISBLANK(INDEX('Policy Characteristics'!H:H,MATCH($C708,'Policy Characteristics'!$C:$C,0))),"",INDEX('Policy Characteristics'!H:H,MATCH($C708,'Policy Characteristics'!$C:$C,0)))</f>
        <v>0.01</v>
      </c>
      <c r="O708" s="446" t="str">
        <f>IF(ISBLANK(INDEX('Policy Characteristics'!I:I,MATCH($C708,'Policy Characteristics'!$C:$C,0))),"",INDEX('Policy Characteristics'!I:I,MATCH($C708,'Policy Characteristics'!$C:$C,0)))</f>
        <v>% of fuel shifted</v>
      </c>
      <c r="P708" s="44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446" t="str">
        <f>IF(ISBLANK(INDEX('Policy Characteristics'!K:K,MATCH($C708,'Policy Characteristics'!$C:$C,0))),"",INDEX('Policy Characteristics'!K:K,MATCH($C708,'Policy Characteristics'!$C:$C,0)))</f>
        <v>industry-ag-main.html#fuel-switching</v>
      </c>
      <c r="R708" s="446" t="str">
        <f>IF(ISBLANK(INDEX('Policy Characteristics'!L:L,MATCH($C708,'Policy Characteristics'!$C:$C,0))),"",INDEX('Policy Characteristics'!L:L,MATCH($C708,'Policy Characteristics'!$C:$C,0)))</f>
        <v>industry-elec-and-hydrogen.html</v>
      </c>
    </row>
    <row r="709" spans="1:18" x14ac:dyDescent="0.25">
      <c r="A709" s="446" t="str">
        <f>IF(ISBLANK(INDEX('Policy Characteristics'!A:A,MATCH($C709,'Policy Characteristics'!$C:$C,0))),"",INDEX('Policy Characteristics'!A:A,MATCH($C709,'Policy Characteristics'!$C:$C,0)))</f>
        <v>Industry</v>
      </c>
      <c r="B709" s="467" t="str">
        <f>IF(ISBLANK(INDEX('Policy Characteristics'!B:B,MATCH($C709,'Policy Characteristics'!$C:$C,0))),"",INDEX('Policy Characteristics'!B:B,MATCH($C709,'Policy Characteristics'!$C:$C,0)))</f>
        <v>Electrification</v>
      </c>
      <c r="C709" s="446" t="str">
        <f t="shared" ref="C709:C759" si="36">C$592</f>
        <v>Fraction of Eligible Industrial Energy Use Shifted to Electricity</v>
      </c>
      <c r="D709" s="294" t="s">
        <v>3078</v>
      </c>
      <c r="E709" t="s">
        <v>3520</v>
      </c>
      <c r="F709" t="s">
        <v>3040</v>
      </c>
      <c r="G709" s="339" t="s">
        <v>3527</v>
      </c>
      <c r="H709" s="20">
        <v>1951</v>
      </c>
      <c r="I709" s="468" t="s">
        <v>43</v>
      </c>
      <c r="J709" s="469" t="str">
        <f>IF(ISBLANK(INDEX('Policy Characteristics'!D:D,MATCH($C709,'Policy Characteristics'!$C:$C,0))),"",INDEX('Policy Characteristics'!D:D,MATCH($C709,'Policy Characteristics'!$C:$C,0)))</f>
        <v>Electrification</v>
      </c>
      <c r="K709" s="446" t="str">
        <f>IF(ISBLANK(INDEX('Policy Characteristics'!E:E,MATCH($C709,'Policy Characteristics'!$C:$C,0))),"",INDEX('Policy Characteristics'!E:E,MATCH($C709,'Policy Characteristics'!$C:$C,0)))</f>
        <v>indst shift to electricity</v>
      </c>
      <c r="L709" s="242">
        <f>IF(ISBLANK(INDEX('Policy Characteristics'!F:F,MATCH($C709,'Policy Characteristics'!$C:$C,0))),"",INDEX('Policy Characteristics'!F:F,MATCH($C709,'Policy Characteristics'!$C:$C,0)))</f>
        <v>0</v>
      </c>
      <c r="M709" s="242">
        <f>IF(ISBLANK(INDEX('Policy Characteristics'!G:G,MATCH($C709,'Policy Characteristics'!$C:$C,0))),"",INDEX('Policy Characteristics'!G:G,MATCH($C709,'Policy Characteristics'!$C:$C,0)))</f>
        <v>1</v>
      </c>
      <c r="N709" s="242">
        <f>IF(ISBLANK(INDEX('Policy Characteristics'!H:H,MATCH($C709,'Policy Characteristics'!$C:$C,0))),"",INDEX('Policy Characteristics'!H:H,MATCH($C709,'Policy Characteristics'!$C:$C,0)))</f>
        <v>0.01</v>
      </c>
      <c r="O709" s="446" t="str">
        <f>IF(ISBLANK(INDEX('Policy Characteristics'!I:I,MATCH($C709,'Policy Characteristics'!$C:$C,0))),"",INDEX('Policy Characteristics'!I:I,MATCH($C709,'Policy Characteristics'!$C:$C,0)))</f>
        <v>% of fuel shifted</v>
      </c>
      <c r="P709" s="44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446" t="str">
        <f>IF(ISBLANK(INDEX('Policy Characteristics'!K:K,MATCH($C709,'Policy Characteristics'!$C:$C,0))),"",INDEX('Policy Characteristics'!K:K,MATCH($C709,'Policy Characteristics'!$C:$C,0)))</f>
        <v>industry-ag-main.html#fuel-switching</v>
      </c>
      <c r="R709" s="446" t="str">
        <f>IF(ISBLANK(INDEX('Policy Characteristics'!L:L,MATCH($C709,'Policy Characteristics'!$C:$C,0))),"",INDEX('Policy Characteristics'!L:L,MATCH($C709,'Policy Characteristics'!$C:$C,0)))</f>
        <v>industry-elec-and-hydrogen.html</v>
      </c>
    </row>
    <row r="710" spans="1:18" x14ac:dyDescent="0.25">
      <c r="A710" s="446" t="str">
        <f>IF(ISBLANK(INDEX('Policy Characteristics'!A:A,MATCH($C710,'Policy Characteristics'!$C:$C,0))),"",INDEX('Policy Characteristics'!A:A,MATCH($C710,'Policy Characteristics'!$C:$C,0)))</f>
        <v>Industry</v>
      </c>
      <c r="B710" s="467" t="str">
        <f>IF(ISBLANK(INDEX('Policy Characteristics'!B:B,MATCH($C710,'Policy Characteristics'!$C:$C,0))),"",INDEX('Policy Characteristics'!B:B,MATCH($C710,'Policy Characteristics'!$C:$C,0)))</f>
        <v>Electrification</v>
      </c>
      <c r="C710" s="446" t="str">
        <f t="shared" si="36"/>
        <v>Fraction of Eligible Industrial Energy Use Shifted to Electricity</v>
      </c>
      <c r="D710" s="294" t="s">
        <v>3078</v>
      </c>
      <c r="E710" t="s">
        <v>3521</v>
      </c>
      <c r="F710" t="s">
        <v>3040</v>
      </c>
      <c r="G710" s="339" t="s">
        <v>3528</v>
      </c>
      <c r="H710" s="20">
        <v>1952</v>
      </c>
      <c r="I710" s="468" t="s">
        <v>43</v>
      </c>
      <c r="J710" s="469" t="str">
        <f>IF(ISBLANK(INDEX('Policy Characteristics'!D:D,MATCH($C710,'Policy Characteristics'!$C:$C,0))),"",INDEX('Policy Characteristics'!D:D,MATCH($C710,'Policy Characteristics'!$C:$C,0)))</f>
        <v>Electrification</v>
      </c>
      <c r="K710" s="446" t="str">
        <f>IF(ISBLANK(INDEX('Policy Characteristics'!E:E,MATCH($C710,'Policy Characteristics'!$C:$C,0))),"",INDEX('Policy Characteristics'!E:E,MATCH($C710,'Policy Characteristics'!$C:$C,0)))</f>
        <v>indst shift to electricity</v>
      </c>
      <c r="L710" s="242">
        <f>IF(ISBLANK(INDEX('Policy Characteristics'!F:F,MATCH($C710,'Policy Characteristics'!$C:$C,0))),"",INDEX('Policy Characteristics'!F:F,MATCH($C710,'Policy Characteristics'!$C:$C,0)))</f>
        <v>0</v>
      </c>
      <c r="M710" s="242">
        <f>IF(ISBLANK(INDEX('Policy Characteristics'!G:G,MATCH($C710,'Policy Characteristics'!$C:$C,0))),"",INDEX('Policy Characteristics'!G:G,MATCH($C710,'Policy Characteristics'!$C:$C,0)))</f>
        <v>1</v>
      </c>
      <c r="N710" s="242">
        <f>IF(ISBLANK(INDEX('Policy Characteristics'!H:H,MATCH($C710,'Policy Characteristics'!$C:$C,0))),"",INDEX('Policy Characteristics'!H:H,MATCH($C710,'Policy Characteristics'!$C:$C,0)))</f>
        <v>0.01</v>
      </c>
      <c r="O710" s="446" t="str">
        <f>IF(ISBLANK(INDEX('Policy Characteristics'!I:I,MATCH($C710,'Policy Characteristics'!$C:$C,0))),"",INDEX('Policy Characteristics'!I:I,MATCH($C710,'Policy Characteristics'!$C:$C,0)))</f>
        <v>% of fuel shifted</v>
      </c>
      <c r="P710" s="44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446" t="str">
        <f>IF(ISBLANK(INDEX('Policy Characteristics'!K:K,MATCH($C710,'Policy Characteristics'!$C:$C,0))),"",INDEX('Policy Characteristics'!K:K,MATCH($C710,'Policy Characteristics'!$C:$C,0)))</f>
        <v>industry-ag-main.html#fuel-switching</v>
      </c>
      <c r="R710" s="446" t="str">
        <f>IF(ISBLANK(INDEX('Policy Characteristics'!L:L,MATCH($C710,'Policy Characteristics'!$C:$C,0))),"",INDEX('Policy Characteristics'!L:L,MATCH($C710,'Policy Characteristics'!$C:$C,0)))</f>
        <v>industry-elec-and-hydrogen.html</v>
      </c>
    </row>
    <row r="711" spans="1:18" x14ac:dyDescent="0.25">
      <c r="A711" s="446" t="str">
        <f>IF(ISBLANK(INDEX('Policy Characteristics'!A:A,MATCH($C711,'Policy Characteristics'!$C:$C,0))),"",INDEX('Policy Characteristics'!A:A,MATCH($C711,'Policy Characteristics'!$C:$C,0)))</f>
        <v>Industry</v>
      </c>
      <c r="B711" s="467" t="str">
        <f>IF(ISBLANK(INDEX('Policy Characteristics'!B:B,MATCH($C711,'Policy Characteristics'!$C:$C,0))),"",INDEX('Policy Characteristics'!B:B,MATCH($C711,'Policy Characteristics'!$C:$C,0)))</f>
        <v>Electrification</v>
      </c>
      <c r="C711" s="446" t="str">
        <f t="shared" si="36"/>
        <v>Fraction of Eligible Industrial Energy Use Shifted to Electricity</v>
      </c>
      <c r="D711" s="294" t="s">
        <v>3078</v>
      </c>
      <c r="E711" t="s">
        <v>3673</v>
      </c>
      <c r="F711" t="s">
        <v>3040</v>
      </c>
      <c r="G711" s="339" t="s">
        <v>3673</v>
      </c>
      <c r="H711" s="20">
        <v>1953</v>
      </c>
      <c r="I711" s="468" t="s">
        <v>43</v>
      </c>
      <c r="J711" s="469" t="str">
        <f>IF(ISBLANK(INDEX('Policy Characteristics'!D:D,MATCH($C711,'Policy Characteristics'!$C:$C,0))),"",INDEX('Policy Characteristics'!D:D,MATCH($C711,'Policy Characteristics'!$C:$C,0)))</f>
        <v>Electrification</v>
      </c>
      <c r="K711" s="446" t="str">
        <f>IF(ISBLANK(INDEX('Policy Characteristics'!E:E,MATCH($C711,'Policy Characteristics'!$C:$C,0))),"",INDEX('Policy Characteristics'!E:E,MATCH($C711,'Policy Characteristics'!$C:$C,0)))</f>
        <v>indst shift to electricity</v>
      </c>
      <c r="L711" s="242">
        <f>IF(ISBLANK(INDEX('Policy Characteristics'!F:F,MATCH($C711,'Policy Characteristics'!$C:$C,0))),"",INDEX('Policy Characteristics'!F:F,MATCH($C711,'Policy Characteristics'!$C:$C,0)))</f>
        <v>0</v>
      </c>
      <c r="M711" s="242">
        <f>IF(ISBLANK(INDEX('Policy Characteristics'!G:G,MATCH($C711,'Policy Characteristics'!$C:$C,0))),"",INDEX('Policy Characteristics'!G:G,MATCH($C711,'Policy Characteristics'!$C:$C,0)))</f>
        <v>1</v>
      </c>
      <c r="N711" s="242">
        <f>IF(ISBLANK(INDEX('Policy Characteristics'!H:H,MATCH($C711,'Policy Characteristics'!$C:$C,0))),"",INDEX('Policy Characteristics'!H:H,MATCH($C711,'Policy Characteristics'!$C:$C,0)))</f>
        <v>0.01</v>
      </c>
      <c r="O711" s="446" t="str">
        <f>IF(ISBLANK(INDEX('Policy Characteristics'!I:I,MATCH($C711,'Policy Characteristics'!$C:$C,0))),"",INDEX('Policy Characteristics'!I:I,MATCH($C711,'Policy Characteristics'!$C:$C,0)))</f>
        <v>% of fuel shifted</v>
      </c>
      <c r="P711" s="44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446" t="str">
        <f>IF(ISBLANK(INDEX('Policy Characteristics'!K:K,MATCH($C711,'Policy Characteristics'!$C:$C,0))),"",INDEX('Policy Characteristics'!K:K,MATCH($C711,'Policy Characteristics'!$C:$C,0)))</f>
        <v>industry-ag-main.html#fuel-switching</v>
      </c>
      <c r="R711" s="446" t="str">
        <f>IF(ISBLANK(INDEX('Policy Characteristics'!L:L,MATCH($C711,'Policy Characteristics'!$C:$C,0))),"",INDEX('Policy Characteristics'!L:L,MATCH($C711,'Policy Characteristics'!$C:$C,0)))</f>
        <v>industry-elec-and-hydrogen.html</v>
      </c>
    </row>
    <row r="712" spans="1:18" x14ac:dyDescent="0.25">
      <c r="A712" s="446" t="str">
        <f>IF(ISBLANK(INDEX('Policy Characteristics'!A:A,MATCH($C712,'Policy Characteristics'!$C:$C,0))),"",INDEX('Policy Characteristics'!A:A,MATCH($C712,'Policy Characteristics'!$C:$C,0)))</f>
        <v>Industry</v>
      </c>
      <c r="B712" s="467" t="str">
        <f>IF(ISBLANK(INDEX('Policy Characteristics'!B:B,MATCH($C712,'Policy Characteristics'!$C:$C,0))),"",INDEX('Policy Characteristics'!B:B,MATCH($C712,'Policy Characteristics'!$C:$C,0)))</f>
        <v>Electrification</v>
      </c>
      <c r="C712" s="446" t="str">
        <f t="shared" si="36"/>
        <v>Fraction of Eligible Industrial Energy Use Shifted to Electricity</v>
      </c>
      <c r="D712" s="294" t="s">
        <v>3079</v>
      </c>
      <c r="E712" t="s">
        <v>3515</v>
      </c>
      <c r="F712" t="s">
        <v>3041</v>
      </c>
      <c r="G712" s="339" t="s">
        <v>3522</v>
      </c>
      <c r="H712" s="20">
        <v>1954</v>
      </c>
      <c r="I712" s="468" t="s">
        <v>43</v>
      </c>
      <c r="J712" s="469" t="str">
        <f>IF(ISBLANK(INDEX('Policy Characteristics'!D:D,MATCH($C712,'Policy Characteristics'!$C:$C,0))),"",INDEX('Policy Characteristics'!D:D,MATCH($C712,'Policy Characteristics'!$C:$C,0)))</f>
        <v>Electrification</v>
      </c>
      <c r="K712" s="446" t="str">
        <f>IF(ISBLANK(INDEX('Policy Characteristics'!E:E,MATCH($C712,'Policy Characteristics'!$C:$C,0))),"",INDEX('Policy Characteristics'!E:E,MATCH($C712,'Policy Characteristics'!$C:$C,0)))</f>
        <v>indst shift to electricity</v>
      </c>
      <c r="L712" s="242">
        <f>IF(ISBLANK(INDEX('Policy Characteristics'!F:F,MATCH($C712,'Policy Characteristics'!$C:$C,0))),"",INDEX('Policy Characteristics'!F:F,MATCH($C712,'Policy Characteristics'!$C:$C,0)))</f>
        <v>0</v>
      </c>
      <c r="M712" s="242">
        <f>IF(ISBLANK(INDEX('Policy Characteristics'!G:G,MATCH($C712,'Policy Characteristics'!$C:$C,0))),"",INDEX('Policy Characteristics'!G:G,MATCH($C712,'Policy Characteristics'!$C:$C,0)))</f>
        <v>1</v>
      </c>
      <c r="N712" s="242">
        <f>IF(ISBLANK(INDEX('Policy Characteristics'!H:H,MATCH($C712,'Policy Characteristics'!$C:$C,0))),"",INDEX('Policy Characteristics'!H:H,MATCH($C712,'Policy Characteristics'!$C:$C,0)))</f>
        <v>0.01</v>
      </c>
      <c r="O712" s="446" t="str">
        <f>IF(ISBLANK(INDEX('Policy Characteristics'!I:I,MATCH($C712,'Policy Characteristics'!$C:$C,0))),"",INDEX('Policy Characteristics'!I:I,MATCH($C712,'Policy Characteristics'!$C:$C,0)))</f>
        <v>% of fuel shifted</v>
      </c>
      <c r="P712" s="44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446" t="str">
        <f>IF(ISBLANK(INDEX('Policy Characteristics'!K:K,MATCH($C712,'Policy Characteristics'!$C:$C,0))),"",INDEX('Policy Characteristics'!K:K,MATCH($C712,'Policy Characteristics'!$C:$C,0)))</f>
        <v>industry-ag-main.html#fuel-switching</v>
      </c>
      <c r="R712" s="446" t="str">
        <f>IF(ISBLANK(INDEX('Policy Characteristics'!L:L,MATCH($C712,'Policy Characteristics'!$C:$C,0))),"",INDEX('Policy Characteristics'!L:L,MATCH($C712,'Policy Characteristics'!$C:$C,0)))</f>
        <v>industry-elec-and-hydrogen.html</v>
      </c>
    </row>
    <row r="713" spans="1:18" x14ac:dyDescent="0.25">
      <c r="A713" s="446" t="str">
        <f>IF(ISBLANK(INDEX('Policy Characteristics'!A:A,MATCH($C713,'Policy Characteristics'!$C:$C,0))),"",INDEX('Policy Characteristics'!A:A,MATCH($C713,'Policy Characteristics'!$C:$C,0)))</f>
        <v>Industry</v>
      </c>
      <c r="B713" s="467" t="str">
        <f>IF(ISBLANK(INDEX('Policy Characteristics'!B:B,MATCH($C713,'Policy Characteristics'!$C:$C,0))),"",INDEX('Policy Characteristics'!B:B,MATCH($C713,'Policy Characteristics'!$C:$C,0)))</f>
        <v>Electrification</v>
      </c>
      <c r="C713" s="446" t="str">
        <f t="shared" si="36"/>
        <v>Fraction of Eligible Industrial Energy Use Shifted to Electricity</v>
      </c>
      <c r="D713" s="294" t="s">
        <v>3079</v>
      </c>
      <c r="E713" t="s">
        <v>3516</v>
      </c>
      <c r="F713" t="s">
        <v>3041</v>
      </c>
      <c r="G713" s="339" t="s">
        <v>3523</v>
      </c>
      <c r="H713" s="20">
        <v>1955</v>
      </c>
      <c r="I713" s="468" t="s">
        <v>43</v>
      </c>
      <c r="J713" s="469" t="str">
        <f>IF(ISBLANK(INDEX('Policy Characteristics'!D:D,MATCH($C713,'Policy Characteristics'!$C:$C,0))),"",INDEX('Policy Characteristics'!D:D,MATCH($C713,'Policy Characteristics'!$C:$C,0)))</f>
        <v>Electrification</v>
      </c>
      <c r="K713" s="446" t="str">
        <f>IF(ISBLANK(INDEX('Policy Characteristics'!E:E,MATCH($C713,'Policy Characteristics'!$C:$C,0))),"",INDEX('Policy Characteristics'!E:E,MATCH($C713,'Policy Characteristics'!$C:$C,0)))</f>
        <v>indst shift to electricity</v>
      </c>
      <c r="L713" s="242">
        <f>IF(ISBLANK(INDEX('Policy Characteristics'!F:F,MATCH($C713,'Policy Characteristics'!$C:$C,0))),"",INDEX('Policy Characteristics'!F:F,MATCH($C713,'Policy Characteristics'!$C:$C,0)))</f>
        <v>0</v>
      </c>
      <c r="M713" s="242">
        <f>IF(ISBLANK(INDEX('Policy Characteristics'!G:G,MATCH($C713,'Policy Characteristics'!$C:$C,0))),"",INDEX('Policy Characteristics'!G:G,MATCH($C713,'Policy Characteristics'!$C:$C,0)))</f>
        <v>1</v>
      </c>
      <c r="N713" s="242">
        <f>IF(ISBLANK(INDEX('Policy Characteristics'!H:H,MATCH($C713,'Policy Characteristics'!$C:$C,0))),"",INDEX('Policy Characteristics'!H:H,MATCH($C713,'Policy Characteristics'!$C:$C,0)))</f>
        <v>0.01</v>
      </c>
      <c r="O713" s="446" t="str">
        <f>IF(ISBLANK(INDEX('Policy Characteristics'!I:I,MATCH($C713,'Policy Characteristics'!$C:$C,0))),"",INDEX('Policy Characteristics'!I:I,MATCH($C713,'Policy Characteristics'!$C:$C,0)))</f>
        <v>% of fuel shifted</v>
      </c>
      <c r="P713" s="44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446" t="str">
        <f>IF(ISBLANK(INDEX('Policy Characteristics'!K:K,MATCH($C713,'Policy Characteristics'!$C:$C,0))),"",INDEX('Policy Characteristics'!K:K,MATCH($C713,'Policy Characteristics'!$C:$C,0)))</f>
        <v>industry-ag-main.html#fuel-switching</v>
      </c>
      <c r="R713" s="446" t="str">
        <f>IF(ISBLANK(INDEX('Policy Characteristics'!L:L,MATCH($C713,'Policy Characteristics'!$C:$C,0))),"",INDEX('Policy Characteristics'!L:L,MATCH($C713,'Policy Characteristics'!$C:$C,0)))</f>
        <v>industry-elec-and-hydrogen.html</v>
      </c>
    </row>
    <row r="714" spans="1:18" x14ac:dyDescent="0.25">
      <c r="A714" s="446" t="str">
        <f>IF(ISBLANK(INDEX('Policy Characteristics'!A:A,MATCH($C714,'Policy Characteristics'!$C:$C,0))),"",INDEX('Policy Characteristics'!A:A,MATCH($C714,'Policy Characteristics'!$C:$C,0)))</f>
        <v>Industry</v>
      </c>
      <c r="B714" s="467" t="str">
        <f>IF(ISBLANK(INDEX('Policy Characteristics'!B:B,MATCH($C714,'Policy Characteristics'!$C:$C,0))),"",INDEX('Policy Characteristics'!B:B,MATCH($C714,'Policy Characteristics'!$C:$C,0)))</f>
        <v>Electrification</v>
      </c>
      <c r="C714" s="446" t="str">
        <f t="shared" si="36"/>
        <v>Fraction of Eligible Industrial Energy Use Shifted to Electricity</v>
      </c>
      <c r="D714" s="294" t="s">
        <v>3079</v>
      </c>
      <c r="E714" t="s">
        <v>3517</v>
      </c>
      <c r="F714" t="s">
        <v>3041</v>
      </c>
      <c r="G714" s="339" t="s">
        <v>3524</v>
      </c>
      <c r="H714" s="20">
        <v>1956</v>
      </c>
      <c r="I714" s="468" t="s">
        <v>43</v>
      </c>
      <c r="J714" s="469" t="str">
        <f>IF(ISBLANK(INDEX('Policy Characteristics'!D:D,MATCH($C714,'Policy Characteristics'!$C:$C,0))),"",INDEX('Policy Characteristics'!D:D,MATCH($C714,'Policy Characteristics'!$C:$C,0)))</f>
        <v>Electrification</v>
      </c>
      <c r="K714" s="446" t="str">
        <f>IF(ISBLANK(INDEX('Policy Characteristics'!E:E,MATCH($C714,'Policy Characteristics'!$C:$C,0))),"",INDEX('Policy Characteristics'!E:E,MATCH($C714,'Policy Characteristics'!$C:$C,0)))</f>
        <v>indst shift to electricity</v>
      </c>
      <c r="L714" s="242">
        <f>IF(ISBLANK(INDEX('Policy Characteristics'!F:F,MATCH($C714,'Policy Characteristics'!$C:$C,0))),"",INDEX('Policy Characteristics'!F:F,MATCH($C714,'Policy Characteristics'!$C:$C,0)))</f>
        <v>0</v>
      </c>
      <c r="M714" s="242">
        <f>IF(ISBLANK(INDEX('Policy Characteristics'!G:G,MATCH($C714,'Policy Characteristics'!$C:$C,0))),"",INDEX('Policy Characteristics'!G:G,MATCH($C714,'Policy Characteristics'!$C:$C,0)))</f>
        <v>1</v>
      </c>
      <c r="N714" s="242">
        <f>IF(ISBLANK(INDEX('Policy Characteristics'!H:H,MATCH($C714,'Policy Characteristics'!$C:$C,0))),"",INDEX('Policy Characteristics'!H:H,MATCH($C714,'Policy Characteristics'!$C:$C,0)))</f>
        <v>0.01</v>
      </c>
      <c r="O714" s="446" t="str">
        <f>IF(ISBLANK(INDEX('Policy Characteristics'!I:I,MATCH($C714,'Policy Characteristics'!$C:$C,0))),"",INDEX('Policy Characteristics'!I:I,MATCH($C714,'Policy Characteristics'!$C:$C,0)))</f>
        <v>% of fuel shifted</v>
      </c>
      <c r="P714" s="44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446" t="str">
        <f>IF(ISBLANK(INDEX('Policy Characteristics'!K:K,MATCH($C714,'Policy Characteristics'!$C:$C,0))),"",INDEX('Policy Characteristics'!K:K,MATCH($C714,'Policy Characteristics'!$C:$C,0)))</f>
        <v>industry-ag-main.html#fuel-switching</v>
      </c>
      <c r="R714" s="446" t="str">
        <f>IF(ISBLANK(INDEX('Policy Characteristics'!L:L,MATCH($C714,'Policy Characteristics'!$C:$C,0))),"",INDEX('Policy Characteristics'!L:L,MATCH($C714,'Policy Characteristics'!$C:$C,0)))</f>
        <v>industry-elec-and-hydrogen.html</v>
      </c>
    </row>
    <row r="715" spans="1:18" x14ac:dyDescent="0.25">
      <c r="A715" s="446" t="str">
        <f>IF(ISBLANK(INDEX('Policy Characteristics'!A:A,MATCH($C715,'Policy Characteristics'!$C:$C,0))),"",INDEX('Policy Characteristics'!A:A,MATCH($C715,'Policy Characteristics'!$C:$C,0)))</f>
        <v>Industry</v>
      </c>
      <c r="B715" s="467" t="str">
        <f>IF(ISBLANK(INDEX('Policy Characteristics'!B:B,MATCH($C715,'Policy Characteristics'!$C:$C,0))),"",INDEX('Policy Characteristics'!B:B,MATCH($C715,'Policy Characteristics'!$C:$C,0)))</f>
        <v>Electrification</v>
      </c>
      <c r="C715" s="446" t="str">
        <f t="shared" si="36"/>
        <v>Fraction of Eligible Industrial Energy Use Shifted to Electricity</v>
      </c>
      <c r="D715" s="294" t="s">
        <v>3079</v>
      </c>
      <c r="E715" t="s">
        <v>3518</v>
      </c>
      <c r="F715" t="s">
        <v>3041</v>
      </c>
      <c r="G715" s="339" t="s">
        <v>3525</v>
      </c>
      <c r="H715" s="20">
        <v>1957</v>
      </c>
      <c r="I715" s="468" t="s">
        <v>43</v>
      </c>
      <c r="J715" s="469" t="str">
        <f>IF(ISBLANK(INDEX('Policy Characteristics'!D:D,MATCH($C715,'Policy Characteristics'!$C:$C,0))),"",INDEX('Policy Characteristics'!D:D,MATCH($C715,'Policy Characteristics'!$C:$C,0)))</f>
        <v>Electrification</v>
      </c>
      <c r="K715" s="446" t="str">
        <f>IF(ISBLANK(INDEX('Policy Characteristics'!E:E,MATCH($C715,'Policy Characteristics'!$C:$C,0))),"",INDEX('Policy Characteristics'!E:E,MATCH($C715,'Policy Characteristics'!$C:$C,0)))</f>
        <v>indst shift to electricity</v>
      </c>
      <c r="L715" s="242">
        <f>IF(ISBLANK(INDEX('Policy Characteristics'!F:F,MATCH($C715,'Policy Characteristics'!$C:$C,0))),"",INDEX('Policy Characteristics'!F:F,MATCH($C715,'Policy Characteristics'!$C:$C,0)))</f>
        <v>0</v>
      </c>
      <c r="M715" s="242">
        <f>IF(ISBLANK(INDEX('Policy Characteristics'!G:G,MATCH($C715,'Policy Characteristics'!$C:$C,0))),"",INDEX('Policy Characteristics'!G:G,MATCH($C715,'Policy Characteristics'!$C:$C,0)))</f>
        <v>1</v>
      </c>
      <c r="N715" s="242">
        <f>IF(ISBLANK(INDEX('Policy Characteristics'!H:H,MATCH($C715,'Policy Characteristics'!$C:$C,0))),"",INDEX('Policy Characteristics'!H:H,MATCH($C715,'Policy Characteristics'!$C:$C,0)))</f>
        <v>0.01</v>
      </c>
      <c r="O715" s="446" t="str">
        <f>IF(ISBLANK(INDEX('Policy Characteristics'!I:I,MATCH($C715,'Policy Characteristics'!$C:$C,0))),"",INDEX('Policy Characteristics'!I:I,MATCH($C715,'Policy Characteristics'!$C:$C,0)))</f>
        <v>% of fuel shifted</v>
      </c>
      <c r="P715" s="44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446" t="str">
        <f>IF(ISBLANK(INDEX('Policy Characteristics'!K:K,MATCH($C715,'Policy Characteristics'!$C:$C,0))),"",INDEX('Policy Characteristics'!K:K,MATCH($C715,'Policy Characteristics'!$C:$C,0)))</f>
        <v>industry-ag-main.html#fuel-switching</v>
      </c>
      <c r="R715" s="446" t="str">
        <f>IF(ISBLANK(INDEX('Policy Characteristics'!L:L,MATCH($C715,'Policy Characteristics'!$C:$C,0))),"",INDEX('Policy Characteristics'!L:L,MATCH($C715,'Policy Characteristics'!$C:$C,0)))</f>
        <v>industry-elec-and-hydrogen.html</v>
      </c>
    </row>
    <row r="716" spans="1:18" x14ac:dyDescent="0.25">
      <c r="A716" s="446" t="str">
        <f>IF(ISBLANK(INDEX('Policy Characteristics'!A:A,MATCH($C716,'Policy Characteristics'!$C:$C,0))),"",INDEX('Policy Characteristics'!A:A,MATCH($C716,'Policy Characteristics'!$C:$C,0)))</f>
        <v>Industry</v>
      </c>
      <c r="B716" s="467" t="str">
        <f>IF(ISBLANK(INDEX('Policy Characteristics'!B:B,MATCH($C716,'Policy Characteristics'!$C:$C,0))),"",INDEX('Policy Characteristics'!B:B,MATCH($C716,'Policy Characteristics'!$C:$C,0)))</f>
        <v>Electrification</v>
      </c>
      <c r="C716" s="446" t="str">
        <f t="shared" si="36"/>
        <v>Fraction of Eligible Industrial Energy Use Shifted to Electricity</v>
      </c>
      <c r="D716" s="294" t="s">
        <v>3079</v>
      </c>
      <c r="E716" t="s">
        <v>3519</v>
      </c>
      <c r="F716" t="s">
        <v>3041</v>
      </c>
      <c r="G716" s="339" t="s">
        <v>3526</v>
      </c>
      <c r="H716" s="20">
        <v>1958</v>
      </c>
      <c r="I716" s="468" t="s">
        <v>43</v>
      </c>
      <c r="J716" s="469" t="str">
        <f>IF(ISBLANK(INDEX('Policy Characteristics'!D:D,MATCH($C716,'Policy Characteristics'!$C:$C,0))),"",INDEX('Policy Characteristics'!D:D,MATCH($C716,'Policy Characteristics'!$C:$C,0)))</f>
        <v>Electrification</v>
      </c>
      <c r="K716" s="446" t="str">
        <f>IF(ISBLANK(INDEX('Policy Characteristics'!E:E,MATCH($C716,'Policy Characteristics'!$C:$C,0))),"",INDEX('Policy Characteristics'!E:E,MATCH($C716,'Policy Characteristics'!$C:$C,0)))</f>
        <v>indst shift to electricity</v>
      </c>
      <c r="L716" s="242">
        <f>IF(ISBLANK(INDEX('Policy Characteristics'!F:F,MATCH($C716,'Policy Characteristics'!$C:$C,0))),"",INDEX('Policy Characteristics'!F:F,MATCH($C716,'Policy Characteristics'!$C:$C,0)))</f>
        <v>0</v>
      </c>
      <c r="M716" s="242">
        <f>IF(ISBLANK(INDEX('Policy Characteristics'!G:G,MATCH($C716,'Policy Characteristics'!$C:$C,0))),"",INDEX('Policy Characteristics'!G:G,MATCH($C716,'Policy Characteristics'!$C:$C,0)))</f>
        <v>1</v>
      </c>
      <c r="N716" s="242">
        <f>IF(ISBLANK(INDEX('Policy Characteristics'!H:H,MATCH($C716,'Policy Characteristics'!$C:$C,0))),"",INDEX('Policy Characteristics'!H:H,MATCH($C716,'Policy Characteristics'!$C:$C,0)))</f>
        <v>0.01</v>
      </c>
      <c r="O716" s="446" t="str">
        <f>IF(ISBLANK(INDEX('Policy Characteristics'!I:I,MATCH($C716,'Policy Characteristics'!$C:$C,0))),"",INDEX('Policy Characteristics'!I:I,MATCH($C716,'Policy Characteristics'!$C:$C,0)))</f>
        <v>% of fuel shifted</v>
      </c>
      <c r="P716" s="44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446" t="str">
        <f>IF(ISBLANK(INDEX('Policy Characteristics'!K:K,MATCH($C716,'Policy Characteristics'!$C:$C,0))),"",INDEX('Policy Characteristics'!K:K,MATCH($C716,'Policy Characteristics'!$C:$C,0)))</f>
        <v>industry-ag-main.html#fuel-switching</v>
      </c>
      <c r="R716" s="446" t="str">
        <f>IF(ISBLANK(INDEX('Policy Characteristics'!L:L,MATCH($C716,'Policy Characteristics'!$C:$C,0))),"",INDEX('Policy Characteristics'!L:L,MATCH($C716,'Policy Characteristics'!$C:$C,0)))</f>
        <v>industry-elec-and-hydrogen.html</v>
      </c>
    </row>
    <row r="717" spans="1:18" x14ac:dyDescent="0.25">
      <c r="A717" s="446" t="str">
        <f>IF(ISBLANK(INDEX('Policy Characteristics'!A:A,MATCH($C717,'Policy Characteristics'!$C:$C,0))),"",INDEX('Policy Characteristics'!A:A,MATCH($C717,'Policy Characteristics'!$C:$C,0)))</f>
        <v>Industry</v>
      </c>
      <c r="B717" s="467" t="str">
        <f>IF(ISBLANK(INDEX('Policy Characteristics'!B:B,MATCH($C717,'Policy Characteristics'!$C:$C,0))),"",INDEX('Policy Characteristics'!B:B,MATCH($C717,'Policy Characteristics'!$C:$C,0)))</f>
        <v>Electrification</v>
      </c>
      <c r="C717" s="446" t="str">
        <f t="shared" si="36"/>
        <v>Fraction of Eligible Industrial Energy Use Shifted to Electricity</v>
      </c>
      <c r="D717" s="294" t="s">
        <v>3079</v>
      </c>
      <c r="E717" t="s">
        <v>3520</v>
      </c>
      <c r="F717" t="s">
        <v>3041</v>
      </c>
      <c r="G717" s="339" t="s">
        <v>3527</v>
      </c>
      <c r="H717" s="20">
        <v>1959</v>
      </c>
      <c r="I717" s="468" t="s">
        <v>43</v>
      </c>
      <c r="J717" s="469" t="str">
        <f>IF(ISBLANK(INDEX('Policy Characteristics'!D:D,MATCH($C717,'Policy Characteristics'!$C:$C,0))),"",INDEX('Policy Characteristics'!D:D,MATCH($C717,'Policy Characteristics'!$C:$C,0)))</f>
        <v>Electrification</v>
      </c>
      <c r="K717" s="446" t="str">
        <f>IF(ISBLANK(INDEX('Policy Characteristics'!E:E,MATCH($C717,'Policy Characteristics'!$C:$C,0))),"",INDEX('Policy Characteristics'!E:E,MATCH($C717,'Policy Characteristics'!$C:$C,0)))</f>
        <v>indst shift to electricity</v>
      </c>
      <c r="L717" s="242">
        <f>IF(ISBLANK(INDEX('Policy Characteristics'!F:F,MATCH($C717,'Policy Characteristics'!$C:$C,0))),"",INDEX('Policy Characteristics'!F:F,MATCH($C717,'Policy Characteristics'!$C:$C,0)))</f>
        <v>0</v>
      </c>
      <c r="M717" s="242">
        <f>IF(ISBLANK(INDEX('Policy Characteristics'!G:G,MATCH($C717,'Policy Characteristics'!$C:$C,0))),"",INDEX('Policy Characteristics'!G:G,MATCH($C717,'Policy Characteristics'!$C:$C,0)))</f>
        <v>1</v>
      </c>
      <c r="N717" s="242">
        <f>IF(ISBLANK(INDEX('Policy Characteristics'!H:H,MATCH($C717,'Policy Characteristics'!$C:$C,0))),"",INDEX('Policy Characteristics'!H:H,MATCH($C717,'Policy Characteristics'!$C:$C,0)))</f>
        <v>0.01</v>
      </c>
      <c r="O717" s="446" t="str">
        <f>IF(ISBLANK(INDEX('Policy Characteristics'!I:I,MATCH($C717,'Policy Characteristics'!$C:$C,0))),"",INDEX('Policy Characteristics'!I:I,MATCH($C717,'Policy Characteristics'!$C:$C,0)))</f>
        <v>% of fuel shifted</v>
      </c>
      <c r="P717" s="44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446" t="str">
        <f>IF(ISBLANK(INDEX('Policy Characteristics'!K:K,MATCH($C717,'Policy Characteristics'!$C:$C,0))),"",INDEX('Policy Characteristics'!K:K,MATCH($C717,'Policy Characteristics'!$C:$C,0)))</f>
        <v>industry-ag-main.html#fuel-switching</v>
      </c>
      <c r="R717" s="446" t="str">
        <f>IF(ISBLANK(INDEX('Policy Characteristics'!L:L,MATCH($C717,'Policy Characteristics'!$C:$C,0))),"",INDEX('Policy Characteristics'!L:L,MATCH($C717,'Policy Characteristics'!$C:$C,0)))</f>
        <v>industry-elec-and-hydrogen.html</v>
      </c>
    </row>
    <row r="718" spans="1:18" x14ac:dyDescent="0.25">
      <c r="A718" s="446" t="str">
        <f>IF(ISBLANK(INDEX('Policy Characteristics'!A:A,MATCH($C718,'Policy Characteristics'!$C:$C,0))),"",INDEX('Policy Characteristics'!A:A,MATCH($C718,'Policy Characteristics'!$C:$C,0)))</f>
        <v>Industry</v>
      </c>
      <c r="B718" s="467" t="str">
        <f>IF(ISBLANK(INDEX('Policy Characteristics'!B:B,MATCH($C718,'Policy Characteristics'!$C:$C,0))),"",INDEX('Policy Characteristics'!B:B,MATCH($C718,'Policy Characteristics'!$C:$C,0)))</f>
        <v>Electrification</v>
      </c>
      <c r="C718" s="446" t="str">
        <f t="shared" si="36"/>
        <v>Fraction of Eligible Industrial Energy Use Shifted to Electricity</v>
      </c>
      <c r="D718" s="294" t="s">
        <v>3079</v>
      </c>
      <c r="E718" t="s">
        <v>3521</v>
      </c>
      <c r="F718" t="s">
        <v>3041</v>
      </c>
      <c r="G718" s="339" t="s">
        <v>3528</v>
      </c>
      <c r="H718" s="20">
        <v>1960</v>
      </c>
      <c r="I718" s="468" t="s">
        <v>43</v>
      </c>
      <c r="J718" s="469" t="str">
        <f>IF(ISBLANK(INDEX('Policy Characteristics'!D:D,MATCH($C718,'Policy Characteristics'!$C:$C,0))),"",INDEX('Policy Characteristics'!D:D,MATCH($C718,'Policy Characteristics'!$C:$C,0)))</f>
        <v>Electrification</v>
      </c>
      <c r="K718" s="446" t="str">
        <f>IF(ISBLANK(INDEX('Policy Characteristics'!E:E,MATCH($C718,'Policy Characteristics'!$C:$C,0))),"",INDEX('Policy Characteristics'!E:E,MATCH($C718,'Policy Characteristics'!$C:$C,0)))</f>
        <v>indst shift to electricity</v>
      </c>
      <c r="L718" s="242">
        <f>IF(ISBLANK(INDEX('Policy Characteristics'!F:F,MATCH($C718,'Policy Characteristics'!$C:$C,0))),"",INDEX('Policy Characteristics'!F:F,MATCH($C718,'Policy Characteristics'!$C:$C,0)))</f>
        <v>0</v>
      </c>
      <c r="M718" s="242">
        <f>IF(ISBLANK(INDEX('Policy Characteristics'!G:G,MATCH($C718,'Policy Characteristics'!$C:$C,0))),"",INDEX('Policy Characteristics'!G:G,MATCH($C718,'Policy Characteristics'!$C:$C,0)))</f>
        <v>1</v>
      </c>
      <c r="N718" s="242">
        <f>IF(ISBLANK(INDEX('Policy Characteristics'!H:H,MATCH($C718,'Policy Characteristics'!$C:$C,0))),"",INDEX('Policy Characteristics'!H:H,MATCH($C718,'Policy Characteristics'!$C:$C,0)))</f>
        <v>0.01</v>
      </c>
      <c r="O718" s="446" t="str">
        <f>IF(ISBLANK(INDEX('Policy Characteristics'!I:I,MATCH($C718,'Policy Characteristics'!$C:$C,0))),"",INDEX('Policy Characteristics'!I:I,MATCH($C718,'Policy Characteristics'!$C:$C,0)))</f>
        <v>% of fuel shifted</v>
      </c>
      <c r="P718" s="44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446" t="str">
        <f>IF(ISBLANK(INDEX('Policy Characteristics'!K:K,MATCH($C718,'Policy Characteristics'!$C:$C,0))),"",INDEX('Policy Characteristics'!K:K,MATCH($C718,'Policy Characteristics'!$C:$C,0)))</f>
        <v>industry-ag-main.html#fuel-switching</v>
      </c>
      <c r="R718" s="446" t="str">
        <f>IF(ISBLANK(INDEX('Policy Characteristics'!L:L,MATCH($C718,'Policy Characteristics'!$C:$C,0))),"",INDEX('Policy Characteristics'!L:L,MATCH($C718,'Policy Characteristics'!$C:$C,0)))</f>
        <v>industry-elec-and-hydrogen.html</v>
      </c>
    </row>
    <row r="719" spans="1:18" x14ac:dyDescent="0.25">
      <c r="A719" s="446" t="str">
        <f>IF(ISBLANK(INDEX('Policy Characteristics'!A:A,MATCH($C719,'Policy Characteristics'!$C:$C,0))),"",INDEX('Policy Characteristics'!A:A,MATCH($C719,'Policy Characteristics'!$C:$C,0)))</f>
        <v>Industry</v>
      </c>
      <c r="B719" s="467" t="str">
        <f>IF(ISBLANK(INDEX('Policy Characteristics'!B:B,MATCH($C719,'Policy Characteristics'!$C:$C,0))),"",INDEX('Policy Characteristics'!B:B,MATCH($C719,'Policy Characteristics'!$C:$C,0)))</f>
        <v>Electrification</v>
      </c>
      <c r="C719" s="446" t="str">
        <f t="shared" si="36"/>
        <v>Fraction of Eligible Industrial Energy Use Shifted to Electricity</v>
      </c>
      <c r="D719" s="294" t="s">
        <v>3079</v>
      </c>
      <c r="E719" t="s">
        <v>3673</v>
      </c>
      <c r="F719" t="s">
        <v>3041</v>
      </c>
      <c r="G719" s="339" t="s">
        <v>3673</v>
      </c>
      <c r="H719" s="20">
        <v>1961</v>
      </c>
      <c r="I719" s="468" t="s">
        <v>43</v>
      </c>
      <c r="J719" s="469" t="str">
        <f>IF(ISBLANK(INDEX('Policy Characteristics'!D:D,MATCH($C719,'Policy Characteristics'!$C:$C,0))),"",INDEX('Policy Characteristics'!D:D,MATCH($C719,'Policy Characteristics'!$C:$C,0)))</f>
        <v>Electrification</v>
      </c>
      <c r="K719" s="446" t="str">
        <f>IF(ISBLANK(INDEX('Policy Characteristics'!E:E,MATCH($C719,'Policy Characteristics'!$C:$C,0))),"",INDEX('Policy Characteristics'!E:E,MATCH($C719,'Policy Characteristics'!$C:$C,0)))</f>
        <v>indst shift to electricity</v>
      </c>
      <c r="L719" s="242">
        <f>IF(ISBLANK(INDEX('Policy Characteristics'!F:F,MATCH($C719,'Policy Characteristics'!$C:$C,0))),"",INDEX('Policy Characteristics'!F:F,MATCH($C719,'Policy Characteristics'!$C:$C,0)))</f>
        <v>0</v>
      </c>
      <c r="M719" s="242">
        <f>IF(ISBLANK(INDEX('Policy Characteristics'!G:G,MATCH($C719,'Policy Characteristics'!$C:$C,0))),"",INDEX('Policy Characteristics'!G:G,MATCH($C719,'Policy Characteristics'!$C:$C,0)))</f>
        <v>1</v>
      </c>
      <c r="N719" s="242">
        <f>IF(ISBLANK(INDEX('Policy Characteristics'!H:H,MATCH($C719,'Policy Characteristics'!$C:$C,0))),"",INDEX('Policy Characteristics'!H:H,MATCH($C719,'Policy Characteristics'!$C:$C,0)))</f>
        <v>0.01</v>
      </c>
      <c r="O719" s="446" t="str">
        <f>IF(ISBLANK(INDEX('Policy Characteristics'!I:I,MATCH($C719,'Policy Characteristics'!$C:$C,0))),"",INDEX('Policy Characteristics'!I:I,MATCH($C719,'Policy Characteristics'!$C:$C,0)))</f>
        <v>% of fuel shifted</v>
      </c>
      <c r="P719" s="44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446" t="str">
        <f>IF(ISBLANK(INDEX('Policy Characteristics'!K:K,MATCH($C719,'Policy Characteristics'!$C:$C,0))),"",INDEX('Policy Characteristics'!K:K,MATCH($C719,'Policy Characteristics'!$C:$C,0)))</f>
        <v>industry-ag-main.html#fuel-switching</v>
      </c>
      <c r="R719" s="446" t="str">
        <f>IF(ISBLANK(INDEX('Policy Characteristics'!L:L,MATCH($C719,'Policy Characteristics'!$C:$C,0))),"",INDEX('Policy Characteristics'!L:L,MATCH($C719,'Policy Characteristics'!$C:$C,0)))</f>
        <v>industry-elec-and-hydrogen.html</v>
      </c>
    </row>
    <row r="720" spans="1:18" x14ac:dyDescent="0.25">
      <c r="A720" s="446" t="str">
        <f>IF(ISBLANK(INDEX('Policy Characteristics'!A:A,MATCH($C720,'Policy Characteristics'!$C:$C,0))),"",INDEX('Policy Characteristics'!A:A,MATCH($C720,'Policy Characteristics'!$C:$C,0)))</f>
        <v>Industry</v>
      </c>
      <c r="B720" s="467" t="str">
        <f>IF(ISBLANK(INDEX('Policy Characteristics'!B:B,MATCH($C720,'Policy Characteristics'!$C:$C,0))),"",INDEX('Policy Characteristics'!B:B,MATCH($C720,'Policy Characteristics'!$C:$C,0)))</f>
        <v>Electrification</v>
      </c>
      <c r="C720" s="446" t="str">
        <f t="shared" si="36"/>
        <v>Fraction of Eligible Industrial Energy Use Shifted to Electricity</v>
      </c>
      <c r="D720" s="294" t="s">
        <v>3080</v>
      </c>
      <c r="E720" t="s">
        <v>3515</v>
      </c>
      <c r="F720" t="s">
        <v>3042</v>
      </c>
      <c r="G720" s="339" t="s">
        <v>3522</v>
      </c>
      <c r="H720" s="20">
        <v>1962</v>
      </c>
      <c r="I720" s="468" t="s">
        <v>43</v>
      </c>
      <c r="J720" s="469" t="str">
        <f>IF(ISBLANK(INDEX('Policy Characteristics'!D:D,MATCH($C720,'Policy Characteristics'!$C:$C,0))),"",INDEX('Policy Characteristics'!D:D,MATCH($C720,'Policy Characteristics'!$C:$C,0)))</f>
        <v>Electrification</v>
      </c>
      <c r="K720" s="446" t="str">
        <f>IF(ISBLANK(INDEX('Policy Characteristics'!E:E,MATCH($C720,'Policy Characteristics'!$C:$C,0))),"",INDEX('Policy Characteristics'!E:E,MATCH($C720,'Policy Characteristics'!$C:$C,0)))</f>
        <v>indst shift to electricity</v>
      </c>
      <c r="L720" s="242">
        <f>IF(ISBLANK(INDEX('Policy Characteristics'!F:F,MATCH($C720,'Policy Characteristics'!$C:$C,0))),"",INDEX('Policy Characteristics'!F:F,MATCH($C720,'Policy Characteristics'!$C:$C,0)))</f>
        <v>0</v>
      </c>
      <c r="M720" s="242">
        <f>IF(ISBLANK(INDEX('Policy Characteristics'!G:G,MATCH($C720,'Policy Characteristics'!$C:$C,0))),"",INDEX('Policy Characteristics'!G:G,MATCH($C720,'Policy Characteristics'!$C:$C,0)))</f>
        <v>1</v>
      </c>
      <c r="N720" s="242">
        <f>IF(ISBLANK(INDEX('Policy Characteristics'!H:H,MATCH($C720,'Policy Characteristics'!$C:$C,0))),"",INDEX('Policy Characteristics'!H:H,MATCH($C720,'Policy Characteristics'!$C:$C,0)))</f>
        <v>0.01</v>
      </c>
      <c r="O720" s="446" t="str">
        <f>IF(ISBLANK(INDEX('Policy Characteristics'!I:I,MATCH($C720,'Policy Characteristics'!$C:$C,0))),"",INDEX('Policy Characteristics'!I:I,MATCH($C720,'Policy Characteristics'!$C:$C,0)))</f>
        <v>% of fuel shifted</v>
      </c>
      <c r="P720" s="44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446" t="str">
        <f>IF(ISBLANK(INDEX('Policy Characteristics'!K:K,MATCH($C720,'Policy Characteristics'!$C:$C,0))),"",INDEX('Policy Characteristics'!K:K,MATCH($C720,'Policy Characteristics'!$C:$C,0)))</f>
        <v>industry-ag-main.html#fuel-switching</v>
      </c>
      <c r="R720" s="446" t="str">
        <f>IF(ISBLANK(INDEX('Policy Characteristics'!L:L,MATCH($C720,'Policy Characteristics'!$C:$C,0))),"",INDEX('Policy Characteristics'!L:L,MATCH($C720,'Policy Characteristics'!$C:$C,0)))</f>
        <v>industry-elec-and-hydrogen.html</v>
      </c>
    </row>
    <row r="721" spans="1:18" x14ac:dyDescent="0.25">
      <c r="A721" s="446" t="str">
        <f>IF(ISBLANK(INDEX('Policy Characteristics'!A:A,MATCH($C721,'Policy Characteristics'!$C:$C,0))),"",INDEX('Policy Characteristics'!A:A,MATCH($C721,'Policy Characteristics'!$C:$C,0)))</f>
        <v>Industry</v>
      </c>
      <c r="B721" s="467" t="str">
        <f>IF(ISBLANK(INDEX('Policy Characteristics'!B:B,MATCH($C721,'Policy Characteristics'!$C:$C,0))),"",INDEX('Policy Characteristics'!B:B,MATCH($C721,'Policy Characteristics'!$C:$C,0)))</f>
        <v>Electrification</v>
      </c>
      <c r="C721" s="446" t="str">
        <f t="shared" si="36"/>
        <v>Fraction of Eligible Industrial Energy Use Shifted to Electricity</v>
      </c>
      <c r="D721" s="294" t="s">
        <v>3080</v>
      </c>
      <c r="E721" t="s">
        <v>3516</v>
      </c>
      <c r="F721" t="s">
        <v>3042</v>
      </c>
      <c r="G721" s="339" t="s">
        <v>3523</v>
      </c>
      <c r="H721" s="20">
        <v>1963</v>
      </c>
      <c r="I721" s="468" t="s">
        <v>43</v>
      </c>
      <c r="J721" s="469" t="str">
        <f>IF(ISBLANK(INDEX('Policy Characteristics'!D:D,MATCH($C721,'Policy Characteristics'!$C:$C,0))),"",INDEX('Policy Characteristics'!D:D,MATCH($C721,'Policy Characteristics'!$C:$C,0)))</f>
        <v>Electrification</v>
      </c>
      <c r="K721" s="446" t="str">
        <f>IF(ISBLANK(INDEX('Policy Characteristics'!E:E,MATCH($C721,'Policy Characteristics'!$C:$C,0))),"",INDEX('Policy Characteristics'!E:E,MATCH($C721,'Policy Characteristics'!$C:$C,0)))</f>
        <v>indst shift to electricity</v>
      </c>
      <c r="L721" s="242">
        <f>IF(ISBLANK(INDEX('Policy Characteristics'!F:F,MATCH($C721,'Policy Characteristics'!$C:$C,0))),"",INDEX('Policy Characteristics'!F:F,MATCH($C721,'Policy Characteristics'!$C:$C,0)))</f>
        <v>0</v>
      </c>
      <c r="M721" s="242">
        <f>IF(ISBLANK(INDEX('Policy Characteristics'!G:G,MATCH($C721,'Policy Characteristics'!$C:$C,0))),"",INDEX('Policy Characteristics'!G:G,MATCH($C721,'Policy Characteristics'!$C:$C,0)))</f>
        <v>1</v>
      </c>
      <c r="N721" s="242">
        <f>IF(ISBLANK(INDEX('Policy Characteristics'!H:H,MATCH($C721,'Policy Characteristics'!$C:$C,0))),"",INDEX('Policy Characteristics'!H:H,MATCH($C721,'Policy Characteristics'!$C:$C,0)))</f>
        <v>0.01</v>
      </c>
      <c r="O721" s="446" t="str">
        <f>IF(ISBLANK(INDEX('Policy Characteristics'!I:I,MATCH($C721,'Policy Characteristics'!$C:$C,0))),"",INDEX('Policy Characteristics'!I:I,MATCH($C721,'Policy Characteristics'!$C:$C,0)))</f>
        <v>% of fuel shifted</v>
      </c>
      <c r="P721" s="44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446" t="str">
        <f>IF(ISBLANK(INDEX('Policy Characteristics'!K:K,MATCH($C721,'Policy Characteristics'!$C:$C,0))),"",INDEX('Policy Characteristics'!K:K,MATCH($C721,'Policy Characteristics'!$C:$C,0)))</f>
        <v>industry-ag-main.html#fuel-switching</v>
      </c>
      <c r="R721" s="446" t="str">
        <f>IF(ISBLANK(INDEX('Policy Characteristics'!L:L,MATCH($C721,'Policy Characteristics'!$C:$C,0))),"",INDEX('Policy Characteristics'!L:L,MATCH($C721,'Policy Characteristics'!$C:$C,0)))</f>
        <v>industry-elec-and-hydrogen.html</v>
      </c>
    </row>
    <row r="722" spans="1:18" x14ac:dyDescent="0.25">
      <c r="A722" s="446" t="str">
        <f>IF(ISBLANK(INDEX('Policy Characteristics'!A:A,MATCH($C722,'Policy Characteristics'!$C:$C,0))),"",INDEX('Policy Characteristics'!A:A,MATCH($C722,'Policy Characteristics'!$C:$C,0)))</f>
        <v>Industry</v>
      </c>
      <c r="B722" s="467" t="str">
        <f>IF(ISBLANK(INDEX('Policy Characteristics'!B:B,MATCH($C722,'Policy Characteristics'!$C:$C,0))),"",INDEX('Policy Characteristics'!B:B,MATCH($C722,'Policy Characteristics'!$C:$C,0)))</f>
        <v>Electrification</v>
      </c>
      <c r="C722" s="446" t="str">
        <f t="shared" si="36"/>
        <v>Fraction of Eligible Industrial Energy Use Shifted to Electricity</v>
      </c>
      <c r="D722" s="294" t="s">
        <v>3080</v>
      </c>
      <c r="E722" t="s">
        <v>3517</v>
      </c>
      <c r="F722" t="s">
        <v>3042</v>
      </c>
      <c r="G722" s="339" t="s">
        <v>3524</v>
      </c>
      <c r="H722" s="20">
        <v>1964</v>
      </c>
      <c r="I722" s="468" t="s">
        <v>43</v>
      </c>
      <c r="J722" s="469" t="str">
        <f>IF(ISBLANK(INDEX('Policy Characteristics'!D:D,MATCH($C722,'Policy Characteristics'!$C:$C,0))),"",INDEX('Policy Characteristics'!D:D,MATCH($C722,'Policy Characteristics'!$C:$C,0)))</f>
        <v>Electrification</v>
      </c>
      <c r="K722" s="446" t="str">
        <f>IF(ISBLANK(INDEX('Policy Characteristics'!E:E,MATCH($C722,'Policy Characteristics'!$C:$C,0))),"",INDEX('Policy Characteristics'!E:E,MATCH($C722,'Policy Characteristics'!$C:$C,0)))</f>
        <v>indst shift to electricity</v>
      </c>
      <c r="L722" s="242">
        <f>IF(ISBLANK(INDEX('Policy Characteristics'!F:F,MATCH($C722,'Policy Characteristics'!$C:$C,0))),"",INDEX('Policy Characteristics'!F:F,MATCH($C722,'Policy Characteristics'!$C:$C,0)))</f>
        <v>0</v>
      </c>
      <c r="M722" s="242">
        <f>IF(ISBLANK(INDEX('Policy Characteristics'!G:G,MATCH($C722,'Policy Characteristics'!$C:$C,0))),"",INDEX('Policy Characteristics'!G:G,MATCH($C722,'Policy Characteristics'!$C:$C,0)))</f>
        <v>1</v>
      </c>
      <c r="N722" s="242">
        <f>IF(ISBLANK(INDEX('Policy Characteristics'!H:H,MATCH($C722,'Policy Characteristics'!$C:$C,0))),"",INDEX('Policy Characteristics'!H:H,MATCH($C722,'Policy Characteristics'!$C:$C,0)))</f>
        <v>0.01</v>
      </c>
      <c r="O722" s="446" t="str">
        <f>IF(ISBLANK(INDEX('Policy Characteristics'!I:I,MATCH($C722,'Policy Characteristics'!$C:$C,0))),"",INDEX('Policy Characteristics'!I:I,MATCH($C722,'Policy Characteristics'!$C:$C,0)))</f>
        <v>% of fuel shifted</v>
      </c>
      <c r="P722" s="44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446" t="str">
        <f>IF(ISBLANK(INDEX('Policy Characteristics'!K:K,MATCH($C722,'Policy Characteristics'!$C:$C,0))),"",INDEX('Policy Characteristics'!K:K,MATCH($C722,'Policy Characteristics'!$C:$C,0)))</f>
        <v>industry-ag-main.html#fuel-switching</v>
      </c>
      <c r="R722" s="446" t="str">
        <f>IF(ISBLANK(INDEX('Policy Characteristics'!L:L,MATCH($C722,'Policy Characteristics'!$C:$C,0))),"",INDEX('Policy Characteristics'!L:L,MATCH($C722,'Policy Characteristics'!$C:$C,0)))</f>
        <v>industry-elec-and-hydrogen.html</v>
      </c>
    </row>
    <row r="723" spans="1:18" x14ac:dyDescent="0.25">
      <c r="A723" s="446" t="str">
        <f>IF(ISBLANK(INDEX('Policy Characteristics'!A:A,MATCH($C723,'Policy Characteristics'!$C:$C,0))),"",INDEX('Policy Characteristics'!A:A,MATCH($C723,'Policy Characteristics'!$C:$C,0)))</f>
        <v>Industry</v>
      </c>
      <c r="B723" s="467" t="str">
        <f>IF(ISBLANK(INDEX('Policy Characteristics'!B:B,MATCH($C723,'Policy Characteristics'!$C:$C,0))),"",INDEX('Policy Characteristics'!B:B,MATCH($C723,'Policy Characteristics'!$C:$C,0)))</f>
        <v>Electrification</v>
      </c>
      <c r="C723" s="446" t="str">
        <f t="shared" si="36"/>
        <v>Fraction of Eligible Industrial Energy Use Shifted to Electricity</v>
      </c>
      <c r="D723" s="294" t="s">
        <v>3080</v>
      </c>
      <c r="E723" t="s">
        <v>3518</v>
      </c>
      <c r="F723" t="s">
        <v>3042</v>
      </c>
      <c r="G723" s="339" t="s">
        <v>3525</v>
      </c>
      <c r="H723" s="20">
        <v>1965</v>
      </c>
      <c r="I723" s="468" t="s">
        <v>43</v>
      </c>
      <c r="J723" s="469" t="str">
        <f>IF(ISBLANK(INDEX('Policy Characteristics'!D:D,MATCH($C723,'Policy Characteristics'!$C:$C,0))),"",INDEX('Policy Characteristics'!D:D,MATCH($C723,'Policy Characteristics'!$C:$C,0)))</f>
        <v>Electrification</v>
      </c>
      <c r="K723" s="446" t="str">
        <f>IF(ISBLANK(INDEX('Policy Characteristics'!E:E,MATCH($C723,'Policy Characteristics'!$C:$C,0))),"",INDEX('Policy Characteristics'!E:E,MATCH($C723,'Policy Characteristics'!$C:$C,0)))</f>
        <v>indst shift to electricity</v>
      </c>
      <c r="L723" s="242">
        <f>IF(ISBLANK(INDEX('Policy Characteristics'!F:F,MATCH($C723,'Policy Characteristics'!$C:$C,0))),"",INDEX('Policy Characteristics'!F:F,MATCH($C723,'Policy Characteristics'!$C:$C,0)))</f>
        <v>0</v>
      </c>
      <c r="M723" s="242">
        <f>IF(ISBLANK(INDEX('Policy Characteristics'!G:G,MATCH($C723,'Policy Characteristics'!$C:$C,0))),"",INDEX('Policy Characteristics'!G:G,MATCH($C723,'Policy Characteristics'!$C:$C,0)))</f>
        <v>1</v>
      </c>
      <c r="N723" s="242">
        <f>IF(ISBLANK(INDEX('Policy Characteristics'!H:H,MATCH($C723,'Policy Characteristics'!$C:$C,0))),"",INDEX('Policy Characteristics'!H:H,MATCH($C723,'Policy Characteristics'!$C:$C,0)))</f>
        <v>0.01</v>
      </c>
      <c r="O723" s="446" t="str">
        <f>IF(ISBLANK(INDEX('Policy Characteristics'!I:I,MATCH($C723,'Policy Characteristics'!$C:$C,0))),"",INDEX('Policy Characteristics'!I:I,MATCH($C723,'Policy Characteristics'!$C:$C,0)))</f>
        <v>% of fuel shifted</v>
      </c>
      <c r="P723" s="44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446" t="str">
        <f>IF(ISBLANK(INDEX('Policy Characteristics'!K:K,MATCH($C723,'Policy Characteristics'!$C:$C,0))),"",INDEX('Policy Characteristics'!K:K,MATCH($C723,'Policy Characteristics'!$C:$C,0)))</f>
        <v>industry-ag-main.html#fuel-switching</v>
      </c>
      <c r="R723" s="446" t="str">
        <f>IF(ISBLANK(INDEX('Policy Characteristics'!L:L,MATCH($C723,'Policy Characteristics'!$C:$C,0))),"",INDEX('Policy Characteristics'!L:L,MATCH($C723,'Policy Characteristics'!$C:$C,0)))</f>
        <v>industry-elec-and-hydrogen.html</v>
      </c>
    </row>
    <row r="724" spans="1:18" x14ac:dyDescent="0.25">
      <c r="A724" s="446" t="str">
        <f>IF(ISBLANK(INDEX('Policy Characteristics'!A:A,MATCH($C724,'Policy Characteristics'!$C:$C,0))),"",INDEX('Policy Characteristics'!A:A,MATCH($C724,'Policy Characteristics'!$C:$C,0)))</f>
        <v>Industry</v>
      </c>
      <c r="B724" s="467" t="str">
        <f>IF(ISBLANK(INDEX('Policy Characteristics'!B:B,MATCH($C724,'Policy Characteristics'!$C:$C,0))),"",INDEX('Policy Characteristics'!B:B,MATCH($C724,'Policy Characteristics'!$C:$C,0)))</f>
        <v>Electrification</v>
      </c>
      <c r="C724" s="446" t="str">
        <f t="shared" si="36"/>
        <v>Fraction of Eligible Industrial Energy Use Shifted to Electricity</v>
      </c>
      <c r="D724" s="294" t="s">
        <v>3080</v>
      </c>
      <c r="E724" t="s">
        <v>3519</v>
      </c>
      <c r="F724" t="s">
        <v>3042</v>
      </c>
      <c r="G724" s="339" t="s">
        <v>3526</v>
      </c>
      <c r="H724" s="20">
        <v>1966</v>
      </c>
      <c r="I724" s="468" t="s">
        <v>43</v>
      </c>
      <c r="J724" s="469" t="str">
        <f>IF(ISBLANK(INDEX('Policy Characteristics'!D:D,MATCH($C724,'Policy Characteristics'!$C:$C,0))),"",INDEX('Policy Characteristics'!D:D,MATCH($C724,'Policy Characteristics'!$C:$C,0)))</f>
        <v>Electrification</v>
      </c>
      <c r="K724" s="446" t="str">
        <f>IF(ISBLANK(INDEX('Policy Characteristics'!E:E,MATCH($C724,'Policy Characteristics'!$C:$C,0))),"",INDEX('Policy Characteristics'!E:E,MATCH($C724,'Policy Characteristics'!$C:$C,0)))</f>
        <v>indst shift to electricity</v>
      </c>
      <c r="L724" s="242">
        <f>IF(ISBLANK(INDEX('Policy Characteristics'!F:F,MATCH($C724,'Policy Characteristics'!$C:$C,0))),"",INDEX('Policy Characteristics'!F:F,MATCH($C724,'Policy Characteristics'!$C:$C,0)))</f>
        <v>0</v>
      </c>
      <c r="M724" s="242">
        <f>IF(ISBLANK(INDEX('Policy Characteristics'!G:G,MATCH($C724,'Policy Characteristics'!$C:$C,0))),"",INDEX('Policy Characteristics'!G:G,MATCH($C724,'Policy Characteristics'!$C:$C,0)))</f>
        <v>1</v>
      </c>
      <c r="N724" s="242">
        <f>IF(ISBLANK(INDEX('Policy Characteristics'!H:H,MATCH($C724,'Policy Characteristics'!$C:$C,0))),"",INDEX('Policy Characteristics'!H:H,MATCH($C724,'Policy Characteristics'!$C:$C,0)))</f>
        <v>0.01</v>
      </c>
      <c r="O724" s="446" t="str">
        <f>IF(ISBLANK(INDEX('Policy Characteristics'!I:I,MATCH($C724,'Policy Characteristics'!$C:$C,0))),"",INDEX('Policy Characteristics'!I:I,MATCH($C724,'Policy Characteristics'!$C:$C,0)))</f>
        <v>% of fuel shifted</v>
      </c>
      <c r="P724" s="44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446" t="str">
        <f>IF(ISBLANK(INDEX('Policy Characteristics'!K:K,MATCH($C724,'Policy Characteristics'!$C:$C,0))),"",INDEX('Policy Characteristics'!K:K,MATCH($C724,'Policy Characteristics'!$C:$C,0)))</f>
        <v>industry-ag-main.html#fuel-switching</v>
      </c>
      <c r="R724" s="446" t="str">
        <f>IF(ISBLANK(INDEX('Policy Characteristics'!L:L,MATCH($C724,'Policy Characteristics'!$C:$C,0))),"",INDEX('Policy Characteristics'!L:L,MATCH($C724,'Policy Characteristics'!$C:$C,0)))</f>
        <v>industry-elec-and-hydrogen.html</v>
      </c>
    </row>
    <row r="725" spans="1:18" x14ac:dyDescent="0.25">
      <c r="A725" s="446" t="str">
        <f>IF(ISBLANK(INDEX('Policy Characteristics'!A:A,MATCH($C725,'Policy Characteristics'!$C:$C,0))),"",INDEX('Policy Characteristics'!A:A,MATCH($C725,'Policy Characteristics'!$C:$C,0)))</f>
        <v>Industry</v>
      </c>
      <c r="B725" s="467" t="str">
        <f>IF(ISBLANK(INDEX('Policy Characteristics'!B:B,MATCH($C725,'Policy Characteristics'!$C:$C,0))),"",INDEX('Policy Characteristics'!B:B,MATCH($C725,'Policy Characteristics'!$C:$C,0)))</f>
        <v>Electrification</v>
      </c>
      <c r="C725" s="446" t="str">
        <f t="shared" si="36"/>
        <v>Fraction of Eligible Industrial Energy Use Shifted to Electricity</v>
      </c>
      <c r="D725" s="294" t="s">
        <v>3080</v>
      </c>
      <c r="E725" t="s">
        <v>3520</v>
      </c>
      <c r="F725" t="s">
        <v>3042</v>
      </c>
      <c r="G725" s="339" t="s">
        <v>3527</v>
      </c>
      <c r="H725" s="20">
        <v>1967</v>
      </c>
      <c r="I725" s="468" t="s">
        <v>43</v>
      </c>
      <c r="J725" s="469" t="str">
        <f>IF(ISBLANK(INDEX('Policy Characteristics'!D:D,MATCH($C725,'Policy Characteristics'!$C:$C,0))),"",INDEX('Policy Characteristics'!D:D,MATCH($C725,'Policy Characteristics'!$C:$C,0)))</f>
        <v>Electrification</v>
      </c>
      <c r="K725" s="446" t="str">
        <f>IF(ISBLANK(INDEX('Policy Characteristics'!E:E,MATCH($C725,'Policy Characteristics'!$C:$C,0))),"",INDEX('Policy Characteristics'!E:E,MATCH($C725,'Policy Characteristics'!$C:$C,0)))</f>
        <v>indst shift to electricity</v>
      </c>
      <c r="L725" s="242">
        <f>IF(ISBLANK(INDEX('Policy Characteristics'!F:F,MATCH($C725,'Policy Characteristics'!$C:$C,0))),"",INDEX('Policy Characteristics'!F:F,MATCH($C725,'Policy Characteristics'!$C:$C,0)))</f>
        <v>0</v>
      </c>
      <c r="M725" s="242">
        <f>IF(ISBLANK(INDEX('Policy Characteristics'!G:G,MATCH($C725,'Policy Characteristics'!$C:$C,0))),"",INDEX('Policy Characteristics'!G:G,MATCH($C725,'Policy Characteristics'!$C:$C,0)))</f>
        <v>1</v>
      </c>
      <c r="N725" s="242">
        <f>IF(ISBLANK(INDEX('Policy Characteristics'!H:H,MATCH($C725,'Policy Characteristics'!$C:$C,0))),"",INDEX('Policy Characteristics'!H:H,MATCH($C725,'Policy Characteristics'!$C:$C,0)))</f>
        <v>0.01</v>
      </c>
      <c r="O725" s="446" t="str">
        <f>IF(ISBLANK(INDEX('Policy Characteristics'!I:I,MATCH($C725,'Policy Characteristics'!$C:$C,0))),"",INDEX('Policy Characteristics'!I:I,MATCH($C725,'Policy Characteristics'!$C:$C,0)))</f>
        <v>% of fuel shifted</v>
      </c>
      <c r="P725" s="44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446" t="str">
        <f>IF(ISBLANK(INDEX('Policy Characteristics'!K:K,MATCH($C725,'Policy Characteristics'!$C:$C,0))),"",INDEX('Policy Characteristics'!K:K,MATCH($C725,'Policy Characteristics'!$C:$C,0)))</f>
        <v>industry-ag-main.html#fuel-switching</v>
      </c>
      <c r="R725" s="446" t="str">
        <f>IF(ISBLANK(INDEX('Policy Characteristics'!L:L,MATCH($C725,'Policy Characteristics'!$C:$C,0))),"",INDEX('Policy Characteristics'!L:L,MATCH($C725,'Policy Characteristics'!$C:$C,0)))</f>
        <v>industry-elec-and-hydrogen.html</v>
      </c>
    </row>
    <row r="726" spans="1:18" x14ac:dyDescent="0.25">
      <c r="A726" s="446" t="str">
        <f>IF(ISBLANK(INDEX('Policy Characteristics'!A:A,MATCH($C726,'Policy Characteristics'!$C:$C,0))),"",INDEX('Policy Characteristics'!A:A,MATCH($C726,'Policy Characteristics'!$C:$C,0)))</f>
        <v>Industry</v>
      </c>
      <c r="B726" s="467" t="str">
        <f>IF(ISBLANK(INDEX('Policy Characteristics'!B:B,MATCH($C726,'Policy Characteristics'!$C:$C,0))),"",INDEX('Policy Characteristics'!B:B,MATCH($C726,'Policy Characteristics'!$C:$C,0)))</f>
        <v>Electrification</v>
      </c>
      <c r="C726" s="446" t="str">
        <f t="shared" si="36"/>
        <v>Fraction of Eligible Industrial Energy Use Shifted to Electricity</v>
      </c>
      <c r="D726" s="294" t="s">
        <v>3080</v>
      </c>
      <c r="E726" t="s">
        <v>3521</v>
      </c>
      <c r="F726" t="s">
        <v>3042</v>
      </c>
      <c r="G726" s="339" t="s">
        <v>3528</v>
      </c>
      <c r="H726" s="20">
        <v>1968</v>
      </c>
      <c r="I726" s="468" t="s">
        <v>43</v>
      </c>
      <c r="J726" s="469" t="str">
        <f>IF(ISBLANK(INDEX('Policy Characteristics'!D:D,MATCH($C726,'Policy Characteristics'!$C:$C,0))),"",INDEX('Policy Characteristics'!D:D,MATCH($C726,'Policy Characteristics'!$C:$C,0)))</f>
        <v>Electrification</v>
      </c>
      <c r="K726" s="446" t="str">
        <f>IF(ISBLANK(INDEX('Policy Characteristics'!E:E,MATCH($C726,'Policy Characteristics'!$C:$C,0))),"",INDEX('Policy Characteristics'!E:E,MATCH($C726,'Policy Characteristics'!$C:$C,0)))</f>
        <v>indst shift to electricity</v>
      </c>
      <c r="L726" s="242">
        <f>IF(ISBLANK(INDEX('Policy Characteristics'!F:F,MATCH($C726,'Policy Characteristics'!$C:$C,0))),"",INDEX('Policy Characteristics'!F:F,MATCH($C726,'Policy Characteristics'!$C:$C,0)))</f>
        <v>0</v>
      </c>
      <c r="M726" s="242">
        <f>IF(ISBLANK(INDEX('Policy Characteristics'!G:G,MATCH($C726,'Policy Characteristics'!$C:$C,0))),"",INDEX('Policy Characteristics'!G:G,MATCH($C726,'Policy Characteristics'!$C:$C,0)))</f>
        <v>1</v>
      </c>
      <c r="N726" s="242">
        <f>IF(ISBLANK(INDEX('Policy Characteristics'!H:H,MATCH($C726,'Policy Characteristics'!$C:$C,0))),"",INDEX('Policy Characteristics'!H:H,MATCH($C726,'Policy Characteristics'!$C:$C,0)))</f>
        <v>0.01</v>
      </c>
      <c r="O726" s="446" t="str">
        <f>IF(ISBLANK(INDEX('Policy Characteristics'!I:I,MATCH($C726,'Policy Characteristics'!$C:$C,0))),"",INDEX('Policy Characteristics'!I:I,MATCH($C726,'Policy Characteristics'!$C:$C,0)))</f>
        <v>% of fuel shifted</v>
      </c>
      <c r="P726" s="44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446" t="str">
        <f>IF(ISBLANK(INDEX('Policy Characteristics'!K:K,MATCH($C726,'Policy Characteristics'!$C:$C,0))),"",INDEX('Policy Characteristics'!K:K,MATCH($C726,'Policy Characteristics'!$C:$C,0)))</f>
        <v>industry-ag-main.html#fuel-switching</v>
      </c>
      <c r="R726" s="446" t="str">
        <f>IF(ISBLANK(INDEX('Policy Characteristics'!L:L,MATCH($C726,'Policy Characteristics'!$C:$C,0))),"",INDEX('Policy Characteristics'!L:L,MATCH($C726,'Policy Characteristics'!$C:$C,0)))</f>
        <v>industry-elec-and-hydrogen.html</v>
      </c>
    </row>
    <row r="727" spans="1:18" x14ac:dyDescent="0.25">
      <c r="A727" s="446" t="str">
        <f>IF(ISBLANK(INDEX('Policy Characteristics'!A:A,MATCH($C727,'Policy Characteristics'!$C:$C,0))),"",INDEX('Policy Characteristics'!A:A,MATCH($C727,'Policy Characteristics'!$C:$C,0)))</f>
        <v>Industry</v>
      </c>
      <c r="B727" s="467" t="str">
        <f>IF(ISBLANK(INDEX('Policy Characteristics'!B:B,MATCH($C727,'Policy Characteristics'!$C:$C,0))),"",INDEX('Policy Characteristics'!B:B,MATCH($C727,'Policy Characteristics'!$C:$C,0)))</f>
        <v>Electrification</v>
      </c>
      <c r="C727" s="446" t="str">
        <f t="shared" si="36"/>
        <v>Fraction of Eligible Industrial Energy Use Shifted to Electricity</v>
      </c>
      <c r="D727" s="294" t="s">
        <v>3080</v>
      </c>
      <c r="E727" t="s">
        <v>3673</v>
      </c>
      <c r="F727" t="s">
        <v>3042</v>
      </c>
      <c r="G727" s="339" t="s">
        <v>3673</v>
      </c>
      <c r="H727" s="20">
        <v>1969</v>
      </c>
      <c r="I727" s="468" t="s">
        <v>43</v>
      </c>
      <c r="J727" s="469" t="str">
        <f>IF(ISBLANK(INDEX('Policy Characteristics'!D:D,MATCH($C727,'Policy Characteristics'!$C:$C,0))),"",INDEX('Policy Characteristics'!D:D,MATCH($C727,'Policy Characteristics'!$C:$C,0)))</f>
        <v>Electrification</v>
      </c>
      <c r="K727" s="446" t="str">
        <f>IF(ISBLANK(INDEX('Policy Characteristics'!E:E,MATCH($C727,'Policy Characteristics'!$C:$C,0))),"",INDEX('Policy Characteristics'!E:E,MATCH($C727,'Policy Characteristics'!$C:$C,0)))</f>
        <v>indst shift to electricity</v>
      </c>
      <c r="L727" s="242">
        <f>IF(ISBLANK(INDEX('Policy Characteristics'!F:F,MATCH($C727,'Policy Characteristics'!$C:$C,0))),"",INDEX('Policy Characteristics'!F:F,MATCH($C727,'Policy Characteristics'!$C:$C,0)))</f>
        <v>0</v>
      </c>
      <c r="M727" s="242">
        <f>IF(ISBLANK(INDEX('Policy Characteristics'!G:G,MATCH($C727,'Policy Characteristics'!$C:$C,0))),"",INDEX('Policy Characteristics'!G:G,MATCH($C727,'Policy Characteristics'!$C:$C,0)))</f>
        <v>1</v>
      </c>
      <c r="N727" s="242">
        <f>IF(ISBLANK(INDEX('Policy Characteristics'!H:H,MATCH($C727,'Policy Characteristics'!$C:$C,0))),"",INDEX('Policy Characteristics'!H:H,MATCH($C727,'Policy Characteristics'!$C:$C,0)))</f>
        <v>0.01</v>
      </c>
      <c r="O727" s="446" t="str">
        <f>IF(ISBLANK(INDEX('Policy Characteristics'!I:I,MATCH($C727,'Policy Characteristics'!$C:$C,0))),"",INDEX('Policy Characteristics'!I:I,MATCH($C727,'Policy Characteristics'!$C:$C,0)))</f>
        <v>% of fuel shifted</v>
      </c>
      <c r="P727" s="44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446" t="str">
        <f>IF(ISBLANK(INDEX('Policy Characteristics'!K:K,MATCH($C727,'Policy Characteristics'!$C:$C,0))),"",INDEX('Policy Characteristics'!K:K,MATCH($C727,'Policy Characteristics'!$C:$C,0)))</f>
        <v>industry-ag-main.html#fuel-switching</v>
      </c>
      <c r="R727" s="446" t="str">
        <f>IF(ISBLANK(INDEX('Policy Characteristics'!L:L,MATCH($C727,'Policy Characteristics'!$C:$C,0))),"",INDEX('Policy Characteristics'!L:L,MATCH($C727,'Policy Characteristics'!$C:$C,0)))</f>
        <v>industry-elec-and-hydrogen.html</v>
      </c>
    </row>
    <row r="728" spans="1:18" x14ac:dyDescent="0.25">
      <c r="A728" s="446" t="str">
        <f>IF(ISBLANK(INDEX('Policy Characteristics'!A:A,MATCH($C728,'Policy Characteristics'!$C:$C,0))),"",INDEX('Policy Characteristics'!A:A,MATCH($C728,'Policy Characteristics'!$C:$C,0)))</f>
        <v>Industry</v>
      </c>
      <c r="B728" s="467" t="str">
        <f>IF(ISBLANK(INDEX('Policy Characteristics'!B:B,MATCH($C728,'Policy Characteristics'!$C:$C,0))),"",INDEX('Policy Characteristics'!B:B,MATCH($C728,'Policy Characteristics'!$C:$C,0)))</f>
        <v>Electrification</v>
      </c>
      <c r="C728" s="446" t="str">
        <f t="shared" si="36"/>
        <v>Fraction of Eligible Industrial Energy Use Shifted to Electricity</v>
      </c>
      <c r="D728" s="294" t="s">
        <v>3081</v>
      </c>
      <c r="E728" t="s">
        <v>3515</v>
      </c>
      <c r="F728" t="s">
        <v>3043</v>
      </c>
      <c r="G728" s="339" t="s">
        <v>3522</v>
      </c>
      <c r="H728" s="20">
        <v>1970</v>
      </c>
      <c r="I728" s="468" t="s">
        <v>43</v>
      </c>
      <c r="J728" s="469" t="str">
        <f>IF(ISBLANK(INDEX('Policy Characteristics'!D:D,MATCH($C728,'Policy Characteristics'!$C:$C,0))),"",INDEX('Policy Characteristics'!D:D,MATCH($C728,'Policy Characteristics'!$C:$C,0)))</f>
        <v>Electrification</v>
      </c>
      <c r="K728" s="446" t="str">
        <f>IF(ISBLANK(INDEX('Policy Characteristics'!E:E,MATCH($C728,'Policy Characteristics'!$C:$C,0))),"",INDEX('Policy Characteristics'!E:E,MATCH($C728,'Policy Characteristics'!$C:$C,0)))</f>
        <v>indst shift to electricity</v>
      </c>
      <c r="L728" s="242">
        <f>IF(ISBLANK(INDEX('Policy Characteristics'!F:F,MATCH($C728,'Policy Characteristics'!$C:$C,0))),"",INDEX('Policy Characteristics'!F:F,MATCH($C728,'Policy Characteristics'!$C:$C,0)))</f>
        <v>0</v>
      </c>
      <c r="M728" s="242">
        <f>IF(ISBLANK(INDEX('Policy Characteristics'!G:G,MATCH($C728,'Policy Characteristics'!$C:$C,0))),"",INDEX('Policy Characteristics'!G:G,MATCH($C728,'Policy Characteristics'!$C:$C,0)))</f>
        <v>1</v>
      </c>
      <c r="N728" s="242">
        <f>IF(ISBLANK(INDEX('Policy Characteristics'!H:H,MATCH($C728,'Policy Characteristics'!$C:$C,0))),"",INDEX('Policy Characteristics'!H:H,MATCH($C728,'Policy Characteristics'!$C:$C,0)))</f>
        <v>0.01</v>
      </c>
      <c r="O728" s="446" t="str">
        <f>IF(ISBLANK(INDEX('Policy Characteristics'!I:I,MATCH($C728,'Policy Characteristics'!$C:$C,0))),"",INDEX('Policy Characteristics'!I:I,MATCH($C728,'Policy Characteristics'!$C:$C,0)))</f>
        <v>% of fuel shifted</v>
      </c>
      <c r="P728" s="44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446" t="str">
        <f>IF(ISBLANK(INDEX('Policy Characteristics'!K:K,MATCH($C728,'Policy Characteristics'!$C:$C,0))),"",INDEX('Policy Characteristics'!K:K,MATCH($C728,'Policy Characteristics'!$C:$C,0)))</f>
        <v>industry-ag-main.html#fuel-switching</v>
      </c>
      <c r="R728" s="446" t="str">
        <f>IF(ISBLANK(INDEX('Policy Characteristics'!L:L,MATCH($C728,'Policy Characteristics'!$C:$C,0))),"",INDEX('Policy Characteristics'!L:L,MATCH($C728,'Policy Characteristics'!$C:$C,0)))</f>
        <v>industry-elec-and-hydrogen.html</v>
      </c>
    </row>
    <row r="729" spans="1:18" x14ac:dyDescent="0.25">
      <c r="A729" s="446" t="str">
        <f>IF(ISBLANK(INDEX('Policy Characteristics'!A:A,MATCH($C729,'Policy Characteristics'!$C:$C,0))),"",INDEX('Policy Characteristics'!A:A,MATCH($C729,'Policy Characteristics'!$C:$C,0)))</f>
        <v>Industry</v>
      </c>
      <c r="B729" s="467" t="str">
        <f>IF(ISBLANK(INDEX('Policy Characteristics'!B:B,MATCH($C729,'Policy Characteristics'!$C:$C,0))),"",INDEX('Policy Characteristics'!B:B,MATCH($C729,'Policy Characteristics'!$C:$C,0)))</f>
        <v>Electrification</v>
      </c>
      <c r="C729" s="446" t="str">
        <f t="shared" si="36"/>
        <v>Fraction of Eligible Industrial Energy Use Shifted to Electricity</v>
      </c>
      <c r="D729" s="294" t="s">
        <v>3081</v>
      </c>
      <c r="E729" t="s">
        <v>3516</v>
      </c>
      <c r="F729" t="s">
        <v>3043</v>
      </c>
      <c r="G729" s="339" t="s">
        <v>3523</v>
      </c>
      <c r="H729" s="20">
        <v>1971</v>
      </c>
      <c r="I729" s="468" t="s">
        <v>43</v>
      </c>
      <c r="J729" s="469" t="str">
        <f>IF(ISBLANK(INDEX('Policy Characteristics'!D:D,MATCH($C729,'Policy Characteristics'!$C:$C,0))),"",INDEX('Policy Characteristics'!D:D,MATCH($C729,'Policy Characteristics'!$C:$C,0)))</f>
        <v>Electrification</v>
      </c>
      <c r="K729" s="446" t="str">
        <f>IF(ISBLANK(INDEX('Policy Characteristics'!E:E,MATCH($C729,'Policy Characteristics'!$C:$C,0))),"",INDEX('Policy Characteristics'!E:E,MATCH($C729,'Policy Characteristics'!$C:$C,0)))</f>
        <v>indst shift to electricity</v>
      </c>
      <c r="L729" s="242">
        <f>IF(ISBLANK(INDEX('Policy Characteristics'!F:F,MATCH($C729,'Policy Characteristics'!$C:$C,0))),"",INDEX('Policy Characteristics'!F:F,MATCH($C729,'Policy Characteristics'!$C:$C,0)))</f>
        <v>0</v>
      </c>
      <c r="M729" s="242">
        <f>IF(ISBLANK(INDEX('Policy Characteristics'!G:G,MATCH($C729,'Policy Characteristics'!$C:$C,0))),"",INDEX('Policy Characteristics'!G:G,MATCH($C729,'Policy Characteristics'!$C:$C,0)))</f>
        <v>1</v>
      </c>
      <c r="N729" s="242">
        <f>IF(ISBLANK(INDEX('Policy Characteristics'!H:H,MATCH($C729,'Policy Characteristics'!$C:$C,0))),"",INDEX('Policy Characteristics'!H:H,MATCH($C729,'Policy Characteristics'!$C:$C,0)))</f>
        <v>0.01</v>
      </c>
      <c r="O729" s="446" t="str">
        <f>IF(ISBLANK(INDEX('Policy Characteristics'!I:I,MATCH($C729,'Policy Characteristics'!$C:$C,0))),"",INDEX('Policy Characteristics'!I:I,MATCH($C729,'Policy Characteristics'!$C:$C,0)))</f>
        <v>% of fuel shifted</v>
      </c>
      <c r="P729" s="44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446" t="str">
        <f>IF(ISBLANK(INDEX('Policy Characteristics'!K:K,MATCH($C729,'Policy Characteristics'!$C:$C,0))),"",INDEX('Policy Characteristics'!K:K,MATCH($C729,'Policy Characteristics'!$C:$C,0)))</f>
        <v>industry-ag-main.html#fuel-switching</v>
      </c>
      <c r="R729" s="446" t="str">
        <f>IF(ISBLANK(INDEX('Policy Characteristics'!L:L,MATCH($C729,'Policy Characteristics'!$C:$C,0))),"",INDEX('Policy Characteristics'!L:L,MATCH($C729,'Policy Characteristics'!$C:$C,0)))</f>
        <v>industry-elec-and-hydrogen.html</v>
      </c>
    </row>
    <row r="730" spans="1:18" x14ac:dyDescent="0.25">
      <c r="A730" s="446" t="str">
        <f>IF(ISBLANK(INDEX('Policy Characteristics'!A:A,MATCH($C730,'Policy Characteristics'!$C:$C,0))),"",INDEX('Policy Characteristics'!A:A,MATCH($C730,'Policy Characteristics'!$C:$C,0)))</f>
        <v>Industry</v>
      </c>
      <c r="B730" s="467" t="str">
        <f>IF(ISBLANK(INDEX('Policy Characteristics'!B:B,MATCH($C730,'Policy Characteristics'!$C:$C,0))),"",INDEX('Policy Characteristics'!B:B,MATCH($C730,'Policy Characteristics'!$C:$C,0)))</f>
        <v>Electrification</v>
      </c>
      <c r="C730" s="446" t="str">
        <f t="shared" si="36"/>
        <v>Fraction of Eligible Industrial Energy Use Shifted to Electricity</v>
      </c>
      <c r="D730" s="294" t="s">
        <v>3081</v>
      </c>
      <c r="E730" t="s">
        <v>3517</v>
      </c>
      <c r="F730" t="s">
        <v>3043</v>
      </c>
      <c r="G730" s="339" t="s">
        <v>3524</v>
      </c>
      <c r="H730" s="20">
        <v>1972</v>
      </c>
      <c r="I730" s="468" t="s">
        <v>43</v>
      </c>
      <c r="J730" s="469" t="str">
        <f>IF(ISBLANK(INDEX('Policy Characteristics'!D:D,MATCH($C730,'Policy Characteristics'!$C:$C,0))),"",INDEX('Policy Characteristics'!D:D,MATCH($C730,'Policy Characteristics'!$C:$C,0)))</f>
        <v>Electrification</v>
      </c>
      <c r="K730" s="446" t="str">
        <f>IF(ISBLANK(INDEX('Policy Characteristics'!E:E,MATCH($C730,'Policy Characteristics'!$C:$C,0))),"",INDEX('Policy Characteristics'!E:E,MATCH($C730,'Policy Characteristics'!$C:$C,0)))</f>
        <v>indst shift to electricity</v>
      </c>
      <c r="L730" s="242">
        <f>IF(ISBLANK(INDEX('Policy Characteristics'!F:F,MATCH($C730,'Policy Characteristics'!$C:$C,0))),"",INDEX('Policy Characteristics'!F:F,MATCH($C730,'Policy Characteristics'!$C:$C,0)))</f>
        <v>0</v>
      </c>
      <c r="M730" s="242">
        <f>IF(ISBLANK(INDEX('Policy Characteristics'!G:G,MATCH($C730,'Policy Characteristics'!$C:$C,0))),"",INDEX('Policy Characteristics'!G:G,MATCH($C730,'Policy Characteristics'!$C:$C,0)))</f>
        <v>1</v>
      </c>
      <c r="N730" s="242">
        <f>IF(ISBLANK(INDEX('Policy Characteristics'!H:H,MATCH($C730,'Policy Characteristics'!$C:$C,0))),"",INDEX('Policy Characteristics'!H:H,MATCH($C730,'Policy Characteristics'!$C:$C,0)))</f>
        <v>0.01</v>
      </c>
      <c r="O730" s="446" t="str">
        <f>IF(ISBLANK(INDEX('Policy Characteristics'!I:I,MATCH($C730,'Policy Characteristics'!$C:$C,0))),"",INDEX('Policy Characteristics'!I:I,MATCH($C730,'Policy Characteristics'!$C:$C,0)))</f>
        <v>% of fuel shifted</v>
      </c>
      <c r="P730" s="44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446" t="str">
        <f>IF(ISBLANK(INDEX('Policy Characteristics'!K:K,MATCH($C730,'Policy Characteristics'!$C:$C,0))),"",INDEX('Policy Characteristics'!K:K,MATCH($C730,'Policy Characteristics'!$C:$C,0)))</f>
        <v>industry-ag-main.html#fuel-switching</v>
      </c>
      <c r="R730" s="446" t="str">
        <f>IF(ISBLANK(INDEX('Policy Characteristics'!L:L,MATCH($C730,'Policy Characteristics'!$C:$C,0))),"",INDEX('Policy Characteristics'!L:L,MATCH($C730,'Policy Characteristics'!$C:$C,0)))</f>
        <v>industry-elec-and-hydrogen.html</v>
      </c>
    </row>
    <row r="731" spans="1:18" x14ac:dyDescent="0.25">
      <c r="A731" s="446" t="str">
        <f>IF(ISBLANK(INDEX('Policy Characteristics'!A:A,MATCH($C731,'Policy Characteristics'!$C:$C,0))),"",INDEX('Policy Characteristics'!A:A,MATCH($C731,'Policy Characteristics'!$C:$C,0)))</f>
        <v>Industry</v>
      </c>
      <c r="B731" s="467" t="str">
        <f>IF(ISBLANK(INDEX('Policy Characteristics'!B:B,MATCH($C731,'Policy Characteristics'!$C:$C,0))),"",INDEX('Policy Characteristics'!B:B,MATCH($C731,'Policy Characteristics'!$C:$C,0)))</f>
        <v>Electrification</v>
      </c>
      <c r="C731" s="446" t="str">
        <f t="shared" si="36"/>
        <v>Fraction of Eligible Industrial Energy Use Shifted to Electricity</v>
      </c>
      <c r="D731" s="294" t="s">
        <v>3081</v>
      </c>
      <c r="E731" t="s">
        <v>3518</v>
      </c>
      <c r="F731" t="s">
        <v>3043</v>
      </c>
      <c r="G731" s="339" t="s">
        <v>3525</v>
      </c>
      <c r="H731" s="20">
        <v>1973</v>
      </c>
      <c r="I731" s="468" t="s">
        <v>43</v>
      </c>
      <c r="J731" s="469" t="str">
        <f>IF(ISBLANK(INDEX('Policy Characteristics'!D:D,MATCH($C731,'Policy Characteristics'!$C:$C,0))),"",INDEX('Policy Characteristics'!D:D,MATCH($C731,'Policy Characteristics'!$C:$C,0)))</f>
        <v>Electrification</v>
      </c>
      <c r="K731" s="446" t="str">
        <f>IF(ISBLANK(INDEX('Policy Characteristics'!E:E,MATCH($C731,'Policy Characteristics'!$C:$C,0))),"",INDEX('Policy Characteristics'!E:E,MATCH($C731,'Policy Characteristics'!$C:$C,0)))</f>
        <v>indst shift to electricity</v>
      </c>
      <c r="L731" s="242">
        <f>IF(ISBLANK(INDEX('Policy Characteristics'!F:F,MATCH($C731,'Policy Characteristics'!$C:$C,0))),"",INDEX('Policy Characteristics'!F:F,MATCH($C731,'Policy Characteristics'!$C:$C,0)))</f>
        <v>0</v>
      </c>
      <c r="M731" s="242">
        <f>IF(ISBLANK(INDEX('Policy Characteristics'!G:G,MATCH($C731,'Policy Characteristics'!$C:$C,0))),"",INDEX('Policy Characteristics'!G:G,MATCH($C731,'Policy Characteristics'!$C:$C,0)))</f>
        <v>1</v>
      </c>
      <c r="N731" s="242">
        <f>IF(ISBLANK(INDEX('Policy Characteristics'!H:H,MATCH($C731,'Policy Characteristics'!$C:$C,0))),"",INDEX('Policy Characteristics'!H:H,MATCH($C731,'Policy Characteristics'!$C:$C,0)))</f>
        <v>0.01</v>
      </c>
      <c r="O731" s="446" t="str">
        <f>IF(ISBLANK(INDEX('Policy Characteristics'!I:I,MATCH($C731,'Policy Characteristics'!$C:$C,0))),"",INDEX('Policy Characteristics'!I:I,MATCH($C731,'Policy Characteristics'!$C:$C,0)))</f>
        <v>% of fuel shifted</v>
      </c>
      <c r="P731" s="44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446" t="str">
        <f>IF(ISBLANK(INDEX('Policy Characteristics'!K:K,MATCH($C731,'Policy Characteristics'!$C:$C,0))),"",INDEX('Policy Characteristics'!K:K,MATCH($C731,'Policy Characteristics'!$C:$C,0)))</f>
        <v>industry-ag-main.html#fuel-switching</v>
      </c>
      <c r="R731" s="446" t="str">
        <f>IF(ISBLANK(INDEX('Policy Characteristics'!L:L,MATCH($C731,'Policy Characteristics'!$C:$C,0))),"",INDEX('Policy Characteristics'!L:L,MATCH($C731,'Policy Characteristics'!$C:$C,0)))</f>
        <v>industry-elec-and-hydrogen.html</v>
      </c>
    </row>
    <row r="732" spans="1:18" x14ac:dyDescent="0.25">
      <c r="A732" s="446" t="str">
        <f>IF(ISBLANK(INDEX('Policy Characteristics'!A:A,MATCH($C732,'Policy Characteristics'!$C:$C,0))),"",INDEX('Policy Characteristics'!A:A,MATCH($C732,'Policy Characteristics'!$C:$C,0)))</f>
        <v>Industry</v>
      </c>
      <c r="B732" s="467" t="str">
        <f>IF(ISBLANK(INDEX('Policy Characteristics'!B:B,MATCH($C732,'Policy Characteristics'!$C:$C,0))),"",INDEX('Policy Characteristics'!B:B,MATCH($C732,'Policy Characteristics'!$C:$C,0)))</f>
        <v>Electrification</v>
      </c>
      <c r="C732" s="446" t="str">
        <f t="shared" si="36"/>
        <v>Fraction of Eligible Industrial Energy Use Shifted to Electricity</v>
      </c>
      <c r="D732" s="294" t="s">
        <v>3081</v>
      </c>
      <c r="E732" t="s">
        <v>3519</v>
      </c>
      <c r="F732" t="s">
        <v>3043</v>
      </c>
      <c r="G732" s="339" t="s">
        <v>3526</v>
      </c>
      <c r="H732" s="20">
        <v>1974</v>
      </c>
      <c r="I732" s="468" t="s">
        <v>43</v>
      </c>
      <c r="J732" s="469" t="str">
        <f>IF(ISBLANK(INDEX('Policy Characteristics'!D:D,MATCH($C732,'Policy Characteristics'!$C:$C,0))),"",INDEX('Policy Characteristics'!D:D,MATCH($C732,'Policy Characteristics'!$C:$C,0)))</f>
        <v>Electrification</v>
      </c>
      <c r="K732" s="446" t="str">
        <f>IF(ISBLANK(INDEX('Policy Characteristics'!E:E,MATCH($C732,'Policy Characteristics'!$C:$C,0))),"",INDEX('Policy Characteristics'!E:E,MATCH($C732,'Policy Characteristics'!$C:$C,0)))</f>
        <v>indst shift to electricity</v>
      </c>
      <c r="L732" s="242">
        <f>IF(ISBLANK(INDEX('Policy Characteristics'!F:F,MATCH($C732,'Policy Characteristics'!$C:$C,0))),"",INDEX('Policy Characteristics'!F:F,MATCH($C732,'Policy Characteristics'!$C:$C,0)))</f>
        <v>0</v>
      </c>
      <c r="M732" s="242">
        <f>IF(ISBLANK(INDEX('Policy Characteristics'!G:G,MATCH($C732,'Policy Characteristics'!$C:$C,0))),"",INDEX('Policy Characteristics'!G:G,MATCH($C732,'Policy Characteristics'!$C:$C,0)))</f>
        <v>1</v>
      </c>
      <c r="N732" s="242">
        <f>IF(ISBLANK(INDEX('Policy Characteristics'!H:H,MATCH($C732,'Policy Characteristics'!$C:$C,0))),"",INDEX('Policy Characteristics'!H:H,MATCH($C732,'Policy Characteristics'!$C:$C,0)))</f>
        <v>0.01</v>
      </c>
      <c r="O732" s="446" t="str">
        <f>IF(ISBLANK(INDEX('Policy Characteristics'!I:I,MATCH($C732,'Policy Characteristics'!$C:$C,0))),"",INDEX('Policy Characteristics'!I:I,MATCH($C732,'Policy Characteristics'!$C:$C,0)))</f>
        <v>% of fuel shifted</v>
      </c>
      <c r="P732" s="44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446" t="str">
        <f>IF(ISBLANK(INDEX('Policy Characteristics'!K:K,MATCH($C732,'Policy Characteristics'!$C:$C,0))),"",INDEX('Policy Characteristics'!K:K,MATCH($C732,'Policy Characteristics'!$C:$C,0)))</f>
        <v>industry-ag-main.html#fuel-switching</v>
      </c>
      <c r="R732" s="446" t="str">
        <f>IF(ISBLANK(INDEX('Policy Characteristics'!L:L,MATCH($C732,'Policy Characteristics'!$C:$C,0))),"",INDEX('Policy Characteristics'!L:L,MATCH($C732,'Policy Characteristics'!$C:$C,0)))</f>
        <v>industry-elec-and-hydrogen.html</v>
      </c>
    </row>
    <row r="733" spans="1:18" x14ac:dyDescent="0.25">
      <c r="A733" s="446" t="str">
        <f>IF(ISBLANK(INDEX('Policy Characteristics'!A:A,MATCH($C733,'Policy Characteristics'!$C:$C,0))),"",INDEX('Policy Characteristics'!A:A,MATCH($C733,'Policy Characteristics'!$C:$C,0)))</f>
        <v>Industry</v>
      </c>
      <c r="B733" s="467" t="str">
        <f>IF(ISBLANK(INDEX('Policy Characteristics'!B:B,MATCH($C733,'Policy Characteristics'!$C:$C,0))),"",INDEX('Policy Characteristics'!B:B,MATCH($C733,'Policy Characteristics'!$C:$C,0)))</f>
        <v>Electrification</v>
      </c>
      <c r="C733" s="446" t="str">
        <f t="shared" si="36"/>
        <v>Fraction of Eligible Industrial Energy Use Shifted to Electricity</v>
      </c>
      <c r="D733" s="294" t="s">
        <v>3081</v>
      </c>
      <c r="E733" t="s">
        <v>3520</v>
      </c>
      <c r="F733" t="s">
        <v>3043</v>
      </c>
      <c r="G733" s="339" t="s">
        <v>3527</v>
      </c>
      <c r="H733" s="20">
        <v>1975</v>
      </c>
      <c r="I733" s="468" t="s">
        <v>43</v>
      </c>
      <c r="J733" s="469" t="str">
        <f>IF(ISBLANK(INDEX('Policy Characteristics'!D:D,MATCH($C733,'Policy Characteristics'!$C:$C,0))),"",INDEX('Policy Characteristics'!D:D,MATCH($C733,'Policy Characteristics'!$C:$C,0)))</f>
        <v>Electrification</v>
      </c>
      <c r="K733" s="446" t="str">
        <f>IF(ISBLANK(INDEX('Policy Characteristics'!E:E,MATCH($C733,'Policy Characteristics'!$C:$C,0))),"",INDEX('Policy Characteristics'!E:E,MATCH($C733,'Policy Characteristics'!$C:$C,0)))</f>
        <v>indst shift to electricity</v>
      </c>
      <c r="L733" s="242">
        <f>IF(ISBLANK(INDEX('Policy Characteristics'!F:F,MATCH($C733,'Policy Characteristics'!$C:$C,0))),"",INDEX('Policy Characteristics'!F:F,MATCH($C733,'Policy Characteristics'!$C:$C,0)))</f>
        <v>0</v>
      </c>
      <c r="M733" s="242">
        <f>IF(ISBLANK(INDEX('Policy Characteristics'!G:G,MATCH($C733,'Policy Characteristics'!$C:$C,0))),"",INDEX('Policy Characteristics'!G:G,MATCH($C733,'Policy Characteristics'!$C:$C,0)))</f>
        <v>1</v>
      </c>
      <c r="N733" s="242">
        <f>IF(ISBLANK(INDEX('Policy Characteristics'!H:H,MATCH($C733,'Policy Characteristics'!$C:$C,0))),"",INDEX('Policy Characteristics'!H:H,MATCH($C733,'Policy Characteristics'!$C:$C,0)))</f>
        <v>0.01</v>
      </c>
      <c r="O733" s="446" t="str">
        <f>IF(ISBLANK(INDEX('Policy Characteristics'!I:I,MATCH($C733,'Policy Characteristics'!$C:$C,0))),"",INDEX('Policy Characteristics'!I:I,MATCH($C733,'Policy Characteristics'!$C:$C,0)))</f>
        <v>% of fuel shifted</v>
      </c>
      <c r="P733" s="44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446" t="str">
        <f>IF(ISBLANK(INDEX('Policy Characteristics'!K:K,MATCH($C733,'Policy Characteristics'!$C:$C,0))),"",INDEX('Policy Characteristics'!K:K,MATCH($C733,'Policy Characteristics'!$C:$C,0)))</f>
        <v>industry-ag-main.html#fuel-switching</v>
      </c>
      <c r="R733" s="446" t="str">
        <f>IF(ISBLANK(INDEX('Policy Characteristics'!L:L,MATCH($C733,'Policy Characteristics'!$C:$C,0))),"",INDEX('Policy Characteristics'!L:L,MATCH($C733,'Policy Characteristics'!$C:$C,0)))</f>
        <v>industry-elec-and-hydrogen.html</v>
      </c>
    </row>
    <row r="734" spans="1:18" x14ac:dyDescent="0.25">
      <c r="A734" s="446" t="str">
        <f>IF(ISBLANK(INDEX('Policy Characteristics'!A:A,MATCH($C734,'Policy Characteristics'!$C:$C,0))),"",INDEX('Policy Characteristics'!A:A,MATCH($C734,'Policy Characteristics'!$C:$C,0)))</f>
        <v>Industry</v>
      </c>
      <c r="B734" s="467" t="str">
        <f>IF(ISBLANK(INDEX('Policy Characteristics'!B:B,MATCH($C734,'Policy Characteristics'!$C:$C,0))),"",INDEX('Policy Characteristics'!B:B,MATCH($C734,'Policy Characteristics'!$C:$C,0)))</f>
        <v>Electrification</v>
      </c>
      <c r="C734" s="446" t="str">
        <f t="shared" si="36"/>
        <v>Fraction of Eligible Industrial Energy Use Shifted to Electricity</v>
      </c>
      <c r="D734" s="294" t="s">
        <v>3081</v>
      </c>
      <c r="E734" t="s">
        <v>3521</v>
      </c>
      <c r="F734" t="s">
        <v>3043</v>
      </c>
      <c r="G734" s="339" t="s">
        <v>3528</v>
      </c>
      <c r="H734" s="20">
        <v>1976</v>
      </c>
      <c r="I734" s="468" t="s">
        <v>43</v>
      </c>
      <c r="J734" s="469" t="str">
        <f>IF(ISBLANK(INDEX('Policy Characteristics'!D:D,MATCH($C734,'Policy Characteristics'!$C:$C,0))),"",INDEX('Policy Characteristics'!D:D,MATCH($C734,'Policy Characteristics'!$C:$C,0)))</f>
        <v>Electrification</v>
      </c>
      <c r="K734" s="446" t="str">
        <f>IF(ISBLANK(INDEX('Policy Characteristics'!E:E,MATCH($C734,'Policy Characteristics'!$C:$C,0))),"",INDEX('Policy Characteristics'!E:E,MATCH($C734,'Policy Characteristics'!$C:$C,0)))</f>
        <v>indst shift to electricity</v>
      </c>
      <c r="L734" s="242">
        <f>IF(ISBLANK(INDEX('Policy Characteristics'!F:F,MATCH($C734,'Policy Characteristics'!$C:$C,0))),"",INDEX('Policy Characteristics'!F:F,MATCH($C734,'Policy Characteristics'!$C:$C,0)))</f>
        <v>0</v>
      </c>
      <c r="M734" s="242">
        <f>IF(ISBLANK(INDEX('Policy Characteristics'!G:G,MATCH($C734,'Policy Characteristics'!$C:$C,0))),"",INDEX('Policy Characteristics'!G:G,MATCH($C734,'Policy Characteristics'!$C:$C,0)))</f>
        <v>1</v>
      </c>
      <c r="N734" s="242">
        <f>IF(ISBLANK(INDEX('Policy Characteristics'!H:H,MATCH($C734,'Policy Characteristics'!$C:$C,0))),"",INDEX('Policy Characteristics'!H:H,MATCH($C734,'Policy Characteristics'!$C:$C,0)))</f>
        <v>0.01</v>
      </c>
      <c r="O734" s="446" t="str">
        <f>IF(ISBLANK(INDEX('Policy Characteristics'!I:I,MATCH($C734,'Policy Characteristics'!$C:$C,0))),"",INDEX('Policy Characteristics'!I:I,MATCH($C734,'Policy Characteristics'!$C:$C,0)))</f>
        <v>% of fuel shifted</v>
      </c>
      <c r="P734" s="44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446" t="str">
        <f>IF(ISBLANK(INDEX('Policy Characteristics'!K:K,MATCH($C734,'Policy Characteristics'!$C:$C,0))),"",INDEX('Policy Characteristics'!K:K,MATCH($C734,'Policy Characteristics'!$C:$C,0)))</f>
        <v>industry-ag-main.html#fuel-switching</v>
      </c>
      <c r="R734" s="446" t="str">
        <f>IF(ISBLANK(INDEX('Policy Characteristics'!L:L,MATCH($C734,'Policy Characteristics'!$C:$C,0))),"",INDEX('Policy Characteristics'!L:L,MATCH($C734,'Policy Characteristics'!$C:$C,0)))</f>
        <v>industry-elec-and-hydrogen.html</v>
      </c>
    </row>
    <row r="735" spans="1:18" x14ac:dyDescent="0.25">
      <c r="A735" s="446" t="str">
        <f>IF(ISBLANK(INDEX('Policy Characteristics'!A:A,MATCH($C735,'Policy Characteristics'!$C:$C,0))),"",INDEX('Policy Characteristics'!A:A,MATCH($C735,'Policy Characteristics'!$C:$C,0)))</f>
        <v>Industry</v>
      </c>
      <c r="B735" s="467" t="str">
        <f>IF(ISBLANK(INDEX('Policy Characteristics'!B:B,MATCH($C735,'Policy Characteristics'!$C:$C,0))),"",INDEX('Policy Characteristics'!B:B,MATCH($C735,'Policy Characteristics'!$C:$C,0)))</f>
        <v>Electrification</v>
      </c>
      <c r="C735" s="446" t="str">
        <f t="shared" si="36"/>
        <v>Fraction of Eligible Industrial Energy Use Shifted to Electricity</v>
      </c>
      <c r="D735" s="294" t="s">
        <v>3081</v>
      </c>
      <c r="E735" t="s">
        <v>3673</v>
      </c>
      <c r="F735" t="s">
        <v>3043</v>
      </c>
      <c r="G735" s="339" t="s">
        <v>3673</v>
      </c>
      <c r="H735" s="20">
        <v>1977</v>
      </c>
      <c r="I735" s="468" t="s">
        <v>43</v>
      </c>
      <c r="J735" s="469" t="str">
        <f>IF(ISBLANK(INDEX('Policy Characteristics'!D:D,MATCH($C735,'Policy Characteristics'!$C:$C,0))),"",INDEX('Policy Characteristics'!D:D,MATCH($C735,'Policy Characteristics'!$C:$C,0)))</f>
        <v>Electrification</v>
      </c>
      <c r="K735" s="446" t="str">
        <f>IF(ISBLANK(INDEX('Policy Characteristics'!E:E,MATCH($C735,'Policy Characteristics'!$C:$C,0))),"",INDEX('Policy Characteristics'!E:E,MATCH($C735,'Policy Characteristics'!$C:$C,0)))</f>
        <v>indst shift to electricity</v>
      </c>
      <c r="L735" s="242">
        <f>IF(ISBLANK(INDEX('Policy Characteristics'!F:F,MATCH($C735,'Policy Characteristics'!$C:$C,0))),"",INDEX('Policy Characteristics'!F:F,MATCH($C735,'Policy Characteristics'!$C:$C,0)))</f>
        <v>0</v>
      </c>
      <c r="M735" s="242">
        <f>IF(ISBLANK(INDEX('Policy Characteristics'!G:G,MATCH($C735,'Policy Characteristics'!$C:$C,0))),"",INDEX('Policy Characteristics'!G:G,MATCH($C735,'Policy Characteristics'!$C:$C,0)))</f>
        <v>1</v>
      </c>
      <c r="N735" s="242">
        <f>IF(ISBLANK(INDEX('Policy Characteristics'!H:H,MATCH($C735,'Policy Characteristics'!$C:$C,0))),"",INDEX('Policy Characteristics'!H:H,MATCH($C735,'Policy Characteristics'!$C:$C,0)))</f>
        <v>0.01</v>
      </c>
      <c r="O735" s="446" t="str">
        <f>IF(ISBLANK(INDEX('Policy Characteristics'!I:I,MATCH($C735,'Policy Characteristics'!$C:$C,0))),"",INDEX('Policy Characteristics'!I:I,MATCH($C735,'Policy Characteristics'!$C:$C,0)))</f>
        <v>% of fuel shifted</v>
      </c>
      <c r="P735" s="44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446" t="str">
        <f>IF(ISBLANK(INDEX('Policy Characteristics'!K:K,MATCH($C735,'Policy Characteristics'!$C:$C,0))),"",INDEX('Policy Characteristics'!K:K,MATCH($C735,'Policy Characteristics'!$C:$C,0)))</f>
        <v>industry-ag-main.html#fuel-switching</v>
      </c>
      <c r="R735" s="446" t="str">
        <f>IF(ISBLANK(INDEX('Policy Characteristics'!L:L,MATCH($C735,'Policy Characteristics'!$C:$C,0))),"",INDEX('Policy Characteristics'!L:L,MATCH($C735,'Policy Characteristics'!$C:$C,0)))</f>
        <v>industry-elec-and-hydrogen.html</v>
      </c>
    </row>
    <row r="736" spans="1:18" x14ac:dyDescent="0.25">
      <c r="A736" s="446" t="str">
        <f>IF(ISBLANK(INDEX('Policy Characteristics'!A:A,MATCH($C736,'Policy Characteristics'!$C:$C,0))),"",INDEX('Policy Characteristics'!A:A,MATCH($C736,'Policy Characteristics'!$C:$C,0)))</f>
        <v>Industry</v>
      </c>
      <c r="B736" s="467" t="str">
        <f>IF(ISBLANK(INDEX('Policy Characteristics'!B:B,MATCH($C736,'Policy Characteristics'!$C:$C,0))),"",INDEX('Policy Characteristics'!B:B,MATCH($C736,'Policy Characteristics'!$C:$C,0)))</f>
        <v>Electrification</v>
      </c>
      <c r="C736" s="446" t="str">
        <f t="shared" si="36"/>
        <v>Fraction of Eligible Industrial Energy Use Shifted to Electricity</v>
      </c>
      <c r="D736" s="294" t="s">
        <v>3082</v>
      </c>
      <c r="E736" t="s">
        <v>3515</v>
      </c>
      <c r="F736" t="s">
        <v>3044</v>
      </c>
      <c r="G736" s="339" t="s">
        <v>3522</v>
      </c>
      <c r="H736" s="20">
        <v>1978</v>
      </c>
      <c r="I736" s="468" t="s">
        <v>43</v>
      </c>
      <c r="J736" s="469" t="str">
        <f>IF(ISBLANK(INDEX('Policy Characteristics'!D:D,MATCH($C736,'Policy Characteristics'!$C:$C,0))),"",INDEX('Policy Characteristics'!D:D,MATCH($C736,'Policy Characteristics'!$C:$C,0)))</f>
        <v>Electrification</v>
      </c>
      <c r="K736" s="446" t="str">
        <f>IF(ISBLANK(INDEX('Policy Characteristics'!E:E,MATCH($C736,'Policy Characteristics'!$C:$C,0))),"",INDEX('Policy Characteristics'!E:E,MATCH($C736,'Policy Characteristics'!$C:$C,0)))</f>
        <v>indst shift to electricity</v>
      </c>
      <c r="L736" s="242">
        <f>IF(ISBLANK(INDEX('Policy Characteristics'!F:F,MATCH($C736,'Policy Characteristics'!$C:$C,0))),"",INDEX('Policy Characteristics'!F:F,MATCH($C736,'Policy Characteristics'!$C:$C,0)))</f>
        <v>0</v>
      </c>
      <c r="M736" s="242">
        <f>IF(ISBLANK(INDEX('Policy Characteristics'!G:G,MATCH($C736,'Policy Characteristics'!$C:$C,0))),"",INDEX('Policy Characteristics'!G:G,MATCH($C736,'Policy Characteristics'!$C:$C,0)))</f>
        <v>1</v>
      </c>
      <c r="N736" s="242">
        <f>IF(ISBLANK(INDEX('Policy Characteristics'!H:H,MATCH($C736,'Policy Characteristics'!$C:$C,0))),"",INDEX('Policy Characteristics'!H:H,MATCH($C736,'Policy Characteristics'!$C:$C,0)))</f>
        <v>0.01</v>
      </c>
      <c r="O736" s="446" t="str">
        <f>IF(ISBLANK(INDEX('Policy Characteristics'!I:I,MATCH($C736,'Policy Characteristics'!$C:$C,0))),"",INDEX('Policy Characteristics'!I:I,MATCH($C736,'Policy Characteristics'!$C:$C,0)))</f>
        <v>% of fuel shifted</v>
      </c>
      <c r="P736" s="44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446" t="str">
        <f>IF(ISBLANK(INDEX('Policy Characteristics'!K:K,MATCH($C736,'Policy Characteristics'!$C:$C,0))),"",INDEX('Policy Characteristics'!K:K,MATCH($C736,'Policy Characteristics'!$C:$C,0)))</f>
        <v>industry-ag-main.html#fuel-switching</v>
      </c>
      <c r="R736" s="446" t="str">
        <f>IF(ISBLANK(INDEX('Policy Characteristics'!L:L,MATCH($C736,'Policy Characteristics'!$C:$C,0))),"",INDEX('Policy Characteristics'!L:L,MATCH($C736,'Policy Characteristics'!$C:$C,0)))</f>
        <v>industry-elec-and-hydrogen.html</v>
      </c>
    </row>
    <row r="737" spans="1:18" x14ac:dyDescent="0.25">
      <c r="A737" s="446" t="str">
        <f>IF(ISBLANK(INDEX('Policy Characteristics'!A:A,MATCH($C737,'Policy Characteristics'!$C:$C,0))),"",INDEX('Policy Characteristics'!A:A,MATCH($C737,'Policy Characteristics'!$C:$C,0)))</f>
        <v>Industry</v>
      </c>
      <c r="B737" s="467" t="str">
        <f>IF(ISBLANK(INDEX('Policy Characteristics'!B:B,MATCH($C737,'Policy Characteristics'!$C:$C,0))),"",INDEX('Policy Characteristics'!B:B,MATCH($C737,'Policy Characteristics'!$C:$C,0)))</f>
        <v>Electrification</v>
      </c>
      <c r="C737" s="446" t="str">
        <f t="shared" si="36"/>
        <v>Fraction of Eligible Industrial Energy Use Shifted to Electricity</v>
      </c>
      <c r="D737" s="294" t="s">
        <v>3082</v>
      </c>
      <c r="E737" t="s">
        <v>3516</v>
      </c>
      <c r="F737" t="s">
        <v>3044</v>
      </c>
      <c r="G737" s="339" t="s">
        <v>3523</v>
      </c>
      <c r="H737" s="20">
        <v>1979</v>
      </c>
      <c r="I737" s="468" t="s">
        <v>43</v>
      </c>
      <c r="J737" s="469" t="str">
        <f>IF(ISBLANK(INDEX('Policy Characteristics'!D:D,MATCH($C737,'Policy Characteristics'!$C:$C,0))),"",INDEX('Policy Characteristics'!D:D,MATCH($C737,'Policy Characteristics'!$C:$C,0)))</f>
        <v>Electrification</v>
      </c>
      <c r="K737" s="446" t="str">
        <f>IF(ISBLANK(INDEX('Policy Characteristics'!E:E,MATCH($C737,'Policy Characteristics'!$C:$C,0))),"",INDEX('Policy Characteristics'!E:E,MATCH($C737,'Policy Characteristics'!$C:$C,0)))</f>
        <v>indst shift to electricity</v>
      </c>
      <c r="L737" s="242">
        <f>IF(ISBLANK(INDEX('Policy Characteristics'!F:F,MATCH($C737,'Policy Characteristics'!$C:$C,0))),"",INDEX('Policy Characteristics'!F:F,MATCH($C737,'Policy Characteristics'!$C:$C,0)))</f>
        <v>0</v>
      </c>
      <c r="M737" s="242">
        <f>IF(ISBLANK(INDEX('Policy Characteristics'!G:G,MATCH($C737,'Policy Characteristics'!$C:$C,0))),"",INDEX('Policy Characteristics'!G:G,MATCH($C737,'Policy Characteristics'!$C:$C,0)))</f>
        <v>1</v>
      </c>
      <c r="N737" s="242">
        <f>IF(ISBLANK(INDEX('Policy Characteristics'!H:H,MATCH($C737,'Policy Characteristics'!$C:$C,0))),"",INDEX('Policy Characteristics'!H:H,MATCH($C737,'Policy Characteristics'!$C:$C,0)))</f>
        <v>0.01</v>
      </c>
      <c r="O737" s="446" t="str">
        <f>IF(ISBLANK(INDEX('Policy Characteristics'!I:I,MATCH($C737,'Policy Characteristics'!$C:$C,0))),"",INDEX('Policy Characteristics'!I:I,MATCH($C737,'Policy Characteristics'!$C:$C,0)))</f>
        <v>% of fuel shifted</v>
      </c>
      <c r="P737" s="44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446" t="str">
        <f>IF(ISBLANK(INDEX('Policy Characteristics'!K:K,MATCH($C737,'Policy Characteristics'!$C:$C,0))),"",INDEX('Policy Characteristics'!K:K,MATCH($C737,'Policy Characteristics'!$C:$C,0)))</f>
        <v>industry-ag-main.html#fuel-switching</v>
      </c>
      <c r="R737" s="446" t="str">
        <f>IF(ISBLANK(INDEX('Policy Characteristics'!L:L,MATCH($C737,'Policy Characteristics'!$C:$C,0))),"",INDEX('Policy Characteristics'!L:L,MATCH($C737,'Policy Characteristics'!$C:$C,0)))</f>
        <v>industry-elec-and-hydrogen.html</v>
      </c>
    </row>
    <row r="738" spans="1:18" x14ac:dyDescent="0.25">
      <c r="A738" s="446" t="str">
        <f>IF(ISBLANK(INDEX('Policy Characteristics'!A:A,MATCH($C738,'Policy Characteristics'!$C:$C,0))),"",INDEX('Policy Characteristics'!A:A,MATCH($C738,'Policy Characteristics'!$C:$C,0)))</f>
        <v>Industry</v>
      </c>
      <c r="B738" s="467" t="str">
        <f>IF(ISBLANK(INDEX('Policy Characteristics'!B:B,MATCH($C738,'Policy Characteristics'!$C:$C,0))),"",INDEX('Policy Characteristics'!B:B,MATCH($C738,'Policy Characteristics'!$C:$C,0)))</f>
        <v>Electrification</v>
      </c>
      <c r="C738" s="446" t="str">
        <f t="shared" si="36"/>
        <v>Fraction of Eligible Industrial Energy Use Shifted to Electricity</v>
      </c>
      <c r="D738" s="294" t="s">
        <v>3082</v>
      </c>
      <c r="E738" t="s">
        <v>3517</v>
      </c>
      <c r="F738" t="s">
        <v>3044</v>
      </c>
      <c r="G738" s="339" t="s">
        <v>3524</v>
      </c>
      <c r="H738" s="20">
        <v>1980</v>
      </c>
      <c r="I738" s="468" t="s">
        <v>43</v>
      </c>
      <c r="J738" s="469" t="str">
        <f>IF(ISBLANK(INDEX('Policy Characteristics'!D:D,MATCH($C738,'Policy Characteristics'!$C:$C,0))),"",INDEX('Policy Characteristics'!D:D,MATCH($C738,'Policy Characteristics'!$C:$C,0)))</f>
        <v>Electrification</v>
      </c>
      <c r="K738" s="446" t="str">
        <f>IF(ISBLANK(INDEX('Policy Characteristics'!E:E,MATCH($C738,'Policy Characteristics'!$C:$C,0))),"",INDEX('Policy Characteristics'!E:E,MATCH($C738,'Policy Characteristics'!$C:$C,0)))</f>
        <v>indst shift to electricity</v>
      </c>
      <c r="L738" s="242">
        <f>IF(ISBLANK(INDEX('Policy Characteristics'!F:F,MATCH($C738,'Policy Characteristics'!$C:$C,0))),"",INDEX('Policy Characteristics'!F:F,MATCH($C738,'Policy Characteristics'!$C:$C,0)))</f>
        <v>0</v>
      </c>
      <c r="M738" s="242">
        <f>IF(ISBLANK(INDEX('Policy Characteristics'!G:G,MATCH($C738,'Policy Characteristics'!$C:$C,0))),"",INDEX('Policy Characteristics'!G:G,MATCH($C738,'Policy Characteristics'!$C:$C,0)))</f>
        <v>1</v>
      </c>
      <c r="N738" s="242">
        <f>IF(ISBLANK(INDEX('Policy Characteristics'!H:H,MATCH($C738,'Policy Characteristics'!$C:$C,0))),"",INDEX('Policy Characteristics'!H:H,MATCH($C738,'Policy Characteristics'!$C:$C,0)))</f>
        <v>0.01</v>
      </c>
      <c r="O738" s="446" t="str">
        <f>IF(ISBLANK(INDEX('Policy Characteristics'!I:I,MATCH($C738,'Policy Characteristics'!$C:$C,0))),"",INDEX('Policy Characteristics'!I:I,MATCH($C738,'Policy Characteristics'!$C:$C,0)))</f>
        <v>% of fuel shifted</v>
      </c>
      <c r="P738" s="44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446" t="str">
        <f>IF(ISBLANK(INDEX('Policy Characteristics'!K:K,MATCH($C738,'Policy Characteristics'!$C:$C,0))),"",INDEX('Policy Characteristics'!K:K,MATCH($C738,'Policy Characteristics'!$C:$C,0)))</f>
        <v>industry-ag-main.html#fuel-switching</v>
      </c>
      <c r="R738" s="446" t="str">
        <f>IF(ISBLANK(INDEX('Policy Characteristics'!L:L,MATCH($C738,'Policy Characteristics'!$C:$C,0))),"",INDEX('Policy Characteristics'!L:L,MATCH($C738,'Policy Characteristics'!$C:$C,0)))</f>
        <v>industry-elec-and-hydrogen.html</v>
      </c>
    </row>
    <row r="739" spans="1:18" x14ac:dyDescent="0.25">
      <c r="A739" s="446" t="str">
        <f>IF(ISBLANK(INDEX('Policy Characteristics'!A:A,MATCH($C739,'Policy Characteristics'!$C:$C,0))),"",INDEX('Policy Characteristics'!A:A,MATCH($C739,'Policy Characteristics'!$C:$C,0)))</f>
        <v>Industry</v>
      </c>
      <c r="B739" s="467" t="str">
        <f>IF(ISBLANK(INDEX('Policy Characteristics'!B:B,MATCH($C739,'Policy Characteristics'!$C:$C,0))),"",INDEX('Policy Characteristics'!B:B,MATCH($C739,'Policy Characteristics'!$C:$C,0)))</f>
        <v>Electrification</v>
      </c>
      <c r="C739" s="446" t="str">
        <f t="shared" si="36"/>
        <v>Fraction of Eligible Industrial Energy Use Shifted to Electricity</v>
      </c>
      <c r="D739" s="294" t="s">
        <v>3082</v>
      </c>
      <c r="E739" t="s">
        <v>3518</v>
      </c>
      <c r="F739" t="s">
        <v>3044</v>
      </c>
      <c r="G739" s="339" t="s">
        <v>3525</v>
      </c>
      <c r="H739" s="20">
        <v>1981</v>
      </c>
      <c r="I739" s="468" t="s">
        <v>43</v>
      </c>
      <c r="J739" s="469" t="str">
        <f>IF(ISBLANK(INDEX('Policy Characteristics'!D:D,MATCH($C739,'Policy Characteristics'!$C:$C,0))),"",INDEX('Policy Characteristics'!D:D,MATCH($C739,'Policy Characteristics'!$C:$C,0)))</f>
        <v>Electrification</v>
      </c>
      <c r="K739" s="446" t="str">
        <f>IF(ISBLANK(INDEX('Policy Characteristics'!E:E,MATCH($C739,'Policy Characteristics'!$C:$C,0))),"",INDEX('Policy Characteristics'!E:E,MATCH($C739,'Policy Characteristics'!$C:$C,0)))</f>
        <v>indst shift to electricity</v>
      </c>
      <c r="L739" s="242">
        <f>IF(ISBLANK(INDEX('Policy Characteristics'!F:F,MATCH($C739,'Policy Characteristics'!$C:$C,0))),"",INDEX('Policy Characteristics'!F:F,MATCH($C739,'Policy Characteristics'!$C:$C,0)))</f>
        <v>0</v>
      </c>
      <c r="M739" s="242">
        <f>IF(ISBLANK(INDEX('Policy Characteristics'!G:G,MATCH($C739,'Policy Characteristics'!$C:$C,0))),"",INDEX('Policy Characteristics'!G:G,MATCH($C739,'Policy Characteristics'!$C:$C,0)))</f>
        <v>1</v>
      </c>
      <c r="N739" s="242">
        <f>IF(ISBLANK(INDEX('Policy Characteristics'!H:H,MATCH($C739,'Policy Characteristics'!$C:$C,0))),"",INDEX('Policy Characteristics'!H:H,MATCH($C739,'Policy Characteristics'!$C:$C,0)))</f>
        <v>0.01</v>
      </c>
      <c r="O739" s="446" t="str">
        <f>IF(ISBLANK(INDEX('Policy Characteristics'!I:I,MATCH($C739,'Policy Characteristics'!$C:$C,0))),"",INDEX('Policy Characteristics'!I:I,MATCH($C739,'Policy Characteristics'!$C:$C,0)))</f>
        <v>% of fuel shifted</v>
      </c>
      <c r="P739" s="44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446" t="str">
        <f>IF(ISBLANK(INDEX('Policy Characteristics'!K:K,MATCH($C739,'Policy Characteristics'!$C:$C,0))),"",INDEX('Policy Characteristics'!K:K,MATCH($C739,'Policy Characteristics'!$C:$C,0)))</f>
        <v>industry-ag-main.html#fuel-switching</v>
      </c>
      <c r="R739" s="446" t="str">
        <f>IF(ISBLANK(INDEX('Policy Characteristics'!L:L,MATCH($C739,'Policy Characteristics'!$C:$C,0))),"",INDEX('Policy Characteristics'!L:L,MATCH($C739,'Policy Characteristics'!$C:$C,0)))</f>
        <v>industry-elec-and-hydrogen.html</v>
      </c>
    </row>
    <row r="740" spans="1:18" x14ac:dyDescent="0.25">
      <c r="A740" s="446" t="str">
        <f>IF(ISBLANK(INDEX('Policy Characteristics'!A:A,MATCH($C740,'Policy Characteristics'!$C:$C,0))),"",INDEX('Policy Characteristics'!A:A,MATCH($C740,'Policy Characteristics'!$C:$C,0)))</f>
        <v>Industry</v>
      </c>
      <c r="B740" s="467" t="str">
        <f>IF(ISBLANK(INDEX('Policy Characteristics'!B:B,MATCH($C740,'Policy Characteristics'!$C:$C,0))),"",INDEX('Policy Characteristics'!B:B,MATCH($C740,'Policy Characteristics'!$C:$C,0)))</f>
        <v>Electrification</v>
      </c>
      <c r="C740" s="446" t="str">
        <f t="shared" si="36"/>
        <v>Fraction of Eligible Industrial Energy Use Shifted to Electricity</v>
      </c>
      <c r="D740" s="294" t="s">
        <v>3082</v>
      </c>
      <c r="E740" t="s">
        <v>3519</v>
      </c>
      <c r="F740" t="s">
        <v>3044</v>
      </c>
      <c r="G740" s="339" t="s">
        <v>3526</v>
      </c>
      <c r="H740" s="20">
        <v>1982</v>
      </c>
      <c r="I740" s="468" t="s">
        <v>43</v>
      </c>
      <c r="J740" s="469" t="str">
        <f>IF(ISBLANK(INDEX('Policy Characteristics'!D:D,MATCH($C740,'Policy Characteristics'!$C:$C,0))),"",INDEX('Policy Characteristics'!D:D,MATCH($C740,'Policy Characteristics'!$C:$C,0)))</f>
        <v>Electrification</v>
      </c>
      <c r="K740" s="446" t="str">
        <f>IF(ISBLANK(INDEX('Policy Characteristics'!E:E,MATCH($C740,'Policy Characteristics'!$C:$C,0))),"",INDEX('Policy Characteristics'!E:E,MATCH($C740,'Policy Characteristics'!$C:$C,0)))</f>
        <v>indst shift to electricity</v>
      </c>
      <c r="L740" s="242">
        <f>IF(ISBLANK(INDEX('Policy Characteristics'!F:F,MATCH($C740,'Policy Characteristics'!$C:$C,0))),"",INDEX('Policy Characteristics'!F:F,MATCH($C740,'Policy Characteristics'!$C:$C,0)))</f>
        <v>0</v>
      </c>
      <c r="M740" s="242">
        <f>IF(ISBLANK(INDEX('Policy Characteristics'!G:G,MATCH($C740,'Policy Characteristics'!$C:$C,0))),"",INDEX('Policy Characteristics'!G:G,MATCH($C740,'Policy Characteristics'!$C:$C,0)))</f>
        <v>1</v>
      </c>
      <c r="N740" s="242">
        <f>IF(ISBLANK(INDEX('Policy Characteristics'!H:H,MATCH($C740,'Policy Characteristics'!$C:$C,0))),"",INDEX('Policy Characteristics'!H:H,MATCH($C740,'Policy Characteristics'!$C:$C,0)))</f>
        <v>0.01</v>
      </c>
      <c r="O740" s="446" t="str">
        <f>IF(ISBLANK(INDEX('Policy Characteristics'!I:I,MATCH($C740,'Policy Characteristics'!$C:$C,0))),"",INDEX('Policy Characteristics'!I:I,MATCH($C740,'Policy Characteristics'!$C:$C,0)))</f>
        <v>% of fuel shifted</v>
      </c>
      <c r="P740" s="44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446" t="str">
        <f>IF(ISBLANK(INDEX('Policy Characteristics'!K:K,MATCH($C740,'Policy Characteristics'!$C:$C,0))),"",INDEX('Policy Characteristics'!K:K,MATCH($C740,'Policy Characteristics'!$C:$C,0)))</f>
        <v>industry-ag-main.html#fuel-switching</v>
      </c>
      <c r="R740" s="446" t="str">
        <f>IF(ISBLANK(INDEX('Policy Characteristics'!L:L,MATCH($C740,'Policy Characteristics'!$C:$C,0))),"",INDEX('Policy Characteristics'!L:L,MATCH($C740,'Policy Characteristics'!$C:$C,0)))</f>
        <v>industry-elec-and-hydrogen.html</v>
      </c>
    </row>
    <row r="741" spans="1:18" x14ac:dyDescent="0.25">
      <c r="A741" s="446" t="str">
        <f>IF(ISBLANK(INDEX('Policy Characteristics'!A:A,MATCH($C741,'Policy Characteristics'!$C:$C,0))),"",INDEX('Policy Characteristics'!A:A,MATCH($C741,'Policy Characteristics'!$C:$C,0)))</f>
        <v>Industry</v>
      </c>
      <c r="B741" s="467" t="str">
        <f>IF(ISBLANK(INDEX('Policy Characteristics'!B:B,MATCH($C741,'Policy Characteristics'!$C:$C,0))),"",INDEX('Policy Characteristics'!B:B,MATCH($C741,'Policy Characteristics'!$C:$C,0)))</f>
        <v>Electrification</v>
      </c>
      <c r="C741" s="446" t="str">
        <f t="shared" si="36"/>
        <v>Fraction of Eligible Industrial Energy Use Shifted to Electricity</v>
      </c>
      <c r="D741" s="294" t="s">
        <v>3082</v>
      </c>
      <c r="E741" t="s">
        <v>3520</v>
      </c>
      <c r="F741" t="s">
        <v>3044</v>
      </c>
      <c r="G741" s="339" t="s">
        <v>3527</v>
      </c>
      <c r="H741" s="20">
        <v>1983</v>
      </c>
      <c r="I741" s="468" t="s">
        <v>43</v>
      </c>
      <c r="J741" s="469" t="str">
        <f>IF(ISBLANK(INDEX('Policy Characteristics'!D:D,MATCH($C741,'Policy Characteristics'!$C:$C,0))),"",INDEX('Policy Characteristics'!D:D,MATCH($C741,'Policy Characteristics'!$C:$C,0)))</f>
        <v>Electrification</v>
      </c>
      <c r="K741" s="446" t="str">
        <f>IF(ISBLANK(INDEX('Policy Characteristics'!E:E,MATCH($C741,'Policy Characteristics'!$C:$C,0))),"",INDEX('Policy Characteristics'!E:E,MATCH($C741,'Policy Characteristics'!$C:$C,0)))</f>
        <v>indst shift to electricity</v>
      </c>
      <c r="L741" s="242">
        <f>IF(ISBLANK(INDEX('Policy Characteristics'!F:F,MATCH($C741,'Policy Characteristics'!$C:$C,0))),"",INDEX('Policy Characteristics'!F:F,MATCH($C741,'Policy Characteristics'!$C:$C,0)))</f>
        <v>0</v>
      </c>
      <c r="M741" s="242">
        <f>IF(ISBLANK(INDEX('Policy Characteristics'!G:G,MATCH($C741,'Policy Characteristics'!$C:$C,0))),"",INDEX('Policy Characteristics'!G:G,MATCH($C741,'Policy Characteristics'!$C:$C,0)))</f>
        <v>1</v>
      </c>
      <c r="N741" s="242">
        <f>IF(ISBLANK(INDEX('Policy Characteristics'!H:H,MATCH($C741,'Policy Characteristics'!$C:$C,0))),"",INDEX('Policy Characteristics'!H:H,MATCH($C741,'Policy Characteristics'!$C:$C,0)))</f>
        <v>0.01</v>
      </c>
      <c r="O741" s="446" t="str">
        <f>IF(ISBLANK(INDEX('Policy Characteristics'!I:I,MATCH($C741,'Policy Characteristics'!$C:$C,0))),"",INDEX('Policy Characteristics'!I:I,MATCH($C741,'Policy Characteristics'!$C:$C,0)))</f>
        <v>% of fuel shifted</v>
      </c>
      <c r="P741" s="44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446" t="str">
        <f>IF(ISBLANK(INDEX('Policy Characteristics'!K:K,MATCH($C741,'Policy Characteristics'!$C:$C,0))),"",INDEX('Policy Characteristics'!K:K,MATCH($C741,'Policy Characteristics'!$C:$C,0)))</f>
        <v>industry-ag-main.html#fuel-switching</v>
      </c>
      <c r="R741" s="446" t="str">
        <f>IF(ISBLANK(INDEX('Policy Characteristics'!L:L,MATCH($C741,'Policy Characteristics'!$C:$C,0))),"",INDEX('Policy Characteristics'!L:L,MATCH($C741,'Policy Characteristics'!$C:$C,0)))</f>
        <v>industry-elec-and-hydrogen.html</v>
      </c>
    </row>
    <row r="742" spans="1:18" x14ac:dyDescent="0.25">
      <c r="A742" s="446" t="str">
        <f>IF(ISBLANK(INDEX('Policy Characteristics'!A:A,MATCH($C742,'Policy Characteristics'!$C:$C,0))),"",INDEX('Policy Characteristics'!A:A,MATCH($C742,'Policy Characteristics'!$C:$C,0)))</f>
        <v>Industry</v>
      </c>
      <c r="B742" s="467" t="str">
        <f>IF(ISBLANK(INDEX('Policy Characteristics'!B:B,MATCH($C742,'Policy Characteristics'!$C:$C,0))),"",INDEX('Policy Characteristics'!B:B,MATCH($C742,'Policy Characteristics'!$C:$C,0)))</f>
        <v>Electrification</v>
      </c>
      <c r="C742" s="446" t="str">
        <f t="shared" si="36"/>
        <v>Fraction of Eligible Industrial Energy Use Shifted to Electricity</v>
      </c>
      <c r="D742" s="294" t="s">
        <v>3082</v>
      </c>
      <c r="E742" t="s">
        <v>3521</v>
      </c>
      <c r="F742" t="s">
        <v>3044</v>
      </c>
      <c r="G742" s="339" t="s">
        <v>3528</v>
      </c>
      <c r="H742" s="20">
        <v>1984</v>
      </c>
      <c r="I742" s="468" t="s">
        <v>43</v>
      </c>
      <c r="J742" s="469" t="str">
        <f>IF(ISBLANK(INDEX('Policy Characteristics'!D:D,MATCH($C742,'Policy Characteristics'!$C:$C,0))),"",INDEX('Policy Characteristics'!D:D,MATCH($C742,'Policy Characteristics'!$C:$C,0)))</f>
        <v>Electrification</v>
      </c>
      <c r="K742" s="446" t="str">
        <f>IF(ISBLANK(INDEX('Policy Characteristics'!E:E,MATCH($C742,'Policy Characteristics'!$C:$C,0))),"",INDEX('Policy Characteristics'!E:E,MATCH($C742,'Policy Characteristics'!$C:$C,0)))</f>
        <v>indst shift to electricity</v>
      </c>
      <c r="L742" s="242">
        <f>IF(ISBLANK(INDEX('Policy Characteristics'!F:F,MATCH($C742,'Policy Characteristics'!$C:$C,0))),"",INDEX('Policy Characteristics'!F:F,MATCH($C742,'Policy Characteristics'!$C:$C,0)))</f>
        <v>0</v>
      </c>
      <c r="M742" s="242">
        <f>IF(ISBLANK(INDEX('Policy Characteristics'!G:G,MATCH($C742,'Policy Characteristics'!$C:$C,0))),"",INDEX('Policy Characteristics'!G:G,MATCH($C742,'Policy Characteristics'!$C:$C,0)))</f>
        <v>1</v>
      </c>
      <c r="N742" s="242">
        <f>IF(ISBLANK(INDEX('Policy Characteristics'!H:H,MATCH($C742,'Policy Characteristics'!$C:$C,0))),"",INDEX('Policy Characteristics'!H:H,MATCH($C742,'Policy Characteristics'!$C:$C,0)))</f>
        <v>0.01</v>
      </c>
      <c r="O742" s="446" t="str">
        <f>IF(ISBLANK(INDEX('Policy Characteristics'!I:I,MATCH($C742,'Policy Characteristics'!$C:$C,0))),"",INDEX('Policy Characteristics'!I:I,MATCH($C742,'Policy Characteristics'!$C:$C,0)))</f>
        <v>% of fuel shifted</v>
      </c>
      <c r="P742" s="44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446" t="str">
        <f>IF(ISBLANK(INDEX('Policy Characteristics'!K:K,MATCH($C742,'Policy Characteristics'!$C:$C,0))),"",INDEX('Policy Characteristics'!K:K,MATCH($C742,'Policy Characteristics'!$C:$C,0)))</f>
        <v>industry-ag-main.html#fuel-switching</v>
      </c>
      <c r="R742" s="446" t="str">
        <f>IF(ISBLANK(INDEX('Policy Characteristics'!L:L,MATCH($C742,'Policy Characteristics'!$C:$C,0))),"",INDEX('Policy Characteristics'!L:L,MATCH($C742,'Policy Characteristics'!$C:$C,0)))</f>
        <v>industry-elec-and-hydrogen.html</v>
      </c>
    </row>
    <row r="743" spans="1:18" x14ac:dyDescent="0.25">
      <c r="A743" s="446" t="str">
        <f>IF(ISBLANK(INDEX('Policy Characteristics'!A:A,MATCH($C743,'Policy Characteristics'!$C:$C,0))),"",INDEX('Policy Characteristics'!A:A,MATCH($C743,'Policy Characteristics'!$C:$C,0)))</f>
        <v>Industry</v>
      </c>
      <c r="B743" s="467" t="str">
        <f>IF(ISBLANK(INDEX('Policy Characteristics'!B:B,MATCH($C743,'Policy Characteristics'!$C:$C,0))),"",INDEX('Policy Characteristics'!B:B,MATCH($C743,'Policy Characteristics'!$C:$C,0)))</f>
        <v>Electrification</v>
      </c>
      <c r="C743" s="446" t="str">
        <f t="shared" si="36"/>
        <v>Fraction of Eligible Industrial Energy Use Shifted to Electricity</v>
      </c>
      <c r="D743" s="294" t="s">
        <v>3082</v>
      </c>
      <c r="E743" t="s">
        <v>3673</v>
      </c>
      <c r="F743" t="s">
        <v>3044</v>
      </c>
      <c r="G743" s="339" t="s">
        <v>3673</v>
      </c>
      <c r="H743" s="20">
        <v>1985</v>
      </c>
      <c r="I743" s="468" t="s">
        <v>43</v>
      </c>
      <c r="J743" s="469" t="str">
        <f>IF(ISBLANK(INDEX('Policy Characteristics'!D:D,MATCH($C743,'Policy Characteristics'!$C:$C,0))),"",INDEX('Policy Characteristics'!D:D,MATCH($C743,'Policy Characteristics'!$C:$C,0)))</f>
        <v>Electrification</v>
      </c>
      <c r="K743" s="446" t="str">
        <f>IF(ISBLANK(INDEX('Policy Characteristics'!E:E,MATCH($C743,'Policy Characteristics'!$C:$C,0))),"",INDEX('Policy Characteristics'!E:E,MATCH($C743,'Policy Characteristics'!$C:$C,0)))</f>
        <v>indst shift to electricity</v>
      </c>
      <c r="L743" s="242">
        <f>IF(ISBLANK(INDEX('Policy Characteristics'!F:F,MATCH($C743,'Policy Characteristics'!$C:$C,0))),"",INDEX('Policy Characteristics'!F:F,MATCH($C743,'Policy Characteristics'!$C:$C,0)))</f>
        <v>0</v>
      </c>
      <c r="M743" s="242">
        <f>IF(ISBLANK(INDEX('Policy Characteristics'!G:G,MATCH($C743,'Policy Characteristics'!$C:$C,0))),"",INDEX('Policy Characteristics'!G:G,MATCH($C743,'Policy Characteristics'!$C:$C,0)))</f>
        <v>1</v>
      </c>
      <c r="N743" s="242">
        <f>IF(ISBLANK(INDEX('Policy Characteristics'!H:H,MATCH($C743,'Policy Characteristics'!$C:$C,0))),"",INDEX('Policy Characteristics'!H:H,MATCH($C743,'Policy Characteristics'!$C:$C,0)))</f>
        <v>0.01</v>
      </c>
      <c r="O743" s="446" t="str">
        <f>IF(ISBLANK(INDEX('Policy Characteristics'!I:I,MATCH($C743,'Policy Characteristics'!$C:$C,0))),"",INDEX('Policy Characteristics'!I:I,MATCH($C743,'Policy Characteristics'!$C:$C,0)))</f>
        <v>% of fuel shifted</v>
      </c>
      <c r="P743" s="44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446" t="str">
        <f>IF(ISBLANK(INDEX('Policy Characteristics'!K:K,MATCH($C743,'Policy Characteristics'!$C:$C,0))),"",INDEX('Policy Characteristics'!K:K,MATCH($C743,'Policy Characteristics'!$C:$C,0)))</f>
        <v>industry-ag-main.html#fuel-switching</v>
      </c>
      <c r="R743" s="446" t="str">
        <f>IF(ISBLANK(INDEX('Policy Characteristics'!L:L,MATCH($C743,'Policy Characteristics'!$C:$C,0))),"",INDEX('Policy Characteristics'!L:L,MATCH($C743,'Policy Characteristics'!$C:$C,0)))</f>
        <v>industry-elec-and-hydrogen.html</v>
      </c>
    </row>
    <row r="744" spans="1:18" x14ac:dyDescent="0.25">
      <c r="A744" s="446" t="str">
        <f>IF(ISBLANK(INDEX('Policy Characteristics'!A:A,MATCH($C744,'Policy Characteristics'!$C:$C,0))),"",INDEX('Policy Characteristics'!A:A,MATCH($C744,'Policy Characteristics'!$C:$C,0)))</f>
        <v>Industry</v>
      </c>
      <c r="B744" s="467" t="str">
        <f>IF(ISBLANK(INDEX('Policy Characteristics'!B:B,MATCH($C744,'Policy Characteristics'!$C:$C,0))),"",INDEX('Policy Characteristics'!B:B,MATCH($C744,'Policy Characteristics'!$C:$C,0)))</f>
        <v>Electrification</v>
      </c>
      <c r="C744" s="446" t="str">
        <f t="shared" si="36"/>
        <v>Fraction of Eligible Industrial Energy Use Shifted to Electricity</v>
      </c>
      <c r="D744" s="294" t="s">
        <v>3083</v>
      </c>
      <c r="E744" t="s">
        <v>3515</v>
      </c>
      <c r="F744" t="s">
        <v>3045</v>
      </c>
      <c r="G744" s="339" t="s">
        <v>3522</v>
      </c>
      <c r="H744" s="20">
        <v>1986</v>
      </c>
      <c r="I744" s="468" t="s">
        <v>43</v>
      </c>
      <c r="J744" s="469" t="str">
        <f>IF(ISBLANK(INDEX('Policy Characteristics'!D:D,MATCH($C744,'Policy Characteristics'!$C:$C,0))),"",INDEX('Policy Characteristics'!D:D,MATCH($C744,'Policy Characteristics'!$C:$C,0)))</f>
        <v>Electrification</v>
      </c>
      <c r="K744" s="446" t="str">
        <f>IF(ISBLANK(INDEX('Policy Characteristics'!E:E,MATCH($C744,'Policy Characteristics'!$C:$C,0))),"",INDEX('Policy Characteristics'!E:E,MATCH($C744,'Policy Characteristics'!$C:$C,0)))</f>
        <v>indst shift to electricity</v>
      </c>
      <c r="L744" s="242">
        <f>IF(ISBLANK(INDEX('Policy Characteristics'!F:F,MATCH($C744,'Policy Characteristics'!$C:$C,0))),"",INDEX('Policy Characteristics'!F:F,MATCH($C744,'Policy Characteristics'!$C:$C,0)))</f>
        <v>0</v>
      </c>
      <c r="M744" s="242">
        <f>IF(ISBLANK(INDEX('Policy Characteristics'!G:G,MATCH($C744,'Policy Characteristics'!$C:$C,0))),"",INDEX('Policy Characteristics'!G:G,MATCH($C744,'Policy Characteristics'!$C:$C,0)))</f>
        <v>1</v>
      </c>
      <c r="N744" s="242">
        <f>IF(ISBLANK(INDEX('Policy Characteristics'!H:H,MATCH($C744,'Policy Characteristics'!$C:$C,0))),"",INDEX('Policy Characteristics'!H:H,MATCH($C744,'Policy Characteristics'!$C:$C,0)))</f>
        <v>0.01</v>
      </c>
      <c r="O744" s="446" t="str">
        <f>IF(ISBLANK(INDEX('Policy Characteristics'!I:I,MATCH($C744,'Policy Characteristics'!$C:$C,0))),"",INDEX('Policy Characteristics'!I:I,MATCH($C744,'Policy Characteristics'!$C:$C,0)))</f>
        <v>% of fuel shifted</v>
      </c>
      <c r="P744" s="44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446" t="str">
        <f>IF(ISBLANK(INDEX('Policy Characteristics'!K:K,MATCH($C744,'Policy Characteristics'!$C:$C,0))),"",INDEX('Policy Characteristics'!K:K,MATCH($C744,'Policy Characteristics'!$C:$C,0)))</f>
        <v>industry-ag-main.html#fuel-switching</v>
      </c>
      <c r="R744" s="446" t="str">
        <f>IF(ISBLANK(INDEX('Policy Characteristics'!L:L,MATCH($C744,'Policy Characteristics'!$C:$C,0))),"",INDEX('Policy Characteristics'!L:L,MATCH($C744,'Policy Characteristics'!$C:$C,0)))</f>
        <v>industry-elec-and-hydrogen.html</v>
      </c>
    </row>
    <row r="745" spans="1:18" x14ac:dyDescent="0.25">
      <c r="A745" s="446" t="str">
        <f>IF(ISBLANK(INDEX('Policy Characteristics'!A:A,MATCH($C745,'Policy Characteristics'!$C:$C,0))),"",INDEX('Policy Characteristics'!A:A,MATCH($C745,'Policy Characteristics'!$C:$C,0)))</f>
        <v>Industry</v>
      </c>
      <c r="B745" s="467" t="str">
        <f>IF(ISBLANK(INDEX('Policy Characteristics'!B:B,MATCH($C745,'Policy Characteristics'!$C:$C,0))),"",INDEX('Policy Characteristics'!B:B,MATCH($C745,'Policy Characteristics'!$C:$C,0)))</f>
        <v>Electrification</v>
      </c>
      <c r="C745" s="446" t="str">
        <f t="shared" si="36"/>
        <v>Fraction of Eligible Industrial Energy Use Shifted to Electricity</v>
      </c>
      <c r="D745" s="294" t="s">
        <v>3083</v>
      </c>
      <c r="E745" t="s">
        <v>3516</v>
      </c>
      <c r="F745" t="s">
        <v>3045</v>
      </c>
      <c r="G745" s="339" t="s">
        <v>3523</v>
      </c>
      <c r="H745" s="20">
        <v>1987</v>
      </c>
      <c r="I745" s="468" t="s">
        <v>43</v>
      </c>
      <c r="J745" s="469" t="str">
        <f>IF(ISBLANK(INDEX('Policy Characteristics'!D:D,MATCH($C745,'Policy Characteristics'!$C:$C,0))),"",INDEX('Policy Characteristics'!D:D,MATCH($C745,'Policy Characteristics'!$C:$C,0)))</f>
        <v>Electrification</v>
      </c>
      <c r="K745" s="446" t="str">
        <f>IF(ISBLANK(INDEX('Policy Characteristics'!E:E,MATCH($C745,'Policy Characteristics'!$C:$C,0))),"",INDEX('Policy Characteristics'!E:E,MATCH($C745,'Policy Characteristics'!$C:$C,0)))</f>
        <v>indst shift to electricity</v>
      </c>
      <c r="L745" s="242">
        <f>IF(ISBLANK(INDEX('Policy Characteristics'!F:F,MATCH($C745,'Policy Characteristics'!$C:$C,0))),"",INDEX('Policy Characteristics'!F:F,MATCH($C745,'Policy Characteristics'!$C:$C,0)))</f>
        <v>0</v>
      </c>
      <c r="M745" s="242">
        <f>IF(ISBLANK(INDEX('Policy Characteristics'!G:G,MATCH($C745,'Policy Characteristics'!$C:$C,0))),"",INDEX('Policy Characteristics'!G:G,MATCH($C745,'Policy Characteristics'!$C:$C,0)))</f>
        <v>1</v>
      </c>
      <c r="N745" s="242">
        <f>IF(ISBLANK(INDEX('Policy Characteristics'!H:H,MATCH($C745,'Policy Characteristics'!$C:$C,0))),"",INDEX('Policy Characteristics'!H:H,MATCH($C745,'Policy Characteristics'!$C:$C,0)))</f>
        <v>0.01</v>
      </c>
      <c r="O745" s="446" t="str">
        <f>IF(ISBLANK(INDEX('Policy Characteristics'!I:I,MATCH($C745,'Policy Characteristics'!$C:$C,0))),"",INDEX('Policy Characteristics'!I:I,MATCH($C745,'Policy Characteristics'!$C:$C,0)))</f>
        <v>% of fuel shifted</v>
      </c>
      <c r="P745" s="44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446" t="str">
        <f>IF(ISBLANK(INDEX('Policy Characteristics'!K:K,MATCH($C745,'Policy Characteristics'!$C:$C,0))),"",INDEX('Policy Characteristics'!K:K,MATCH($C745,'Policy Characteristics'!$C:$C,0)))</f>
        <v>industry-ag-main.html#fuel-switching</v>
      </c>
      <c r="R745" s="446" t="str">
        <f>IF(ISBLANK(INDEX('Policy Characteristics'!L:L,MATCH($C745,'Policy Characteristics'!$C:$C,0))),"",INDEX('Policy Characteristics'!L:L,MATCH($C745,'Policy Characteristics'!$C:$C,0)))</f>
        <v>industry-elec-and-hydrogen.html</v>
      </c>
    </row>
    <row r="746" spans="1:18" x14ac:dyDescent="0.25">
      <c r="A746" s="446" t="str">
        <f>IF(ISBLANK(INDEX('Policy Characteristics'!A:A,MATCH($C746,'Policy Characteristics'!$C:$C,0))),"",INDEX('Policy Characteristics'!A:A,MATCH($C746,'Policy Characteristics'!$C:$C,0)))</f>
        <v>Industry</v>
      </c>
      <c r="B746" s="467" t="str">
        <f>IF(ISBLANK(INDEX('Policy Characteristics'!B:B,MATCH($C746,'Policy Characteristics'!$C:$C,0))),"",INDEX('Policy Characteristics'!B:B,MATCH($C746,'Policy Characteristics'!$C:$C,0)))</f>
        <v>Electrification</v>
      </c>
      <c r="C746" s="446" t="str">
        <f t="shared" si="36"/>
        <v>Fraction of Eligible Industrial Energy Use Shifted to Electricity</v>
      </c>
      <c r="D746" s="294" t="s">
        <v>3083</v>
      </c>
      <c r="E746" t="s">
        <v>3517</v>
      </c>
      <c r="F746" t="s">
        <v>3045</v>
      </c>
      <c r="G746" s="339" t="s">
        <v>3524</v>
      </c>
      <c r="H746" s="20">
        <v>1988</v>
      </c>
      <c r="I746" s="468" t="s">
        <v>43</v>
      </c>
      <c r="J746" s="469" t="str">
        <f>IF(ISBLANK(INDEX('Policy Characteristics'!D:D,MATCH($C746,'Policy Characteristics'!$C:$C,0))),"",INDEX('Policy Characteristics'!D:D,MATCH($C746,'Policy Characteristics'!$C:$C,0)))</f>
        <v>Electrification</v>
      </c>
      <c r="K746" s="446" t="str">
        <f>IF(ISBLANK(INDEX('Policy Characteristics'!E:E,MATCH($C746,'Policy Characteristics'!$C:$C,0))),"",INDEX('Policy Characteristics'!E:E,MATCH($C746,'Policy Characteristics'!$C:$C,0)))</f>
        <v>indst shift to electricity</v>
      </c>
      <c r="L746" s="242">
        <f>IF(ISBLANK(INDEX('Policy Characteristics'!F:F,MATCH($C746,'Policy Characteristics'!$C:$C,0))),"",INDEX('Policy Characteristics'!F:F,MATCH($C746,'Policy Characteristics'!$C:$C,0)))</f>
        <v>0</v>
      </c>
      <c r="M746" s="242">
        <f>IF(ISBLANK(INDEX('Policy Characteristics'!G:G,MATCH($C746,'Policy Characteristics'!$C:$C,0))),"",INDEX('Policy Characteristics'!G:G,MATCH($C746,'Policy Characteristics'!$C:$C,0)))</f>
        <v>1</v>
      </c>
      <c r="N746" s="242">
        <f>IF(ISBLANK(INDEX('Policy Characteristics'!H:H,MATCH($C746,'Policy Characteristics'!$C:$C,0))),"",INDEX('Policy Characteristics'!H:H,MATCH($C746,'Policy Characteristics'!$C:$C,0)))</f>
        <v>0.01</v>
      </c>
      <c r="O746" s="446" t="str">
        <f>IF(ISBLANK(INDEX('Policy Characteristics'!I:I,MATCH($C746,'Policy Characteristics'!$C:$C,0))),"",INDEX('Policy Characteristics'!I:I,MATCH($C746,'Policy Characteristics'!$C:$C,0)))</f>
        <v>% of fuel shifted</v>
      </c>
      <c r="P746" s="44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446" t="str">
        <f>IF(ISBLANK(INDEX('Policy Characteristics'!K:K,MATCH($C746,'Policy Characteristics'!$C:$C,0))),"",INDEX('Policy Characteristics'!K:K,MATCH($C746,'Policy Characteristics'!$C:$C,0)))</f>
        <v>industry-ag-main.html#fuel-switching</v>
      </c>
      <c r="R746" s="446" t="str">
        <f>IF(ISBLANK(INDEX('Policy Characteristics'!L:L,MATCH($C746,'Policy Characteristics'!$C:$C,0))),"",INDEX('Policy Characteristics'!L:L,MATCH($C746,'Policy Characteristics'!$C:$C,0)))</f>
        <v>industry-elec-and-hydrogen.html</v>
      </c>
    </row>
    <row r="747" spans="1:18" x14ac:dyDescent="0.25">
      <c r="A747" s="446" t="str">
        <f>IF(ISBLANK(INDEX('Policy Characteristics'!A:A,MATCH($C747,'Policy Characteristics'!$C:$C,0))),"",INDEX('Policy Characteristics'!A:A,MATCH($C747,'Policy Characteristics'!$C:$C,0)))</f>
        <v>Industry</v>
      </c>
      <c r="B747" s="467" t="str">
        <f>IF(ISBLANK(INDEX('Policy Characteristics'!B:B,MATCH($C747,'Policy Characteristics'!$C:$C,0))),"",INDEX('Policy Characteristics'!B:B,MATCH($C747,'Policy Characteristics'!$C:$C,0)))</f>
        <v>Electrification</v>
      </c>
      <c r="C747" s="446" t="str">
        <f t="shared" si="36"/>
        <v>Fraction of Eligible Industrial Energy Use Shifted to Electricity</v>
      </c>
      <c r="D747" s="294" t="s">
        <v>3083</v>
      </c>
      <c r="E747" t="s">
        <v>3518</v>
      </c>
      <c r="F747" t="s">
        <v>3045</v>
      </c>
      <c r="G747" s="339" t="s">
        <v>3525</v>
      </c>
      <c r="H747" s="20">
        <v>1989</v>
      </c>
      <c r="I747" s="468" t="s">
        <v>43</v>
      </c>
      <c r="J747" s="469" t="str">
        <f>IF(ISBLANK(INDEX('Policy Characteristics'!D:D,MATCH($C747,'Policy Characteristics'!$C:$C,0))),"",INDEX('Policy Characteristics'!D:D,MATCH($C747,'Policy Characteristics'!$C:$C,0)))</f>
        <v>Electrification</v>
      </c>
      <c r="K747" s="446" t="str">
        <f>IF(ISBLANK(INDEX('Policy Characteristics'!E:E,MATCH($C747,'Policy Characteristics'!$C:$C,0))),"",INDEX('Policy Characteristics'!E:E,MATCH($C747,'Policy Characteristics'!$C:$C,0)))</f>
        <v>indst shift to electricity</v>
      </c>
      <c r="L747" s="242">
        <f>IF(ISBLANK(INDEX('Policy Characteristics'!F:F,MATCH($C747,'Policy Characteristics'!$C:$C,0))),"",INDEX('Policy Characteristics'!F:F,MATCH($C747,'Policy Characteristics'!$C:$C,0)))</f>
        <v>0</v>
      </c>
      <c r="M747" s="242">
        <f>IF(ISBLANK(INDEX('Policy Characteristics'!G:G,MATCH($C747,'Policy Characteristics'!$C:$C,0))),"",INDEX('Policy Characteristics'!G:G,MATCH($C747,'Policy Characteristics'!$C:$C,0)))</f>
        <v>1</v>
      </c>
      <c r="N747" s="242">
        <f>IF(ISBLANK(INDEX('Policy Characteristics'!H:H,MATCH($C747,'Policy Characteristics'!$C:$C,0))),"",INDEX('Policy Characteristics'!H:H,MATCH($C747,'Policy Characteristics'!$C:$C,0)))</f>
        <v>0.01</v>
      </c>
      <c r="O747" s="446" t="str">
        <f>IF(ISBLANK(INDEX('Policy Characteristics'!I:I,MATCH($C747,'Policy Characteristics'!$C:$C,0))),"",INDEX('Policy Characteristics'!I:I,MATCH($C747,'Policy Characteristics'!$C:$C,0)))</f>
        <v>% of fuel shifted</v>
      </c>
      <c r="P747" s="44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446" t="str">
        <f>IF(ISBLANK(INDEX('Policy Characteristics'!K:K,MATCH($C747,'Policy Characteristics'!$C:$C,0))),"",INDEX('Policy Characteristics'!K:K,MATCH($C747,'Policy Characteristics'!$C:$C,0)))</f>
        <v>industry-ag-main.html#fuel-switching</v>
      </c>
      <c r="R747" s="446" t="str">
        <f>IF(ISBLANK(INDEX('Policy Characteristics'!L:L,MATCH($C747,'Policy Characteristics'!$C:$C,0))),"",INDEX('Policy Characteristics'!L:L,MATCH($C747,'Policy Characteristics'!$C:$C,0)))</f>
        <v>industry-elec-and-hydrogen.html</v>
      </c>
    </row>
    <row r="748" spans="1:18" x14ac:dyDescent="0.25">
      <c r="A748" s="446" t="str">
        <f>IF(ISBLANK(INDEX('Policy Characteristics'!A:A,MATCH($C748,'Policy Characteristics'!$C:$C,0))),"",INDEX('Policy Characteristics'!A:A,MATCH($C748,'Policy Characteristics'!$C:$C,0)))</f>
        <v>Industry</v>
      </c>
      <c r="B748" s="467" t="str">
        <f>IF(ISBLANK(INDEX('Policy Characteristics'!B:B,MATCH($C748,'Policy Characteristics'!$C:$C,0))),"",INDEX('Policy Characteristics'!B:B,MATCH($C748,'Policy Characteristics'!$C:$C,0)))</f>
        <v>Electrification</v>
      </c>
      <c r="C748" s="446" t="str">
        <f t="shared" si="36"/>
        <v>Fraction of Eligible Industrial Energy Use Shifted to Electricity</v>
      </c>
      <c r="D748" s="294" t="s">
        <v>3083</v>
      </c>
      <c r="E748" t="s">
        <v>3519</v>
      </c>
      <c r="F748" t="s">
        <v>3045</v>
      </c>
      <c r="G748" s="339" t="s">
        <v>3526</v>
      </c>
      <c r="H748" s="20">
        <v>1990</v>
      </c>
      <c r="I748" s="468" t="s">
        <v>43</v>
      </c>
      <c r="J748" s="469" t="str">
        <f>IF(ISBLANK(INDEX('Policy Characteristics'!D:D,MATCH($C748,'Policy Characteristics'!$C:$C,0))),"",INDEX('Policy Characteristics'!D:D,MATCH($C748,'Policy Characteristics'!$C:$C,0)))</f>
        <v>Electrification</v>
      </c>
      <c r="K748" s="446" t="str">
        <f>IF(ISBLANK(INDEX('Policy Characteristics'!E:E,MATCH($C748,'Policy Characteristics'!$C:$C,0))),"",INDEX('Policy Characteristics'!E:E,MATCH($C748,'Policy Characteristics'!$C:$C,0)))</f>
        <v>indst shift to electricity</v>
      </c>
      <c r="L748" s="242">
        <f>IF(ISBLANK(INDEX('Policy Characteristics'!F:F,MATCH($C748,'Policy Characteristics'!$C:$C,0))),"",INDEX('Policy Characteristics'!F:F,MATCH($C748,'Policy Characteristics'!$C:$C,0)))</f>
        <v>0</v>
      </c>
      <c r="M748" s="242">
        <f>IF(ISBLANK(INDEX('Policy Characteristics'!G:G,MATCH($C748,'Policy Characteristics'!$C:$C,0))),"",INDEX('Policy Characteristics'!G:G,MATCH($C748,'Policy Characteristics'!$C:$C,0)))</f>
        <v>1</v>
      </c>
      <c r="N748" s="242">
        <f>IF(ISBLANK(INDEX('Policy Characteristics'!H:H,MATCH($C748,'Policy Characteristics'!$C:$C,0))),"",INDEX('Policy Characteristics'!H:H,MATCH($C748,'Policy Characteristics'!$C:$C,0)))</f>
        <v>0.01</v>
      </c>
      <c r="O748" s="446" t="str">
        <f>IF(ISBLANK(INDEX('Policy Characteristics'!I:I,MATCH($C748,'Policy Characteristics'!$C:$C,0))),"",INDEX('Policy Characteristics'!I:I,MATCH($C748,'Policy Characteristics'!$C:$C,0)))</f>
        <v>% of fuel shifted</v>
      </c>
      <c r="P748" s="44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446" t="str">
        <f>IF(ISBLANK(INDEX('Policy Characteristics'!K:K,MATCH($C748,'Policy Characteristics'!$C:$C,0))),"",INDEX('Policy Characteristics'!K:K,MATCH($C748,'Policy Characteristics'!$C:$C,0)))</f>
        <v>industry-ag-main.html#fuel-switching</v>
      </c>
      <c r="R748" s="446" t="str">
        <f>IF(ISBLANK(INDEX('Policy Characteristics'!L:L,MATCH($C748,'Policy Characteristics'!$C:$C,0))),"",INDEX('Policy Characteristics'!L:L,MATCH($C748,'Policy Characteristics'!$C:$C,0)))</f>
        <v>industry-elec-and-hydrogen.html</v>
      </c>
    </row>
    <row r="749" spans="1:18" x14ac:dyDescent="0.25">
      <c r="A749" s="446" t="str">
        <f>IF(ISBLANK(INDEX('Policy Characteristics'!A:A,MATCH($C749,'Policy Characteristics'!$C:$C,0))),"",INDEX('Policy Characteristics'!A:A,MATCH($C749,'Policy Characteristics'!$C:$C,0)))</f>
        <v>Industry</v>
      </c>
      <c r="B749" s="467" t="str">
        <f>IF(ISBLANK(INDEX('Policy Characteristics'!B:B,MATCH($C749,'Policy Characteristics'!$C:$C,0))),"",INDEX('Policy Characteristics'!B:B,MATCH($C749,'Policy Characteristics'!$C:$C,0)))</f>
        <v>Electrification</v>
      </c>
      <c r="C749" s="446" t="str">
        <f t="shared" si="36"/>
        <v>Fraction of Eligible Industrial Energy Use Shifted to Electricity</v>
      </c>
      <c r="D749" s="294" t="s">
        <v>3083</v>
      </c>
      <c r="E749" t="s">
        <v>3520</v>
      </c>
      <c r="F749" t="s">
        <v>3045</v>
      </c>
      <c r="G749" s="339" t="s">
        <v>3527</v>
      </c>
      <c r="H749" s="20">
        <v>1991</v>
      </c>
      <c r="I749" s="468" t="s">
        <v>43</v>
      </c>
      <c r="J749" s="469" t="str">
        <f>IF(ISBLANK(INDEX('Policy Characteristics'!D:D,MATCH($C749,'Policy Characteristics'!$C:$C,0))),"",INDEX('Policy Characteristics'!D:D,MATCH($C749,'Policy Characteristics'!$C:$C,0)))</f>
        <v>Electrification</v>
      </c>
      <c r="K749" s="446" t="str">
        <f>IF(ISBLANK(INDEX('Policy Characteristics'!E:E,MATCH($C749,'Policy Characteristics'!$C:$C,0))),"",INDEX('Policy Characteristics'!E:E,MATCH($C749,'Policy Characteristics'!$C:$C,0)))</f>
        <v>indst shift to electricity</v>
      </c>
      <c r="L749" s="242">
        <f>IF(ISBLANK(INDEX('Policy Characteristics'!F:F,MATCH($C749,'Policy Characteristics'!$C:$C,0))),"",INDEX('Policy Characteristics'!F:F,MATCH($C749,'Policy Characteristics'!$C:$C,0)))</f>
        <v>0</v>
      </c>
      <c r="M749" s="242">
        <f>IF(ISBLANK(INDEX('Policy Characteristics'!G:G,MATCH($C749,'Policy Characteristics'!$C:$C,0))),"",INDEX('Policy Characteristics'!G:G,MATCH($C749,'Policy Characteristics'!$C:$C,0)))</f>
        <v>1</v>
      </c>
      <c r="N749" s="242">
        <f>IF(ISBLANK(INDEX('Policy Characteristics'!H:H,MATCH($C749,'Policy Characteristics'!$C:$C,0))),"",INDEX('Policy Characteristics'!H:H,MATCH($C749,'Policy Characteristics'!$C:$C,0)))</f>
        <v>0.01</v>
      </c>
      <c r="O749" s="446" t="str">
        <f>IF(ISBLANK(INDEX('Policy Characteristics'!I:I,MATCH($C749,'Policy Characteristics'!$C:$C,0))),"",INDEX('Policy Characteristics'!I:I,MATCH($C749,'Policy Characteristics'!$C:$C,0)))</f>
        <v>% of fuel shifted</v>
      </c>
      <c r="P749" s="44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446" t="str">
        <f>IF(ISBLANK(INDEX('Policy Characteristics'!K:K,MATCH($C749,'Policy Characteristics'!$C:$C,0))),"",INDEX('Policy Characteristics'!K:K,MATCH($C749,'Policy Characteristics'!$C:$C,0)))</f>
        <v>industry-ag-main.html#fuel-switching</v>
      </c>
      <c r="R749" s="446" t="str">
        <f>IF(ISBLANK(INDEX('Policy Characteristics'!L:L,MATCH($C749,'Policy Characteristics'!$C:$C,0))),"",INDEX('Policy Characteristics'!L:L,MATCH($C749,'Policy Characteristics'!$C:$C,0)))</f>
        <v>industry-elec-and-hydrogen.html</v>
      </c>
    </row>
    <row r="750" spans="1:18" x14ac:dyDescent="0.25">
      <c r="A750" s="446" t="str">
        <f>IF(ISBLANK(INDEX('Policy Characteristics'!A:A,MATCH($C750,'Policy Characteristics'!$C:$C,0))),"",INDEX('Policy Characteristics'!A:A,MATCH($C750,'Policy Characteristics'!$C:$C,0)))</f>
        <v>Industry</v>
      </c>
      <c r="B750" s="467" t="str">
        <f>IF(ISBLANK(INDEX('Policy Characteristics'!B:B,MATCH($C750,'Policy Characteristics'!$C:$C,0))),"",INDEX('Policy Characteristics'!B:B,MATCH($C750,'Policy Characteristics'!$C:$C,0)))</f>
        <v>Electrification</v>
      </c>
      <c r="C750" s="446" t="str">
        <f t="shared" si="36"/>
        <v>Fraction of Eligible Industrial Energy Use Shifted to Electricity</v>
      </c>
      <c r="D750" s="294" t="s">
        <v>3083</v>
      </c>
      <c r="E750" t="s">
        <v>3521</v>
      </c>
      <c r="F750" t="s">
        <v>3045</v>
      </c>
      <c r="G750" s="339" t="s">
        <v>3528</v>
      </c>
      <c r="H750" s="20">
        <v>1992</v>
      </c>
      <c r="I750" s="468" t="s">
        <v>43</v>
      </c>
      <c r="J750" s="469" t="str">
        <f>IF(ISBLANK(INDEX('Policy Characteristics'!D:D,MATCH($C750,'Policy Characteristics'!$C:$C,0))),"",INDEX('Policy Characteristics'!D:D,MATCH($C750,'Policy Characteristics'!$C:$C,0)))</f>
        <v>Electrification</v>
      </c>
      <c r="K750" s="446" t="str">
        <f>IF(ISBLANK(INDEX('Policy Characteristics'!E:E,MATCH($C750,'Policy Characteristics'!$C:$C,0))),"",INDEX('Policy Characteristics'!E:E,MATCH($C750,'Policy Characteristics'!$C:$C,0)))</f>
        <v>indst shift to electricity</v>
      </c>
      <c r="L750" s="242">
        <f>IF(ISBLANK(INDEX('Policy Characteristics'!F:F,MATCH($C750,'Policy Characteristics'!$C:$C,0))),"",INDEX('Policy Characteristics'!F:F,MATCH($C750,'Policy Characteristics'!$C:$C,0)))</f>
        <v>0</v>
      </c>
      <c r="M750" s="242">
        <f>IF(ISBLANK(INDEX('Policy Characteristics'!G:G,MATCH($C750,'Policy Characteristics'!$C:$C,0))),"",INDEX('Policy Characteristics'!G:G,MATCH($C750,'Policy Characteristics'!$C:$C,0)))</f>
        <v>1</v>
      </c>
      <c r="N750" s="242">
        <f>IF(ISBLANK(INDEX('Policy Characteristics'!H:H,MATCH($C750,'Policy Characteristics'!$C:$C,0))),"",INDEX('Policy Characteristics'!H:H,MATCH($C750,'Policy Characteristics'!$C:$C,0)))</f>
        <v>0.01</v>
      </c>
      <c r="O750" s="446" t="str">
        <f>IF(ISBLANK(INDEX('Policy Characteristics'!I:I,MATCH($C750,'Policy Characteristics'!$C:$C,0))),"",INDEX('Policy Characteristics'!I:I,MATCH($C750,'Policy Characteristics'!$C:$C,0)))</f>
        <v>% of fuel shifted</v>
      </c>
      <c r="P750" s="44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446" t="str">
        <f>IF(ISBLANK(INDEX('Policy Characteristics'!K:K,MATCH($C750,'Policy Characteristics'!$C:$C,0))),"",INDEX('Policy Characteristics'!K:K,MATCH($C750,'Policy Characteristics'!$C:$C,0)))</f>
        <v>industry-ag-main.html#fuel-switching</v>
      </c>
      <c r="R750" s="446" t="str">
        <f>IF(ISBLANK(INDEX('Policy Characteristics'!L:L,MATCH($C750,'Policy Characteristics'!$C:$C,0))),"",INDEX('Policy Characteristics'!L:L,MATCH($C750,'Policy Characteristics'!$C:$C,0)))</f>
        <v>industry-elec-and-hydrogen.html</v>
      </c>
    </row>
    <row r="751" spans="1:18" x14ac:dyDescent="0.25">
      <c r="A751" s="446" t="str">
        <f>IF(ISBLANK(INDEX('Policy Characteristics'!A:A,MATCH($C751,'Policy Characteristics'!$C:$C,0))),"",INDEX('Policy Characteristics'!A:A,MATCH($C751,'Policy Characteristics'!$C:$C,0)))</f>
        <v>Industry</v>
      </c>
      <c r="B751" s="467" t="str">
        <f>IF(ISBLANK(INDEX('Policy Characteristics'!B:B,MATCH($C751,'Policy Characteristics'!$C:$C,0))),"",INDEX('Policy Characteristics'!B:B,MATCH($C751,'Policy Characteristics'!$C:$C,0)))</f>
        <v>Electrification</v>
      </c>
      <c r="C751" s="446" t="str">
        <f t="shared" si="36"/>
        <v>Fraction of Eligible Industrial Energy Use Shifted to Electricity</v>
      </c>
      <c r="D751" s="294" t="s">
        <v>3083</v>
      </c>
      <c r="E751" t="s">
        <v>3673</v>
      </c>
      <c r="F751" t="s">
        <v>3045</v>
      </c>
      <c r="G751" s="339" t="s">
        <v>3673</v>
      </c>
      <c r="H751" s="20">
        <v>1993</v>
      </c>
      <c r="I751" s="468" t="s">
        <v>43</v>
      </c>
      <c r="J751" s="469" t="str">
        <f>IF(ISBLANK(INDEX('Policy Characteristics'!D:D,MATCH($C751,'Policy Characteristics'!$C:$C,0))),"",INDEX('Policy Characteristics'!D:D,MATCH($C751,'Policy Characteristics'!$C:$C,0)))</f>
        <v>Electrification</v>
      </c>
      <c r="K751" s="446" t="str">
        <f>IF(ISBLANK(INDEX('Policy Characteristics'!E:E,MATCH($C751,'Policy Characteristics'!$C:$C,0))),"",INDEX('Policy Characteristics'!E:E,MATCH($C751,'Policy Characteristics'!$C:$C,0)))</f>
        <v>indst shift to electricity</v>
      </c>
      <c r="L751" s="242">
        <f>IF(ISBLANK(INDEX('Policy Characteristics'!F:F,MATCH($C751,'Policy Characteristics'!$C:$C,0))),"",INDEX('Policy Characteristics'!F:F,MATCH($C751,'Policy Characteristics'!$C:$C,0)))</f>
        <v>0</v>
      </c>
      <c r="M751" s="242">
        <f>IF(ISBLANK(INDEX('Policy Characteristics'!G:G,MATCH($C751,'Policy Characteristics'!$C:$C,0))),"",INDEX('Policy Characteristics'!G:G,MATCH($C751,'Policy Characteristics'!$C:$C,0)))</f>
        <v>1</v>
      </c>
      <c r="N751" s="242">
        <f>IF(ISBLANK(INDEX('Policy Characteristics'!H:H,MATCH($C751,'Policy Characteristics'!$C:$C,0))),"",INDEX('Policy Characteristics'!H:H,MATCH($C751,'Policy Characteristics'!$C:$C,0)))</f>
        <v>0.01</v>
      </c>
      <c r="O751" s="446" t="str">
        <f>IF(ISBLANK(INDEX('Policy Characteristics'!I:I,MATCH($C751,'Policy Characteristics'!$C:$C,0))),"",INDEX('Policy Characteristics'!I:I,MATCH($C751,'Policy Characteristics'!$C:$C,0)))</f>
        <v>% of fuel shifted</v>
      </c>
      <c r="P751" s="44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446" t="str">
        <f>IF(ISBLANK(INDEX('Policy Characteristics'!K:K,MATCH($C751,'Policy Characteristics'!$C:$C,0))),"",INDEX('Policy Characteristics'!K:K,MATCH($C751,'Policy Characteristics'!$C:$C,0)))</f>
        <v>industry-ag-main.html#fuel-switching</v>
      </c>
      <c r="R751" s="446" t="str">
        <f>IF(ISBLANK(INDEX('Policy Characteristics'!L:L,MATCH($C751,'Policy Characteristics'!$C:$C,0))),"",INDEX('Policy Characteristics'!L:L,MATCH($C751,'Policy Characteristics'!$C:$C,0)))</f>
        <v>industry-elec-and-hydrogen.html</v>
      </c>
    </row>
    <row r="752" spans="1:18" x14ac:dyDescent="0.25">
      <c r="A752" s="446" t="str">
        <f>IF(ISBLANK(INDEX('Policy Characteristics'!A:A,MATCH($C752,'Policy Characteristics'!$C:$C,0))),"",INDEX('Policy Characteristics'!A:A,MATCH($C752,'Policy Characteristics'!$C:$C,0)))</f>
        <v>Industry</v>
      </c>
      <c r="B752" s="467" t="str">
        <f>IF(ISBLANK(INDEX('Policy Characteristics'!B:B,MATCH($C752,'Policy Characteristics'!$C:$C,0))),"",INDEX('Policy Characteristics'!B:B,MATCH($C752,'Policy Characteristics'!$C:$C,0)))</f>
        <v>Electrification</v>
      </c>
      <c r="C752" s="446" t="str">
        <f t="shared" si="36"/>
        <v>Fraction of Eligible Industrial Energy Use Shifted to Electricity</v>
      </c>
      <c r="D752" s="294" t="s">
        <v>3084</v>
      </c>
      <c r="E752" t="s">
        <v>3515</v>
      </c>
      <c r="F752" t="s">
        <v>3046</v>
      </c>
      <c r="G752" s="339" t="s">
        <v>3522</v>
      </c>
      <c r="H752" s="20">
        <v>1994</v>
      </c>
      <c r="I752" s="468" t="s">
        <v>43</v>
      </c>
      <c r="J752" s="469" t="str">
        <f>IF(ISBLANK(INDEX('Policy Characteristics'!D:D,MATCH($C752,'Policy Characteristics'!$C:$C,0))),"",INDEX('Policy Characteristics'!D:D,MATCH($C752,'Policy Characteristics'!$C:$C,0)))</f>
        <v>Electrification</v>
      </c>
      <c r="K752" s="446" t="str">
        <f>IF(ISBLANK(INDEX('Policy Characteristics'!E:E,MATCH($C752,'Policy Characteristics'!$C:$C,0))),"",INDEX('Policy Characteristics'!E:E,MATCH($C752,'Policy Characteristics'!$C:$C,0)))</f>
        <v>indst shift to electricity</v>
      </c>
      <c r="L752" s="242">
        <f>IF(ISBLANK(INDEX('Policy Characteristics'!F:F,MATCH($C752,'Policy Characteristics'!$C:$C,0))),"",INDEX('Policy Characteristics'!F:F,MATCH($C752,'Policy Characteristics'!$C:$C,0)))</f>
        <v>0</v>
      </c>
      <c r="M752" s="242">
        <f>IF(ISBLANK(INDEX('Policy Characteristics'!G:G,MATCH($C752,'Policy Characteristics'!$C:$C,0))),"",INDEX('Policy Characteristics'!G:G,MATCH($C752,'Policy Characteristics'!$C:$C,0)))</f>
        <v>1</v>
      </c>
      <c r="N752" s="242">
        <f>IF(ISBLANK(INDEX('Policy Characteristics'!H:H,MATCH($C752,'Policy Characteristics'!$C:$C,0))),"",INDEX('Policy Characteristics'!H:H,MATCH($C752,'Policy Characteristics'!$C:$C,0)))</f>
        <v>0.01</v>
      </c>
      <c r="O752" s="446" t="str">
        <f>IF(ISBLANK(INDEX('Policy Characteristics'!I:I,MATCH($C752,'Policy Characteristics'!$C:$C,0))),"",INDEX('Policy Characteristics'!I:I,MATCH($C752,'Policy Characteristics'!$C:$C,0)))</f>
        <v>% of fuel shifted</v>
      </c>
      <c r="P752" s="44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446" t="str">
        <f>IF(ISBLANK(INDEX('Policy Characteristics'!K:K,MATCH($C752,'Policy Characteristics'!$C:$C,0))),"",INDEX('Policy Characteristics'!K:K,MATCH($C752,'Policy Characteristics'!$C:$C,0)))</f>
        <v>industry-ag-main.html#fuel-switching</v>
      </c>
      <c r="R752" s="446" t="str">
        <f>IF(ISBLANK(INDEX('Policy Characteristics'!L:L,MATCH($C752,'Policy Characteristics'!$C:$C,0))),"",INDEX('Policy Characteristics'!L:L,MATCH($C752,'Policy Characteristics'!$C:$C,0)))</f>
        <v>industry-elec-and-hydrogen.html</v>
      </c>
    </row>
    <row r="753" spans="1:18" x14ac:dyDescent="0.25">
      <c r="A753" s="446" t="str">
        <f>IF(ISBLANK(INDEX('Policy Characteristics'!A:A,MATCH($C753,'Policy Characteristics'!$C:$C,0))),"",INDEX('Policy Characteristics'!A:A,MATCH($C753,'Policy Characteristics'!$C:$C,0)))</f>
        <v>Industry</v>
      </c>
      <c r="B753" s="467" t="str">
        <f>IF(ISBLANK(INDEX('Policy Characteristics'!B:B,MATCH($C753,'Policy Characteristics'!$C:$C,0))),"",INDEX('Policy Characteristics'!B:B,MATCH($C753,'Policy Characteristics'!$C:$C,0)))</f>
        <v>Electrification</v>
      </c>
      <c r="C753" s="446" t="str">
        <f t="shared" si="36"/>
        <v>Fraction of Eligible Industrial Energy Use Shifted to Electricity</v>
      </c>
      <c r="D753" s="294" t="s">
        <v>3084</v>
      </c>
      <c r="E753" t="s">
        <v>3516</v>
      </c>
      <c r="F753" t="s">
        <v>3046</v>
      </c>
      <c r="G753" s="339" t="s">
        <v>3523</v>
      </c>
      <c r="H753" s="20">
        <v>1995</v>
      </c>
      <c r="I753" s="468" t="s">
        <v>43</v>
      </c>
      <c r="J753" s="469" t="str">
        <f>IF(ISBLANK(INDEX('Policy Characteristics'!D:D,MATCH($C753,'Policy Characteristics'!$C:$C,0))),"",INDEX('Policy Characteristics'!D:D,MATCH($C753,'Policy Characteristics'!$C:$C,0)))</f>
        <v>Electrification</v>
      </c>
      <c r="K753" s="446" t="str">
        <f>IF(ISBLANK(INDEX('Policy Characteristics'!E:E,MATCH($C753,'Policy Characteristics'!$C:$C,0))),"",INDEX('Policy Characteristics'!E:E,MATCH($C753,'Policy Characteristics'!$C:$C,0)))</f>
        <v>indst shift to electricity</v>
      </c>
      <c r="L753" s="242">
        <f>IF(ISBLANK(INDEX('Policy Characteristics'!F:F,MATCH($C753,'Policy Characteristics'!$C:$C,0))),"",INDEX('Policy Characteristics'!F:F,MATCH($C753,'Policy Characteristics'!$C:$C,0)))</f>
        <v>0</v>
      </c>
      <c r="M753" s="242">
        <f>IF(ISBLANK(INDEX('Policy Characteristics'!G:G,MATCH($C753,'Policy Characteristics'!$C:$C,0))),"",INDEX('Policy Characteristics'!G:G,MATCH($C753,'Policy Characteristics'!$C:$C,0)))</f>
        <v>1</v>
      </c>
      <c r="N753" s="242">
        <f>IF(ISBLANK(INDEX('Policy Characteristics'!H:H,MATCH($C753,'Policy Characteristics'!$C:$C,0))),"",INDEX('Policy Characteristics'!H:H,MATCH($C753,'Policy Characteristics'!$C:$C,0)))</f>
        <v>0.01</v>
      </c>
      <c r="O753" s="446" t="str">
        <f>IF(ISBLANK(INDEX('Policy Characteristics'!I:I,MATCH($C753,'Policy Characteristics'!$C:$C,0))),"",INDEX('Policy Characteristics'!I:I,MATCH($C753,'Policy Characteristics'!$C:$C,0)))</f>
        <v>% of fuel shifted</v>
      </c>
      <c r="P753" s="44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446" t="str">
        <f>IF(ISBLANK(INDEX('Policy Characteristics'!K:K,MATCH($C753,'Policy Characteristics'!$C:$C,0))),"",INDEX('Policy Characteristics'!K:K,MATCH($C753,'Policy Characteristics'!$C:$C,0)))</f>
        <v>industry-ag-main.html#fuel-switching</v>
      </c>
      <c r="R753" s="446" t="str">
        <f>IF(ISBLANK(INDEX('Policy Characteristics'!L:L,MATCH($C753,'Policy Characteristics'!$C:$C,0))),"",INDEX('Policy Characteristics'!L:L,MATCH($C753,'Policy Characteristics'!$C:$C,0)))</f>
        <v>industry-elec-and-hydrogen.html</v>
      </c>
    </row>
    <row r="754" spans="1:18" x14ac:dyDescent="0.25">
      <c r="A754" s="446" t="str">
        <f>IF(ISBLANK(INDEX('Policy Characteristics'!A:A,MATCH($C754,'Policy Characteristics'!$C:$C,0))),"",INDEX('Policy Characteristics'!A:A,MATCH($C754,'Policy Characteristics'!$C:$C,0)))</f>
        <v>Industry</v>
      </c>
      <c r="B754" s="467" t="str">
        <f>IF(ISBLANK(INDEX('Policy Characteristics'!B:B,MATCH($C754,'Policy Characteristics'!$C:$C,0))),"",INDEX('Policy Characteristics'!B:B,MATCH($C754,'Policy Characteristics'!$C:$C,0)))</f>
        <v>Electrification</v>
      </c>
      <c r="C754" s="446" t="str">
        <f t="shared" si="36"/>
        <v>Fraction of Eligible Industrial Energy Use Shifted to Electricity</v>
      </c>
      <c r="D754" s="294" t="s">
        <v>3084</v>
      </c>
      <c r="E754" t="s">
        <v>3517</v>
      </c>
      <c r="F754" t="s">
        <v>3046</v>
      </c>
      <c r="G754" s="339" t="s">
        <v>3524</v>
      </c>
      <c r="H754" s="20">
        <v>1996</v>
      </c>
      <c r="I754" s="468" t="s">
        <v>43</v>
      </c>
      <c r="J754" s="469" t="str">
        <f>IF(ISBLANK(INDEX('Policy Characteristics'!D:D,MATCH($C754,'Policy Characteristics'!$C:$C,0))),"",INDEX('Policy Characteristics'!D:D,MATCH($C754,'Policy Characteristics'!$C:$C,0)))</f>
        <v>Electrification</v>
      </c>
      <c r="K754" s="446" t="str">
        <f>IF(ISBLANK(INDEX('Policy Characteristics'!E:E,MATCH($C754,'Policy Characteristics'!$C:$C,0))),"",INDEX('Policy Characteristics'!E:E,MATCH($C754,'Policy Characteristics'!$C:$C,0)))</f>
        <v>indst shift to electricity</v>
      </c>
      <c r="L754" s="242">
        <f>IF(ISBLANK(INDEX('Policy Characteristics'!F:F,MATCH($C754,'Policy Characteristics'!$C:$C,0))),"",INDEX('Policy Characteristics'!F:F,MATCH($C754,'Policy Characteristics'!$C:$C,0)))</f>
        <v>0</v>
      </c>
      <c r="M754" s="242">
        <f>IF(ISBLANK(INDEX('Policy Characteristics'!G:G,MATCH($C754,'Policy Characteristics'!$C:$C,0))),"",INDEX('Policy Characteristics'!G:G,MATCH($C754,'Policy Characteristics'!$C:$C,0)))</f>
        <v>1</v>
      </c>
      <c r="N754" s="242">
        <f>IF(ISBLANK(INDEX('Policy Characteristics'!H:H,MATCH($C754,'Policy Characteristics'!$C:$C,0))),"",INDEX('Policy Characteristics'!H:H,MATCH($C754,'Policy Characteristics'!$C:$C,0)))</f>
        <v>0.01</v>
      </c>
      <c r="O754" s="446" t="str">
        <f>IF(ISBLANK(INDEX('Policy Characteristics'!I:I,MATCH($C754,'Policy Characteristics'!$C:$C,0))),"",INDEX('Policy Characteristics'!I:I,MATCH($C754,'Policy Characteristics'!$C:$C,0)))</f>
        <v>% of fuel shifted</v>
      </c>
      <c r="P754" s="44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446" t="str">
        <f>IF(ISBLANK(INDEX('Policy Characteristics'!K:K,MATCH($C754,'Policy Characteristics'!$C:$C,0))),"",INDEX('Policy Characteristics'!K:K,MATCH($C754,'Policy Characteristics'!$C:$C,0)))</f>
        <v>industry-ag-main.html#fuel-switching</v>
      </c>
      <c r="R754" s="446" t="str">
        <f>IF(ISBLANK(INDEX('Policy Characteristics'!L:L,MATCH($C754,'Policy Characteristics'!$C:$C,0))),"",INDEX('Policy Characteristics'!L:L,MATCH($C754,'Policy Characteristics'!$C:$C,0)))</f>
        <v>industry-elec-and-hydrogen.html</v>
      </c>
    </row>
    <row r="755" spans="1:18" x14ac:dyDescent="0.25">
      <c r="A755" s="446" t="str">
        <f>IF(ISBLANK(INDEX('Policy Characteristics'!A:A,MATCH($C755,'Policy Characteristics'!$C:$C,0))),"",INDEX('Policy Characteristics'!A:A,MATCH($C755,'Policy Characteristics'!$C:$C,0)))</f>
        <v>Industry</v>
      </c>
      <c r="B755" s="467" t="str">
        <f>IF(ISBLANK(INDEX('Policy Characteristics'!B:B,MATCH($C755,'Policy Characteristics'!$C:$C,0))),"",INDEX('Policy Characteristics'!B:B,MATCH($C755,'Policy Characteristics'!$C:$C,0)))</f>
        <v>Electrification</v>
      </c>
      <c r="C755" s="446" t="str">
        <f t="shared" si="36"/>
        <v>Fraction of Eligible Industrial Energy Use Shifted to Electricity</v>
      </c>
      <c r="D755" s="294" t="s">
        <v>3084</v>
      </c>
      <c r="E755" t="s">
        <v>3518</v>
      </c>
      <c r="F755" t="s">
        <v>3046</v>
      </c>
      <c r="G755" s="339" t="s">
        <v>3525</v>
      </c>
      <c r="H755" s="20">
        <v>1997</v>
      </c>
      <c r="I755" s="468" t="s">
        <v>43</v>
      </c>
      <c r="J755" s="469" t="str">
        <f>IF(ISBLANK(INDEX('Policy Characteristics'!D:D,MATCH($C755,'Policy Characteristics'!$C:$C,0))),"",INDEX('Policy Characteristics'!D:D,MATCH($C755,'Policy Characteristics'!$C:$C,0)))</f>
        <v>Electrification</v>
      </c>
      <c r="K755" s="446" t="str">
        <f>IF(ISBLANK(INDEX('Policy Characteristics'!E:E,MATCH($C755,'Policy Characteristics'!$C:$C,0))),"",INDEX('Policy Characteristics'!E:E,MATCH($C755,'Policy Characteristics'!$C:$C,0)))</f>
        <v>indst shift to electricity</v>
      </c>
      <c r="L755" s="242">
        <f>IF(ISBLANK(INDEX('Policy Characteristics'!F:F,MATCH($C755,'Policy Characteristics'!$C:$C,0))),"",INDEX('Policy Characteristics'!F:F,MATCH($C755,'Policy Characteristics'!$C:$C,0)))</f>
        <v>0</v>
      </c>
      <c r="M755" s="242">
        <f>IF(ISBLANK(INDEX('Policy Characteristics'!G:G,MATCH($C755,'Policy Characteristics'!$C:$C,0))),"",INDEX('Policy Characteristics'!G:G,MATCH($C755,'Policy Characteristics'!$C:$C,0)))</f>
        <v>1</v>
      </c>
      <c r="N755" s="242">
        <f>IF(ISBLANK(INDEX('Policy Characteristics'!H:H,MATCH($C755,'Policy Characteristics'!$C:$C,0))),"",INDEX('Policy Characteristics'!H:H,MATCH($C755,'Policy Characteristics'!$C:$C,0)))</f>
        <v>0.01</v>
      </c>
      <c r="O755" s="446" t="str">
        <f>IF(ISBLANK(INDEX('Policy Characteristics'!I:I,MATCH($C755,'Policy Characteristics'!$C:$C,0))),"",INDEX('Policy Characteristics'!I:I,MATCH($C755,'Policy Characteristics'!$C:$C,0)))</f>
        <v>% of fuel shifted</v>
      </c>
      <c r="P755" s="44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446" t="str">
        <f>IF(ISBLANK(INDEX('Policy Characteristics'!K:K,MATCH($C755,'Policy Characteristics'!$C:$C,0))),"",INDEX('Policy Characteristics'!K:K,MATCH($C755,'Policy Characteristics'!$C:$C,0)))</f>
        <v>industry-ag-main.html#fuel-switching</v>
      </c>
      <c r="R755" s="446" t="str">
        <f>IF(ISBLANK(INDEX('Policy Characteristics'!L:L,MATCH($C755,'Policy Characteristics'!$C:$C,0))),"",INDEX('Policy Characteristics'!L:L,MATCH($C755,'Policy Characteristics'!$C:$C,0)))</f>
        <v>industry-elec-and-hydrogen.html</v>
      </c>
    </row>
    <row r="756" spans="1:18" x14ac:dyDescent="0.25">
      <c r="A756" s="446" t="str">
        <f>IF(ISBLANK(INDEX('Policy Characteristics'!A:A,MATCH($C756,'Policy Characteristics'!$C:$C,0))),"",INDEX('Policy Characteristics'!A:A,MATCH($C756,'Policy Characteristics'!$C:$C,0)))</f>
        <v>Industry</v>
      </c>
      <c r="B756" s="467" t="str">
        <f>IF(ISBLANK(INDEX('Policy Characteristics'!B:B,MATCH($C756,'Policy Characteristics'!$C:$C,0))),"",INDEX('Policy Characteristics'!B:B,MATCH($C756,'Policy Characteristics'!$C:$C,0)))</f>
        <v>Electrification</v>
      </c>
      <c r="C756" s="446" t="str">
        <f t="shared" si="36"/>
        <v>Fraction of Eligible Industrial Energy Use Shifted to Electricity</v>
      </c>
      <c r="D756" s="294" t="s">
        <v>3084</v>
      </c>
      <c r="E756" t="s">
        <v>3519</v>
      </c>
      <c r="F756" t="s">
        <v>3046</v>
      </c>
      <c r="G756" s="339" t="s">
        <v>3526</v>
      </c>
      <c r="H756" s="20">
        <v>1998</v>
      </c>
      <c r="I756" s="468" t="s">
        <v>43</v>
      </c>
      <c r="J756" s="469" t="str">
        <f>IF(ISBLANK(INDEX('Policy Characteristics'!D:D,MATCH($C756,'Policy Characteristics'!$C:$C,0))),"",INDEX('Policy Characteristics'!D:D,MATCH($C756,'Policy Characteristics'!$C:$C,0)))</f>
        <v>Electrification</v>
      </c>
      <c r="K756" s="446" t="str">
        <f>IF(ISBLANK(INDEX('Policy Characteristics'!E:E,MATCH($C756,'Policy Characteristics'!$C:$C,0))),"",INDEX('Policy Characteristics'!E:E,MATCH($C756,'Policy Characteristics'!$C:$C,0)))</f>
        <v>indst shift to electricity</v>
      </c>
      <c r="L756" s="242">
        <f>IF(ISBLANK(INDEX('Policy Characteristics'!F:F,MATCH($C756,'Policy Characteristics'!$C:$C,0))),"",INDEX('Policy Characteristics'!F:F,MATCH($C756,'Policy Characteristics'!$C:$C,0)))</f>
        <v>0</v>
      </c>
      <c r="M756" s="242">
        <f>IF(ISBLANK(INDEX('Policy Characteristics'!G:G,MATCH($C756,'Policy Characteristics'!$C:$C,0))),"",INDEX('Policy Characteristics'!G:G,MATCH($C756,'Policy Characteristics'!$C:$C,0)))</f>
        <v>1</v>
      </c>
      <c r="N756" s="242">
        <f>IF(ISBLANK(INDEX('Policy Characteristics'!H:H,MATCH($C756,'Policy Characteristics'!$C:$C,0))),"",INDEX('Policy Characteristics'!H:H,MATCH($C756,'Policy Characteristics'!$C:$C,0)))</f>
        <v>0.01</v>
      </c>
      <c r="O756" s="446" t="str">
        <f>IF(ISBLANK(INDEX('Policy Characteristics'!I:I,MATCH($C756,'Policy Characteristics'!$C:$C,0))),"",INDEX('Policy Characteristics'!I:I,MATCH($C756,'Policy Characteristics'!$C:$C,0)))</f>
        <v>% of fuel shifted</v>
      </c>
      <c r="P756" s="44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446" t="str">
        <f>IF(ISBLANK(INDEX('Policy Characteristics'!K:K,MATCH($C756,'Policy Characteristics'!$C:$C,0))),"",INDEX('Policy Characteristics'!K:K,MATCH($C756,'Policy Characteristics'!$C:$C,0)))</f>
        <v>industry-ag-main.html#fuel-switching</v>
      </c>
      <c r="R756" s="446" t="str">
        <f>IF(ISBLANK(INDEX('Policy Characteristics'!L:L,MATCH($C756,'Policy Characteristics'!$C:$C,0))),"",INDEX('Policy Characteristics'!L:L,MATCH($C756,'Policy Characteristics'!$C:$C,0)))</f>
        <v>industry-elec-and-hydrogen.html</v>
      </c>
    </row>
    <row r="757" spans="1:18" x14ac:dyDescent="0.25">
      <c r="A757" s="446" t="str">
        <f>IF(ISBLANK(INDEX('Policy Characteristics'!A:A,MATCH($C757,'Policy Characteristics'!$C:$C,0))),"",INDEX('Policy Characteristics'!A:A,MATCH($C757,'Policy Characteristics'!$C:$C,0)))</f>
        <v>Industry</v>
      </c>
      <c r="B757" s="467" t="str">
        <f>IF(ISBLANK(INDEX('Policy Characteristics'!B:B,MATCH($C757,'Policy Characteristics'!$C:$C,0))),"",INDEX('Policy Characteristics'!B:B,MATCH($C757,'Policy Characteristics'!$C:$C,0)))</f>
        <v>Electrification</v>
      </c>
      <c r="C757" s="446" t="str">
        <f t="shared" si="36"/>
        <v>Fraction of Eligible Industrial Energy Use Shifted to Electricity</v>
      </c>
      <c r="D757" s="294" t="s">
        <v>3084</v>
      </c>
      <c r="E757" t="s">
        <v>3520</v>
      </c>
      <c r="F757" t="s">
        <v>3046</v>
      </c>
      <c r="G757" s="339" t="s">
        <v>3527</v>
      </c>
      <c r="H757" s="20">
        <v>1999</v>
      </c>
      <c r="I757" s="468" t="s">
        <v>43</v>
      </c>
      <c r="J757" s="469" t="str">
        <f>IF(ISBLANK(INDEX('Policy Characteristics'!D:D,MATCH($C757,'Policy Characteristics'!$C:$C,0))),"",INDEX('Policy Characteristics'!D:D,MATCH($C757,'Policy Characteristics'!$C:$C,0)))</f>
        <v>Electrification</v>
      </c>
      <c r="K757" s="446" t="str">
        <f>IF(ISBLANK(INDEX('Policy Characteristics'!E:E,MATCH($C757,'Policy Characteristics'!$C:$C,0))),"",INDEX('Policy Characteristics'!E:E,MATCH($C757,'Policy Characteristics'!$C:$C,0)))</f>
        <v>indst shift to electricity</v>
      </c>
      <c r="L757" s="242">
        <f>IF(ISBLANK(INDEX('Policy Characteristics'!F:F,MATCH($C757,'Policy Characteristics'!$C:$C,0))),"",INDEX('Policy Characteristics'!F:F,MATCH($C757,'Policy Characteristics'!$C:$C,0)))</f>
        <v>0</v>
      </c>
      <c r="M757" s="242">
        <f>IF(ISBLANK(INDEX('Policy Characteristics'!G:G,MATCH($C757,'Policy Characteristics'!$C:$C,0))),"",INDEX('Policy Characteristics'!G:G,MATCH($C757,'Policy Characteristics'!$C:$C,0)))</f>
        <v>1</v>
      </c>
      <c r="N757" s="242">
        <f>IF(ISBLANK(INDEX('Policy Characteristics'!H:H,MATCH($C757,'Policy Characteristics'!$C:$C,0))),"",INDEX('Policy Characteristics'!H:H,MATCH($C757,'Policy Characteristics'!$C:$C,0)))</f>
        <v>0.01</v>
      </c>
      <c r="O757" s="446" t="str">
        <f>IF(ISBLANK(INDEX('Policy Characteristics'!I:I,MATCH($C757,'Policy Characteristics'!$C:$C,0))),"",INDEX('Policy Characteristics'!I:I,MATCH($C757,'Policy Characteristics'!$C:$C,0)))</f>
        <v>% of fuel shifted</v>
      </c>
      <c r="P757" s="44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446" t="str">
        <f>IF(ISBLANK(INDEX('Policy Characteristics'!K:K,MATCH($C757,'Policy Characteristics'!$C:$C,0))),"",INDEX('Policy Characteristics'!K:K,MATCH($C757,'Policy Characteristics'!$C:$C,0)))</f>
        <v>industry-ag-main.html#fuel-switching</v>
      </c>
      <c r="R757" s="446" t="str">
        <f>IF(ISBLANK(INDEX('Policy Characteristics'!L:L,MATCH($C757,'Policy Characteristics'!$C:$C,0))),"",INDEX('Policy Characteristics'!L:L,MATCH($C757,'Policy Characteristics'!$C:$C,0)))</f>
        <v>industry-elec-and-hydrogen.html</v>
      </c>
    </row>
    <row r="758" spans="1:18" x14ac:dyDescent="0.25">
      <c r="A758" s="446" t="str">
        <f>IF(ISBLANK(INDEX('Policy Characteristics'!A:A,MATCH($C758,'Policy Characteristics'!$C:$C,0))),"",INDEX('Policy Characteristics'!A:A,MATCH($C758,'Policy Characteristics'!$C:$C,0)))</f>
        <v>Industry</v>
      </c>
      <c r="B758" s="467" t="str">
        <f>IF(ISBLANK(INDEX('Policy Characteristics'!B:B,MATCH($C758,'Policy Characteristics'!$C:$C,0))),"",INDEX('Policy Characteristics'!B:B,MATCH($C758,'Policy Characteristics'!$C:$C,0)))</f>
        <v>Electrification</v>
      </c>
      <c r="C758" s="446" t="str">
        <f t="shared" si="36"/>
        <v>Fraction of Eligible Industrial Energy Use Shifted to Electricity</v>
      </c>
      <c r="D758" s="294" t="s">
        <v>3084</v>
      </c>
      <c r="E758" t="s">
        <v>3521</v>
      </c>
      <c r="F758" t="s">
        <v>3046</v>
      </c>
      <c r="G758" s="339" t="s">
        <v>3528</v>
      </c>
      <c r="H758" s="20">
        <v>2000</v>
      </c>
      <c r="I758" s="468" t="s">
        <v>43</v>
      </c>
      <c r="J758" s="469" t="str">
        <f>IF(ISBLANK(INDEX('Policy Characteristics'!D:D,MATCH($C758,'Policy Characteristics'!$C:$C,0))),"",INDEX('Policy Characteristics'!D:D,MATCH($C758,'Policy Characteristics'!$C:$C,0)))</f>
        <v>Electrification</v>
      </c>
      <c r="K758" s="446" t="str">
        <f>IF(ISBLANK(INDEX('Policy Characteristics'!E:E,MATCH($C758,'Policy Characteristics'!$C:$C,0))),"",INDEX('Policy Characteristics'!E:E,MATCH($C758,'Policy Characteristics'!$C:$C,0)))</f>
        <v>indst shift to electricity</v>
      </c>
      <c r="L758" s="242">
        <f>IF(ISBLANK(INDEX('Policy Characteristics'!F:F,MATCH($C758,'Policy Characteristics'!$C:$C,0))),"",INDEX('Policy Characteristics'!F:F,MATCH($C758,'Policy Characteristics'!$C:$C,0)))</f>
        <v>0</v>
      </c>
      <c r="M758" s="242">
        <f>IF(ISBLANK(INDEX('Policy Characteristics'!G:G,MATCH($C758,'Policy Characteristics'!$C:$C,0))),"",INDEX('Policy Characteristics'!G:G,MATCH($C758,'Policy Characteristics'!$C:$C,0)))</f>
        <v>1</v>
      </c>
      <c r="N758" s="242">
        <f>IF(ISBLANK(INDEX('Policy Characteristics'!H:H,MATCH($C758,'Policy Characteristics'!$C:$C,0))),"",INDEX('Policy Characteristics'!H:H,MATCH($C758,'Policy Characteristics'!$C:$C,0)))</f>
        <v>0.01</v>
      </c>
      <c r="O758" s="446" t="str">
        <f>IF(ISBLANK(INDEX('Policy Characteristics'!I:I,MATCH($C758,'Policy Characteristics'!$C:$C,0))),"",INDEX('Policy Characteristics'!I:I,MATCH($C758,'Policy Characteristics'!$C:$C,0)))</f>
        <v>% of fuel shifted</v>
      </c>
      <c r="P758" s="44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446" t="str">
        <f>IF(ISBLANK(INDEX('Policy Characteristics'!K:K,MATCH($C758,'Policy Characteristics'!$C:$C,0))),"",INDEX('Policy Characteristics'!K:K,MATCH($C758,'Policy Characteristics'!$C:$C,0)))</f>
        <v>industry-ag-main.html#fuel-switching</v>
      </c>
      <c r="R758" s="446" t="str">
        <f>IF(ISBLANK(INDEX('Policy Characteristics'!L:L,MATCH($C758,'Policy Characteristics'!$C:$C,0))),"",INDEX('Policy Characteristics'!L:L,MATCH($C758,'Policy Characteristics'!$C:$C,0)))</f>
        <v>industry-elec-and-hydrogen.html</v>
      </c>
    </row>
    <row r="759" spans="1:18" x14ac:dyDescent="0.25">
      <c r="A759" s="446" t="str">
        <f>IF(ISBLANK(INDEX('Policy Characteristics'!A:A,MATCH($C759,'Policy Characteristics'!$C:$C,0))),"",INDEX('Policy Characteristics'!A:A,MATCH($C759,'Policy Characteristics'!$C:$C,0)))</f>
        <v>Industry</v>
      </c>
      <c r="B759" s="467" t="str">
        <f>IF(ISBLANK(INDEX('Policy Characteristics'!B:B,MATCH($C759,'Policy Characteristics'!$C:$C,0))),"",INDEX('Policy Characteristics'!B:B,MATCH($C759,'Policy Characteristics'!$C:$C,0)))</f>
        <v>Electrification</v>
      </c>
      <c r="C759" s="446" t="str">
        <f t="shared" si="36"/>
        <v>Fraction of Eligible Industrial Energy Use Shifted to Electricity</v>
      </c>
      <c r="D759" s="294" t="s">
        <v>3084</v>
      </c>
      <c r="E759" t="s">
        <v>3673</v>
      </c>
      <c r="F759" t="s">
        <v>3046</v>
      </c>
      <c r="G759" s="339" t="s">
        <v>3673</v>
      </c>
      <c r="H759" s="20">
        <v>2001</v>
      </c>
      <c r="I759" s="468" t="s">
        <v>43</v>
      </c>
      <c r="J759" s="469" t="str">
        <f>IF(ISBLANK(INDEX('Policy Characteristics'!D:D,MATCH($C759,'Policy Characteristics'!$C:$C,0))),"",INDEX('Policy Characteristics'!D:D,MATCH($C759,'Policy Characteristics'!$C:$C,0)))</f>
        <v>Electrification</v>
      </c>
      <c r="K759" s="446" t="str">
        <f>IF(ISBLANK(INDEX('Policy Characteristics'!E:E,MATCH($C759,'Policy Characteristics'!$C:$C,0))),"",INDEX('Policy Characteristics'!E:E,MATCH($C759,'Policy Characteristics'!$C:$C,0)))</f>
        <v>indst shift to electricity</v>
      </c>
      <c r="L759" s="242">
        <f>IF(ISBLANK(INDEX('Policy Characteristics'!F:F,MATCH($C759,'Policy Characteristics'!$C:$C,0))),"",INDEX('Policy Characteristics'!F:F,MATCH($C759,'Policy Characteristics'!$C:$C,0)))</f>
        <v>0</v>
      </c>
      <c r="M759" s="242">
        <f>IF(ISBLANK(INDEX('Policy Characteristics'!G:G,MATCH($C759,'Policy Characteristics'!$C:$C,0))),"",INDEX('Policy Characteristics'!G:G,MATCH($C759,'Policy Characteristics'!$C:$C,0)))</f>
        <v>1</v>
      </c>
      <c r="N759" s="242">
        <f>IF(ISBLANK(INDEX('Policy Characteristics'!H:H,MATCH($C759,'Policy Characteristics'!$C:$C,0))),"",INDEX('Policy Characteristics'!H:H,MATCH($C759,'Policy Characteristics'!$C:$C,0)))</f>
        <v>0.01</v>
      </c>
      <c r="O759" s="446" t="str">
        <f>IF(ISBLANK(INDEX('Policy Characteristics'!I:I,MATCH($C759,'Policy Characteristics'!$C:$C,0))),"",INDEX('Policy Characteristics'!I:I,MATCH($C759,'Policy Characteristics'!$C:$C,0)))</f>
        <v>% of fuel shifted</v>
      </c>
      <c r="P759" s="44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446" t="str">
        <f>IF(ISBLANK(INDEX('Policy Characteristics'!K:K,MATCH($C759,'Policy Characteristics'!$C:$C,0))),"",INDEX('Policy Characteristics'!K:K,MATCH($C759,'Policy Characteristics'!$C:$C,0)))</f>
        <v>industry-ag-main.html#fuel-switching</v>
      </c>
      <c r="R759" s="446" t="str">
        <f>IF(ISBLANK(INDEX('Policy Characteristics'!L:L,MATCH($C759,'Policy Characteristics'!$C:$C,0))),"",INDEX('Policy Characteristics'!L:L,MATCH($C759,'Policy Characteristics'!$C:$C,0)))</f>
        <v>industry-elec-and-hydrogen.html</v>
      </c>
    </row>
    <row r="760" spans="1:18" x14ac:dyDescent="0.25">
      <c r="A760" s="446" t="str">
        <f>IF(ISBLANK(INDEX('Policy Characteristics'!A:A,MATCH($C760,'Policy Characteristics'!$C:$C,0))),"",INDEX('Policy Characteristics'!A:A,MATCH($C760,'Policy Characteristics'!$C:$C,0)))</f>
        <v>Industry</v>
      </c>
      <c r="B760" s="467" t="str">
        <f>IF(ISBLANK(INDEX('Policy Characteristics'!B:B,MATCH($C760,'Policy Characteristics'!$C:$C,0))),"",INDEX('Policy Characteristics'!B:B,MATCH($C760,'Policy Characteristics'!$C:$C,0)))</f>
        <v>Electrification</v>
      </c>
      <c r="C760" s="446" t="str">
        <f t="shared" ref="C760:C791" si="37">C$592</f>
        <v>Fraction of Eligible Industrial Energy Use Shifted to Electricity</v>
      </c>
      <c r="D760" s="294" t="s">
        <v>3085</v>
      </c>
      <c r="E760" t="s">
        <v>3515</v>
      </c>
      <c r="F760" t="s">
        <v>3047</v>
      </c>
      <c r="G760" s="339" t="s">
        <v>3522</v>
      </c>
      <c r="H760" s="20">
        <v>2002</v>
      </c>
      <c r="I760" s="468" t="s">
        <v>43</v>
      </c>
      <c r="J760" s="469" t="str">
        <f>IF(ISBLANK(INDEX('Policy Characteristics'!D:D,MATCH($C760,'Policy Characteristics'!$C:$C,0))),"",INDEX('Policy Characteristics'!D:D,MATCH($C760,'Policy Characteristics'!$C:$C,0)))</f>
        <v>Electrification</v>
      </c>
      <c r="K760" s="446" t="str">
        <f>IF(ISBLANK(INDEX('Policy Characteristics'!E:E,MATCH($C760,'Policy Characteristics'!$C:$C,0))),"",INDEX('Policy Characteristics'!E:E,MATCH($C760,'Policy Characteristics'!$C:$C,0)))</f>
        <v>indst shift to electricity</v>
      </c>
      <c r="L760" s="242">
        <f>IF(ISBLANK(INDEX('Policy Characteristics'!F:F,MATCH($C760,'Policy Characteristics'!$C:$C,0))),"",INDEX('Policy Characteristics'!F:F,MATCH($C760,'Policy Characteristics'!$C:$C,0)))</f>
        <v>0</v>
      </c>
      <c r="M760" s="242">
        <f>IF(ISBLANK(INDEX('Policy Characteristics'!G:G,MATCH($C760,'Policy Characteristics'!$C:$C,0))),"",INDEX('Policy Characteristics'!G:G,MATCH($C760,'Policy Characteristics'!$C:$C,0)))</f>
        <v>1</v>
      </c>
      <c r="N760" s="242">
        <f>IF(ISBLANK(INDEX('Policy Characteristics'!H:H,MATCH($C760,'Policy Characteristics'!$C:$C,0))),"",INDEX('Policy Characteristics'!H:H,MATCH($C760,'Policy Characteristics'!$C:$C,0)))</f>
        <v>0.01</v>
      </c>
      <c r="O760" s="446" t="str">
        <f>IF(ISBLANK(INDEX('Policy Characteristics'!I:I,MATCH($C760,'Policy Characteristics'!$C:$C,0))),"",INDEX('Policy Characteristics'!I:I,MATCH($C760,'Policy Characteristics'!$C:$C,0)))</f>
        <v>% of fuel shifted</v>
      </c>
      <c r="P760" s="44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446" t="str">
        <f>IF(ISBLANK(INDEX('Policy Characteristics'!K:K,MATCH($C760,'Policy Characteristics'!$C:$C,0))),"",INDEX('Policy Characteristics'!K:K,MATCH($C760,'Policy Characteristics'!$C:$C,0)))</f>
        <v>industry-ag-main.html#fuel-switching</v>
      </c>
      <c r="R760" s="446" t="str">
        <f>IF(ISBLANK(INDEX('Policy Characteristics'!L:L,MATCH($C760,'Policy Characteristics'!$C:$C,0))),"",INDEX('Policy Characteristics'!L:L,MATCH($C760,'Policy Characteristics'!$C:$C,0)))</f>
        <v>industry-elec-and-hydrogen.html</v>
      </c>
    </row>
    <row r="761" spans="1:18" x14ac:dyDescent="0.25">
      <c r="A761" s="446" t="str">
        <f>IF(ISBLANK(INDEX('Policy Characteristics'!A:A,MATCH($C761,'Policy Characteristics'!$C:$C,0))),"",INDEX('Policy Characteristics'!A:A,MATCH($C761,'Policy Characteristics'!$C:$C,0)))</f>
        <v>Industry</v>
      </c>
      <c r="B761" s="467" t="str">
        <f>IF(ISBLANK(INDEX('Policy Characteristics'!B:B,MATCH($C761,'Policy Characteristics'!$C:$C,0))),"",INDEX('Policy Characteristics'!B:B,MATCH($C761,'Policy Characteristics'!$C:$C,0)))</f>
        <v>Electrification</v>
      </c>
      <c r="C761" s="446" t="str">
        <f t="shared" si="37"/>
        <v>Fraction of Eligible Industrial Energy Use Shifted to Electricity</v>
      </c>
      <c r="D761" s="294" t="s">
        <v>3085</v>
      </c>
      <c r="E761" t="s">
        <v>3516</v>
      </c>
      <c r="F761" t="s">
        <v>3047</v>
      </c>
      <c r="G761" s="339" t="s">
        <v>3523</v>
      </c>
      <c r="H761" s="20">
        <v>2003</v>
      </c>
      <c r="I761" s="468" t="s">
        <v>43</v>
      </c>
      <c r="J761" s="469" t="str">
        <f>IF(ISBLANK(INDEX('Policy Characteristics'!D:D,MATCH($C761,'Policy Characteristics'!$C:$C,0))),"",INDEX('Policy Characteristics'!D:D,MATCH($C761,'Policy Characteristics'!$C:$C,0)))</f>
        <v>Electrification</v>
      </c>
      <c r="K761" s="446" t="str">
        <f>IF(ISBLANK(INDEX('Policy Characteristics'!E:E,MATCH($C761,'Policy Characteristics'!$C:$C,0))),"",INDEX('Policy Characteristics'!E:E,MATCH($C761,'Policy Characteristics'!$C:$C,0)))</f>
        <v>indst shift to electricity</v>
      </c>
      <c r="L761" s="242">
        <f>IF(ISBLANK(INDEX('Policy Characteristics'!F:F,MATCH($C761,'Policy Characteristics'!$C:$C,0))),"",INDEX('Policy Characteristics'!F:F,MATCH($C761,'Policy Characteristics'!$C:$C,0)))</f>
        <v>0</v>
      </c>
      <c r="M761" s="242">
        <f>IF(ISBLANK(INDEX('Policy Characteristics'!G:G,MATCH($C761,'Policy Characteristics'!$C:$C,0))),"",INDEX('Policy Characteristics'!G:G,MATCH($C761,'Policy Characteristics'!$C:$C,0)))</f>
        <v>1</v>
      </c>
      <c r="N761" s="242">
        <f>IF(ISBLANK(INDEX('Policy Characteristics'!H:H,MATCH($C761,'Policy Characteristics'!$C:$C,0))),"",INDEX('Policy Characteristics'!H:H,MATCH($C761,'Policy Characteristics'!$C:$C,0)))</f>
        <v>0.01</v>
      </c>
      <c r="O761" s="446" t="str">
        <f>IF(ISBLANK(INDEX('Policy Characteristics'!I:I,MATCH($C761,'Policy Characteristics'!$C:$C,0))),"",INDEX('Policy Characteristics'!I:I,MATCH($C761,'Policy Characteristics'!$C:$C,0)))</f>
        <v>% of fuel shifted</v>
      </c>
      <c r="P761" s="44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446" t="str">
        <f>IF(ISBLANK(INDEX('Policy Characteristics'!K:K,MATCH($C761,'Policy Characteristics'!$C:$C,0))),"",INDEX('Policy Characteristics'!K:K,MATCH($C761,'Policy Characteristics'!$C:$C,0)))</f>
        <v>industry-ag-main.html#fuel-switching</v>
      </c>
      <c r="R761" s="446" t="str">
        <f>IF(ISBLANK(INDEX('Policy Characteristics'!L:L,MATCH($C761,'Policy Characteristics'!$C:$C,0))),"",INDEX('Policy Characteristics'!L:L,MATCH($C761,'Policy Characteristics'!$C:$C,0)))</f>
        <v>industry-elec-and-hydrogen.html</v>
      </c>
    </row>
    <row r="762" spans="1:18" x14ac:dyDescent="0.25">
      <c r="A762" s="446" t="str">
        <f>IF(ISBLANK(INDEX('Policy Characteristics'!A:A,MATCH($C762,'Policy Characteristics'!$C:$C,0))),"",INDEX('Policy Characteristics'!A:A,MATCH($C762,'Policy Characteristics'!$C:$C,0)))</f>
        <v>Industry</v>
      </c>
      <c r="B762" s="467" t="str">
        <f>IF(ISBLANK(INDEX('Policy Characteristics'!B:B,MATCH($C762,'Policy Characteristics'!$C:$C,0))),"",INDEX('Policy Characteristics'!B:B,MATCH($C762,'Policy Characteristics'!$C:$C,0)))</f>
        <v>Electrification</v>
      </c>
      <c r="C762" s="446" t="str">
        <f t="shared" si="37"/>
        <v>Fraction of Eligible Industrial Energy Use Shifted to Electricity</v>
      </c>
      <c r="D762" s="294" t="s">
        <v>3085</v>
      </c>
      <c r="E762" t="s">
        <v>3517</v>
      </c>
      <c r="F762" t="s">
        <v>3047</v>
      </c>
      <c r="G762" s="339" t="s">
        <v>3524</v>
      </c>
      <c r="H762" s="20">
        <v>2004</v>
      </c>
      <c r="I762" s="468" t="s">
        <v>43</v>
      </c>
      <c r="J762" s="469" t="str">
        <f>IF(ISBLANK(INDEX('Policy Characteristics'!D:D,MATCH($C762,'Policy Characteristics'!$C:$C,0))),"",INDEX('Policy Characteristics'!D:D,MATCH($C762,'Policy Characteristics'!$C:$C,0)))</f>
        <v>Electrification</v>
      </c>
      <c r="K762" s="446" t="str">
        <f>IF(ISBLANK(INDEX('Policy Characteristics'!E:E,MATCH($C762,'Policy Characteristics'!$C:$C,0))),"",INDEX('Policy Characteristics'!E:E,MATCH($C762,'Policy Characteristics'!$C:$C,0)))</f>
        <v>indst shift to electricity</v>
      </c>
      <c r="L762" s="242">
        <f>IF(ISBLANK(INDEX('Policy Characteristics'!F:F,MATCH($C762,'Policy Characteristics'!$C:$C,0))),"",INDEX('Policy Characteristics'!F:F,MATCH($C762,'Policy Characteristics'!$C:$C,0)))</f>
        <v>0</v>
      </c>
      <c r="M762" s="242">
        <f>IF(ISBLANK(INDEX('Policy Characteristics'!G:G,MATCH($C762,'Policy Characteristics'!$C:$C,0))),"",INDEX('Policy Characteristics'!G:G,MATCH($C762,'Policy Characteristics'!$C:$C,0)))</f>
        <v>1</v>
      </c>
      <c r="N762" s="242">
        <f>IF(ISBLANK(INDEX('Policy Characteristics'!H:H,MATCH($C762,'Policy Characteristics'!$C:$C,0))),"",INDEX('Policy Characteristics'!H:H,MATCH($C762,'Policy Characteristics'!$C:$C,0)))</f>
        <v>0.01</v>
      </c>
      <c r="O762" s="446" t="str">
        <f>IF(ISBLANK(INDEX('Policy Characteristics'!I:I,MATCH($C762,'Policy Characteristics'!$C:$C,0))),"",INDEX('Policy Characteristics'!I:I,MATCH($C762,'Policy Characteristics'!$C:$C,0)))</f>
        <v>% of fuel shifted</v>
      </c>
      <c r="P762" s="44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446" t="str">
        <f>IF(ISBLANK(INDEX('Policy Characteristics'!K:K,MATCH($C762,'Policy Characteristics'!$C:$C,0))),"",INDEX('Policy Characteristics'!K:K,MATCH($C762,'Policy Characteristics'!$C:$C,0)))</f>
        <v>industry-ag-main.html#fuel-switching</v>
      </c>
      <c r="R762" s="446" t="str">
        <f>IF(ISBLANK(INDEX('Policy Characteristics'!L:L,MATCH($C762,'Policy Characteristics'!$C:$C,0))),"",INDEX('Policy Characteristics'!L:L,MATCH($C762,'Policy Characteristics'!$C:$C,0)))</f>
        <v>industry-elec-and-hydrogen.html</v>
      </c>
    </row>
    <row r="763" spans="1:18" x14ac:dyDescent="0.25">
      <c r="A763" s="446" t="str">
        <f>IF(ISBLANK(INDEX('Policy Characteristics'!A:A,MATCH($C763,'Policy Characteristics'!$C:$C,0))),"",INDEX('Policy Characteristics'!A:A,MATCH($C763,'Policy Characteristics'!$C:$C,0)))</f>
        <v>Industry</v>
      </c>
      <c r="B763" s="467" t="str">
        <f>IF(ISBLANK(INDEX('Policy Characteristics'!B:B,MATCH($C763,'Policy Characteristics'!$C:$C,0))),"",INDEX('Policy Characteristics'!B:B,MATCH($C763,'Policy Characteristics'!$C:$C,0)))</f>
        <v>Electrification</v>
      </c>
      <c r="C763" s="446" t="str">
        <f t="shared" si="37"/>
        <v>Fraction of Eligible Industrial Energy Use Shifted to Electricity</v>
      </c>
      <c r="D763" s="294" t="s">
        <v>3085</v>
      </c>
      <c r="E763" t="s">
        <v>3518</v>
      </c>
      <c r="F763" t="s">
        <v>3047</v>
      </c>
      <c r="G763" s="339" t="s">
        <v>3525</v>
      </c>
      <c r="H763" s="20">
        <v>2005</v>
      </c>
      <c r="I763" s="468" t="s">
        <v>43</v>
      </c>
      <c r="J763" s="469" t="str">
        <f>IF(ISBLANK(INDEX('Policy Characteristics'!D:D,MATCH($C763,'Policy Characteristics'!$C:$C,0))),"",INDEX('Policy Characteristics'!D:D,MATCH($C763,'Policy Characteristics'!$C:$C,0)))</f>
        <v>Electrification</v>
      </c>
      <c r="K763" s="446" t="str">
        <f>IF(ISBLANK(INDEX('Policy Characteristics'!E:E,MATCH($C763,'Policy Characteristics'!$C:$C,0))),"",INDEX('Policy Characteristics'!E:E,MATCH($C763,'Policy Characteristics'!$C:$C,0)))</f>
        <v>indst shift to electricity</v>
      </c>
      <c r="L763" s="242">
        <f>IF(ISBLANK(INDEX('Policy Characteristics'!F:F,MATCH($C763,'Policy Characteristics'!$C:$C,0))),"",INDEX('Policy Characteristics'!F:F,MATCH($C763,'Policy Characteristics'!$C:$C,0)))</f>
        <v>0</v>
      </c>
      <c r="M763" s="242">
        <f>IF(ISBLANK(INDEX('Policy Characteristics'!G:G,MATCH($C763,'Policy Characteristics'!$C:$C,0))),"",INDEX('Policy Characteristics'!G:G,MATCH($C763,'Policy Characteristics'!$C:$C,0)))</f>
        <v>1</v>
      </c>
      <c r="N763" s="242">
        <f>IF(ISBLANK(INDEX('Policy Characteristics'!H:H,MATCH($C763,'Policy Characteristics'!$C:$C,0))),"",INDEX('Policy Characteristics'!H:H,MATCH($C763,'Policy Characteristics'!$C:$C,0)))</f>
        <v>0.01</v>
      </c>
      <c r="O763" s="446" t="str">
        <f>IF(ISBLANK(INDEX('Policy Characteristics'!I:I,MATCH($C763,'Policy Characteristics'!$C:$C,0))),"",INDEX('Policy Characteristics'!I:I,MATCH($C763,'Policy Characteristics'!$C:$C,0)))</f>
        <v>% of fuel shifted</v>
      </c>
      <c r="P763" s="44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446" t="str">
        <f>IF(ISBLANK(INDEX('Policy Characteristics'!K:K,MATCH($C763,'Policy Characteristics'!$C:$C,0))),"",INDEX('Policy Characteristics'!K:K,MATCH($C763,'Policy Characteristics'!$C:$C,0)))</f>
        <v>industry-ag-main.html#fuel-switching</v>
      </c>
      <c r="R763" s="446" t="str">
        <f>IF(ISBLANK(INDEX('Policy Characteristics'!L:L,MATCH($C763,'Policy Characteristics'!$C:$C,0))),"",INDEX('Policy Characteristics'!L:L,MATCH($C763,'Policy Characteristics'!$C:$C,0)))</f>
        <v>industry-elec-and-hydrogen.html</v>
      </c>
    </row>
    <row r="764" spans="1:18" x14ac:dyDescent="0.25">
      <c r="A764" s="446" t="str">
        <f>IF(ISBLANK(INDEX('Policy Characteristics'!A:A,MATCH($C764,'Policy Characteristics'!$C:$C,0))),"",INDEX('Policy Characteristics'!A:A,MATCH($C764,'Policy Characteristics'!$C:$C,0)))</f>
        <v>Industry</v>
      </c>
      <c r="B764" s="467" t="str">
        <f>IF(ISBLANK(INDEX('Policy Characteristics'!B:B,MATCH($C764,'Policy Characteristics'!$C:$C,0))),"",INDEX('Policy Characteristics'!B:B,MATCH($C764,'Policy Characteristics'!$C:$C,0)))</f>
        <v>Electrification</v>
      </c>
      <c r="C764" s="446" t="str">
        <f t="shared" si="37"/>
        <v>Fraction of Eligible Industrial Energy Use Shifted to Electricity</v>
      </c>
      <c r="D764" s="294" t="s">
        <v>3085</v>
      </c>
      <c r="E764" t="s">
        <v>3519</v>
      </c>
      <c r="F764" t="s">
        <v>3047</v>
      </c>
      <c r="G764" s="339" t="s">
        <v>3526</v>
      </c>
      <c r="H764" s="20">
        <v>2006</v>
      </c>
      <c r="I764" s="468" t="s">
        <v>43</v>
      </c>
      <c r="J764" s="469" t="str">
        <f>IF(ISBLANK(INDEX('Policy Characteristics'!D:D,MATCH($C764,'Policy Characteristics'!$C:$C,0))),"",INDEX('Policy Characteristics'!D:D,MATCH($C764,'Policy Characteristics'!$C:$C,0)))</f>
        <v>Electrification</v>
      </c>
      <c r="K764" s="446" t="str">
        <f>IF(ISBLANK(INDEX('Policy Characteristics'!E:E,MATCH($C764,'Policy Characteristics'!$C:$C,0))),"",INDEX('Policy Characteristics'!E:E,MATCH($C764,'Policy Characteristics'!$C:$C,0)))</f>
        <v>indst shift to electricity</v>
      </c>
      <c r="L764" s="242">
        <f>IF(ISBLANK(INDEX('Policy Characteristics'!F:F,MATCH($C764,'Policy Characteristics'!$C:$C,0))),"",INDEX('Policy Characteristics'!F:F,MATCH($C764,'Policy Characteristics'!$C:$C,0)))</f>
        <v>0</v>
      </c>
      <c r="M764" s="242">
        <f>IF(ISBLANK(INDEX('Policy Characteristics'!G:G,MATCH($C764,'Policy Characteristics'!$C:$C,0))),"",INDEX('Policy Characteristics'!G:G,MATCH($C764,'Policy Characteristics'!$C:$C,0)))</f>
        <v>1</v>
      </c>
      <c r="N764" s="242">
        <f>IF(ISBLANK(INDEX('Policy Characteristics'!H:H,MATCH($C764,'Policy Characteristics'!$C:$C,0))),"",INDEX('Policy Characteristics'!H:H,MATCH($C764,'Policy Characteristics'!$C:$C,0)))</f>
        <v>0.01</v>
      </c>
      <c r="O764" s="446" t="str">
        <f>IF(ISBLANK(INDEX('Policy Characteristics'!I:I,MATCH($C764,'Policy Characteristics'!$C:$C,0))),"",INDEX('Policy Characteristics'!I:I,MATCH($C764,'Policy Characteristics'!$C:$C,0)))</f>
        <v>% of fuel shifted</v>
      </c>
      <c r="P764" s="44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446" t="str">
        <f>IF(ISBLANK(INDEX('Policy Characteristics'!K:K,MATCH($C764,'Policy Characteristics'!$C:$C,0))),"",INDEX('Policy Characteristics'!K:K,MATCH($C764,'Policy Characteristics'!$C:$C,0)))</f>
        <v>industry-ag-main.html#fuel-switching</v>
      </c>
      <c r="R764" s="446" t="str">
        <f>IF(ISBLANK(INDEX('Policy Characteristics'!L:L,MATCH($C764,'Policy Characteristics'!$C:$C,0))),"",INDEX('Policy Characteristics'!L:L,MATCH($C764,'Policy Characteristics'!$C:$C,0)))</f>
        <v>industry-elec-and-hydrogen.html</v>
      </c>
    </row>
    <row r="765" spans="1:18" x14ac:dyDescent="0.25">
      <c r="A765" s="446" t="str">
        <f>IF(ISBLANK(INDEX('Policy Characteristics'!A:A,MATCH($C765,'Policy Characteristics'!$C:$C,0))),"",INDEX('Policy Characteristics'!A:A,MATCH($C765,'Policy Characteristics'!$C:$C,0)))</f>
        <v>Industry</v>
      </c>
      <c r="B765" s="467" t="str">
        <f>IF(ISBLANK(INDEX('Policy Characteristics'!B:B,MATCH($C765,'Policy Characteristics'!$C:$C,0))),"",INDEX('Policy Characteristics'!B:B,MATCH($C765,'Policy Characteristics'!$C:$C,0)))</f>
        <v>Electrification</v>
      </c>
      <c r="C765" s="446" t="str">
        <f t="shared" si="37"/>
        <v>Fraction of Eligible Industrial Energy Use Shifted to Electricity</v>
      </c>
      <c r="D765" s="294" t="s">
        <v>3085</v>
      </c>
      <c r="E765" t="s">
        <v>3520</v>
      </c>
      <c r="F765" t="s">
        <v>3047</v>
      </c>
      <c r="G765" s="339" t="s">
        <v>3527</v>
      </c>
      <c r="H765" s="20">
        <v>2007</v>
      </c>
      <c r="I765" s="468" t="s">
        <v>43</v>
      </c>
      <c r="J765" s="469" t="str">
        <f>IF(ISBLANK(INDEX('Policy Characteristics'!D:D,MATCH($C765,'Policy Characteristics'!$C:$C,0))),"",INDEX('Policy Characteristics'!D:D,MATCH($C765,'Policy Characteristics'!$C:$C,0)))</f>
        <v>Electrification</v>
      </c>
      <c r="K765" s="446" t="str">
        <f>IF(ISBLANK(INDEX('Policy Characteristics'!E:E,MATCH($C765,'Policy Characteristics'!$C:$C,0))),"",INDEX('Policy Characteristics'!E:E,MATCH($C765,'Policy Characteristics'!$C:$C,0)))</f>
        <v>indst shift to electricity</v>
      </c>
      <c r="L765" s="242">
        <f>IF(ISBLANK(INDEX('Policy Characteristics'!F:F,MATCH($C765,'Policy Characteristics'!$C:$C,0))),"",INDEX('Policy Characteristics'!F:F,MATCH($C765,'Policy Characteristics'!$C:$C,0)))</f>
        <v>0</v>
      </c>
      <c r="M765" s="242">
        <f>IF(ISBLANK(INDEX('Policy Characteristics'!G:G,MATCH($C765,'Policy Characteristics'!$C:$C,0))),"",INDEX('Policy Characteristics'!G:G,MATCH($C765,'Policy Characteristics'!$C:$C,0)))</f>
        <v>1</v>
      </c>
      <c r="N765" s="242">
        <f>IF(ISBLANK(INDEX('Policy Characteristics'!H:H,MATCH($C765,'Policy Characteristics'!$C:$C,0))),"",INDEX('Policy Characteristics'!H:H,MATCH($C765,'Policy Characteristics'!$C:$C,0)))</f>
        <v>0.01</v>
      </c>
      <c r="O765" s="446" t="str">
        <f>IF(ISBLANK(INDEX('Policy Characteristics'!I:I,MATCH($C765,'Policy Characteristics'!$C:$C,0))),"",INDEX('Policy Characteristics'!I:I,MATCH($C765,'Policy Characteristics'!$C:$C,0)))</f>
        <v>% of fuel shifted</v>
      </c>
      <c r="P765" s="44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446" t="str">
        <f>IF(ISBLANK(INDEX('Policy Characteristics'!K:K,MATCH($C765,'Policy Characteristics'!$C:$C,0))),"",INDEX('Policy Characteristics'!K:K,MATCH($C765,'Policy Characteristics'!$C:$C,0)))</f>
        <v>industry-ag-main.html#fuel-switching</v>
      </c>
      <c r="R765" s="446" t="str">
        <f>IF(ISBLANK(INDEX('Policy Characteristics'!L:L,MATCH($C765,'Policy Characteristics'!$C:$C,0))),"",INDEX('Policy Characteristics'!L:L,MATCH($C765,'Policy Characteristics'!$C:$C,0)))</f>
        <v>industry-elec-and-hydrogen.html</v>
      </c>
    </row>
    <row r="766" spans="1:18" x14ac:dyDescent="0.25">
      <c r="A766" s="446" t="str">
        <f>IF(ISBLANK(INDEX('Policy Characteristics'!A:A,MATCH($C766,'Policy Characteristics'!$C:$C,0))),"",INDEX('Policy Characteristics'!A:A,MATCH($C766,'Policy Characteristics'!$C:$C,0)))</f>
        <v>Industry</v>
      </c>
      <c r="B766" s="467" t="str">
        <f>IF(ISBLANK(INDEX('Policy Characteristics'!B:B,MATCH($C766,'Policy Characteristics'!$C:$C,0))),"",INDEX('Policy Characteristics'!B:B,MATCH($C766,'Policy Characteristics'!$C:$C,0)))</f>
        <v>Electrification</v>
      </c>
      <c r="C766" s="446" t="str">
        <f t="shared" si="37"/>
        <v>Fraction of Eligible Industrial Energy Use Shifted to Electricity</v>
      </c>
      <c r="D766" s="294" t="s">
        <v>3085</v>
      </c>
      <c r="E766" t="s">
        <v>3521</v>
      </c>
      <c r="F766" t="s">
        <v>3047</v>
      </c>
      <c r="G766" s="339" t="s">
        <v>3528</v>
      </c>
      <c r="H766" s="20">
        <v>2008</v>
      </c>
      <c r="I766" s="468" t="s">
        <v>43</v>
      </c>
      <c r="J766" s="469" t="str">
        <f>IF(ISBLANK(INDEX('Policy Characteristics'!D:D,MATCH($C766,'Policy Characteristics'!$C:$C,0))),"",INDEX('Policy Characteristics'!D:D,MATCH($C766,'Policy Characteristics'!$C:$C,0)))</f>
        <v>Electrification</v>
      </c>
      <c r="K766" s="446" t="str">
        <f>IF(ISBLANK(INDEX('Policy Characteristics'!E:E,MATCH($C766,'Policy Characteristics'!$C:$C,0))),"",INDEX('Policy Characteristics'!E:E,MATCH($C766,'Policy Characteristics'!$C:$C,0)))</f>
        <v>indst shift to electricity</v>
      </c>
      <c r="L766" s="242">
        <f>IF(ISBLANK(INDEX('Policy Characteristics'!F:F,MATCH($C766,'Policy Characteristics'!$C:$C,0))),"",INDEX('Policy Characteristics'!F:F,MATCH($C766,'Policy Characteristics'!$C:$C,0)))</f>
        <v>0</v>
      </c>
      <c r="M766" s="242">
        <f>IF(ISBLANK(INDEX('Policy Characteristics'!G:G,MATCH($C766,'Policy Characteristics'!$C:$C,0))),"",INDEX('Policy Characteristics'!G:G,MATCH($C766,'Policy Characteristics'!$C:$C,0)))</f>
        <v>1</v>
      </c>
      <c r="N766" s="242">
        <f>IF(ISBLANK(INDEX('Policy Characteristics'!H:H,MATCH($C766,'Policy Characteristics'!$C:$C,0))),"",INDEX('Policy Characteristics'!H:H,MATCH($C766,'Policy Characteristics'!$C:$C,0)))</f>
        <v>0.01</v>
      </c>
      <c r="O766" s="446" t="str">
        <f>IF(ISBLANK(INDEX('Policy Characteristics'!I:I,MATCH($C766,'Policy Characteristics'!$C:$C,0))),"",INDEX('Policy Characteristics'!I:I,MATCH($C766,'Policy Characteristics'!$C:$C,0)))</f>
        <v>% of fuel shifted</v>
      </c>
      <c r="P766" s="44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446" t="str">
        <f>IF(ISBLANK(INDEX('Policy Characteristics'!K:K,MATCH($C766,'Policy Characteristics'!$C:$C,0))),"",INDEX('Policy Characteristics'!K:K,MATCH($C766,'Policy Characteristics'!$C:$C,0)))</f>
        <v>industry-ag-main.html#fuel-switching</v>
      </c>
      <c r="R766" s="446" t="str">
        <f>IF(ISBLANK(INDEX('Policy Characteristics'!L:L,MATCH($C766,'Policy Characteristics'!$C:$C,0))),"",INDEX('Policy Characteristics'!L:L,MATCH($C766,'Policy Characteristics'!$C:$C,0)))</f>
        <v>industry-elec-and-hydrogen.html</v>
      </c>
    </row>
    <row r="767" spans="1:18" x14ac:dyDescent="0.25">
      <c r="A767" s="446" t="str">
        <f>IF(ISBLANK(INDEX('Policy Characteristics'!A:A,MATCH($C767,'Policy Characteristics'!$C:$C,0))),"",INDEX('Policy Characteristics'!A:A,MATCH($C767,'Policy Characteristics'!$C:$C,0)))</f>
        <v>Industry</v>
      </c>
      <c r="B767" s="467" t="str">
        <f>IF(ISBLANK(INDEX('Policy Characteristics'!B:B,MATCH($C767,'Policy Characteristics'!$C:$C,0))),"",INDEX('Policy Characteristics'!B:B,MATCH($C767,'Policy Characteristics'!$C:$C,0)))</f>
        <v>Electrification</v>
      </c>
      <c r="C767" s="446" t="str">
        <f t="shared" si="37"/>
        <v>Fraction of Eligible Industrial Energy Use Shifted to Electricity</v>
      </c>
      <c r="D767" s="294" t="s">
        <v>3085</v>
      </c>
      <c r="E767" t="s">
        <v>3673</v>
      </c>
      <c r="F767" t="s">
        <v>3047</v>
      </c>
      <c r="G767" s="339" t="s">
        <v>3673</v>
      </c>
      <c r="H767" s="20">
        <v>2009</v>
      </c>
      <c r="I767" s="468" t="s">
        <v>43</v>
      </c>
      <c r="J767" s="469" t="str">
        <f>IF(ISBLANK(INDEX('Policy Characteristics'!D:D,MATCH($C767,'Policy Characteristics'!$C:$C,0))),"",INDEX('Policy Characteristics'!D:D,MATCH($C767,'Policy Characteristics'!$C:$C,0)))</f>
        <v>Electrification</v>
      </c>
      <c r="K767" s="446" t="str">
        <f>IF(ISBLANK(INDEX('Policy Characteristics'!E:E,MATCH($C767,'Policy Characteristics'!$C:$C,0))),"",INDEX('Policy Characteristics'!E:E,MATCH($C767,'Policy Characteristics'!$C:$C,0)))</f>
        <v>indst shift to electricity</v>
      </c>
      <c r="L767" s="242">
        <f>IF(ISBLANK(INDEX('Policy Characteristics'!F:F,MATCH($C767,'Policy Characteristics'!$C:$C,0))),"",INDEX('Policy Characteristics'!F:F,MATCH($C767,'Policy Characteristics'!$C:$C,0)))</f>
        <v>0</v>
      </c>
      <c r="M767" s="242">
        <f>IF(ISBLANK(INDEX('Policy Characteristics'!G:G,MATCH($C767,'Policy Characteristics'!$C:$C,0))),"",INDEX('Policy Characteristics'!G:G,MATCH($C767,'Policy Characteristics'!$C:$C,0)))</f>
        <v>1</v>
      </c>
      <c r="N767" s="242">
        <f>IF(ISBLANK(INDEX('Policy Characteristics'!H:H,MATCH($C767,'Policy Characteristics'!$C:$C,0))),"",INDEX('Policy Characteristics'!H:H,MATCH($C767,'Policy Characteristics'!$C:$C,0)))</f>
        <v>0.01</v>
      </c>
      <c r="O767" s="446" t="str">
        <f>IF(ISBLANK(INDEX('Policy Characteristics'!I:I,MATCH($C767,'Policy Characteristics'!$C:$C,0))),"",INDEX('Policy Characteristics'!I:I,MATCH($C767,'Policy Characteristics'!$C:$C,0)))</f>
        <v>% of fuel shifted</v>
      </c>
      <c r="P767" s="44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446" t="str">
        <f>IF(ISBLANK(INDEX('Policy Characteristics'!K:K,MATCH($C767,'Policy Characteristics'!$C:$C,0))),"",INDEX('Policy Characteristics'!K:K,MATCH($C767,'Policy Characteristics'!$C:$C,0)))</f>
        <v>industry-ag-main.html#fuel-switching</v>
      </c>
      <c r="R767" s="446" t="str">
        <f>IF(ISBLANK(INDEX('Policy Characteristics'!L:L,MATCH($C767,'Policy Characteristics'!$C:$C,0))),"",INDEX('Policy Characteristics'!L:L,MATCH($C767,'Policy Characteristics'!$C:$C,0)))</f>
        <v>industry-elec-and-hydrogen.html</v>
      </c>
    </row>
    <row r="768" spans="1:18" x14ac:dyDescent="0.25">
      <c r="A768" s="446" t="str">
        <f>IF(ISBLANK(INDEX('Policy Characteristics'!A:A,MATCH($C768,'Policy Characteristics'!$C:$C,0))),"",INDEX('Policy Characteristics'!A:A,MATCH($C768,'Policy Characteristics'!$C:$C,0)))</f>
        <v>Industry</v>
      </c>
      <c r="B768" s="467" t="str">
        <f>IF(ISBLANK(INDEX('Policy Characteristics'!B:B,MATCH($C768,'Policy Characteristics'!$C:$C,0))),"",INDEX('Policy Characteristics'!B:B,MATCH($C768,'Policy Characteristics'!$C:$C,0)))</f>
        <v>Electrification</v>
      </c>
      <c r="C768" s="446" t="str">
        <f t="shared" si="37"/>
        <v>Fraction of Eligible Industrial Energy Use Shifted to Electricity</v>
      </c>
      <c r="D768" s="294" t="s">
        <v>3086</v>
      </c>
      <c r="E768" t="s">
        <v>3515</v>
      </c>
      <c r="F768" t="s">
        <v>3048</v>
      </c>
      <c r="G768" s="339" t="s">
        <v>3522</v>
      </c>
      <c r="H768" s="20">
        <v>2010</v>
      </c>
      <c r="I768" s="468" t="s">
        <v>43</v>
      </c>
      <c r="J768" s="469" t="str">
        <f>IF(ISBLANK(INDEX('Policy Characteristics'!D:D,MATCH($C768,'Policy Characteristics'!$C:$C,0))),"",INDEX('Policy Characteristics'!D:D,MATCH($C768,'Policy Characteristics'!$C:$C,0)))</f>
        <v>Electrification</v>
      </c>
      <c r="K768" s="446" t="str">
        <f>IF(ISBLANK(INDEX('Policy Characteristics'!E:E,MATCH($C768,'Policy Characteristics'!$C:$C,0))),"",INDEX('Policy Characteristics'!E:E,MATCH($C768,'Policy Characteristics'!$C:$C,0)))</f>
        <v>indst shift to electricity</v>
      </c>
      <c r="L768" s="242">
        <f>IF(ISBLANK(INDEX('Policy Characteristics'!F:F,MATCH($C768,'Policy Characteristics'!$C:$C,0))),"",INDEX('Policy Characteristics'!F:F,MATCH($C768,'Policy Characteristics'!$C:$C,0)))</f>
        <v>0</v>
      </c>
      <c r="M768" s="242">
        <f>IF(ISBLANK(INDEX('Policy Characteristics'!G:G,MATCH($C768,'Policy Characteristics'!$C:$C,0))),"",INDEX('Policy Characteristics'!G:G,MATCH($C768,'Policy Characteristics'!$C:$C,0)))</f>
        <v>1</v>
      </c>
      <c r="N768" s="242">
        <f>IF(ISBLANK(INDEX('Policy Characteristics'!H:H,MATCH($C768,'Policy Characteristics'!$C:$C,0))),"",INDEX('Policy Characteristics'!H:H,MATCH($C768,'Policy Characteristics'!$C:$C,0)))</f>
        <v>0.01</v>
      </c>
      <c r="O768" s="446" t="str">
        <f>IF(ISBLANK(INDEX('Policy Characteristics'!I:I,MATCH($C768,'Policy Characteristics'!$C:$C,0))),"",INDEX('Policy Characteristics'!I:I,MATCH($C768,'Policy Characteristics'!$C:$C,0)))</f>
        <v>% of fuel shifted</v>
      </c>
      <c r="P768" s="44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446" t="str">
        <f>IF(ISBLANK(INDEX('Policy Characteristics'!K:K,MATCH($C768,'Policy Characteristics'!$C:$C,0))),"",INDEX('Policy Characteristics'!K:K,MATCH($C768,'Policy Characteristics'!$C:$C,0)))</f>
        <v>industry-ag-main.html#fuel-switching</v>
      </c>
      <c r="R768" s="446" t="str">
        <f>IF(ISBLANK(INDEX('Policy Characteristics'!L:L,MATCH($C768,'Policy Characteristics'!$C:$C,0))),"",INDEX('Policy Characteristics'!L:L,MATCH($C768,'Policy Characteristics'!$C:$C,0)))</f>
        <v>industry-elec-and-hydrogen.html</v>
      </c>
    </row>
    <row r="769" spans="1:18" x14ac:dyDescent="0.25">
      <c r="A769" s="446" t="str">
        <f>IF(ISBLANK(INDEX('Policy Characteristics'!A:A,MATCH($C769,'Policy Characteristics'!$C:$C,0))),"",INDEX('Policy Characteristics'!A:A,MATCH($C769,'Policy Characteristics'!$C:$C,0)))</f>
        <v>Industry</v>
      </c>
      <c r="B769" s="467" t="str">
        <f>IF(ISBLANK(INDEX('Policy Characteristics'!B:B,MATCH($C769,'Policy Characteristics'!$C:$C,0))),"",INDEX('Policy Characteristics'!B:B,MATCH($C769,'Policy Characteristics'!$C:$C,0)))</f>
        <v>Electrification</v>
      </c>
      <c r="C769" s="446" t="str">
        <f t="shared" si="37"/>
        <v>Fraction of Eligible Industrial Energy Use Shifted to Electricity</v>
      </c>
      <c r="D769" s="294" t="s">
        <v>3086</v>
      </c>
      <c r="E769" t="s">
        <v>3516</v>
      </c>
      <c r="F769" t="s">
        <v>3048</v>
      </c>
      <c r="G769" s="339" t="s">
        <v>3523</v>
      </c>
      <c r="H769" s="20">
        <v>2011</v>
      </c>
      <c r="I769" s="468" t="s">
        <v>43</v>
      </c>
      <c r="J769" s="469" t="str">
        <f>IF(ISBLANK(INDEX('Policy Characteristics'!D:D,MATCH($C769,'Policy Characteristics'!$C:$C,0))),"",INDEX('Policy Characteristics'!D:D,MATCH($C769,'Policy Characteristics'!$C:$C,0)))</f>
        <v>Electrification</v>
      </c>
      <c r="K769" s="446" t="str">
        <f>IF(ISBLANK(INDEX('Policy Characteristics'!E:E,MATCH($C769,'Policy Characteristics'!$C:$C,0))),"",INDEX('Policy Characteristics'!E:E,MATCH($C769,'Policy Characteristics'!$C:$C,0)))</f>
        <v>indst shift to electricity</v>
      </c>
      <c r="L769" s="242">
        <f>IF(ISBLANK(INDEX('Policy Characteristics'!F:F,MATCH($C769,'Policy Characteristics'!$C:$C,0))),"",INDEX('Policy Characteristics'!F:F,MATCH($C769,'Policy Characteristics'!$C:$C,0)))</f>
        <v>0</v>
      </c>
      <c r="M769" s="242">
        <f>IF(ISBLANK(INDEX('Policy Characteristics'!G:G,MATCH($C769,'Policy Characteristics'!$C:$C,0))),"",INDEX('Policy Characteristics'!G:G,MATCH($C769,'Policy Characteristics'!$C:$C,0)))</f>
        <v>1</v>
      </c>
      <c r="N769" s="242">
        <f>IF(ISBLANK(INDEX('Policy Characteristics'!H:H,MATCH($C769,'Policy Characteristics'!$C:$C,0))),"",INDEX('Policy Characteristics'!H:H,MATCH($C769,'Policy Characteristics'!$C:$C,0)))</f>
        <v>0.01</v>
      </c>
      <c r="O769" s="446" t="str">
        <f>IF(ISBLANK(INDEX('Policy Characteristics'!I:I,MATCH($C769,'Policy Characteristics'!$C:$C,0))),"",INDEX('Policy Characteristics'!I:I,MATCH($C769,'Policy Characteristics'!$C:$C,0)))</f>
        <v>% of fuel shifted</v>
      </c>
      <c r="P769" s="44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446" t="str">
        <f>IF(ISBLANK(INDEX('Policy Characteristics'!K:K,MATCH($C769,'Policy Characteristics'!$C:$C,0))),"",INDEX('Policy Characteristics'!K:K,MATCH($C769,'Policy Characteristics'!$C:$C,0)))</f>
        <v>industry-ag-main.html#fuel-switching</v>
      </c>
      <c r="R769" s="446" t="str">
        <f>IF(ISBLANK(INDEX('Policy Characteristics'!L:L,MATCH($C769,'Policy Characteristics'!$C:$C,0))),"",INDEX('Policy Characteristics'!L:L,MATCH($C769,'Policy Characteristics'!$C:$C,0)))</f>
        <v>industry-elec-and-hydrogen.html</v>
      </c>
    </row>
    <row r="770" spans="1:18" x14ac:dyDescent="0.25">
      <c r="A770" s="446" t="str">
        <f>IF(ISBLANK(INDEX('Policy Characteristics'!A:A,MATCH($C770,'Policy Characteristics'!$C:$C,0))),"",INDEX('Policy Characteristics'!A:A,MATCH($C770,'Policy Characteristics'!$C:$C,0)))</f>
        <v>Industry</v>
      </c>
      <c r="B770" s="467" t="str">
        <f>IF(ISBLANK(INDEX('Policy Characteristics'!B:B,MATCH($C770,'Policy Characteristics'!$C:$C,0))),"",INDEX('Policy Characteristics'!B:B,MATCH($C770,'Policy Characteristics'!$C:$C,0)))</f>
        <v>Electrification</v>
      </c>
      <c r="C770" s="446" t="str">
        <f t="shared" si="37"/>
        <v>Fraction of Eligible Industrial Energy Use Shifted to Electricity</v>
      </c>
      <c r="D770" s="294" t="s">
        <v>3086</v>
      </c>
      <c r="E770" t="s">
        <v>3517</v>
      </c>
      <c r="F770" t="s">
        <v>3048</v>
      </c>
      <c r="G770" s="339" t="s">
        <v>3524</v>
      </c>
      <c r="H770" s="20">
        <v>2012</v>
      </c>
      <c r="I770" s="468" t="s">
        <v>43</v>
      </c>
      <c r="J770" s="469" t="str">
        <f>IF(ISBLANK(INDEX('Policy Characteristics'!D:D,MATCH($C770,'Policy Characteristics'!$C:$C,0))),"",INDEX('Policy Characteristics'!D:D,MATCH($C770,'Policy Characteristics'!$C:$C,0)))</f>
        <v>Electrification</v>
      </c>
      <c r="K770" s="446" t="str">
        <f>IF(ISBLANK(INDEX('Policy Characteristics'!E:E,MATCH($C770,'Policy Characteristics'!$C:$C,0))),"",INDEX('Policy Characteristics'!E:E,MATCH($C770,'Policy Characteristics'!$C:$C,0)))</f>
        <v>indst shift to electricity</v>
      </c>
      <c r="L770" s="242">
        <f>IF(ISBLANK(INDEX('Policy Characteristics'!F:F,MATCH($C770,'Policy Characteristics'!$C:$C,0))),"",INDEX('Policy Characteristics'!F:F,MATCH($C770,'Policy Characteristics'!$C:$C,0)))</f>
        <v>0</v>
      </c>
      <c r="M770" s="242">
        <f>IF(ISBLANK(INDEX('Policy Characteristics'!G:G,MATCH($C770,'Policy Characteristics'!$C:$C,0))),"",INDEX('Policy Characteristics'!G:G,MATCH($C770,'Policy Characteristics'!$C:$C,0)))</f>
        <v>1</v>
      </c>
      <c r="N770" s="242">
        <f>IF(ISBLANK(INDEX('Policy Characteristics'!H:H,MATCH($C770,'Policy Characteristics'!$C:$C,0))),"",INDEX('Policy Characteristics'!H:H,MATCH($C770,'Policy Characteristics'!$C:$C,0)))</f>
        <v>0.01</v>
      </c>
      <c r="O770" s="446" t="str">
        <f>IF(ISBLANK(INDEX('Policy Characteristics'!I:I,MATCH($C770,'Policy Characteristics'!$C:$C,0))),"",INDEX('Policy Characteristics'!I:I,MATCH($C770,'Policy Characteristics'!$C:$C,0)))</f>
        <v>% of fuel shifted</v>
      </c>
      <c r="P770" s="44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446" t="str">
        <f>IF(ISBLANK(INDEX('Policy Characteristics'!K:K,MATCH($C770,'Policy Characteristics'!$C:$C,0))),"",INDEX('Policy Characteristics'!K:K,MATCH($C770,'Policy Characteristics'!$C:$C,0)))</f>
        <v>industry-ag-main.html#fuel-switching</v>
      </c>
      <c r="R770" s="446" t="str">
        <f>IF(ISBLANK(INDEX('Policy Characteristics'!L:L,MATCH($C770,'Policy Characteristics'!$C:$C,0))),"",INDEX('Policy Characteristics'!L:L,MATCH($C770,'Policy Characteristics'!$C:$C,0)))</f>
        <v>industry-elec-and-hydrogen.html</v>
      </c>
    </row>
    <row r="771" spans="1:18" x14ac:dyDescent="0.25">
      <c r="A771" s="446" t="str">
        <f>IF(ISBLANK(INDEX('Policy Characteristics'!A:A,MATCH($C771,'Policy Characteristics'!$C:$C,0))),"",INDEX('Policy Characteristics'!A:A,MATCH($C771,'Policy Characteristics'!$C:$C,0)))</f>
        <v>Industry</v>
      </c>
      <c r="B771" s="467" t="str">
        <f>IF(ISBLANK(INDEX('Policy Characteristics'!B:B,MATCH($C771,'Policy Characteristics'!$C:$C,0))),"",INDEX('Policy Characteristics'!B:B,MATCH($C771,'Policy Characteristics'!$C:$C,0)))</f>
        <v>Electrification</v>
      </c>
      <c r="C771" s="446" t="str">
        <f t="shared" si="37"/>
        <v>Fraction of Eligible Industrial Energy Use Shifted to Electricity</v>
      </c>
      <c r="D771" s="294" t="s">
        <v>3086</v>
      </c>
      <c r="E771" t="s">
        <v>3518</v>
      </c>
      <c r="F771" t="s">
        <v>3048</v>
      </c>
      <c r="G771" s="339" t="s">
        <v>3525</v>
      </c>
      <c r="H771" s="20">
        <v>2013</v>
      </c>
      <c r="I771" s="468" t="s">
        <v>43</v>
      </c>
      <c r="J771" s="469" t="str">
        <f>IF(ISBLANK(INDEX('Policy Characteristics'!D:D,MATCH($C771,'Policy Characteristics'!$C:$C,0))),"",INDEX('Policy Characteristics'!D:D,MATCH($C771,'Policy Characteristics'!$C:$C,0)))</f>
        <v>Electrification</v>
      </c>
      <c r="K771" s="446" t="str">
        <f>IF(ISBLANK(INDEX('Policy Characteristics'!E:E,MATCH($C771,'Policy Characteristics'!$C:$C,0))),"",INDEX('Policy Characteristics'!E:E,MATCH($C771,'Policy Characteristics'!$C:$C,0)))</f>
        <v>indst shift to electricity</v>
      </c>
      <c r="L771" s="242">
        <f>IF(ISBLANK(INDEX('Policy Characteristics'!F:F,MATCH($C771,'Policy Characteristics'!$C:$C,0))),"",INDEX('Policy Characteristics'!F:F,MATCH($C771,'Policy Characteristics'!$C:$C,0)))</f>
        <v>0</v>
      </c>
      <c r="M771" s="242">
        <f>IF(ISBLANK(INDEX('Policy Characteristics'!G:G,MATCH($C771,'Policy Characteristics'!$C:$C,0))),"",INDEX('Policy Characteristics'!G:G,MATCH($C771,'Policy Characteristics'!$C:$C,0)))</f>
        <v>1</v>
      </c>
      <c r="N771" s="242">
        <f>IF(ISBLANK(INDEX('Policy Characteristics'!H:H,MATCH($C771,'Policy Characteristics'!$C:$C,0))),"",INDEX('Policy Characteristics'!H:H,MATCH($C771,'Policy Characteristics'!$C:$C,0)))</f>
        <v>0.01</v>
      </c>
      <c r="O771" s="446" t="str">
        <f>IF(ISBLANK(INDEX('Policy Characteristics'!I:I,MATCH($C771,'Policy Characteristics'!$C:$C,0))),"",INDEX('Policy Characteristics'!I:I,MATCH($C771,'Policy Characteristics'!$C:$C,0)))</f>
        <v>% of fuel shifted</v>
      </c>
      <c r="P771" s="44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446" t="str">
        <f>IF(ISBLANK(INDEX('Policy Characteristics'!K:K,MATCH($C771,'Policy Characteristics'!$C:$C,0))),"",INDEX('Policy Characteristics'!K:K,MATCH($C771,'Policy Characteristics'!$C:$C,0)))</f>
        <v>industry-ag-main.html#fuel-switching</v>
      </c>
      <c r="R771" s="446" t="str">
        <f>IF(ISBLANK(INDEX('Policy Characteristics'!L:L,MATCH($C771,'Policy Characteristics'!$C:$C,0))),"",INDEX('Policy Characteristics'!L:L,MATCH($C771,'Policy Characteristics'!$C:$C,0)))</f>
        <v>industry-elec-and-hydrogen.html</v>
      </c>
    </row>
    <row r="772" spans="1:18" x14ac:dyDescent="0.25">
      <c r="A772" s="446" t="str">
        <f>IF(ISBLANK(INDEX('Policy Characteristics'!A:A,MATCH($C772,'Policy Characteristics'!$C:$C,0))),"",INDEX('Policy Characteristics'!A:A,MATCH($C772,'Policy Characteristics'!$C:$C,0)))</f>
        <v>Industry</v>
      </c>
      <c r="B772" s="467" t="str">
        <f>IF(ISBLANK(INDEX('Policy Characteristics'!B:B,MATCH($C772,'Policy Characteristics'!$C:$C,0))),"",INDEX('Policy Characteristics'!B:B,MATCH($C772,'Policy Characteristics'!$C:$C,0)))</f>
        <v>Electrification</v>
      </c>
      <c r="C772" s="446" t="str">
        <f t="shared" si="37"/>
        <v>Fraction of Eligible Industrial Energy Use Shifted to Electricity</v>
      </c>
      <c r="D772" s="294" t="s">
        <v>3086</v>
      </c>
      <c r="E772" t="s">
        <v>3519</v>
      </c>
      <c r="F772" t="s">
        <v>3048</v>
      </c>
      <c r="G772" s="339" t="s">
        <v>3526</v>
      </c>
      <c r="H772" s="20">
        <v>2014</v>
      </c>
      <c r="I772" s="468" t="s">
        <v>43</v>
      </c>
      <c r="J772" s="469" t="str">
        <f>IF(ISBLANK(INDEX('Policy Characteristics'!D:D,MATCH($C772,'Policy Characteristics'!$C:$C,0))),"",INDEX('Policy Characteristics'!D:D,MATCH($C772,'Policy Characteristics'!$C:$C,0)))</f>
        <v>Electrification</v>
      </c>
      <c r="K772" s="446" t="str">
        <f>IF(ISBLANK(INDEX('Policy Characteristics'!E:E,MATCH($C772,'Policy Characteristics'!$C:$C,0))),"",INDEX('Policy Characteristics'!E:E,MATCH($C772,'Policy Characteristics'!$C:$C,0)))</f>
        <v>indst shift to electricity</v>
      </c>
      <c r="L772" s="242">
        <f>IF(ISBLANK(INDEX('Policy Characteristics'!F:F,MATCH($C772,'Policy Characteristics'!$C:$C,0))),"",INDEX('Policy Characteristics'!F:F,MATCH($C772,'Policy Characteristics'!$C:$C,0)))</f>
        <v>0</v>
      </c>
      <c r="M772" s="242">
        <f>IF(ISBLANK(INDEX('Policy Characteristics'!G:G,MATCH($C772,'Policy Characteristics'!$C:$C,0))),"",INDEX('Policy Characteristics'!G:G,MATCH($C772,'Policy Characteristics'!$C:$C,0)))</f>
        <v>1</v>
      </c>
      <c r="N772" s="242">
        <f>IF(ISBLANK(INDEX('Policy Characteristics'!H:H,MATCH($C772,'Policy Characteristics'!$C:$C,0))),"",INDEX('Policy Characteristics'!H:H,MATCH($C772,'Policy Characteristics'!$C:$C,0)))</f>
        <v>0.01</v>
      </c>
      <c r="O772" s="446" t="str">
        <f>IF(ISBLANK(INDEX('Policy Characteristics'!I:I,MATCH($C772,'Policy Characteristics'!$C:$C,0))),"",INDEX('Policy Characteristics'!I:I,MATCH($C772,'Policy Characteristics'!$C:$C,0)))</f>
        <v>% of fuel shifted</v>
      </c>
      <c r="P772" s="44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446" t="str">
        <f>IF(ISBLANK(INDEX('Policy Characteristics'!K:K,MATCH($C772,'Policy Characteristics'!$C:$C,0))),"",INDEX('Policy Characteristics'!K:K,MATCH($C772,'Policy Characteristics'!$C:$C,0)))</f>
        <v>industry-ag-main.html#fuel-switching</v>
      </c>
      <c r="R772" s="446" t="str">
        <f>IF(ISBLANK(INDEX('Policy Characteristics'!L:L,MATCH($C772,'Policy Characteristics'!$C:$C,0))),"",INDEX('Policy Characteristics'!L:L,MATCH($C772,'Policy Characteristics'!$C:$C,0)))</f>
        <v>industry-elec-and-hydrogen.html</v>
      </c>
    </row>
    <row r="773" spans="1:18" x14ac:dyDescent="0.25">
      <c r="A773" s="446" t="str">
        <f>IF(ISBLANK(INDEX('Policy Characteristics'!A:A,MATCH($C773,'Policy Characteristics'!$C:$C,0))),"",INDEX('Policy Characteristics'!A:A,MATCH($C773,'Policy Characteristics'!$C:$C,0)))</f>
        <v>Industry</v>
      </c>
      <c r="B773" s="467" t="str">
        <f>IF(ISBLANK(INDEX('Policy Characteristics'!B:B,MATCH($C773,'Policy Characteristics'!$C:$C,0))),"",INDEX('Policy Characteristics'!B:B,MATCH($C773,'Policy Characteristics'!$C:$C,0)))</f>
        <v>Electrification</v>
      </c>
      <c r="C773" s="446" t="str">
        <f t="shared" si="37"/>
        <v>Fraction of Eligible Industrial Energy Use Shifted to Electricity</v>
      </c>
      <c r="D773" s="294" t="s">
        <v>3086</v>
      </c>
      <c r="E773" t="s">
        <v>3520</v>
      </c>
      <c r="F773" t="s">
        <v>3048</v>
      </c>
      <c r="G773" s="339" t="s">
        <v>3527</v>
      </c>
      <c r="H773" s="20">
        <v>2015</v>
      </c>
      <c r="I773" s="468" t="s">
        <v>43</v>
      </c>
      <c r="J773" s="469" t="str">
        <f>IF(ISBLANK(INDEX('Policy Characteristics'!D:D,MATCH($C773,'Policy Characteristics'!$C:$C,0))),"",INDEX('Policy Characteristics'!D:D,MATCH($C773,'Policy Characteristics'!$C:$C,0)))</f>
        <v>Electrification</v>
      </c>
      <c r="K773" s="446" t="str">
        <f>IF(ISBLANK(INDEX('Policy Characteristics'!E:E,MATCH($C773,'Policy Characteristics'!$C:$C,0))),"",INDEX('Policy Characteristics'!E:E,MATCH($C773,'Policy Characteristics'!$C:$C,0)))</f>
        <v>indst shift to electricity</v>
      </c>
      <c r="L773" s="242">
        <f>IF(ISBLANK(INDEX('Policy Characteristics'!F:F,MATCH($C773,'Policy Characteristics'!$C:$C,0))),"",INDEX('Policy Characteristics'!F:F,MATCH($C773,'Policy Characteristics'!$C:$C,0)))</f>
        <v>0</v>
      </c>
      <c r="M773" s="242">
        <f>IF(ISBLANK(INDEX('Policy Characteristics'!G:G,MATCH($C773,'Policy Characteristics'!$C:$C,0))),"",INDEX('Policy Characteristics'!G:G,MATCH($C773,'Policy Characteristics'!$C:$C,0)))</f>
        <v>1</v>
      </c>
      <c r="N773" s="242">
        <f>IF(ISBLANK(INDEX('Policy Characteristics'!H:H,MATCH($C773,'Policy Characteristics'!$C:$C,0))),"",INDEX('Policy Characteristics'!H:H,MATCH($C773,'Policy Characteristics'!$C:$C,0)))</f>
        <v>0.01</v>
      </c>
      <c r="O773" s="446" t="str">
        <f>IF(ISBLANK(INDEX('Policy Characteristics'!I:I,MATCH($C773,'Policy Characteristics'!$C:$C,0))),"",INDEX('Policy Characteristics'!I:I,MATCH($C773,'Policy Characteristics'!$C:$C,0)))</f>
        <v>% of fuel shifted</v>
      </c>
      <c r="P773" s="44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446" t="str">
        <f>IF(ISBLANK(INDEX('Policy Characteristics'!K:K,MATCH($C773,'Policy Characteristics'!$C:$C,0))),"",INDEX('Policy Characteristics'!K:K,MATCH($C773,'Policy Characteristics'!$C:$C,0)))</f>
        <v>industry-ag-main.html#fuel-switching</v>
      </c>
      <c r="R773" s="446" t="str">
        <f>IF(ISBLANK(INDEX('Policy Characteristics'!L:L,MATCH($C773,'Policy Characteristics'!$C:$C,0))),"",INDEX('Policy Characteristics'!L:L,MATCH($C773,'Policy Characteristics'!$C:$C,0)))</f>
        <v>industry-elec-and-hydrogen.html</v>
      </c>
    </row>
    <row r="774" spans="1:18" x14ac:dyDescent="0.25">
      <c r="A774" s="446" t="str">
        <f>IF(ISBLANK(INDEX('Policy Characteristics'!A:A,MATCH($C774,'Policy Characteristics'!$C:$C,0))),"",INDEX('Policy Characteristics'!A:A,MATCH($C774,'Policy Characteristics'!$C:$C,0)))</f>
        <v>Industry</v>
      </c>
      <c r="B774" s="467" t="str">
        <f>IF(ISBLANK(INDEX('Policy Characteristics'!B:B,MATCH($C774,'Policy Characteristics'!$C:$C,0))),"",INDEX('Policy Characteristics'!B:B,MATCH($C774,'Policy Characteristics'!$C:$C,0)))</f>
        <v>Electrification</v>
      </c>
      <c r="C774" s="446" t="str">
        <f t="shared" si="37"/>
        <v>Fraction of Eligible Industrial Energy Use Shifted to Electricity</v>
      </c>
      <c r="D774" s="294" t="s">
        <v>3086</v>
      </c>
      <c r="E774" t="s">
        <v>3521</v>
      </c>
      <c r="F774" t="s">
        <v>3048</v>
      </c>
      <c r="G774" s="339" t="s">
        <v>3528</v>
      </c>
      <c r="H774" s="20">
        <v>2016</v>
      </c>
      <c r="I774" s="468" t="s">
        <v>43</v>
      </c>
      <c r="J774" s="469" t="str">
        <f>IF(ISBLANK(INDEX('Policy Characteristics'!D:D,MATCH($C774,'Policy Characteristics'!$C:$C,0))),"",INDEX('Policy Characteristics'!D:D,MATCH($C774,'Policy Characteristics'!$C:$C,0)))</f>
        <v>Electrification</v>
      </c>
      <c r="K774" s="446" t="str">
        <f>IF(ISBLANK(INDEX('Policy Characteristics'!E:E,MATCH($C774,'Policy Characteristics'!$C:$C,0))),"",INDEX('Policy Characteristics'!E:E,MATCH($C774,'Policy Characteristics'!$C:$C,0)))</f>
        <v>indst shift to electricity</v>
      </c>
      <c r="L774" s="242">
        <f>IF(ISBLANK(INDEX('Policy Characteristics'!F:F,MATCH($C774,'Policy Characteristics'!$C:$C,0))),"",INDEX('Policy Characteristics'!F:F,MATCH($C774,'Policy Characteristics'!$C:$C,0)))</f>
        <v>0</v>
      </c>
      <c r="M774" s="242">
        <f>IF(ISBLANK(INDEX('Policy Characteristics'!G:G,MATCH($C774,'Policy Characteristics'!$C:$C,0))),"",INDEX('Policy Characteristics'!G:G,MATCH($C774,'Policy Characteristics'!$C:$C,0)))</f>
        <v>1</v>
      </c>
      <c r="N774" s="242">
        <f>IF(ISBLANK(INDEX('Policy Characteristics'!H:H,MATCH($C774,'Policy Characteristics'!$C:$C,0))),"",INDEX('Policy Characteristics'!H:H,MATCH($C774,'Policy Characteristics'!$C:$C,0)))</f>
        <v>0.01</v>
      </c>
      <c r="O774" s="446" t="str">
        <f>IF(ISBLANK(INDEX('Policy Characteristics'!I:I,MATCH($C774,'Policy Characteristics'!$C:$C,0))),"",INDEX('Policy Characteristics'!I:I,MATCH($C774,'Policy Characteristics'!$C:$C,0)))</f>
        <v>% of fuel shifted</v>
      </c>
      <c r="P774" s="44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446" t="str">
        <f>IF(ISBLANK(INDEX('Policy Characteristics'!K:K,MATCH($C774,'Policy Characteristics'!$C:$C,0))),"",INDEX('Policy Characteristics'!K:K,MATCH($C774,'Policy Characteristics'!$C:$C,0)))</f>
        <v>industry-ag-main.html#fuel-switching</v>
      </c>
      <c r="R774" s="446" t="str">
        <f>IF(ISBLANK(INDEX('Policy Characteristics'!L:L,MATCH($C774,'Policy Characteristics'!$C:$C,0))),"",INDEX('Policy Characteristics'!L:L,MATCH($C774,'Policy Characteristics'!$C:$C,0)))</f>
        <v>industry-elec-and-hydrogen.html</v>
      </c>
    </row>
    <row r="775" spans="1:18" x14ac:dyDescent="0.25">
      <c r="A775" s="446" t="str">
        <f>IF(ISBLANK(INDEX('Policy Characteristics'!A:A,MATCH($C775,'Policy Characteristics'!$C:$C,0))),"",INDEX('Policy Characteristics'!A:A,MATCH($C775,'Policy Characteristics'!$C:$C,0)))</f>
        <v>Industry</v>
      </c>
      <c r="B775" s="467" t="str">
        <f>IF(ISBLANK(INDEX('Policy Characteristics'!B:B,MATCH($C775,'Policy Characteristics'!$C:$C,0))),"",INDEX('Policy Characteristics'!B:B,MATCH($C775,'Policy Characteristics'!$C:$C,0)))</f>
        <v>Electrification</v>
      </c>
      <c r="C775" s="446" t="str">
        <f t="shared" si="37"/>
        <v>Fraction of Eligible Industrial Energy Use Shifted to Electricity</v>
      </c>
      <c r="D775" s="294" t="s">
        <v>3086</v>
      </c>
      <c r="E775" t="s">
        <v>3673</v>
      </c>
      <c r="F775" t="s">
        <v>3048</v>
      </c>
      <c r="G775" s="339" t="s">
        <v>3673</v>
      </c>
      <c r="H775" s="20">
        <v>2017</v>
      </c>
      <c r="I775" s="468" t="s">
        <v>43</v>
      </c>
      <c r="J775" s="469" t="str">
        <f>IF(ISBLANK(INDEX('Policy Characteristics'!D:D,MATCH($C775,'Policy Characteristics'!$C:$C,0))),"",INDEX('Policy Characteristics'!D:D,MATCH($C775,'Policy Characteristics'!$C:$C,0)))</f>
        <v>Electrification</v>
      </c>
      <c r="K775" s="446" t="str">
        <f>IF(ISBLANK(INDEX('Policy Characteristics'!E:E,MATCH($C775,'Policy Characteristics'!$C:$C,0))),"",INDEX('Policy Characteristics'!E:E,MATCH($C775,'Policy Characteristics'!$C:$C,0)))</f>
        <v>indst shift to electricity</v>
      </c>
      <c r="L775" s="242">
        <f>IF(ISBLANK(INDEX('Policy Characteristics'!F:F,MATCH($C775,'Policy Characteristics'!$C:$C,0))),"",INDEX('Policy Characteristics'!F:F,MATCH($C775,'Policy Characteristics'!$C:$C,0)))</f>
        <v>0</v>
      </c>
      <c r="M775" s="242">
        <f>IF(ISBLANK(INDEX('Policy Characteristics'!G:G,MATCH($C775,'Policy Characteristics'!$C:$C,0))),"",INDEX('Policy Characteristics'!G:G,MATCH($C775,'Policy Characteristics'!$C:$C,0)))</f>
        <v>1</v>
      </c>
      <c r="N775" s="242">
        <f>IF(ISBLANK(INDEX('Policy Characteristics'!H:H,MATCH($C775,'Policy Characteristics'!$C:$C,0))),"",INDEX('Policy Characteristics'!H:H,MATCH($C775,'Policy Characteristics'!$C:$C,0)))</f>
        <v>0.01</v>
      </c>
      <c r="O775" s="446" t="str">
        <f>IF(ISBLANK(INDEX('Policy Characteristics'!I:I,MATCH($C775,'Policy Characteristics'!$C:$C,0))),"",INDEX('Policy Characteristics'!I:I,MATCH($C775,'Policy Characteristics'!$C:$C,0)))</f>
        <v>% of fuel shifted</v>
      </c>
      <c r="P775" s="44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446" t="str">
        <f>IF(ISBLANK(INDEX('Policy Characteristics'!K:K,MATCH($C775,'Policy Characteristics'!$C:$C,0))),"",INDEX('Policy Characteristics'!K:K,MATCH($C775,'Policy Characteristics'!$C:$C,0)))</f>
        <v>industry-ag-main.html#fuel-switching</v>
      </c>
      <c r="R775" s="446" t="str">
        <f>IF(ISBLANK(INDEX('Policy Characteristics'!L:L,MATCH($C775,'Policy Characteristics'!$C:$C,0))),"",INDEX('Policy Characteristics'!L:L,MATCH($C775,'Policy Characteristics'!$C:$C,0)))</f>
        <v>industry-elec-and-hydrogen.html</v>
      </c>
    </row>
    <row r="776" spans="1:18" x14ac:dyDescent="0.25">
      <c r="A776" s="446" t="str">
        <f>IF(ISBLANK(INDEX('Policy Characteristics'!A:A,MATCH($C776,'Policy Characteristics'!$C:$C,0))),"",INDEX('Policy Characteristics'!A:A,MATCH($C776,'Policy Characteristics'!$C:$C,0)))</f>
        <v>Industry</v>
      </c>
      <c r="B776" s="467" t="str">
        <f>IF(ISBLANK(INDEX('Policy Characteristics'!B:B,MATCH($C776,'Policy Characteristics'!$C:$C,0))),"",INDEX('Policy Characteristics'!B:B,MATCH($C776,'Policy Characteristics'!$C:$C,0)))</f>
        <v>Electrification</v>
      </c>
      <c r="C776" s="446" t="str">
        <f t="shared" si="37"/>
        <v>Fraction of Eligible Industrial Energy Use Shifted to Electricity</v>
      </c>
      <c r="D776" s="294" t="s">
        <v>3087</v>
      </c>
      <c r="E776" t="s">
        <v>3515</v>
      </c>
      <c r="F776" t="s">
        <v>3090</v>
      </c>
      <c r="G776" s="339" t="s">
        <v>3522</v>
      </c>
      <c r="H776" s="20">
        <v>2018</v>
      </c>
      <c r="I776" s="468" t="s">
        <v>43</v>
      </c>
      <c r="J776" s="469" t="str">
        <f>IF(ISBLANK(INDEX('Policy Characteristics'!D:D,MATCH($C776,'Policy Characteristics'!$C:$C,0))),"",INDEX('Policy Characteristics'!D:D,MATCH($C776,'Policy Characteristics'!$C:$C,0)))</f>
        <v>Electrification</v>
      </c>
      <c r="K776" s="446" t="str">
        <f>IF(ISBLANK(INDEX('Policy Characteristics'!E:E,MATCH($C776,'Policy Characteristics'!$C:$C,0))),"",INDEX('Policy Characteristics'!E:E,MATCH($C776,'Policy Characteristics'!$C:$C,0)))</f>
        <v>indst shift to electricity</v>
      </c>
      <c r="L776" s="242">
        <f>IF(ISBLANK(INDEX('Policy Characteristics'!F:F,MATCH($C776,'Policy Characteristics'!$C:$C,0))),"",INDEX('Policy Characteristics'!F:F,MATCH($C776,'Policy Characteristics'!$C:$C,0)))</f>
        <v>0</v>
      </c>
      <c r="M776" s="242">
        <f>IF(ISBLANK(INDEX('Policy Characteristics'!G:G,MATCH($C776,'Policy Characteristics'!$C:$C,0))),"",INDEX('Policy Characteristics'!G:G,MATCH($C776,'Policy Characteristics'!$C:$C,0)))</f>
        <v>1</v>
      </c>
      <c r="N776" s="242">
        <f>IF(ISBLANK(INDEX('Policy Characteristics'!H:H,MATCH($C776,'Policy Characteristics'!$C:$C,0))),"",INDEX('Policy Characteristics'!H:H,MATCH($C776,'Policy Characteristics'!$C:$C,0)))</f>
        <v>0.01</v>
      </c>
      <c r="O776" s="446" t="str">
        <f>IF(ISBLANK(INDEX('Policy Characteristics'!I:I,MATCH($C776,'Policy Characteristics'!$C:$C,0))),"",INDEX('Policy Characteristics'!I:I,MATCH($C776,'Policy Characteristics'!$C:$C,0)))</f>
        <v>% of fuel shifted</v>
      </c>
      <c r="P776" s="44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446" t="str">
        <f>IF(ISBLANK(INDEX('Policy Characteristics'!K:K,MATCH($C776,'Policy Characteristics'!$C:$C,0))),"",INDEX('Policy Characteristics'!K:K,MATCH($C776,'Policy Characteristics'!$C:$C,0)))</f>
        <v>industry-ag-main.html#fuel-switching</v>
      </c>
      <c r="R776" s="446" t="str">
        <f>IF(ISBLANK(INDEX('Policy Characteristics'!L:L,MATCH($C776,'Policy Characteristics'!$C:$C,0))),"",INDEX('Policy Characteristics'!L:L,MATCH($C776,'Policy Characteristics'!$C:$C,0)))</f>
        <v>industry-elec-and-hydrogen.html</v>
      </c>
    </row>
    <row r="777" spans="1:18" x14ac:dyDescent="0.25">
      <c r="A777" s="446" t="str">
        <f>IF(ISBLANK(INDEX('Policy Characteristics'!A:A,MATCH($C777,'Policy Characteristics'!$C:$C,0))),"",INDEX('Policy Characteristics'!A:A,MATCH($C777,'Policy Characteristics'!$C:$C,0)))</f>
        <v>Industry</v>
      </c>
      <c r="B777" s="467" t="str">
        <f>IF(ISBLANK(INDEX('Policy Characteristics'!B:B,MATCH($C777,'Policy Characteristics'!$C:$C,0))),"",INDEX('Policy Characteristics'!B:B,MATCH($C777,'Policy Characteristics'!$C:$C,0)))</f>
        <v>Electrification</v>
      </c>
      <c r="C777" s="446" t="str">
        <f t="shared" si="37"/>
        <v>Fraction of Eligible Industrial Energy Use Shifted to Electricity</v>
      </c>
      <c r="D777" s="294" t="s">
        <v>3087</v>
      </c>
      <c r="E777" t="s">
        <v>3516</v>
      </c>
      <c r="F777" t="s">
        <v>3090</v>
      </c>
      <c r="G777" s="339" t="s">
        <v>3523</v>
      </c>
      <c r="H777" s="20">
        <v>2019</v>
      </c>
      <c r="I777" s="468" t="s">
        <v>43</v>
      </c>
      <c r="J777" s="469" t="str">
        <f>IF(ISBLANK(INDEX('Policy Characteristics'!D:D,MATCH($C777,'Policy Characteristics'!$C:$C,0))),"",INDEX('Policy Characteristics'!D:D,MATCH($C777,'Policy Characteristics'!$C:$C,0)))</f>
        <v>Electrification</v>
      </c>
      <c r="K777" s="446" t="str">
        <f>IF(ISBLANK(INDEX('Policy Characteristics'!E:E,MATCH($C777,'Policy Characteristics'!$C:$C,0))),"",INDEX('Policy Characteristics'!E:E,MATCH($C777,'Policy Characteristics'!$C:$C,0)))</f>
        <v>indst shift to electricity</v>
      </c>
      <c r="L777" s="242">
        <f>IF(ISBLANK(INDEX('Policy Characteristics'!F:F,MATCH($C777,'Policy Characteristics'!$C:$C,0))),"",INDEX('Policy Characteristics'!F:F,MATCH($C777,'Policy Characteristics'!$C:$C,0)))</f>
        <v>0</v>
      </c>
      <c r="M777" s="242">
        <f>IF(ISBLANK(INDEX('Policy Characteristics'!G:G,MATCH($C777,'Policy Characteristics'!$C:$C,0))),"",INDEX('Policy Characteristics'!G:G,MATCH($C777,'Policy Characteristics'!$C:$C,0)))</f>
        <v>1</v>
      </c>
      <c r="N777" s="242">
        <f>IF(ISBLANK(INDEX('Policy Characteristics'!H:H,MATCH($C777,'Policy Characteristics'!$C:$C,0))),"",INDEX('Policy Characteristics'!H:H,MATCH($C777,'Policy Characteristics'!$C:$C,0)))</f>
        <v>0.01</v>
      </c>
      <c r="O777" s="446" t="str">
        <f>IF(ISBLANK(INDEX('Policy Characteristics'!I:I,MATCH($C777,'Policy Characteristics'!$C:$C,0))),"",INDEX('Policy Characteristics'!I:I,MATCH($C777,'Policy Characteristics'!$C:$C,0)))</f>
        <v>% of fuel shifted</v>
      </c>
      <c r="P777" s="44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446" t="str">
        <f>IF(ISBLANK(INDEX('Policy Characteristics'!K:K,MATCH($C777,'Policy Characteristics'!$C:$C,0))),"",INDEX('Policy Characteristics'!K:K,MATCH($C777,'Policy Characteristics'!$C:$C,0)))</f>
        <v>industry-ag-main.html#fuel-switching</v>
      </c>
      <c r="R777" s="446" t="str">
        <f>IF(ISBLANK(INDEX('Policy Characteristics'!L:L,MATCH($C777,'Policy Characteristics'!$C:$C,0))),"",INDEX('Policy Characteristics'!L:L,MATCH($C777,'Policy Characteristics'!$C:$C,0)))</f>
        <v>industry-elec-and-hydrogen.html</v>
      </c>
    </row>
    <row r="778" spans="1:18" x14ac:dyDescent="0.25">
      <c r="A778" s="446" t="str">
        <f>IF(ISBLANK(INDEX('Policy Characteristics'!A:A,MATCH($C778,'Policy Characteristics'!$C:$C,0))),"",INDEX('Policy Characteristics'!A:A,MATCH($C778,'Policy Characteristics'!$C:$C,0)))</f>
        <v>Industry</v>
      </c>
      <c r="B778" s="467" t="str">
        <f>IF(ISBLANK(INDEX('Policy Characteristics'!B:B,MATCH($C778,'Policy Characteristics'!$C:$C,0))),"",INDEX('Policy Characteristics'!B:B,MATCH($C778,'Policy Characteristics'!$C:$C,0)))</f>
        <v>Electrification</v>
      </c>
      <c r="C778" s="446" t="str">
        <f t="shared" si="37"/>
        <v>Fraction of Eligible Industrial Energy Use Shifted to Electricity</v>
      </c>
      <c r="D778" s="294" t="s">
        <v>3087</v>
      </c>
      <c r="E778" t="s">
        <v>3517</v>
      </c>
      <c r="F778" t="s">
        <v>3090</v>
      </c>
      <c r="G778" s="339" t="s">
        <v>3524</v>
      </c>
      <c r="H778" s="20">
        <v>2020</v>
      </c>
      <c r="I778" s="468" t="s">
        <v>43</v>
      </c>
      <c r="J778" s="469" t="str">
        <f>IF(ISBLANK(INDEX('Policy Characteristics'!D:D,MATCH($C778,'Policy Characteristics'!$C:$C,0))),"",INDEX('Policy Characteristics'!D:D,MATCH($C778,'Policy Characteristics'!$C:$C,0)))</f>
        <v>Electrification</v>
      </c>
      <c r="K778" s="446" t="str">
        <f>IF(ISBLANK(INDEX('Policy Characteristics'!E:E,MATCH($C778,'Policy Characteristics'!$C:$C,0))),"",INDEX('Policy Characteristics'!E:E,MATCH($C778,'Policy Characteristics'!$C:$C,0)))</f>
        <v>indst shift to electricity</v>
      </c>
      <c r="L778" s="242">
        <f>IF(ISBLANK(INDEX('Policy Characteristics'!F:F,MATCH($C778,'Policy Characteristics'!$C:$C,0))),"",INDEX('Policy Characteristics'!F:F,MATCH($C778,'Policy Characteristics'!$C:$C,0)))</f>
        <v>0</v>
      </c>
      <c r="M778" s="242">
        <f>IF(ISBLANK(INDEX('Policy Characteristics'!G:G,MATCH($C778,'Policy Characteristics'!$C:$C,0))),"",INDEX('Policy Characteristics'!G:G,MATCH($C778,'Policy Characteristics'!$C:$C,0)))</f>
        <v>1</v>
      </c>
      <c r="N778" s="242">
        <f>IF(ISBLANK(INDEX('Policy Characteristics'!H:H,MATCH($C778,'Policy Characteristics'!$C:$C,0))),"",INDEX('Policy Characteristics'!H:H,MATCH($C778,'Policy Characteristics'!$C:$C,0)))</f>
        <v>0.01</v>
      </c>
      <c r="O778" s="446" t="str">
        <f>IF(ISBLANK(INDEX('Policy Characteristics'!I:I,MATCH($C778,'Policy Characteristics'!$C:$C,0))),"",INDEX('Policy Characteristics'!I:I,MATCH($C778,'Policy Characteristics'!$C:$C,0)))</f>
        <v>% of fuel shifted</v>
      </c>
      <c r="P778" s="44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446" t="str">
        <f>IF(ISBLANK(INDEX('Policy Characteristics'!K:K,MATCH($C778,'Policy Characteristics'!$C:$C,0))),"",INDEX('Policy Characteristics'!K:K,MATCH($C778,'Policy Characteristics'!$C:$C,0)))</f>
        <v>industry-ag-main.html#fuel-switching</v>
      </c>
      <c r="R778" s="446" t="str">
        <f>IF(ISBLANK(INDEX('Policy Characteristics'!L:L,MATCH($C778,'Policy Characteristics'!$C:$C,0))),"",INDEX('Policy Characteristics'!L:L,MATCH($C778,'Policy Characteristics'!$C:$C,0)))</f>
        <v>industry-elec-and-hydrogen.html</v>
      </c>
    </row>
    <row r="779" spans="1:18" x14ac:dyDescent="0.25">
      <c r="A779" s="446" t="str">
        <f>IF(ISBLANK(INDEX('Policy Characteristics'!A:A,MATCH($C779,'Policy Characteristics'!$C:$C,0))),"",INDEX('Policy Characteristics'!A:A,MATCH($C779,'Policy Characteristics'!$C:$C,0)))</f>
        <v>Industry</v>
      </c>
      <c r="B779" s="467" t="str">
        <f>IF(ISBLANK(INDEX('Policy Characteristics'!B:B,MATCH($C779,'Policy Characteristics'!$C:$C,0))),"",INDEX('Policy Characteristics'!B:B,MATCH($C779,'Policy Characteristics'!$C:$C,0)))</f>
        <v>Electrification</v>
      </c>
      <c r="C779" s="446" t="str">
        <f t="shared" si="37"/>
        <v>Fraction of Eligible Industrial Energy Use Shifted to Electricity</v>
      </c>
      <c r="D779" s="294" t="s">
        <v>3087</v>
      </c>
      <c r="E779" t="s">
        <v>3518</v>
      </c>
      <c r="F779" t="s">
        <v>3090</v>
      </c>
      <c r="G779" s="339" t="s">
        <v>3525</v>
      </c>
      <c r="H779" s="20">
        <v>2021</v>
      </c>
      <c r="I779" s="468" t="s">
        <v>43</v>
      </c>
      <c r="J779" s="469" t="str">
        <f>IF(ISBLANK(INDEX('Policy Characteristics'!D:D,MATCH($C779,'Policy Characteristics'!$C:$C,0))),"",INDEX('Policy Characteristics'!D:D,MATCH($C779,'Policy Characteristics'!$C:$C,0)))</f>
        <v>Electrification</v>
      </c>
      <c r="K779" s="446" t="str">
        <f>IF(ISBLANK(INDEX('Policy Characteristics'!E:E,MATCH($C779,'Policy Characteristics'!$C:$C,0))),"",INDEX('Policy Characteristics'!E:E,MATCH($C779,'Policy Characteristics'!$C:$C,0)))</f>
        <v>indst shift to electricity</v>
      </c>
      <c r="L779" s="242">
        <f>IF(ISBLANK(INDEX('Policy Characteristics'!F:F,MATCH($C779,'Policy Characteristics'!$C:$C,0))),"",INDEX('Policy Characteristics'!F:F,MATCH($C779,'Policy Characteristics'!$C:$C,0)))</f>
        <v>0</v>
      </c>
      <c r="M779" s="242">
        <f>IF(ISBLANK(INDEX('Policy Characteristics'!G:G,MATCH($C779,'Policy Characteristics'!$C:$C,0))),"",INDEX('Policy Characteristics'!G:G,MATCH($C779,'Policy Characteristics'!$C:$C,0)))</f>
        <v>1</v>
      </c>
      <c r="N779" s="242">
        <f>IF(ISBLANK(INDEX('Policy Characteristics'!H:H,MATCH($C779,'Policy Characteristics'!$C:$C,0))),"",INDEX('Policy Characteristics'!H:H,MATCH($C779,'Policy Characteristics'!$C:$C,0)))</f>
        <v>0.01</v>
      </c>
      <c r="O779" s="446" t="str">
        <f>IF(ISBLANK(INDEX('Policy Characteristics'!I:I,MATCH($C779,'Policy Characteristics'!$C:$C,0))),"",INDEX('Policy Characteristics'!I:I,MATCH($C779,'Policy Characteristics'!$C:$C,0)))</f>
        <v>% of fuel shifted</v>
      </c>
      <c r="P779" s="44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446" t="str">
        <f>IF(ISBLANK(INDEX('Policy Characteristics'!K:K,MATCH($C779,'Policy Characteristics'!$C:$C,0))),"",INDEX('Policy Characteristics'!K:K,MATCH($C779,'Policy Characteristics'!$C:$C,0)))</f>
        <v>industry-ag-main.html#fuel-switching</v>
      </c>
      <c r="R779" s="446" t="str">
        <f>IF(ISBLANK(INDEX('Policy Characteristics'!L:L,MATCH($C779,'Policy Characteristics'!$C:$C,0))),"",INDEX('Policy Characteristics'!L:L,MATCH($C779,'Policy Characteristics'!$C:$C,0)))</f>
        <v>industry-elec-and-hydrogen.html</v>
      </c>
    </row>
    <row r="780" spans="1:18" x14ac:dyDescent="0.25">
      <c r="A780" s="446" t="str">
        <f>IF(ISBLANK(INDEX('Policy Characteristics'!A:A,MATCH($C780,'Policy Characteristics'!$C:$C,0))),"",INDEX('Policy Characteristics'!A:A,MATCH($C780,'Policy Characteristics'!$C:$C,0)))</f>
        <v>Industry</v>
      </c>
      <c r="B780" s="467" t="str">
        <f>IF(ISBLANK(INDEX('Policy Characteristics'!B:B,MATCH($C780,'Policy Characteristics'!$C:$C,0))),"",INDEX('Policy Characteristics'!B:B,MATCH($C780,'Policy Characteristics'!$C:$C,0)))</f>
        <v>Electrification</v>
      </c>
      <c r="C780" s="446" t="str">
        <f t="shared" si="37"/>
        <v>Fraction of Eligible Industrial Energy Use Shifted to Electricity</v>
      </c>
      <c r="D780" s="294" t="s">
        <v>3087</v>
      </c>
      <c r="E780" t="s">
        <v>3519</v>
      </c>
      <c r="F780" t="s">
        <v>3090</v>
      </c>
      <c r="G780" s="339" t="s">
        <v>3526</v>
      </c>
      <c r="H780" s="20">
        <v>2022</v>
      </c>
      <c r="I780" s="468" t="s">
        <v>43</v>
      </c>
      <c r="J780" s="469" t="str">
        <f>IF(ISBLANK(INDEX('Policy Characteristics'!D:D,MATCH($C780,'Policy Characteristics'!$C:$C,0))),"",INDEX('Policy Characteristics'!D:D,MATCH($C780,'Policy Characteristics'!$C:$C,0)))</f>
        <v>Electrification</v>
      </c>
      <c r="K780" s="446" t="str">
        <f>IF(ISBLANK(INDEX('Policy Characteristics'!E:E,MATCH($C780,'Policy Characteristics'!$C:$C,0))),"",INDEX('Policy Characteristics'!E:E,MATCH($C780,'Policy Characteristics'!$C:$C,0)))</f>
        <v>indst shift to electricity</v>
      </c>
      <c r="L780" s="242">
        <f>IF(ISBLANK(INDEX('Policy Characteristics'!F:F,MATCH($C780,'Policy Characteristics'!$C:$C,0))),"",INDEX('Policy Characteristics'!F:F,MATCH($C780,'Policy Characteristics'!$C:$C,0)))</f>
        <v>0</v>
      </c>
      <c r="M780" s="242">
        <f>IF(ISBLANK(INDEX('Policy Characteristics'!G:G,MATCH($C780,'Policy Characteristics'!$C:$C,0))),"",INDEX('Policy Characteristics'!G:G,MATCH($C780,'Policy Characteristics'!$C:$C,0)))</f>
        <v>1</v>
      </c>
      <c r="N780" s="242">
        <f>IF(ISBLANK(INDEX('Policy Characteristics'!H:H,MATCH($C780,'Policy Characteristics'!$C:$C,0))),"",INDEX('Policy Characteristics'!H:H,MATCH($C780,'Policy Characteristics'!$C:$C,0)))</f>
        <v>0.01</v>
      </c>
      <c r="O780" s="446" t="str">
        <f>IF(ISBLANK(INDEX('Policy Characteristics'!I:I,MATCH($C780,'Policy Characteristics'!$C:$C,0))),"",INDEX('Policy Characteristics'!I:I,MATCH($C780,'Policy Characteristics'!$C:$C,0)))</f>
        <v>% of fuel shifted</v>
      </c>
      <c r="P780" s="44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446" t="str">
        <f>IF(ISBLANK(INDEX('Policy Characteristics'!K:K,MATCH($C780,'Policy Characteristics'!$C:$C,0))),"",INDEX('Policy Characteristics'!K:K,MATCH($C780,'Policy Characteristics'!$C:$C,0)))</f>
        <v>industry-ag-main.html#fuel-switching</v>
      </c>
      <c r="R780" s="446" t="str">
        <f>IF(ISBLANK(INDEX('Policy Characteristics'!L:L,MATCH($C780,'Policy Characteristics'!$C:$C,0))),"",INDEX('Policy Characteristics'!L:L,MATCH($C780,'Policy Characteristics'!$C:$C,0)))</f>
        <v>industry-elec-and-hydrogen.html</v>
      </c>
    </row>
    <row r="781" spans="1:18" x14ac:dyDescent="0.25">
      <c r="A781" s="446" t="str">
        <f>IF(ISBLANK(INDEX('Policy Characteristics'!A:A,MATCH($C781,'Policy Characteristics'!$C:$C,0))),"",INDEX('Policy Characteristics'!A:A,MATCH($C781,'Policy Characteristics'!$C:$C,0)))</f>
        <v>Industry</v>
      </c>
      <c r="B781" s="467" t="str">
        <f>IF(ISBLANK(INDEX('Policy Characteristics'!B:B,MATCH($C781,'Policy Characteristics'!$C:$C,0))),"",INDEX('Policy Characteristics'!B:B,MATCH($C781,'Policy Characteristics'!$C:$C,0)))</f>
        <v>Electrification</v>
      </c>
      <c r="C781" s="446" t="str">
        <f t="shared" si="37"/>
        <v>Fraction of Eligible Industrial Energy Use Shifted to Electricity</v>
      </c>
      <c r="D781" s="294" t="s">
        <v>3087</v>
      </c>
      <c r="E781" t="s">
        <v>3520</v>
      </c>
      <c r="F781" t="s">
        <v>3090</v>
      </c>
      <c r="G781" s="339" t="s">
        <v>3527</v>
      </c>
      <c r="H781" s="20">
        <v>2023</v>
      </c>
      <c r="I781" s="468" t="s">
        <v>43</v>
      </c>
      <c r="J781" s="469" t="str">
        <f>IF(ISBLANK(INDEX('Policy Characteristics'!D:D,MATCH($C781,'Policy Characteristics'!$C:$C,0))),"",INDEX('Policy Characteristics'!D:D,MATCH($C781,'Policy Characteristics'!$C:$C,0)))</f>
        <v>Electrification</v>
      </c>
      <c r="K781" s="446" t="str">
        <f>IF(ISBLANK(INDEX('Policy Characteristics'!E:E,MATCH($C781,'Policy Characteristics'!$C:$C,0))),"",INDEX('Policy Characteristics'!E:E,MATCH($C781,'Policy Characteristics'!$C:$C,0)))</f>
        <v>indst shift to electricity</v>
      </c>
      <c r="L781" s="242">
        <f>IF(ISBLANK(INDEX('Policy Characteristics'!F:F,MATCH($C781,'Policy Characteristics'!$C:$C,0))),"",INDEX('Policy Characteristics'!F:F,MATCH($C781,'Policy Characteristics'!$C:$C,0)))</f>
        <v>0</v>
      </c>
      <c r="M781" s="242">
        <f>IF(ISBLANK(INDEX('Policy Characteristics'!G:G,MATCH($C781,'Policy Characteristics'!$C:$C,0))),"",INDEX('Policy Characteristics'!G:G,MATCH($C781,'Policy Characteristics'!$C:$C,0)))</f>
        <v>1</v>
      </c>
      <c r="N781" s="242">
        <f>IF(ISBLANK(INDEX('Policy Characteristics'!H:H,MATCH($C781,'Policy Characteristics'!$C:$C,0))),"",INDEX('Policy Characteristics'!H:H,MATCH($C781,'Policy Characteristics'!$C:$C,0)))</f>
        <v>0.01</v>
      </c>
      <c r="O781" s="446" t="str">
        <f>IF(ISBLANK(INDEX('Policy Characteristics'!I:I,MATCH($C781,'Policy Characteristics'!$C:$C,0))),"",INDEX('Policy Characteristics'!I:I,MATCH($C781,'Policy Characteristics'!$C:$C,0)))</f>
        <v>% of fuel shifted</v>
      </c>
      <c r="P781" s="44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446" t="str">
        <f>IF(ISBLANK(INDEX('Policy Characteristics'!K:K,MATCH($C781,'Policy Characteristics'!$C:$C,0))),"",INDEX('Policy Characteristics'!K:K,MATCH($C781,'Policy Characteristics'!$C:$C,0)))</f>
        <v>industry-ag-main.html#fuel-switching</v>
      </c>
      <c r="R781" s="446" t="str">
        <f>IF(ISBLANK(INDEX('Policy Characteristics'!L:L,MATCH($C781,'Policy Characteristics'!$C:$C,0))),"",INDEX('Policy Characteristics'!L:L,MATCH($C781,'Policy Characteristics'!$C:$C,0)))</f>
        <v>industry-elec-and-hydrogen.html</v>
      </c>
    </row>
    <row r="782" spans="1:18" x14ac:dyDescent="0.25">
      <c r="A782" s="446" t="str">
        <f>IF(ISBLANK(INDEX('Policy Characteristics'!A:A,MATCH($C782,'Policy Characteristics'!$C:$C,0))),"",INDEX('Policy Characteristics'!A:A,MATCH($C782,'Policy Characteristics'!$C:$C,0)))</f>
        <v>Industry</v>
      </c>
      <c r="B782" s="467" t="str">
        <f>IF(ISBLANK(INDEX('Policy Characteristics'!B:B,MATCH($C782,'Policy Characteristics'!$C:$C,0))),"",INDEX('Policy Characteristics'!B:B,MATCH($C782,'Policy Characteristics'!$C:$C,0)))</f>
        <v>Electrification</v>
      </c>
      <c r="C782" s="446" t="str">
        <f t="shared" si="37"/>
        <v>Fraction of Eligible Industrial Energy Use Shifted to Electricity</v>
      </c>
      <c r="D782" s="294" t="s">
        <v>3087</v>
      </c>
      <c r="E782" t="s">
        <v>3521</v>
      </c>
      <c r="F782" t="s">
        <v>3090</v>
      </c>
      <c r="G782" s="339" t="s">
        <v>3528</v>
      </c>
      <c r="H782" s="20">
        <v>2024</v>
      </c>
      <c r="I782" s="468" t="s">
        <v>43</v>
      </c>
      <c r="J782" s="469" t="str">
        <f>IF(ISBLANK(INDEX('Policy Characteristics'!D:D,MATCH($C782,'Policy Characteristics'!$C:$C,0))),"",INDEX('Policy Characteristics'!D:D,MATCH($C782,'Policy Characteristics'!$C:$C,0)))</f>
        <v>Electrification</v>
      </c>
      <c r="K782" s="446" t="str">
        <f>IF(ISBLANK(INDEX('Policy Characteristics'!E:E,MATCH($C782,'Policy Characteristics'!$C:$C,0))),"",INDEX('Policy Characteristics'!E:E,MATCH($C782,'Policy Characteristics'!$C:$C,0)))</f>
        <v>indst shift to electricity</v>
      </c>
      <c r="L782" s="242">
        <f>IF(ISBLANK(INDEX('Policy Characteristics'!F:F,MATCH($C782,'Policy Characteristics'!$C:$C,0))),"",INDEX('Policy Characteristics'!F:F,MATCH($C782,'Policy Characteristics'!$C:$C,0)))</f>
        <v>0</v>
      </c>
      <c r="M782" s="242">
        <f>IF(ISBLANK(INDEX('Policy Characteristics'!G:G,MATCH($C782,'Policy Characteristics'!$C:$C,0))),"",INDEX('Policy Characteristics'!G:G,MATCH($C782,'Policy Characteristics'!$C:$C,0)))</f>
        <v>1</v>
      </c>
      <c r="N782" s="242">
        <f>IF(ISBLANK(INDEX('Policy Characteristics'!H:H,MATCH($C782,'Policy Characteristics'!$C:$C,0))),"",INDEX('Policy Characteristics'!H:H,MATCH($C782,'Policy Characteristics'!$C:$C,0)))</f>
        <v>0.01</v>
      </c>
      <c r="O782" s="446" t="str">
        <f>IF(ISBLANK(INDEX('Policy Characteristics'!I:I,MATCH($C782,'Policy Characteristics'!$C:$C,0))),"",INDEX('Policy Characteristics'!I:I,MATCH($C782,'Policy Characteristics'!$C:$C,0)))</f>
        <v>% of fuel shifted</v>
      </c>
      <c r="P782" s="44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446" t="str">
        <f>IF(ISBLANK(INDEX('Policy Characteristics'!K:K,MATCH($C782,'Policy Characteristics'!$C:$C,0))),"",INDEX('Policy Characteristics'!K:K,MATCH($C782,'Policy Characteristics'!$C:$C,0)))</f>
        <v>industry-ag-main.html#fuel-switching</v>
      </c>
      <c r="R782" s="446" t="str">
        <f>IF(ISBLANK(INDEX('Policy Characteristics'!L:L,MATCH($C782,'Policy Characteristics'!$C:$C,0))),"",INDEX('Policy Characteristics'!L:L,MATCH($C782,'Policy Characteristics'!$C:$C,0)))</f>
        <v>industry-elec-and-hydrogen.html</v>
      </c>
    </row>
    <row r="783" spans="1:18" x14ac:dyDescent="0.25">
      <c r="A783" s="446" t="str">
        <f>IF(ISBLANK(INDEX('Policy Characteristics'!A:A,MATCH($C783,'Policy Characteristics'!$C:$C,0))),"",INDEX('Policy Characteristics'!A:A,MATCH($C783,'Policy Characteristics'!$C:$C,0)))</f>
        <v>Industry</v>
      </c>
      <c r="B783" s="467" t="str">
        <f>IF(ISBLANK(INDEX('Policy Characteristics'!B:B,MATCH($C783,'Policy Characteristics'!$C:$C,0))),"",INDEX('Policy Characteristics'!B:B,MATCH($C783,'Policy Characteristics'!$C:$C,0)))</f>
        <v>Electrification</v>
      </c>
      <c r="C783" s="446" t="str">
        <f t="shared" si="37"/>
        <v>Fraction of Eligible Industrial Energy Use Shifted to Electricity</v>
      </c>
      <c r="D783" s="294" t="s">
        <v>3087</v>
      </c>
      <c r="E783" t="s">
        <v>3673</v>
      </c>
      <c r="F783" t="s">
        <v>3090</v>
      </c>
      <c r="G783" s="339" t="s">
        <v>3673</v>
      </c>
      <c r="H783" s="20">
        <v>2025</v>
      </c>
      <c r="I783" s="468" t="s">
        <v>43</v>
      </c>
      <c r="J783" s="469" t="str">
        <f>IF(ISBLANK(INDEX('Policy Characteristics'!D:D,MATCH($C783,'Policy Characteristics'!$C:$C,0))),"",INDEX('Policy Characteristics'!D:D,MATCH($C783,'Policy Characteristics'!$C:$C,0)))</f>
        <v>Electrification</v>
      </c>
      <c r="K783" s="446" t="str">
        <f>IF(ISBLANK(INDEX('Policy Characteristics'!E:E,MATCH($C783,'Policy Characteristics'!$C:$C,0))),"",INDEX('Policy Characteristics'!E:E,MATCH($C783,'Policy Characteristics'!$C:$C,0)))</f>
        <v>indst shift to electricity</v>
      </c>
      <c r="L783" s="242">
        <f>IF(ISBLANK(INDEX('Policy Characteristics'!F:F,MATCH($C783,'Policy Characteristics'!$C:$C,0))),"",INDEX('Policy Characteristics'!F:F,MATCH($C783,'Policy Characteristics'!$C:$C,0)))</f>
        <v>0</v>
      </c>
      <c r="M783" s="242">
        <f>IF(ISBLANK(INDEX('Policy Characteristics'!G:G,MATCH($C783,'Policy Characteristics'!$C:$C,0))),"",INDEX('Policy Characteristics'!G:G,MATCH($C783,'Policy Characteristics'!$C:$C,0)))</f>
        <v>1</v>
      </c>
      <c r="N783" s="242">
        <f>IF(ISBLANK(INDEX('Policy Characteristics'!H:H,MATCH($C783,'Policy Characteristics'!$C:$C,0))),"",INDEX('Policy Characteristics'!H:H,MATCH($C783,'Policy Characteristics'!$C:$C,0)))</f>
        <v>0.01</v>
      </c>
      <c r="O783" s="446" t="str">
        <f>IF(ISBLANK(INDEX('Policy Characteristics'!I:I,MATCH($C783,'Policy Characteristics'!$C:$C,0))),"",INDEX('Policy Characteristics'!I:I,MATCH($C783,'Policy Characteristics'!$C:$C,0)))</f>
        <v>% of fuel shifted</v>
      </c>
      <c r="P783" s="44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446" t="str">
        <f>IF(ISBLANK(INDEX('Policy Characteristics'!K:K,MATCH($C783,'Policy Characteristics'!$C:$C,0))),"",INDEX('Policy Characteristics'!K:K,MATCH($C783,'Policy Characteristics'!$C:$C,0)))</f>
        <v>industry-ag-main.html#fuel-switching</v>
      </c>
      <c r="R783" s="446" t="str">
        <f>IF(ISBLANK(INDEX('Policy Characteristics'!L:L,MATCH($C783,'Policy Characteristics'!$C:$C,0))),"",INDEX('Policy Characteristics'!L:L,MATCH($C783,'Policy Characteristics'!$C:$C,0)))</f>
        <v>industry-elec-and-hydrogen.html</v>
      </c>
    </row>
    <row r="784" spans="1:18" x14ac:dyDescent="0.25">
      <c r="A784" s="446" t="str">
        <f>IF(ISBLANK(INDEX('Policy Characteristics'!A:A,MATCH($C784,'Policy Characteristics'!$C:$C,0))),"",INDEX('Policy Characteristics'!A:A,MATCH($C784,'Policy Characteristics'!$C:$C,0)))</f>
        <v>Industry</v>
      </c>
      <c r="B784" s="467" t="str">
        <f>IF(ISBLANK(INDEX('Policy Characteristics'!B:B,MATCH($C784,'Policy Characteristics'!$C:$C,0))),"",INDEX('Policy Characteristics'!B:B,MATCH($C784,'Policy Characteristics'!$C:$C,0)))</f>
        <v>Electrification</v>
      </c>
      <c r="C784" s="446" t="str">
        <f t="shared" si="37"/>
        <v>Fraction of Eligible Industrial Energy Use Shifted to Electricity</v>
      </c>
      <c r="D784" s="294" t="s">
        <v>3088</v>
      </c>
      <c r="E784" t="s">
        <v>3515</v>
      </c>
      <c r="F784" t="s">
        <v>3049</v>
      </c>
      <c r="G784" s="339" t="s">
        <v>3522</v>
      </c>
      <c r="H784" s="20">
        <v>2026</v>
      </c>
      <c r="I784" s="468" t="s">
        <v>43</v>
      </c>
      <c r="J784" s="469" t="str">
        <f>IF(ISBLANK(INDEX('Policy Characteristics'!D:D,MATCH($C784,'Policy Characteristics'!$C:$C,0))),"",INDEX('Policy Characteristics'!D:D,MATCH($C784,'Policy Characteristics'!$C:$C,0)))</f>
        <v>Electrification</v>
      </c>
      <c r="K784" s="446" t="str">
        <f>IF(ISBLANK(INDEX('Policy Characteristics'!E:E,MATCH($C784,'Policy Characteristics'!$C:$C,0))),"",INDEX('Policy Characteristics'!E:E,MATCH($C784,'Policy Characteristics'!$C:$C,0)))</f>
        <v>indst shift to electricity</v>
      </c>
      <c r="L784" s="242">
        <f>IF(ISBLANK(INDEX('Policy Characteristics'!F:F,MATCH($C784,'Policy Characteristics'!$C:$C,0))),"",INDEX('Policy Characteristics'!F:F,MATCH($C784,'Policy Characteristics'!$C:$C,0)))</f>
        <v>0</v>
      </c>
      <c r="M784" s="242">
        <f>IF(ISBLANK(INDEX('Policy Characteristics'!G:G,MATCH($C784,'Policy Characteristics'!$C:$C,0))),"",INDEX('Policy Characteristics'!G:G,MATCH($C784,'Policy Characteristics'!$C:$C,0)))</f>
        <v>1</v>
      </c>
      <c r="N784" s="242">
        <f>IF(ISBLANK(INDEX('Policy Characteristics'!H:H,MATCH($C784,'Policy Characteristics'!$C:$C,0))),"",INDEX('Policy Characteristics'!H:H,MATCH($C784,'Policy Characteristics'!$C:$C,0)))</f>
        <v>0.01</v>
      </c>
      <c r="O784" s="446" t="str">
        <f>IF(ISBLANK(INDEX('Policy Characteristics'!I:I,MATCH($C784,'Policy Characteristics'!$C:$C,0))),"",INDEX('Policy Characteristics'!I:I,MATCH($C784,'Policy Characteristics'!$C:$C,0)))</f>
        <v>% of fuel shifted</v>
      </c>
      <c r="P784" s="44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446" t="str">
        <f>IF(ISBLANK(INDEX('Policy Characteristics'!K:K,MATCH($C784,'Policy Characteristics'!$C:$C,0))),"",INDEX('Policy Characteristics'!K:K,MATCH($C784,'Policy Characteristics'!$C:$C,0)))</f>
        <v>industry-ag-main.html#fuel-switching</v>
      </c>
      <c r="R784" s="446" t="str">
        <f>IF(ISBLANK(INDEX('Policy Characteristics'!L:L,MATCH($C784,'Policy Characteristics'!$C:$C,0))),"",INDEX('Policy Characteristics'!L:L,MATCH($C784,'Policy Characteristics'!$C:$C,0)))</f>
        <v>industry-elec-and-hydrogen.html</v>
      </c>
    </row>
    <row r="785" spans="1:18" x14ac:dyDescent="0.25">
      <c r="A785" s="446" t="str">
        <f>IF(ISBLANK(INDEX('Policy Characteristics'!A:A,MATCH($C785,'Policy Characteristics'!$C:$C,0))),"",INDEX('Policy Characteristics'!A:A,MATCH($C785,'Policy Characteristics'!$C:$C,0)))</f>
        <v>Industry</v>
      </c>
      <c r="B785" s="467" t="str">
        <f>IF(ISBLANK(INDEX('Policy Characteristics'!B:B,MATCH($C785,'Policy Characteristics'!$C:$C,0))),"",INDEX('Policy Characteristics'!B:B,MATCH($C785,'Policy Characteristics'!$C:$C,0)))</f>
        <v>Electrification</v>
      </c>
      <c r="C785" s="446" t="str">
        <f t="shared" si="37"/>
        <v>Fraction of Eligible Industrial Energy Use Shifted to Electricity</v>
      </c>
      <c r="D785" s="294" t="s">
        <v>3088</v>
      </c>
      <c r="E785" t="s">
        <v>3516</v>
      </c>
      <c r="F785" t="s">
        <v>3049</v>
      </c>
      <c r="G785" s="339" t="s">
        <v>3523</v>
      </c>
      <c r="H785" s="20">
        <v>2027</v>
      </c>
      <c r="I785" s="468" t="s">
        <v>43</v>
      </c>
      <c r="J785" s="469" t="str">
        <f>IF(ISBLANK(INDEX('Policy Characteristics'!D:D,MATCH($C785,'Policy Characteristics'!$C:$C,0))),"",INDEX('Policy Characteristics'!D:D,MATCH($C785,'Policy Characteristics'!$C:$C,0)))</f>
        <v>Electrification</v>
      </c>
      <c r="K785" s="446" t="str">
        <f>IF(ISBLANK(INDEX('Policy Characteristics'!E:E,MATCH($C785,'Policy Characteristics'!$C:$C,0))),"",INDEX('Policy Characteristics'!E:E,MATCH($C785,'Policy Characteristics'!$C:$C,0)))</f>
        <v>indst shift to electricity</v>
      </c>
      <c r="L785" s="242">
        <f>IF(ISBLANK(INDEX('Policy Characteristics'!F:F,MATCH($C785,'Policy Characteristics'!$C:$C,0))),"",INDEX('Policy Characteristics'!F:F,MATCH($C785,'Policy Characteristics'!$C:$C,0)))</f>
        <v>0</v>
      </c>
      <c r="M785" s="242">
        <f>IF(ISBLANK(INDEX('Policy Characteristics'!G:G,MATCH($C785,'Policy Characteristics'!$C:$C,0))),"",INDEX('Policy Characteristics'!G:G,MATCH($C785,'Policy Characteristics'!$C:$C,0)))</f>
        <v>1</v>
      </c>
      <c r="N785" s="242">
        <f>IF(ISBLANK(INDEX('Policy Characteristics'!H:H,MATCH($C785,'Policy Characteristics'!$C:$C,0))),"",INDEX('Policy Characteristics'!H:H,MATCH($C785,'Policy Characteristics'!$C:$C,0)))</f>
        <v>0.01</v>
      </c>
      <c r="O785" s="446" t="str">
        <f>IF(ISBLANK(INDEX('Policy Characteristics'!I:I,MATCH($C785,'Policy Characteristics'!$C:$C,0))),"",INDEX('Policy Characteristics'!I:I,MATCH($C785,'Policy Characteristics'!$C:$C,0)))</f>
        <v>% of fuel shifted</v>
      </c>
      <c r="P785" s="44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446" t="str">
        <f>IF(ISBLANK(INDEX('Policy Characteristics'!K:K,MATCH($C785,'Policy Characteristics'!$C:$C,0))),"",INDEX('Policy Characteristics'!K:K,MATCH($C785,'Policy Characteristics'!$C:$C,0)))</f>
        <v>industry-ag-main.html#fuel-switching</v>
      </c>
      <c r="R785" s="446" t="str">
        <f>IF(ISBLANK(INDEX('Policy Characteristics'!L:L,MATCH($C785,'Policy Characteristics'!$C:$C,0))),"",INDEX('Policy Characteristics'!L:L,MATCH($C785,'Policy Characteristics'!$C:$C,0)))</f>
        <v>industry-elec-and-hydrogen.html</v>
      </c>
    </row>
    <row r="786" spans="1:18" x14ac:dyDescent="0.25">
      <c r="A786" s="446" t="str">
        <f>IF(ISBLANK(INDEX('Policy Characteristics'!A:A,MATCH($C786,'Policy Characteristics'!$C:$C,0))),"",INDEX('Policy Characteristics'!A:A,MATCH($C786,'Policy Characteristics'!$C:$C,0)))</f>
        <v>Industry</v>
      </c>
      <c r="B786" s="467" t="str">
        <f>IF(ISBLANK(INDEX('Policy Characteristics'!B:B,MATCH($C786,'Policy Characteristics'!$C:$C,0))),"",INDEX('Policy Characteristics'!B:B,MATCH($C786,'Policy Characteristics'!$C:$C,0)))</f>
        <v>Electrification</v>
      </c>
      <c r="C786" s="446" t="str">
        <f t="shared" si="37"/>
        <v>Fraction of Eligible Industrial Energy Use Shifted to Electricity</v>
      </c>
      <c r="D786" s="294" t="s">
        <v>3088</v>
      </c>
      <c r="E786" t="s">
        <v>3517</v>
      </c>
      <c r="F786" t="s">
        <v>3049</v>
      </c>
      <c r="G786" s="339" t="s">
        <v>3524</v>
      </c>
      <c r="H786" s="20">
        <v>2028</v>
      </c>
      <c r="I786" s="468" t="s">
        <v>43</v>
      </c>
      <c r="J786" s="469" t="str">
        <f>IF(ISBLANK(INDEX('Policy Characteristics'!D:D,MATCH($C786,'Policy Characteristics'!$C:$C,0))),"",INDEX('Policy Characteristics'!D:D,MATCH($C786,'Policy Characteristics'!$C:$C,0)))</f>
        <v>Electrification</v>
      </c>
      <c r="K786" s="446" t="str">
        <f>IF(ISBLANK(INDEX('Policy Characteristics'!E:E,MATCH($C786,'Policy Characteristics'!$C:$C,0))),"",INDEX('Policy Characteristics'!E:E,MATCH($C786,'Policy Characteristics'!$C:$C,0)))</f>
        <v>indst shift to electricity</v>
      </c>
      <c r="L786" s="242">
        <f>IF(ISBLANK(INDEX('Policy Characteristics'!F:F,MATCH($C786,'Policy Characteristics'!$C:$C,0))),"",INDEX('Policy Characteristics'!F:F,MATCH($C786,'Policy Characteristics'!$C:$C,0)))</f>
        <v>0</v>
      </c>
      <c r="M786" s="242">
        <f>IF(ISBLANK(INDEX('Policy Characteristics'!G:G,MATCH($C786,'Policy Characteristics'!$C:$C,0))),"",INDEX('Policy Characteristics'!G:G,MATCH($C786,'Policy Characteristics'!$C:$C,0)))</f>
        <v>1</v>
      </c>
      <c r="N786" s="242">
        <f>IF(ISBLANK(INDEX('Policy Characteristics'!H:H,MATCH($C786,'Policy Characteristics'!$C:$C,0))),"",INDEX('Policy Characteristics'!H:H,MATCH($C786,'Policy Characteristics'!$C:$C,0)))</f>
        <v>0.01</v>
      </c>
      <c r="O786" s="446" t="str">
        <f>IF(ISBLANK(INDEX('Policy Characteristics'!I:I,MATCH($C786,'Policy Characteristics'!$C:$C,0))),"",INDEX('Policy Characteristics'!I:I,MATCH($C786,'Policy Characteristics'!$C:$C,0)))</f>
        <v>% of fuel shifted</v>
      </c>
      <c r="P786" s="44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446" t="str">
        <f>IF(ISBLANK(INDEX('Policy Characteristics'!K:K,MATCH($C786,'Policy Characteristics'!$C:$C,0))),"",INDEX('Policy Characteristics'!K:K,MATCH($C786,'Policy Characteristics'!$C:$C,0)))</f>
        <v>industry-ag-main.html#fuel-switching</v>
      </c>
      <c r="R786" s="446" t="str">
        <f>IF(ISBLANK(INDEX('Policy Characteristics'!L:L,MATCH($C786,'Policy Characteristics'!$C:$C,0))),"",INDEX('Policy Characteristics'!L:L,MATCH($C786,'Policy Characteristics'!$C:$C,0)))</f>
        <v>industry-elec-and-hydrogen.html</v>
      </c>
    </row>
    <row r="787" spans="1:18" x14ac:dyDescent="0.25">
      <c r="A787" s="446" t="str">
        <f>IF(ISBLANK(INDEX('Policy Characteristics'!A:A,MATCH($C787,'Policy Characteristics'!$C:$C,0))),"",INDEX('Policy Characteristics'!A:A,MATCH($C787,'Policy Characteristics'!$C:$C,0)))</f>
        <v>Industry</v>
      </c>
      <c r="B787" s="467" t="str">
        <f>IF(ISBLANK(INDEX('Policy Characteristics'!B:B,MATCH($C787,'Policy Characteristics'!$C:$C,0))),"",INDEX('Policy Characteristics'!B:B,MATCH($C787,'Policy Characteristics'!$C:$C,0)))</f>
        <v>Electrification</v>
      </c>
      <c r="C787" s="446" t="str">
        <f t="shared" si="37"/>
        <v>Fraction of Eligible Industrial Energy Use Shifted to Electricity</v>
      </c>
      <c r="D787" s="294" t="s">
        <v>3088</v>
      </c>
      <c r="E787" t="s">
        <v>3518</v>
      </c>
      <c r="F787" t="s">
        <v>3049</v>
      </c>
      <c r="G787" s="339" t="s">
        <v>3525</v>
      </c>
      <c r="H787" s="20">
        <v>2029</v>
      </c>
      <c r="I787" s="468" t="s">
        <v>43</v>
      </c>
      <c r="J787" s="469" t="str">
        <f>IF(ISBLANK(INDEX('Policy Characteristics'!D:D,MATCH($C787,'Policy Characteristics'!$C:$C,0))),"",INDEX('Policy Characteristics'!D:D,MATCH($C787,'Policy Characteristics'!$C:$C,0)))</f>
        <v>Electrification</v>
      </c>
      <c r="K787" s="446" t="str">
        <f>IF(ISBLANK(INDEX('Policy Characteristics'!E:E,MATCH($C787,'Policy Characteristics'!$C:$C,0))),"",INDEX('Policy Characteristics'!E:E,MATCH($C787,'Policy Characteristics'!$C:$C,0)))</f>
        <v>indst shift to electricity</v>
      </c>
      <c r="L787" s="242">
        <f>IF(ISBLANK(INDEX('Policy Characteristics'!F:F,MATCH($C787,'Policy Characteristics'!$C:$C,0))),"",INDEX('Policy Characteristics'!F:F,MATCH($C787,'Policy Characteristics'!$C:$C,0)))</f>
        <v>0</v>
      </c>
      <c r="M787" s="242">
        <f>IF(ISBLANK(INDEX('Policy Characteristics'!G:G,MATCH($C787,'Policy Characteristics'!$C:$C,0))),"",INDEX('Policy Characteristics'!G:G,MATCH($C787,'Policy Characteristics'!$C:$C,0)))</f>
        <v>1</v>
      </c>
      <c r="N787" s="242">
        <f>IF(ISBLANK(INDEX('Policy Characteristics'!H:H,MATCH($C787,'Policy Characteristics'!$C:$C,0))),"",INDEX('Policy Characteristics'!H:H,MATCH($C787,'Policy Characteristics'!$C:$C,0)))</f>
        <v>0.01</v>
      </c>
      <c r="O787" s="446" t="str">
        <f>IF(ISBLANK(INDEX('Policy Characteristics'!I:I,MATCH($C787,'Policy Characteristics'!$C:$C,0))),"",INDEX('Policy Characteristics'!I:I,MATCH($C787,'Policy Characteristics'!$C:$C,0)))</f>
        <v>% of fuel shifted</v>
      </c>
      <c r="P787" s="44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446" t="str">
        <f>IF(ISBLANK(INDEX('Policy Characteristics'!K:K,MATCH($C787,'Policy Characteristics'!$C:$C,0))),"",INDEX('Policy Characteristics'!K:K,MATCH($C787,'Policy Characteristics'!$C:$C,0)))</f>
        <v>industry-ag-main.html#fuel-switching</v>
      </c>
      <c r="R787" s="446" t="str">
        <f>IF(ISBLANK(INDEX('Policy Characteristics'!L:L,MATCH($C787,'Policy Characteristics'!$C:$C,0))),"",INDEX('Policy Characteristics'!L:L,MATCH($C787,'Policy Characteristics'!$C:$C,0)))</f>
        <v>industry-elec-and-hydrogen.html</v>
      </c>
    </row>
    <row r="788" spans="1:18" x14ac:dyDescent="0.25">
      <c r="A788" s="446" t="str">
        <f>IF(ISBLANK(INDEX('Policy Characteristics'!A:A,MATCH($C788,'Policy Characteristics'!$C:$C,0))),"",INDEX('Policy Characteristics'!A:A,MATCH($C788,'Policy Characteristics'!$C:$C,0)))</f>
        <v>Industry</v>
      </c>
      <c r="B788" s="467" t="str">
        <f>IF(ISBLANK(INDEX('Policy Characteristics'!B:B,MATCH($C788,'Policy Characteristics'!$C:$C,0))),"",INDEX('Policy Characteristics'!B:B,MATCH($C788,'Policy Characteristics'!$C:$C,0)))</f>
        <v>Electrification</v>
      </c>
      <c r="C788" s="446" t="str">
        <f t="shared" si="37"/>
        <v>Fraction of Eligible Industrial Energy Use Shifted to Electricity</v>
      </c>
      <c r="D788" s="294" t="s">
        <v>3088</v>
      </c>
      <c r="E788" t="s">
        <v>3519</v>
      </c>
      <c r="F788" t="s">
        <v>3049</v>
      </c>
      <c r="G788" s="339" t="s">
        <v>3526</v>
      </c>
      <c r="H788" s="20">
        <v>2030</v>
      </c>
      <c r="I788" s="468" t="s">
        <v>43</v>
      </c>
      <c r="J788" s="469" t="str">
        <f>IF(ISBLANK(INDEX('Policy Characteristics'!D:D,MATCH($C788,'Policy Characteristics'!$C:$C,0))),"",INDEX('Policy Characteristics'!D:D,MATCH($C788,'Policy Characteristics'!$C:$C,0)))</f>
        <v>Electrification</v>
      </c>
      <c r="K788" s="446" t="str">
        <f>IF(ISBLANK(INDEX('Policy Characteristics'!E:E,MATCH($C788,'Policy Characteristics'!$C:$C,0))),"",INDEX('Policy Characteristics'!E:E,MATCH($C788,'Policy Characteristics'!$C:$C,0)))</f>
        <v>indst shift to electricity</v>
      </c>
      <c r="L788" s="242">
        <f>IF(ISBLANK(INDEX('Policy Characteristics'!F:F,MATCH($C788,'Policy Characteristics'!$C:$C,0))),"",INDEX('Policy Characteristics'!F:F,MATCH($C788,'Policy Characteristics'!$C:$C,0)))</f>
        <v>0</v>
      </c>
      <c r="M788" s="242">
        <f>IF(ISBLANK(INDEX('Policy Characteristics'!G:G,MATCH($C788,'Policy Characteristics'!$C:$C,0))),"",INDEX('Policy Characteristics'!G:G,MATCH($C788,'Policy Characteristics'!$C:$C,0)))</f>
        <v>1</v>
      </c>
      <c r="N788" s="242">
        <f>IF(ISBLANK(INDEX('Policy Characteristics'!H:H,MATCH($C788,'Policy Characteristics'!$C:$C,0))),"",INDEX('Policy Characteristics'!H:H,MATCH($C788,'Policy Characteristics'!$C:$C,0)))</f>
        <v>0.01</v>
      </c>
      <c r="O788" s="446" t="str">
        <f>IF(ISBLANK(INDEX('Policy Characteristics'!I:I,MATCH($C788,'Policy Characteristics'!$C:$C,0))),"",INDEX('Policy Characteristics'!I:I,MATCH($C788,'Policy Characteristics'!$C:$C,0)))</f>
        <v>% of fuel shifted</v>
      </c>
      <c r="P788" s="44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446" t="str">
        <f>IF(ISBLANK(INDEX('Policy Characteristics'!K:K,MATCH($C788,'Policy Characteristics'!$C:$C,0))),"",INDEX('Policy Characteristics'!K:K,MATCH($C788,'Policy Characteristics'!$C:$C,0)))</f>
        <v>industry-ag-main.html#fuel-switching</v>
      </c>
      <c r="R788" s="446" t="str">
        <f>IF(ISBLANK(INDEX('Policy Characteristics'!L:L,MATCH($C788,'Policy Characteristics'!$C:$C,0))),"",INDEX('Policy Characteristics'!L:L,MATCH($C788,'Policy Characteristics'!$C:$C,0)))</f>
        <v>industry-elec-and-hydrogen.html</v>
      </c>
    </row>
    <row r="789" spans="1:18" x14ac:dyDescent="0.25">
      <c r="A789" s="446" t="str">
        <f>IF(ISBLANK(INDEX('Policy Characteristics'!A:A,MATCH($C789,'Policy Characteristics'!$C:$C,0))),"",INDEX('Policy Characteristics'!A:A,MATCH($C789,'Policy Characteristics'!$C:$C,0)))</f>
        <v>Industry</v>
      </c>
      <c r="B789" s="467" t="str">
        <f>IF(ISBLANK(INDEX('Policy Characteristics'!B:B,MATCH($C789,'Policy Characteristics'!$C:$C,0))),"",INDEX('Policy Characteristics'!B:B,MATCH($C789,'Policy Characteristics'!$C:$C,0)))</f>
        <v>Electrification</v>
      </c>
      <c r="C789" s="446" t="str">
        <f t="shared" si="37"/>
        <v>Fraction of Eligible Industrial Energy Use Shifted to Electricity</v>
      </c>
      <c r="D789" s="294" t="s">
        <v>3088</v>
      </c>
      <c r="E789" t="s">
        <v>3520</v>
      </c>
      <c r="F789" t="s">
        <v>3049</v>
      </c>
      <c r="G789" s="339" t="s">
        <v>3527</v>
      </c>
      <c r="H789" s="20">
        <v>2031</v>
      </c>
      <c r="I789" s="468" t="s">
        <v>43</v>
      </c>
      <c r="J789" s="469" t="str">
        <f>IF(ISBLANK(INDEX('Policy Characteristics'!D:D,MATCH($C789,'Policy Characteristics'!$C:$C,0))),"",INDEX('Policy Characteristics'!D:D,MATCH($C789,'Policy Characteristics'!$C:$C,0)))</f>
        <v>Electrification</v>
      </c>
      <c r="K789" s="446" t="str">
        <f>IF(ISBLANK(INDEX('Policy Characteristics'!E:E,MATCH($C789,'Policy Characteristics'!$C:$C,0))),"",INDEX('Policy Characteristics'!E:E,MATCH($C789,'Policy Characteristics'!$C:$C,0)))</f>
        <v>indst shift to electricity</v>
      </c>
      <c r="L789" s="242">
        <f>IF(ISBLANK(INDEX('Policy Characteristics'!F:F,MATCH($C789,'Policy Characteristics'!$C:$C,0))),"",INDEX('Policy Characteristics'!F:F,MATCH($C789,'Policy Characteristics'!$C:$C,0)))</f>
        <v>0</v>
      </c>
      <c r="M789" s="242">
        <f>IF(ISBLANK(INDEX('Policy Characteristics'!G:G,MATCH($C789,'Policy Characteristics'!$C:$C,0))),"",INDEX('Policy Characteristics'!G:G,MATCH($C789,'Policy Characteristics'!$C:$C,0)))</f>
        <v>1</v>
      </c>
      <c r="N789" s="242">
        <f>IF(ISBLANK(INDEX('Policy Characteristics'!H:H,MATCH($C789,'Policy Characteristics'!$C:$C,0))),"",INDEX('Policy Characteristics'!H:H,MATCH($C789,'Policy Characteristics'!$C:$C,0)))</f>
        <v>0.01</v>
      </c>
      <c r="O789" s="446" t="str">
        <f>IF(ISBLANK(INDEX('Policy Characteristics'!I:I,MATCH($C789,'Policy Characteristics'!$C:$C,0))),"",INDEX('Policy Characteristics'!I:I,MATCH($C789,'Policy Characteristics'!$C:$C,0)))</f>
        <v>% of fuel shifted</v>
      </c>
      <c r="P789" s="44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446" t="str">
        <f>IF(ISBLANK(INDEX('Policy Characteristics'!K:K,MATCH($C789,'Policy Characteristics'!$C:$C,0))),"",INDEX('Policy Characteristics'!K:K,MATCH($C789,'Policy Characteristics'!$C:$C,0)))</f>
        <v>industry-ag-main.html#fuel-switching</v>
      </c>
      <c r="R789" s="446" t="str">
        <f>IF(ISBLANK(INDEX('Policy Characteristics'!L:L,MATCH($C789,'Policy Characteristics'!$C:$C,0))),"",INDEX('Policy Characteristics'!L:L,MATCH($C789,'Policy Characteristics'!$C:$C,0)))</f>
        <v>industry-elec-and-hydrogen.html</v>
      </c>
    </row>
    <row r="790" spans="1:18" x14ac:dyDescent="0.25">
      <c r="A790" s="446" t="str">
        <f>IF(ISBLANK(INDEX('Policy Characteristics'!A:A,MATCH($C790,'Policy Characteristics'!$C:$C,0))),"",INDEX('Policy Characteristics'!A:A,MATCH($C790,'Policy Characteristics'!$C:$C,0)))</f>
        <v>Industry</v>
      </c>
      <c r="B790" s="467" t="str">
        <f>IF(ISBLANK(INDEX('Policy Characteristics'!B:B,MATCH($C790,'Policy Characteristics'!$C:$C,0))),"",INDEX('Policy Characteristics'!B:B,MATCH($C790,'Policy Characteristics'!$C:$C,0)))</f>
        <v>Electrification</v>
      </c>
      <c r="C790" s="446" t="str">
        <f t="shared" si="37"/>
        <v>Fraction of Eligible Industrial Energy Use Shifted to Electricity</v>
      </c>
      <c r="D790" s="294" t="s">
        <v>3088</v>
      </c>
      <c r="E790" t="s">
        <v>3521</v>
      </c>
      <c r="F790" t="s">
        <v>3049</v>
      </c>
      <c r="G790" s="339" t="s">
        <v>3528</v>
      </c>
      <c r="H790" s="20">
        <v>2032</v>
      </c>
      <c r="I790" s="468" t="s">
        <v>43</v>
      </c>
      <c r="J790" s="469" t="str">
        <f>IF(ISBLANK(INDEX('Policy Characteristics'!D:D,MATCH($C790,'Policy Characteristics'!$C:$C,0))),"",INDEX('Policy Characteristics'!D:D,MATCH($C790,'Policy Characteristics'!$C:$C,0)))</f>
        <v>Electrification</v>
      </c>
      <c r="K790" s="446" t="str">
        <f>IF(ISBLANK(INDEX('Policy Characteristics'!E:E,MATCH($C790,'Policy Characteristics'!$C:$C,0))),"",INDEX('Policy Characteristics'!E:E,MATCH($C790,'Policy Characteristics'!$C:$C,0)))</f>
        <v>indst shift to electricity</v>
      </c>
      <c r="L790" s="242">
        <f>IF(ISBLANK(INDEX('Policy Characteristics'!F:F,MATCH($C790,'Policy Characteristics'!$C:$C,0))),"",INDEX('Policy Characteristics'!F:F,MATCH($C790,'Policy Characteristics'!$C:$C,0)))</f>
        <v>0</v>
      </c>
      <c r="M790" s="242">
        <f>IF(ISBLANK(INDEX('Policy Characteristics'!G:G,MATCH($C790,'Policy Characteristics'!$C:$C,0))),"",INDEX('Policy Characteristics'!G:G,MATCH($C790,'Policy Characteristics'!$C:$C,0)))</f>
        <v>1</v>
      </c>
      <c r="N790" s="242">
        <f>IF(ISBLANK(INDEX('Policy Characteristics'!H:H,MATCH($C790,'Policy Characteristics'!$C:$C,0))),"",INDEX('Policy Characteristics'!H:H,MATCH($C790,'Policy Characteristics'!$C:$C,0)))</f>
        <v>0.01</v>
      </c>
      <c r="O790" s="446" t="str">
        <f>IF(ISBLANK(INDEX('Policy Characteristics'!I:I,MATCH($C790,'Policy Characteristics'!$C:$C,0))),"",INDEX('Policy Characteristics'!I:I,MATCH($C790,'Policy Characteristics'!$C:$C,0)))</f>
        <v>% of fuel shifted</v>
      </c>
      <c r="P790" s="44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446" t="str">
        <f>IF(ISBLANK(INDEX('Policy Characteristics'!K:K,MATCH($C790,'Policy Characteristics'!$C:$C,0))),"",INDEX('Policy Characteristics'!K:K,MATCH($C790,'Policy Characteristics'!$C:$C,0)))</f>
        <v>industry-ag-main.html#fuel-switching</v>
      </c>
      <c r="R790" s="446" t="str">
        <f>IF(ISBLANK(INDEX('Policy Characteristics'!L:L,MATCH($C790,'Policy Characteristics'!$C:$C,0))),"",INDEX('Policy Characteristics'!L:L,MATCH($C790,'Policy Characteristics'!$C:$C,0)))</f>
        <v>industry-elec-and-hydrogen.html</v>
      </c>
    </row>
    <row r="791" spans="1:18" x14ac:dyDescent="0.25">
      <c r="A791" s="446" t="str">
        <f>IF(ISBLANK(INDEX('Policy Characteristics'!A:A,MATCH($C791,'Policy Characteristics'!$C:$C,0))),"",INDEX('Policy Characteristics'!A:A,MATCH($C791,'Policy Characteristics'!$C:$C,0)))</f>
        <v>Industry</v>
      </c>
      <c r="B791" s="467" t="str">
        <f>IF(ISBLANK(INDEX('Policy Characteristics'!B:B,MATCH($C791,'Policy Characteristics'!$C:$C,0))),"",INDEX('Policy Characteristics'!B:B,MATCH($C791,'Policy Characteristics'!$C:$C,0)))</f>
        <v>Electrification</v>
      </c>
      <c r="C791" s="446" t="str">
        <f t="shared" si="37"/>
        <v>Fraction of Eligible Industrial Energy Use Shifted to Electricity</v>
      </c>
      <c r="D791" s="294" t="s">
        <v>3088</v>
      </c>
      <c r="E791" t="s">
        <v>3673</v>
      </c>
      <c r="F791" t="s">
        <v>3049</v>
      </c>
      <c r="G791" s="339" t="s">
        <v>3673</v>
      </c>
      <c r="H791" s="20">
        <v>2033</v>
      </c>
      <c r="I791" s="468" t="s">
        <v>43</v>
      </c>
      <c r="J791" s="469" t="str">
        <f>IF(ISBLANK(INDEX('Policy Characteristics'!D:D,MATCH($C791,'Policy Characteristics'!$C:$C,0))),"",INDEX('Policy Characteristics'!D:D,MATCH($C791,'Policy Characteristics'!$C:$C,0)))</f>
        <v>Electrification</v>
      </c>
      <c r="K791" s="446" t="str">
        <f>IF(ISBLANK(INDEX('Policy Characteristics'!E:E,MATCH($C791,'Policy Characteristics'!$C:$C,0))),"",INDEX('Policy Characteristics'!E:E,MATCH($C791,'Policy Characteristics'!$C:$C,0)))</f>
        <v>indst shift to electricity</v>
      </c>
      <c r="L791" s="242">
        <f>IF(ISBLANK(INDEX('Policy Characteristics'!F:F,MATCH($C791,'Policy Characteristics'!$C:$C,0))),"",INDEX('Policy Characteristics'!F:F,MATCH($C791,'Policy Characteristics'!$C:$C,0)))</f>
        <v>0</v>
      </c>
      <c r="M791" s="242">
        <f>IF(ISBLANK(INDEX('Policy Characteristics'!G:G,MATCH($C791,'Policy Characteristics'!$C:$C,0))),"",INDEX('Policy Characteristics'!G:G,MATCH($C791,'Policy Characteristics'!$C:$C,0)))</f>
        <v>1</v>
      </c>
      <c r="N791" s="242">
        <f>IF(ISBLANK(INDEX('Policy Characteristics'!H:H,MATCH($C791,'Policy Characteristics'!$C:$C,0))),"",INDEX('Policy Characteristics'!H:H,MATCH($C791,'Policy Characteristics'!$C:$C,0)))</f>
        <v>0.01</v>
      </c>
      <c r="O791" s="446" t="str">
        <f>IF(ISBLANK(INDEX('Policy Characteristics'!I:I,MATCH($C791,'Policy Characteristics'!$C:$C,0))),"",INDEX('Policy Characteristics'!I:I,MATCH($C791,'Policy Characteristics'!$C:$C,0)))</f>
        <v>% of fuel shifted</v>
      </c>
      <c r="P791" s="44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446" t="str">
        <f>IF(ISBLANK(INDEX('Policy Characteristics'!K:K,MATCH($C791,'Policy Characteristics'!$C:$C,0))),"",INDEX('Policy Characteristics'!K:K,MATCH($C791,'Policy Characteristics'!$C:$C,0)))</f>
        <v>industry-ag-main.html#fuel-switching</v>
      </c>
      <c r="R791" s="446" t="str">
        <f>IF(ISBLANK(INDEX('Policy Characteristics'!L:L,MATCH($C791,'Policy Characteristics'!$C:$C,0))),"",INDEX('Policy Characteristics'!L:L,MATCH($C791,'Policy Characteristics'!$C:$C,0)))</f>
        <v>industry-elec-and-hydrogen.html</v>
      </c>
    </row>
    <row r="792" spans="1:18" s="295" customFormat="1" x14ac:dyDescent="0.25">
      <c r="A792" s="446" t="str">
        <f>IF(ISBLANK(INDEX('Policy Characteristics'!A:A,MATCH($C792,'Policy Characteristics'!$C:$C,0))),"",INDEX('Policy Characteristics'!A:A,MATCH($C792,'Policy Characteristics'!$C:$C,0)))</f>
        <v>Industry</v>
      </c>
      <c r="B792" s="467" t="str">
        <f>IF(ISBLANK(INDEX('Policy Characteristics'!B:B,MATCH($C792,'Policy Characteristics'!$C:$C,0))),"",INDEX('Policy Characteristics'!B:B,MATCH($C792,'Policy Characteristics'!$C:$C,0)))</f>
        <v>F-Gas Substitution</v>
      </c>
      <c r="C792" s="295" t="s">
        <v>2777</v>
      </c>
      <c r="D792" s="294"/>
      <c r="E792" s="294"/>
      <c r="F792" s="294"/>
      <c r="G792" s="294"/>
      <c r="H792" s="297">
        <v>58</v>
      </c>
      <c r="I792" s="468" t="s">
        <v>43</v>
      </c>
      <c r="J792" s="469" t="str">
        <f>IF(ISBLANK(INDEX('Policy Characteristics'!D:D,MATCH($C792,'Policy Characteristics'!$C:$C,0))),"",INDEX('Policy Characteristics'!D:D,MATCH($C792,'Policy Characteristics'!$C:$C,0)))</f>
        <v>F-gas Measures</v>
      </c>
      <c r="K792" s="446" t="str">
        <f>IF(ISBLANK(INDEX('Policy Characteristics'!E:E,MATCH($C792,'Policy Characteristics'!$C:$C,0))),"",INDEX('Policy Characteristics'!E:E,MATCH($C792,'Policy Characteristics'!$C:$C,0)))</f>
        <v>indst f gas substitution</v>
      </c>
      <c r="L792" s="242">
        <f>IF(ISBLANK(INDEX('Policy Characteristics'!F:F,MATCH($C792,'Policy Characteristics'!$C:$C,0))),"",INDEX('Policy Characteristics'!F:F,MATCH($C792,'Policy Characteristics'!$C:$C,0)))</f>
        <v>0</v>
      </c>
      <c r="M792" s="242">
        <f>IF(ISBLANK(INDEX('Policy Characteristics'!G:G,MATCH($C792,'Policy Characteristics'!$C:$C,0))),"",INDEX('Policy Characteristics'!G:G,MATCH($C792,'Policy Characteristics'!$C:$C,0)))</f>
        <v>1</v>
      </c>
      <c r="N792" s="242">
        <f>IF(ISBLANK(INDEX('Policy Characteristics'!H:H,MATCH($C792,'Policy Characteristics'!$C:$C,0))),"",INDEX('Policy Characteristics'!H:H,MATCH($C792,'Policy Characteristics'!$C:$C,0)))</f>
        <v>0.01</v>
      </c>
      <c r="O792" s="446" t="str">
        <f>IF(ISBLANK(INDEX('Policy Characteristics'!I:I,MATCH($C792,'Policy Characteristics'!$C:$C,0))),"",INDEX('Policy Characteristics'!I:I,MATCH($C792,'Policy Characteristics'!$C:$C,0)))</f>
        <v>% of potential achieved</v>
      </c>
      <c r="P792" s="446" t="str">
        <f>IF(ISBLANK(INDEX('Policy Characteristics'!J:J,MATCH($C792,'Policy Characteristics'!$C:$C,0))),"",INDEX('Policy Characteristics'!J:J,MATCH($C792,'Policy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792" s="446" t="str">
        <f>IF(ISBLANK(INDEX('Policy Characteristics'!K:K,MATCH($C792,'Policy Characteristics'!$C:$C,0))),"",INDEX('Policy Characteristics'!K:K,MATCH($C792,'Policy Characteristics'!$C:$C,0)))</f>
        <v>industry-ag-main.html#avoid-f-gases</v>
      </c>
      <c r="R792" s="446" t="str">
        <f>IF(ISBLANK(INDEX('Policy Characteristics'!L:L,MATCH($C792,'Policy Characteristics'!$C:$C,0))),"",INDEX('Policy Characteristics'!L:L,MATCH($C792,'Policy Characteristics'!$C:$C,0)))</f>
        <v>avoid-f-gases.html</v>
      </c>
    </row>
    <row r="793" spans="1:18" s="295" customFormat="1" x14ac:dyDescent="0.25">
      <c r="A793" s="446" t="str">
        <f>IF(ISBLANK(INDEX('Policy Characteristics'!A:A,MATCH($C793,'Policy Characteristics'!$C:$C,0))),"",INDEX('Policy Characteristics'!A:A,MATCH($C793,'Policy Characteristics'!$C:$C,0)))</f>
        <v>Industry</v>
      </c>
      <c r="B793" s="467" t="str">
        <f>IF(ISBLANK(INDEX('Policy Characteristics'!B:B,MATCH($C793,'Policy Characteristics'!$C:$C,0))),"",INDEX('Policy Characteristics'!B:B,MATCH($C793,'Policy Characteristics'!$C:$C,0)))</f>
        <v>F-Gas Destruction</v>
      </c>
      <c r="C793" s="295" t="s">
        <v>2778</v>
      </c>
      <c r="D793" s="294"/>
      <c r="E793" s="294"/>
      <c r="F793" s="294"/>
      <c r="G793" s="294"/>
      <c r="H793" s="297">
        <v>510</v>
      </c>
      <c r="I793" s="468" t="s">
        <v>43</v>
      </c>
      <c r="J793" s="469" t="str">
        <f>IF(ISBLANK(INDEX('Policy Characteristics'!D:D,MATCH($C793,'Policy Characteristics'!$C:$C,0))),"",INDEX('Policy Characteristics'!D:D,MATCH($C793,'Policy Characteristics'!$C:$C,0)))</f>
        <v>F-gas Measures</v>
      </c>
      <c r="K793" s="446" t="str">
        <f>IF(ISBLANK(INDEX('Policy Characteristics'!E:E,MATCH($C793,'Policy Characteristics'!$C:$C,0))),"",INDEX('Policy Characteristics'!E:E,MATCH($C793,'Policy Characteristics'!$C:$C,0)))</f>
        <v>indst f gas destruction</v>
      </c>
      <c r="L793" s="242">
        <f>IF(ISBLANK(INDEX('Policy Characteristics'!F:F,MATCH($C793,'Policy Characteristics'!$C:$C,0))),"",INDEX('Policy Characteristics'!F:F,MATCH($C793,'Policy Characteristics'!$C:$C,0)))</f>
        <v>0</v>
      </c>
      <c r="M793" s="242">
        <f>IF(ISBLANK(INDEX('Policy Characteristics'!G:G,MATCH($C793,'Policy Characteristics'!$C:$C,0))),"",INDEX('Policy Characteristics'!G:G,MATCH($C793,'Policy Characteristics'!$C:$C,0)))</f>
        <v>1</v>
      </c>
      <c r="N793" s="242">
        <f>IF(ISBLANK(INDEX('Policy Characteristics'!H:H,MATCH($C793,'Policy Characteristics'!$C:$C,0))),"",INDEX('Policy Characteristics'!H:H,MATCH($C793,'Policy Characteristics'!$C:$C,0)))</f>
        <v>0.01</v>
      </c>
      <c r="O793" s="446" t="str">
        <f>IF(ISBLANK(INDEX('Policy Characteristics'!I:I,MATCH($C793,'Policy Characteristics'!$C:$C,0))),"",INDEX('Policy Characteristics'!I:I,MATCH($C793,'Policy Characteristics'!$C:$C,0)))</f>
        <v>% of potential achieved</v>
      </c>
      <c r="P793" s="446" t="str">
        <f>IF(ISBLANK(INDEX('Policy Characteristics'!J:J,MATCH($C793,'Policy Characteristics'!$C:$C,0))),"",INDEX('Policy Characteristics'!J:J,MATCH($C793,'Policy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793" s="446" t="str">
        <f>IF(ISBLANK(INDEX('Policy Characteristics'!K:K,MATCH($C793,'Policy Characteristics'!$C:$C,0))),"",INDEX('Policy Characteristics'!K:K,MATCH($C793,'Policy Characteristics'!$C:$C,0)))</f>
        <v>industry-ag-main.html#avoid-f-gases</v>
      </c>
      <c r="R793" s="446" t="str">
        <f>IF(ISBLANK(INDEX('Policy Characteristics'!L:L,MATCH($C793,'Policy Characteristics'!$C:$C,0))),"",INDEX('Policy Characteristics'!L:L,MATCH($C793,'Policy Characteristics'!$C:$C,0)))</f>
        <v>avoid-f-gases.html</v>
      </c>
    </row>
    <row r="794" spans="1:18" s="295" customFormat="1" x14ac:dyDescent="0.25">
      <c r="A794" s="446" t="str">
        <f>IF(ISBLANK(INDEX('Policy Characteristics'!A:A,MATCH($C794,'Policy Characteristics'!$C:$C,0))),"",INDEX('Policy Characteristics'!A:A,MATCH($C794,'Policy Characteristics'!$C:$C,0)))</f>
        <v>Industry</v>
      </c>
      <c r="B794" s="467" t="str">
        <f>IF(ISBLANK(INDEX('Policy Characteristics'!B:B,MATCH($C794,'Policy Characteristics'!$C:$C,0))),"",INDEX('Policy Characteristics'!B:B,MATCH($C794,'Policy Characteristics'!$C:$C,0)))</f>
        <v>F-Gas Recovery</v>
      </c>
      <c r="C794" s="295" t="s">
        <v>2779</v>
      </c>
      <c r="D794" s="294"/>
      <c r="E794" s="294"/>
      <c r="F794" s="294"/>
      <c r="G794" s="294"/>
      <c r="H794" s="297">
        <v>511</v>
      </c>
      <c r="I794" s="468" t="s">
        <v>43</v>
      </c>
      <c r="J794" s="469" t="str">
        <f>IF(ISBLANK(INDEX('Policy Characteristics'!D:D,MATCH($C794,'Policy Characteristics'!$C:$C,0))),"",INDEX('Policy Characteristics'!D:D,MATCH($C794,'Policy Characteristics'!$C:$C,0)))</f>
        <v>F-gas Measures</v>
      </c>
      <c r="K794" s="446" t="str">
        <f>IF(ISBLANK(INDEX('Policy Characteristics'!E:E,MATCH($C794,'Policy Characteristics'!$C:$C,0))),"",INDEX('Policy Characteristics'!E:E,MATCH($C794,'Policy Characteristics'!$C:$C,0)))</f>
        <v>indst f gas recovery</v>
      </c>
      <c r="L794" s="242">
        <f>IF(ISBLANK(INDEX('Policy Characteristics'!F:F,MATCH($C794,'Policy Characteristics'!$C:$C,0))),"",INDEX('Policy Characteristics'!F:F,MATCH($C794,'Policy Characteristics'!$C:$C,0)))</f>
        <v>0</v>
      </c>
      <c r="M794" s="242">
        <f>IF(ISBLANK(INDEX('Policy Characteristics'!G:G,MATCH($C794,'Policy Characteristics'!$C:$C,0))),"",INDEX('Policy Characteristics'!G:G,MATCH($C794,'Policy Characteristics'!$C:$C,0)))</f>
        <v>1</v>
      </c>
      <c r="N794" s="242">
        <f>IF(ISBLANK(INDEX('Policy Characteristics'!H:H,MATCH($C794,'Policy Characteristics'!$C:$C,0))),"",INDEX('Policy Characteristics'!H:H,MATCH($C794,'Policy Characteristics'!$C:$C,0)))</f>
        <v>0.01</v>
      </c>
      <c r="O794" s="446" t="str">
        <f>IF(ISBLANK(INDEX('Policy Characteristics'!I:I,MATCH($C794,'Policy Characteristics'!$C:$C,0))),"",INDEX('Policy Characteristics'!I:I,MATCH($C794,'Policy Characteristics'!$C:$C,0)))</f>
        <v>% of potential achieved</v>
      </c>
      <c r="P794" s="446" t="str">
        <f>IF(ISBLANK(INDEX('Policy Characteristics'!J:J,MATCH($C794,'Policy Characteristics'!$C:$C,0))),"",INDEX('Policy Characteristics'!J:J,MATCH($C794,'Policy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794" s="446" t="str">
        <f>IF(ISBLANK(INDEX('Policy Characteristics'!K:K,MATCH($C794,'Policy Characteristics'!$C:$C,0))),"",INDEX('Policy Characteristics'!K:K,MATCH($C794,'Policy Characteristics'!$C:$C,0)))</f>
        <v>industry-ag-main.html#avoid-f-gases</v>
      </c>
      <c r="R794" s="446" t="str">
        <f>IF(ISBLANK(INDEX('Policy Characteristics'!L:L,MATCH($C794,'Policy Characteristics'!$C:$C,0))),"",INDEX('Policy Characteristics'!L:L,MATCH($C794,'Policy Characteristics'!$C:$C,0)))</f>
        <v>avoid-f-gases.html</v>
      </c>
    </row>
    <row r="795" spans="1:18" s="295" customFormat="1" x14ac:dyDescent="0.25">
      <c r="A795" s="446" t="str">
        <f>IF(ISBLANK(INDEX('Policy Characteristics'!A:A,MATCH($C795,'Policy Characteristics'!$C:$C,0))),"",INDEX('Policy Characteristics'!A:A,MATCH($C795,'Policy Characteristics'!$C:$C,0)))</f>
        <v>Industry</v>
      </c>
      <c r="B795" s="467" t="str">
        <f>IF(ISBLANK(INDEX('Policy Characteristics'!B:B,MATCH($C795,'Policy Characteristics'!$C:$C,0))),"",INDEX('Policy Characteristics'!B:B,MATCH($C795,'Policy Characteristics'!$C:$C,0)))</f>
        <v>F-Gas Eqpt. Maintenance &amp; Retrofits</v>
      </c>
      <c r="C795" s="295" t="s">
        <v>2780</v>
      </c>
      <c r="D795" s="294" t="s">
        <v>3073</v>
      </c>
      <c r="E795" s="294"/>
      <c r="F795" t="s">
        <v>2579</v>
      </c>
      <c r="G795" s="294"/>
      <c r="H795" s="297">
        <v>512</v>
      </c>
      <c r="I795" s="468" t="s">
        <v>43</v>
      </c>
      <c r="J795" s="469" t="str">
        <f>IF(ISBLANK(INDEX('Policy Characteristics'!D:D,MATCH($C795,'Policy Characteristics'!$C:$C,0))),"",INDEX('Policy Characteristics'!D:D,MATCH($C795,'Policy Characteristics'!$C:$C,0)))</f>
        <v>F-gas Measures</v>
      </c>
      <c r="K795" s="446" t="str">
        <f>IF(ISBLANK(INDEX('Policy Characteristics'!E:E,MATCH($C795,'Policy Characteristics'!$C:$C,0))),"",INDEX('Policy Characteristics'!E:E,MATCH($C795,'Policy Characteristics'!$C:$C,0)))</f>
        <v>indst f gas inspct maint retrofit</v>
      </c>
      <c r="L795" s="242">
        <f>IF(ISBLANK(INDEX('Policy Characteristics'!F:F,MATCH($C795,'Policy Characteristics'!$C:$C,0))),"",INDEX('Policy Characteristics'!F:F,MATCH($C795,'Policy Characteristics'!$C:$C,0)))</f>
        <v>0</v>
      </c>
      <c r="M795" s="242">
        <f>IF(ISBLANK(INDEX('Policy Characteristics'!G:G,MATCH($C795,'Policy Characteristics'!$C:$C,0))),"",INDEX('Policy Characteristics'!G:G,MATCH($C795,'Policy Characteristics'!$C:$C,0)))</f>
        <v>1</v>
      </c>
      <c r="N795" s="242">
        <f>IF(ISBLANK(INDEX('Policy Characteristics'!H:H,MATCH($C795,'Policy Characteristics'!$C:$C,0))),"",INDEX('Policy Characteristics'!H:H,MATCH($C795,'Policy Characteristics'!$C:$C,0)))</f>
        <v>0.01</v>
      </c>
      <c r="O795" s="446" t="str">
        <f>IF(ISBLANK(INDEX('Policy Characteristics'!I:I,MATCH($C795,'Policy Characteristics'!$C:$C,0))),"",INDEX('Policy Characteristics'!I:I,MATCH($C795,'Policy Characteristics'!$C:$C,0)))</f>
        <v>% of potential achieved</v>
      </c>
      <c r="P795" s="446" t="str">
        <f>IF(ISBLANK(INDEX('Policy Characteristics'!J:J,MATCH($C795,'Policy Characteristics'!$C:$C,0))),"",INDEX('Policy Characteristics'!J:J,MATCH($C795,'Policy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795" s="446" t="str">
        <f>IF(ISBLANK(INDEX('Policy Characteristics'!K:K,MATCH($C795,'Policy Characteristics'!$C:$C,0))),"",INDEX('Policy Characteristics'!K:K,MATCH($C795,'Policy Characteristics'!$C:$C,0)))</f>
        <v>industry-ag-main.html#avoid-f-gases</v>
      </c>
      <c r="R795" s="446" t="str">
        <f>IF(ISBLANK(INDEX('Policy Characteristics'!L:L,MATCH($C795,'Policy Characteristics'!$C:$C,0))),"",INDEX('Policy Characteristics'!L:L,MATCH($C795,'Policy Characteristics'!$C:$C,0)))</f>
        <v>avoid-f-gases.html</v>
      </c>
    </row>
    <row r="796" spans="1:18" s="295" customFormat="1" x14ac:dyDescent="0.25">
      <c r="A796" s="446" t="str">
        <f>IF(ISBLANK(INDEX('Policy Characteristics'!A:A,MATCH($C796,'Policy Characteristics'!$C:$C,0))),"",INDEX('Policy Characteristics'!A:A,MATCH($C796,'Policy Characteristics'!$C:$C,0)))</f>
        <v>Industry</v>
      </c>
      <c r="B796" s="467" t="str">
        <f>IF(ISBLANK(INDEX('Policy Characteristics'!B:B,MATCH($C796,'Policy Characteristics'!$C:$C,0))),"",INDEX('Policy Characteristics'!B:B,MATCH($C796,'Policy Characteristics'!$C:$C,0)))</f>
        <v>F-Gas Eqpt. Maintenance &amp; Retrofits</v>
      </c>
      <c r="C796" s="295" t="s">
        <v>2780</v>
      </c>
      <c r="D796" s="294" t="s">
        <v>3078</v>
      </c>
      <c r="E796" s="294"/>
      <c r="F796" t="s">
        <v>3040</v>
      </c>
      <c r="G796" s="294"/>
      <c r="H796" s="297">
        <v>1653</v>
      </c>
      <c r="I796" s="468" t="s">
        <v>43</v>
      </c>
      <c r="J796" s="469" t="str">
        <f>IF(ISBLANK(INDEX('Policy Characteristics'!D:D,MATCH($C796,'Policy Characteristics'!$C:$C,0))),"",INDEX('Policy Characteristics'!D:D,MATCH($C796,'Policy Characteristics'!$C:$C,0)))</f>
        <v>F-gas Measures</v>
      </c>
      <c r="K796" s="446" t="str">
        <f>IF(ISBLANK(INDEX('Policy Characteristics'!E:E,MATCH($C796,'Policy Characteristics'!$C:$C,0))),"",INDEX('Policy Characteristics'!E:E,MATCH($C796,'Policy Characteristics'!$C:$C,0)))</f>
        <v>indst f gas inspct maint retrofit</v>
      </c>
      <c r="L796" s="242">
        <f>IF(ISBLANK(INDEX('Policy Characteristics'!F:F,MATCH($C796,'Policy Characteristics'!$C:$C,0))),"",INDEX('Policy Characteristics'!F:F,MATCH($C796,'Policy Characteristics'!$C:$C,0)))</f>
        <v>0</v>
      </c>
      <c r="M796" s="242">
        <f>IF(ISBLANK(INDEX('Policy Characteristics'!G:G,MATCH($C796,'Policy Characteristics'!$C:$C,0))),"",INDEX('Policy Characteristics'!G:G,MATCH($C796,'Policy Characteristics'!$C:$C,0)))</f>
        <v>1</v>
      </c>
      <c r="N796" s="242">
        <f>IF(ISBLANK(INDEX('Policy Characteristics'!H:H,MATCH($C796,'Policy Characteristics'!$C:$C,0))),"",INDEX('Policy Characteristics'!H:H,MATCH($C796,'Policy Characteristics'!$C:$C,0)))</f>
        <v>0.01</v>
      </c>
      <c r="O796" s="446" t="str">
        <f>IF(ISBLANK(INDEX('Policy Characteristics'!I:I,MATCH($C796,'Policy Characteristics'!$C:$C,0))),"",INDEX('Policy Characteristics'!I:I,MATCH($C796,'Policy Characteristics'!$C:$C,0)))</f>
        <v>% of potential achieved</v>
      </c>
      <c r="P796" s="446" t="str">
        <f>IF(ISBLANK(INDEX('Policy Characteristics'!J:J,MATCH($C796,'Policy Characteristics'!$C:$C,0))),"",INDEX('Policy Characteristics'!J:J,MATCH($C796,'Policy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796" s="446" t="str">
        <f>IF(ISBLANK(INDEX('Policy Characteristics'!K:K,MATCH($C796,'Policy Characteristics'!$C:$C,0))),"",INDEX('Policy Characteristics'!K:K,MATCH($C796,'Policy Characteristics'!$C:$C,0)))</f>
        <v>industry-ag-main.html#avoid-f-gases</v>
      </c>
      <c r="R796" s="446" t="str">
        <f>IF(ISBLANK(INDEX('Policy Characteristics'!L:L,MATCH($C796,'Policy Characteristics'!$C:$C,0))),"",INDEX('Policy Characteristics'!L:L,MATCH($C796,'Policy Characteristics'!$C:$C,0)))</f>
        <v>avoid-f-gases.html</v>
      </c>
    </row>
    <row r="797" spans="1:18" s="295" customFormat="1" x14ac:dyDescent="0.25">
      <c r="A797" s="446" t="str">
        <f>IF(ISBLANK(INDEX('Policy Characteristics'!A:A,MATCH($C797,'Policy Characteristics'!$C:$C,0))),"",INDEX('Policy Characteristics'!A:A,MATCH($C797,'Policy Characteristics'!$C:$C,0)))</f>
        <v>Industry</v>
      </c>
      <c r="B797" s="467" t="str">
        <f>IF(ISBLANK(INDEX('Policy Characteristics'!B:B,MATCH($C797,'Policy Characteristics'!$C:$C,0))),"",INDEX('Policy Characteristics'!B:B,MATCH($C797,'Policy Characteristics'!$C:$C,0)))</f>
        <v>Hydrogen Combustion</v>
      </c>
      <c r="C797" t="s">
        <v>3539</v>
      </c>
      <c r="D797" s="339" t="s">
        <v>3064</v>
      </c>
      <c r="E797" t="s">
        <v>3515</v>
      </c>
      <c r="F797" t="s">
        <v>3089</v>
      </c>
      <c r="G797" s="339" t="s">
        <v>3522</v>
      </c>
      <c r="H797" s="20">
        <v>2034</v>
      </c>
      <c r="I797" s="468" t="s">
        <v>44</v>
      </c>
      <c r="J797" s="469" t="str">
        <f>IF(ISBLANK(INDEX('Policy Characteristics'!D:D,MATCH($C797,'Policy Characteristics'!$C:$C,0))),"",INDEX('Policy Characteristics'!D:D,MATCH($C797,'Policy Characteristics'!$C:$C,0)))</f>
        <v>Hydrogen Combustion</v>
      </c>
      <c r="K797" s="446" t="str">
        <f>IF(ISBLANK(INDEX('Policy Characteristics'!E:E,MATCH($C797,'Policy Characteristics'!$C:$C,0))),"",INDEX('Policy Characteristics'!E:E,MATCH($C797,'Policy Characteristics'!$C:$C,0)))</f>
        <v>indst shift to hydrogen</v>
      </c>
      <c r="L797" s="242">
        <f>IF(ISBLANK(INDEX('Policy Characteristics'!F:F,MATCH($C797,'Policy Characteristics'!$C:$C,0))),"",INDEX('Policy Characteristics'!F:F,MATCH($C797,'Policy Characteristics'!$C:$C,0)))</f>
        <v>0</v>
      </c>
      <c r="M797" s="242">
        <f>IF(ISBLANK(INDEX('Policy Characteristics'!G:G,MATCH($C797,'Policy Characteristics'!$C:$C,0))),"",INDEX('Policy Characteristics'!G:G,MATCH($C797,'Policy Characteristics'!$C:$C,0)))</f>
        <v>1</v>
      </c>
      <c r="N797" s="242">
        <f>IF(ISBLANK(INDEX('Policy Characteristics'!H:H,MATCH($C797,'Policy Characteristics'!$C:$C,0))),"",INDEX('Policy Characteristics'!H:H,MATCH($C797,'Policy Characteristics'!$C:$C,0)))</f>
        <v>0.01</v>
      </c>
      <c r="O797" s="446" t="str">
        <f>IF(ISBLANK(INDEX('Policy Characteristics'!I:I,MATCH($C797,'Policy Characteristics'!$C:$C,0))),"",INDEX('Policy Characteristics'!I:I,MATCH($C797,'Policy Characteristics'!$C:$C,0)))</f>
        <v>% of fuel shifted</v>
      </c>
      <c r="P797" s="446" t="str">
        <f>IF(ISBLANK(INDEX('Policy Characteristics'!J:J,MATCH($C797,'Policy Characteristics'!$C:$C,0))),"",INDEX('Policy Characteristics'!J:J,MATCH($C797,'Policy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7" s="446" t="str">
        <f>IF(ISBLANK(INDEX('Policy Characteristics'!K:K,MATCH($C797,'Policy Characteristics'!$C:$C,0))),"",INDEX('Policy Characteristics'!K:K,MATCH($C797,'Policy Characteristics'!$C:$C,0)))</f>
        <v>industry-ag-main.html#fuel-switching</v>
      </c>
      <c r="R797" s="446" t="str">
        <f>IF(ISBLANK(INDEX('Policy Characteristics'!L:L,MATCH($C797,'Policy Characteristics'!$C:$C,0))),"",INDEX('Policy Characteristics'!L:L,MATCH($C797,'Policy Characteristics'!$C:$C,0)))</f>
        <v>industry-elec-and-hydrogen.html</v>
      </c>
    </row>
    <row r="798" spans="1:18" s="295" customFormat="1" x14ac:dyDescent="0.25">
      <c r="A798" s="446" t="str">
        <f>IF(ISBLANK(INDEX('Policy Characteristics'!A:A,MATCH($C798,'Policy Characteristics'!$C:$C,0))),"",INDEX('Policy Characteristics'!A:A,MATCH($C798,'Policy Characteristics'!$C:$C,0)))</f>
        <v>Industry</v>
      </c>
      <c r="B798" s="467" t="str">
        <f>IF(ISBLANK(INDEX('Policy Characteristics'!B:B,MATCH($C798,'Policy Characteristics'!$C:$C,0))),"",INDEX('Policy Characteristics'!B:B,MATCH($C798,'Policy Characteristics'!$C:$C,0)))</f>
        <v>Hydrogen Combustion</v>
      </c>
      <c r="C798" s="446" t="str">
        <f>C$797</f>
        <v>Fraction of Eligible Industrial Energy Use Shifted to Hydrogen</v>
      </c>
      <c r="D798" s="339" t="s">
        <v>3064</v>
      </c>
      <c r="E798" t="s">
        <v>3516</v>
      </c>
      <c r="F798" t="s">
        <v>3089</v>
      </c>
      <c r="G798" s="339" t="s">
        <v>3523</v>
      </c>
      <c r="H798" s="20">
        <v>2035</v>
      </c>
      <c r="I798" s="468" t="s">
        <v>44</v>
      </c>
      <c r="J798" s="469" t="str">
        <f>IF(ISBLANK(INDEX('Policy Characteristics'!D:D,MATCH($C798,'Policy Characteristics'!$C:$C,0))),"",INDEX('Policy Characteristics'!D:D,MATCH($C798,'Policy Characteristics'!$C:$C,0)))</f>
        <v>Hydrogen Combustion</v>
      </c>
      <c r="K798" s="446" t="str">
        <f>IF(ISBLANK(INDEX('Policy Characteristics'!E:E,MATCH($C798,'Policy Characteristics'!$C:$C,0))),"",INDEX('Policy Characteristics'!E:E,MATCH($C798,'Policy Characteristics'!$C:$C,0)))</f>
        <v>indst shift to hydrogen</v>
      </c>
      <c r="L798" s="242">
        <f>IF(ISBLANK(INDEX('Policy Characteristics'!F:F,MATCH($C798,'Policy Characteristics'!$C:$C,0))),"",INDEX('Policy Characteristics'!F:F,MATCH($C798,'Policy Characteristics'!$C:$C,0)))</f>
        <v>0</v>
      </c>
      <c r="M798" s="242">
        <f>IF(ISBLANK(INDEX('Policy Characteristics'!G:G,MATCH($C798,'Policy Characteristics'!$C:$C,0))),"",INDEX('Policy Characteristics'!G:G,MATCH($C798,'Policy Characteristics'!$C:$C,0)))</f>
        <v>1</v>
      </c>
      <c r="N798" s="242">
        <f>IF(ISBLANK(INDEX('Policy Characteristics'!H:H,MATCH($C798,'Policy Characteristics'!$C:$C,0))),"",INDEX('Policy Characteristics'!H:H,MATCH($C798,'Policy Characteristics'!$C:$C,0)))</f>
        <v>0.01</v>
      </c>
      <c r="O798" s="446" t="str">
        <f>IF(ISBLANK(INDEX('Policy Characteristics'!I:I,MATCH($C798,'Policy Characteristics'!$C:$C,0))),"",INDEX('Policy Characteristics'!I:I,MATCH($C798,'Policy Characteristics'!$C:$C,0)))</f>
        <v>% of fuel shifted</v>
      </c>
      <c r="P798" s="446" t="str">
        <f>IF(ISBLANK(INDEX('Policy Characteristics'!J:J,MATCH($C798,'Policy Characteristics'!$C:$C,0))),"",INDEX('Policy Characteristics'!J:J,MATCH($C798,'Policy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8" s="446" t="str">
        <f>IF(ISBLANK(INDEX('Policy Characteristics'!K:K,MATCH($C798,'Policy Characteristics'!$C:$C,0))),"",INDEX('Policy Characteristics'!K:K,MATCH($C798,'Policy Characteristics'!$C:$C,0)))</f>
        <v>industry-ag-main.html#fuel-switching</v>
      </c>
      <c r="R798" s="446" t="str">
        <f>IF(ISBLANK(INDEX('Policy Characteristics'!L:L,MATCH($C798,'Policy Characteristics'!$C:$C,0))),"",INDEX('Policy Characteristics'!L:L,MATCH($C798,'Policy Characteristics'!$C:$C,0)))</f>
        <v>industry-elec-and-hydrogen.html</v>
      </c>
    </row>
    <row r="799" spans="1:18" s="295" customFormat="1" x14ac:dyDescent="0.25">
      <c r="A799" s="446" t="str">
        <f>IF(ISBLANK(INDEX('Policy Characteristics'!A:A,MATCH($C799,'Policy Characteristics'!$C:$C,0))),"",INDEX('Policy Characteristics'!A:A,MATCH($C799,'Policy Characteristics'!$C:$C,0)))</f>
        <v>Industry</v>
      </c>
      <c r="B799" s="467" t="str">
        <f>IF(ISBLANK(INDEX('Policy Characteristics'!B:B,MATCH($C799,'Policy Characteristics'!$C:$C,0))),"",INDEX('Policy Characteristics'!B:B,MATCH($C799,'Policy Characteristics'!$C:$C,0)))</f>
        <v>Hydrogen Combustion</v>
      </c>
      <c r="C799" s="446" t="str">
        <f t="shared" ref="C799:C862" si="38">C$797</f>
        <v>Fraction of Eligible Industrial Energy Use Shifted to Hydrogen</v>
      </c>
      <c r="D799" s="339" t="s">
        <v>3064</v>
      </c>
      <c r="E799" t="s">
        <v>3517</v>
      </c>
      <c r="F799" t="s">
        <v>3089</v>
      </c>
      <c r="G799" s="339" t="s">
        <v>3524</v>
      </c>
      <c r="H799" s="20">
        <v>2036</v>
      </c>
      <c r="I799" s="468" t="s">
        <v>44</v>
      </c>
      <c r="J799" s="469" t="str">
        <f>IF(ISBLANK(INDEX('Policy Characteristics'!D:D,MATCH($C799,'Policy Characteristics'!$C:$C,0))),"",INDEX('Policy Characteristics'!D:D,MATCH($C799,'Policy Characteristics'!$C:$C,0)))</f>
        <v>Hydrogen Combustion</v>
      </c>
      <c r="K799" s="446" t="str">
        <f>IF(ISBLANK(INDEX('Policy Characteristics'!E:E,MATCH($C799,'Policy Characteristics'!$C:$C,0))),"",INDEX('Policy Characteristics'!E:E,MATCH($C799,'Policy Characteristics'!$C:$C,0)))</f>
        <v>indst shift to hydrogen</v>
      </c>
      <c r="L799" s="242">
        <f>IF(ISBLANK(INDEX('Policy Characteristics'!F:F,MATCH($C799,'Policy Characteristics'!$C:$C,0))),"",INDEX('Policy Characteristics'!F:F,MATCH($C799,'Policy Characteristics'!$C:$C,0)))</f>
        <v>0</v>
      </c>
      <c r="M799" s="242">
        <f>IF(ISBLANK(INDEX('Policy Characteristics'!G:G,MATCH($C799,'Policy Characteristics'!$C:$C,0))),"",INDEX('Policy Characteristics'!G:G,MATCH($C799,'Policy Characteristics'!$C:$C,0)))</f>
        <v>1</v>
      </c>
      <c r="N799" s="242">
        <f>IF(ISBLANK(INDEX('Policy Characteristics'!H:H,MATCH($C799,'Policy Characteristics'!$C:$C,0))),"",INDEX('Policy Characteristics'!H:H,MATCH($C799,'Policy Characteristics'!$C:$C,0)))</f>
        <v>0.01</v>
      </c>
      <c r="O799" s="446" t="str">
        <f>IF(ISBLANK(INDEX('Policy Characteristics'!I:I,MATCH($C799,'Policy Characteristics'!$C:$C,0))),"",INDEX('Policy Characteristics'!I:I,MATCH($C799,'Policy Characteristics'!$C:$C,0)))</f>
        <v>% of fuel shifted</v>
      </c>
      <c r="P799" s="446" t="str">
        <f>IF(ISBLANK(INDEX('Policy Characteristics'!J:J,MATCH($C799,'Policy Characteristics'!$C:$C,0))),"",INDEX('Policy Characteristics'!J:J,MATCH($C799,'Policy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9" s="446" t="str">
        <f>IF(ISBLANK(INDEX('Policy Characteristics'!K:K,MATCH($C799,'Policy Characteristics'!$C:$C,0))),"",INDEX('Policy Characteristics'!K:K,MATCH($C799,'Policy Characteristics'!$C:$C,0)))</f>
        <v>industry-ag-main.html#fuel-switching</v>
      </c>
      <c r="R799" s="446" t="str">
        <f>IF(ISBLANK(INDEX('Policy Characteristics'!L:L,MATCH($C799,'Policy Characteristics'!$C:$C,0))),"",INDEX('Policy Characteristics'!L:L,MATCH($C799,'Policy Characteristics'!$C:$C,0)))</f>
        <v>industry-elec-and-hydrogen.html</v>
      </c>
    </row>
    <row r="800" spans="1:18" s="295" customFormat="1" x14ac:dyDescent="0.25">
      <c r="A800" s="446" t="str">
        <f>IF(ISBLANK(INDEX('Policy Characteristics'!A:A,MATCH($C800,'Policy Characteristics'!$C:$C,0))),"",INDEX('Policy Characteristics'!A:A,MATCH($C800,'Policy Characteristics'!$C:$C,0)))</f>
        <v>Industry</v>
      </c>
      <c r="B800" s="467" t="str">
        <f>IF(ISBLANK(INDEX('Policy Characteristics'!B:B,MATCH($C800,'Policy Characteristics'!$C:$C,0))),"",INDEX('Policy Characteristics'!B:B,MATCH($C800,'Policy Characteristics'!$C:$C,0)))</f>
        <v>Hydrogen Combustion</v>
      </c>
      <c r="C800" s="446" t="str">
        <f t="shared" si="38"/>
        <v>Fraction of Eligible Industrial Energy Use Shifted to Hydrogen</v>
      </c>
      <c r="D800" s="339" t="s">
        <v>3064</v>
      </c>
      <c r="E800" t="s">
        <v>3518</v>
      </c>
      <c r="F800" t="s">
        <v>3089</v>
      </c>
      <c r="G800" s="339" t="s">
        <v>3525</v>
      </c>
      <c r="H800" s="20">
        <v>2037</v>
      </c>
      <c r="I800" s="468" t="s">
        <v>44</v>
      </c>
      <c r="J800" s="469" t="str">
        <f>IF(ISBLANK(INDEX('Policy Characteristics'!D:D,MATCH($C800,'Policy Characteristics'!$C:$C,0))),"",INDEX('Policy Characteristics'!D:D,MATCH($C800,'Policy Characteristics'!$C:$C,0)))</f>
        <v>Hydrogen Combustion</v>
      </c>
      <c r="K800" s="446" t="str">
        <f>IF(ISBLANK(INDEX('Policy Characteristics'!E:E,MATCH($C800,'Policy Characteristics'!$C:$C,0))),"",INDEX('Policy Characteristics'!E:E,MATCH($C800,'Policy Characteristics'!$C:$C,0)))</f>
        <v>indst shift to hydrogen</v>
      </c>
      <c r="L800" s="242">
        <f>IF(ISBLANK(INDEX('Policy Characteristics'!F:F,MATCH($C800,'Policy Characteristics'!$C:$C,0))),"",INDEX('Policy Characteristics'!F:F,MATCH($C800,'Policy Characteristics'!$C:$C,0)))</f>
        <v>0</v>
      </c>
      <c r="M800" s="242">
        <f>IF(ISBLANK(INDEX('Policy Characteristics'!G:G,MATCH($C800,'Policy Characteristics'!$C:$C,0))),"",INDEX('Policy Characteristics'!G:G,MATCH($C800,'Policy Characteristics'!$C:$C,0)))</f>
        <v>1</v>
      </c>
      <c r="N800" s="242">
        <f>IF(ISBLANK(INDEX('Policy Characteristics'!H:H,MATCH($C800,'Policy Characteristics'!$C:$C,0))),"",INDEX('Policy Characteristics'!H:H,MATCH($C800,'Policy Characteristics'!$C:$C,0)))</f>
        <v>0.01</v>
      </c>
      <c r="O800" s="446" t="str">
        <f>IF(ISBLANK(INDEX('Policy Characteristics'!I:I,MATCH($C800,'Policy Characteristics'!$C:$C,0))),"",INDEX('Policy Characteristics'!I:I,MATCH($C800,'Policy Characteristics'!$C:$C,0)))</f>
        <v>% of fuel shifted</v>
      </c>
      <c r="P800" s="446" t="str">
        <f>IF(ISBLANK(INDEX('Policy Characteristics'!J:J,MATCH($C800,'Policy Characteristics'!$C:$C,0))),"",INDEX('Policy Characteristics'!J:J,MATCH($C800,'Policy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0" s="446" t="str">
        <f>IF(ISBLANK(INDEX('Policy Characteristics'!K:K,MATCH($C800,'Policy Characteristics'!$C:$C,0))),"",INDEX('Policy Characteristics'!K:K,MATCH($C800,'Policy Characteristics'!$C:$C,0)))</f>
        <v>industry-ag-main.html#fuel-switching</v>
      </c>
      <c r="R800" s="446" t="str">
        <f>IF(ISBLANK(INDEX('Policy Characteristics'!L:L,MATCH($C800,'Policy Characteristics'!$C:$C,0))),"",INDEX('Policy Characteristics'!L:L,MATCH($C800,'Policy Characteristics'!$C:$C,0)))</f>
        <v>industry-elec-and-hydrogen.html</v>
      </c>
    </row>
    <row r="801" spans="1:18" s="295" customFormat="1" x14ac:dyDescent="0.25">
      <c r="A801" s="446" t="str">
        <f>IF(ISBLANK(INDEX('Policy Characteristics'!A:A,MATCH($C801,'Policy Characteristics'!$C:$C,0))),"",INDEX('Policy Characteristics'!A:A,MATCH($C801,'Policy Characteristics'!$C:$C,0)))</f>
        <v>Industry</v>
      </c>
      <c r="B801" s="467" t="str">
        <f>IF(ISBLANK(INDEX('Policy Characteristics'!B:B,MATCH($C801,'Policy Characteristics'!$C:$C,0))),"",INDEX('Policy Characteristics'!B:B,MATCH($C801,'Policy Characteristics'!$C:$C,0)))</f>
        <v>Hydrogen Combustion</v>
      </c>
      <c r="C801" s="446" t="str">
        <f t="shared" si="38"/>
        <v>Fraction of Eligible Industrial Energy Use Shifted to Hydrogen</v>
      </c>
      <c r="D801" s="339" t="s">
        <v>3064</v>
      </c>
      <c r="E801" t="s">
        <v>3519</v>
      </c>
      <c r="F801" t="s">
        <v>3089</v>
      </c>
      <c r="G801" s="339" t="s">
        <v>3526</v>
      </c>
      <c r="H801" s="20">
        <v>2038</v>
      </c>
      <c r="I801" s="468" t="s">
        <v>44</v>
      </c>
      <c r="J801" s="469" t="str">
        <f>IF(ISBLANK(INDEX('Policy Characteristics'!D:D,MATCH($C801,'Policy Characteristics'!$C:$C,0))),"",INDEX('Policy Characteristics'!D:D,MATCH($C801,'Policy Characteristics'!$C:$C,0)))</f>
        <v>Hydrogen Combustion</v>
      </c>
      <c r="K801" s="446" t="str">
        <f>IF(ISBLANK(INDEX('Policy Characteristics'!E:E,MATCH($C801,'Policy Characteristics'!$C:$C,0))),"",INDEX('Policy Characteristics'!E:E,MATCH($C801,'Policy Characteristics'!$C:$C,0)))</f>
        <v>indst shift to hydrogen</v>
      </c>
      <c r="L801" s="242">
        <f>IF(ISBLANK(INDEX('Policy Characteristics'!F:F,MATCH($C801,'Policy Characteristics'!$C:$C,0))),"",INDEX('Policy Characteristics'!F:F,MATCH($C801,'Policy Characteristics'!$C:$C,0)))</f>
        <v>0</v>
      </c>
      <c r="M801" s="242">
        <f>IF(ISBLANK(INDEX('Policy Characteristics'!G:G,MATCH($C801,'Policy Characteristics'!$C:$C,0))),"",INDEX('Policy Characteristics'!G:G,MATCH($C801,'Policy Characteristics'!$C:$C,0)))</f>
        <v>1</v>
      </c>
      <c r="N801" s="242">
        <f>IF(ISBLANK(INDEX('Policy Characteristics'!H:H,MATCH($C801,'Policy Characteristics'!$C:$C,0))),"",INDEX('Policy Characteristics'!H:H,MATCH($C801,'Policy Characteristics'!$C:$C,0)))</f>
        <v>0.01</v>
      </c>
      <c r="O801" s="446" t="str">
        <f>IF(ISBLANK(INDEX('Policy Characteristics'!I:I,MATCH($C801,'Policy Characteristics'!$C:$C,0))),"",INDEX('Policy Characteristics'!I:I,MATCH($C801,'Policy Characteristics'!$C:$C,0)))</f>
        <v>% of fuel shifted</v>
      </c>
      <c r="P801" s="446" t="str">
        <f>IF(ISBLANK(INDEX('Policy Characteristics'!J:J,MATCH($C801,'Policy Characteristics'!$C:$C,0))),"",INDEX('Policy Characteristics'!J:J,MATCH($C801,'Policy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1" s="446" t="str">
        <f>IF(ISBLANK(INDEX('Policy Characteristics'!K:K,MATCH($C801,'Policy Characteristics'!$C:$C,0))),"",INDEX('Policy Characteristics'!K:K,MATCH($C801,'Policy Characteristics'!$C:$C,0)))</f>
        <v>industry-ag-main.html#fuel-switching</v>
      </c>
      <c r="R801" s="446" t="str">
        <f>IF(ISBLANK(INDEX('Policy Characteristics'!L:L,MATCH($C801,'Policy Characteristics'!$C:$C,0))),"",INDEX('Policy Characteristics'!L:L,MATCH($C801,'Policy Characteristics'!$C:$C,0)))</f>
        <v>industry-elec-and-hydrogen.html</v>
      </c>
    </row>
    <row r="802" spans="1:18" s="295" customFormat="1" x14ac:dyDescent="0.25">
      <c r="A802" s="446" t="str">
        <f>IF(ISBLANK(INDEX('Policy Characteristics'!A:A,MATCH($C802,'Policy Characteristics'!$C:$C,0))),"",INDEX('Policy Characteristics'!A:A,MATCH($C802,'Policy Characteristics'!$C:$C,0)))</f>
        <v>Industry</v>
      </c>
      <c r="B802" s="467" t="str">
        <f>IF(ISBLANK(INDEX('Policy Characteristics'!B:B,MATCH($C802,'Policy Characteristics'!$C:$C,0))),"",INDEX('Policy Characteristics'!B:B,MATCH($C802,'Policy Characteristics'!$C:$C,0)))</f>
        <v>Hydrogen Combustion</v>
      </c>
      <c r="C802" s="446" t="str">
        <f t="shared" si="38"/>
        <v>Fraction of Eligible Industrial Energy Use Shifted to Hydrogen</v>
      </c>
      <c r="D802" s="339" t="s">
        <v>3064</v>
      </c>
      <c r="E802" t="s">
        <v>3520</v>
      </c>
      <c r="F802" t="s">
        <v>3089</v>
      </c>
      <c r="G802" s="339" t="s">
        <v>3527</v>
      </c>
      <c r="H802" s="20">
        <v>2039</v>
      </c>
      <c r="I802" s="468" t="s">
        <v>43</v>
      </c>
      <c r="J802" s="469" t="str">
        <f>IF(ISBLANK(INDEX('Policy Characteristics'!D:D,MATCH($C802,'Policy Characteristics'!$C:$C,0))),"",INDEX('Policy Characteristics'!D:D,MATCH($C802,'Policy Characteristics'!$C:$C,0)))</f>
        <v>Hydrogen Combustion</v>
      </c>
      <c r="K802" s="446" t="str">
        <f>IF(ISBLANK(INDEX('Policy Characteristics'!E:E,MATCH($C802,'Policy Characteristics'!$C:$C,0))),"",INDEX('Policy Characteristics'!E:E,MATCH($C802,'Policy Characteristics'!$C:$C,0)))</f>
        <v>indst shift to hydrogen</v>
      </c>
      <c r="L802" s="242">
        <f>IF(ISBLANK(INDEX('Policy Characteristics'!F:F,MATCH($C802,'Policy Characteristics'!$C:$C,0))),"",INDEX('Policy Characteristics'!F:F,MATCH($C802,'Policy Characteristics'!$C:$C,0)))</f>
        <v>0</v>
      </c>
      <c r="M802" s="242">
        <f>IF(ISBLANK(INDEX('Policy Characteristics'!G:G,MATCH($C802,'Policy Characteristics'!$C:$C,0))),"",INDEX('Policy Characteristics'!G:G,MATCH($C802,'Policy Characteristics'!$C:$C,0)))</f>
        <v>1</v>
      </c>
      <c r="N802" s="242">
        <f>IF(ISBLANK(INDEX('Policy Characteristics'!H:H,MATCH($C802,'Policy Characteristics'!$C:$C,0))),"",INDEX('Policy Characteristics'!H:H,MATCH($C802,'Policy Characteristics'!$C:$C,0)))</f>
        <v>0.01</v>
      </c>
      <c r="O802" s="446" t="str">
        <f>IF(ISBLANK(INDEX('Policy Characteristics'!I:I,MATCH($C802,'Policy Characteristics'!$C:$C,0))),"",INDEX('Policy Characteristics'!I:I,MATCH($C802,'Policy Characteristics'!$C:$C,0)))</f>
        <v>% of fuel shifted</v>
      </c>
      <c r="P802" s="446" t="str">
        <f>IF(ISBLANK(INDEX('Policy Characteristics'!J:J,MATCH($C802,'Policy Characteristics'!$C:$C,0))),"",INDEX('Policy Characteristics'!J:J,MATCH($C802,'Policy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2" s="446" t="str">
        <f>IF(ISBLANK(INDEX('Policy Characteristics'!K:K,MATCH($C802,'Policy Characteristics'!$C:$C,0))),"",INDEX('Policy Characteristics'!K:K,MATCH($C802,'Policy Characteristics'!$C:$C,0)))</f>
        <v>industry-ag-main.html#fuel-switching</v>
      </c>
      <c r="R802" s="446" t="str">
        <f>IF(ISBLANK(INDEX('Policy Characteristics'!L:L,MATCH($C802,'Policy Characteristics'!$C:$C,0))),"",INDEX('Policy Characteristics'!L:L,MATCH($C802,'Policy Characteristics'!$C:$C,0)))</f>
        <v>industry-elec-and-hydrogen.html</v>
      </c>
    </row>
    <row r="803" spans="1:18" s="295" customFormat="1" x14ac:dyDescent="0.25">
      <c r="A803" s="446" t="str">
        <f>IF(ISBLANK(INDEX('Policy Characteristics'!A:A,MATCH($C803,'Policy Characteristics'!$C:$C,0))),"",INDEX('Policy Characteristics'!A:A,MATCH($C803,'Policy Characteristics'!$C:$C,0)))</f>
        <v>Industry</v>
      </c>
      <c r="B803" s="467" t="str">
        <f>IF(ISBLANK(INDEX('Policy Characteristics'!B:B,MATCH($C803,'Policy Characteristics'!$C:$C,0))),"",INDEX('Policy Characteristics'!B:B,MATCH($C803,'Policy Characteristics'!$C:$C,0)))</f>
        <v>Hydrogen Combustion</v>
      </c>
      <c r="C803" s="446" t="str">
        <f t="shared" si="38"/>
        <v>Fraction of Eligible Industrial Energy Use Shifted to Hydrogen</v>
      </c>
      <c r="D803" s="339" t="s">
        <v>3064</v>
      </c>
      <c r="E803" t="s">
        <v>3521</v>
      </c>
      <c r="F803" t="s">
        <v>3089</v>
      </c>
      <c r="G803" s="339" t="s">
        <v>3528</v>
      </c>
      <c r="H803" s="20">
        <v>2040</v>
      </c>
      <c r="I803" s="468" t="s">
        <v>44</v>
      </c>
      <c r="J803" s="469" t="str">
        <f>IF(ISBLANK(INDEX('Policy Characteristics'!D:D,MATCH($C803,'Policy Characteristics'!$C:$C,0))),"",INDEX('Policy Characteristics'!D:D,MATCH($C803,'Policy Characteristics'!$C:$C,0)))</f>
        <v>Hydrogen Combustion</v>
      </c>
      <c r="K803" s="446" t="str">
        <f>IF(ISBLANK(INDEX('Policy Characteristics'!E:E,MATCH($C803,'Policy Characteristics'!$C:$C,0))),"",INDEX('Policy Characteristics'!E:E,MATCH($C803,'Policy Characteristics'!$C:$C,0)))</f>
        <v>indst shift to hydrogen</v>
      </c>
      <c r="L803" s="242">
        <f>IF(ISBLANK(INDEX('Policy Characteristics'!F:F,MATCH($C803,'Policy Characteristics'!$C:$C,0))),"",INDEX('Policy Characteristics'!F:F,MATCH($C803,'Policy Characteristics'!$C:$C,0)))</f>
        <v>0</v>
      </c>
      <c r="M803" s="242">
        <f>IF(ISBLANK(INDEX('Policy Characteristics'!G:G,MATCH($C803,'Policy Characteristics'!$C:$C,0))),"",INDEX('Policy Characteristics'!G:G,MATCH($C803,'Policy Characteristics'!$C:$C,0)))</f>
        <v>1</v>
      </c>
      <c r="N803" s="242">
        <f>IF(ISBLANK(INDEX('Policy Characteristics'!H:H,MATCH($C803,'Policy Characteristics'!$C:$C,0))),"",INDEX('Policy Characteristics'!H:H,MATCH($C803,'Policy Characteristics'!$C:$C,0)))</f>
        <v>0.01</v>
      </c>
      <c r="O803" s="446" t="str">
        <f>IF(ISBLANK(INDEX('Policy Characteristics'!I:I,MATCH($C803,'Policy Characteristics'!$C:$C,0))),"",INDEX('Policy Characteristics'!I:I,MATCH($C803,'Policy Characteristics'!$C:$C,0)))</f>
        <v>% of fuel shifted</v>
      </c>
      <c r="P803" s="446" t="str">
        <f>IF(ISBLANK(INDEX('Policy Characteristics'!J:J,MATCH($C803,'Policy Characteristics'!$C:$C,0))),"",INDEX('Policy Characteristics'!J:J,MATCH($C803,'Policy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3" s="446" t="str">
        <f>IF(ISBLANK(INDEX('Policy Characteristics'!K:K,MATCH($C803,'Policy Characteristics'!$C:$C,0))),"",INDEX('Policy Characteristics'!K:K,MATCH($C803,'Policy Characteristics'!$C:$C,0)))</f>
        <v>industry-ag-main.html#fuel-switching</v>
      </c>
      <c r="R803" s="446" t="str">
        <f>IF(ISBLANK(INDEX('Policy Characteristics'!L:L,MATCH($C803,'Policy Characteristics'!$C:$C,0))),"",INDEX('Policy Characteristics'!L:L,MATCH($C803,'Policy Characteristics'!$C:$C,0)))</f>
        <v>industry-elec-and-hydrogen.html</v>
      </c>
    </row>
    <row r="804" spans="1:18" s="295" customFormat="1" x14ac:dyDescent="0.25">
      <c r="A804" s="446" t="str">
        <f>IF(ISBLANK(INDEX('Policy Characteristics'!A:A,MATCH($C804,'Policy Characteristics'!$C:$C,0))),"",INDEX('Policy Characteristics'!A:A,MATCH($C804,'Policy Characteristics'!$C:$C,0)))</f>
        <v>Industry</v>
      </c>
      <c r="B804" s="467" t="str">
        <f>IF(ISBLANK(INDEX('Policy Characteristics'!B:B,MATCH($C804,'Policy Characteristics'!$C:$C,0))),"",INDEX('Policy Characteristics'!B:B,MATCH($C804,'Policy Characteristics'!$C:$C,0)))</f>
        <v>Hydrogen Combustion</v>
      </c>
      <c r="C804" s="446" t="str">
        <f t="shared" si="38"/>
        <v>Fraction of Eligible Industrial Energy Use Shifted to Hydrogen</v>
      </c>
      <c r="D804" s="339" t="s">
        <v>3064</v>
      </c>
      <c r="E804" t="s">
        <v>3673</v>
      </c>
      <c r="F804" t="s">
        <v>3089</v>
      </c>
      <c r="G804" s="339" t="s">
        <v>3673</v>
      </c>
      <c r="H804" s="20">
        <v>2041</v>
      </c>
      <c r="I804" s="468" t="s">
        <v>44</v>
      </c>
      <c r="J804" s="469" t="str">
        <f>IF(ISBLANK(INDEX('Policy Characteristics'!D:D,MATCH($C804,'Policy Characteristics'!$C:$C,0))),"",INDEX('Policy Characteristics'!D:D,MATCH($C804,'Policy Characteristics'!$C:$C,0)))</f>
        <v>Hydrogen Combustion</v>
      </c>
      <c r="K804" s="446" t="str">
        <f>IF(ISBLANK(INDEX('Policy Characteristics'!E:E,MATCH($C804,'Policy Characteristics'!$C:$C,0))),"",INDEX('Policy Characteristics'!E:E,MATCH($C804,'Policy Characteristics'!$C:$C,0)))</f>
        <v>indst shift to hydrogen</v>
      </c>
      <c r="L804" s="242">
        <f>IF(ISBLANK(INDEX('Policy Characteristics'!F:F,MATCH($C804,'Policy Characteristics'!$C:$C,0))),"",INDEX('Policy Characteristics'!F:F,MATCH($C804,'Policy Characteristics'!$C:$C,0)))</f>
        <v>0</v>
      </c>
      <c r="M804" s="242">
        <f>IF(ISBLANK(INDEX('Policy Characteristics'!G:G,MATCH($C804,'Policy Characteristics'!$C:$C,0))),"",INDEX('Policy Characteristics'!G:G,MATCH($C804,'Policy Characteristics'!$C:$C,0)))</f>
        <v>1</v>
      </c>
      <c r="N804" s="242">
        <f>IF(ISBLANK(INDEX('Policy Characteristics'!H:H,MATCH($C804,'Policy Characteristics'!$C:$C,0))),"",INDEX('Policy Characteristics'!H:H,MATCH($C804,'Policy Characteristics'!$C:$C,0)))</f>
        <v>0.01</v>
      </c>
      <c r="O804" s="446" t="str">
        <f>IF(ISBLANK(INDEX('Policy Characteristics'!I:I,MATCH($C804,'Policy Characteristics'!$C:$C,0))),"",INDEX('Policy Characteristics'!I:I,MATCH($C804,'Policy Characteristics'!$C:$C,0)))</f>
        <v>% of fuel shifted</v>
      </c>
      <c r="P804" s="446" t="str">
        <f>IF(ISBLANK(INDEX('Policy Characteristics'!J:J,MATCH($C804,'Policy Characteristics'!$C:$C,0))),"",INDEX('Policy Characteristics'!J:J,MATCH($C804,'Policy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4" s="446" t="str">
        <f>IF(ISBLANK(INDEX('Policy Characteristics'!K:K,MATCH($C804,'Policy Characteristics'!$C:$C,0))),"",INDEX('Policy Characteristics'!K:K,MATCH($C804,'Policy Characteristics'!$C:$C,0)))</f>
        <v>industry-ag-main.html#fuel-switching</v>
      </c>
      <c r="R804" s="446" t="str">
        <f>IF(ISBLANK(INDEX('Policy Characteristics'!L:L,MATCH($C804,'Policy Characteristics'!$C:$C,0))),"",INDEX('Policy Characteristics'!L:L,MATCH($C804,'Policy Characteristics'!$C:$C,0)))</f>
        <v>industry-elec-and-hydrogen.html</v>
      </c>
    </row>
    <row r="805" spans="1:18" s="295" customFormat="1" x14ac:dyDescent="0.25">
      <c r="A805" s="446" t="str">
        <f>IF(ISBLANK(INDEX('Policy Characteristics'!A:A,MATCH($C805,'Policy Characteristics'!$C:$C,0))),"",INDEX('Policy Characteristics'!A:A,MATCH($C805,'Policy Characteristics'!$C:$C,0)))</f>
        <v>Industry</v>
      </c>
      <c r="B805" s="467" t="str">
        <f>IF(ISBLANK(INDEX('Policy Characteristics'!B:B,MATCH($C805,'Policy Characteristics'!$C:$C,0))),"",INDEX('Policy Characteristics'!B:B,MATCH($C805,'Policy Characteristics'!$C:$C,0)))</f>
        <v>Hydrogen Combustion</v>
      </c>
      <c r="C805" s="446" t="str">
        <f t="shared" si="38"/>
        <v>Fraction of Eligible Industrial Energy Use Shifted to Hydrogen</v>
      </c>
      <c r="D805" s="294" t="s">
        <v>3065</v>
      </c>
      <c r="E805" t="s">
        <v>3515</v>
      </c>
      <c r="F805" t="s">
        <v>2760</v>
      </c>
      <c r="G805" s="339" t="s">
        <v>3522</v>
      </c>
      <c r="H805" s="20">
        <v>2042</v>
      </c>
      <c r="I805" s="468" t="s">
        <v>44</v>
      </c>
      <c r="J805" s="469" t="str">
        <f>IF(ISBLANK(INDEX('Policy Characteristics'!D:D,MATCH($C805,'Policy Characteristics'!$C:$C,0))),"",INDEX('Policy Characteristics'!D:D,MATCH($C805,'Policy Characteristics'!$C:$C,0)))</f>
        <v>Hydrogen Combustion</v>
      </c>
      <c r="K805" s="446" t="str">
        <f>IF(ISBLANK(INDEX('Policy Characteristics'!E:E,MATCH($C805,'Policy Characteristics'!$C:$C,0))),"",INDEX('Policy Characteristics'!E:E,MATCH($C805,'Policy Characteristics'!$C:$C,0)))</f>
        <v>indst shift to hydrogen</v>
      </c>
      <c r="L805" s="242">
        <f>IF(ISBLANK(INDEX('Policy Characteristics'!F:F,MATCH($C805,'Policy Characteristics'!$C:$C,0))),"",INDEX('Policy Characteristics'!F:F,MATCH($C805,'Policy Characteristics'!$C:$C,0)))</f>
        <v>0</v>
      </c>
      <c r="M805" s="242">
        <f>IF(ISBLANK(INDEX('Policy Characteristics'!G:G,MATCH($C805,'Policy Characteristics'!$C:$C,0))),"",INDEX('Policy Characteristics'!G:G,MATCH($C805,'Policy Characteristics'!$C:$C,0)))</f>
        <v>1</v>
      </c>
      <c r="N805" s="242">
        <f>IF(ISBLANK(INDEX('Policy Characteristics'!H:H,MATCH($C805,'Policy Characteristics'!$C:$C,0))),"",INDEX('Policy Characteristics'!H:H,MATCH($C805,'Policy Characteristics'!$C:$C,0)))</f>
        <v>0.01</v>
      </c>
      <c r="O805" s="446" t="str">
        <f>IF(ISBLANK(INDEX('Policy Characteristics'!I:I,MATCH($C805,'Policy Characteristics'!$C:$C,0))),"",INDEX('Policy Characteristics'!I:I,MATCH($C805,'Policy Characteristics'!$C:$C,0)))</f>
        <v>% of fuel shifted</v>
      </c>
      <c r="P805" s="446" t="str">
        <f>IF(ISBLANK(INDEX('Policy Characteristics'!J:J,MATCH($C805,'Policy Characteristics'!$C:$C,0))),"",INDEX('Policy Characteristics'!J:J,MATCH($C805,'Policy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5" s="446" t="str">
        <f>IF(ISBLANK(INDEX('Policy Characteristics'!K:K,MATCH($C805,'Policy Characteristics'!$C:$C,0))),"",INDEX('Policy Characteristics'!K:K,MATCH($C805,'Policy Characteristics'!$C:$C,0)))</f>
        <v>industry-ag-main.html#fuel-switching</v>
      </c>
      <c r="R805" s="446" t="str">
        <f>IF(ISBLANK(INDEX('Policy Characteristics'!L:L,MATCH($C805,'Policy Characteristics'!$C:$C,0))),"",INDEX('Policy Characteristics'!L:L,MATCH($C805,'Policy Characteristics'!$C:$C,0)))</f>
        <v>industry-elec-and-hydrogen.html</v>
      </c>
    </row>
    <row r="806" spans="1:18" s="295" customFormat="1" x14ac:dyDescent="0.25">
      <c r="A806" s="446" t="str">
        <f>IF(ISBLANK(INDEX('Policy Characteristics'!A:A,MATCH($C806,'Policy Characteristics'!$C:$C,0))),"",INDEX('Policy Characteristics'!A:A,MATCH($C806,'Policy Characteristics'!$C:$C,0)))</f>
        <v>Industry</v>
      </c>
      <c r="B806" s="467" t="str">
        <f>IF(ISBLANK(INDEX('Policy Characteristics'!B:B,MATCH($C806,'Policy Characteristics'!$C:$C,0))),"",INDEX('Policy Characteristics'!B:B,MATCH($C806,'Policy Characteristics'!$C:$C,0)))</f>
        <v>Hydrogen Combustion</v>
      </c>
      <c r="C806" s="446" t="str">
        <f t="shared" si="38"/>
        <v>Fraction of Eligible Industrial Energy Use Shifted to Hydrogen</v>
      </c>
      <c r="D806" s="294" t="s">
        <v>3065</v>
      </c>
      <c r="E806" t="s">
        <v>3516</v>
      </c>
      <c r="F806" t="s">
        <v>2760</v>
      </c>
      <c r="G806" s="339" t="s">
        <v>3523</v>
      </c>
      <c r="H806" s="20">
        <v>2043</v>
      </c>
      <c r="I806" s="468" t="s">
        <v>43</v>
      </c>
      <c r="J806" s="469" t="str">
        <f>IF(ISBLANK(INDEX('Policy Characteristics'!D:D,MATCH($C806,'Policy Characteristics'!$C:$C,0))),"",INDEX('Policy Characteristics'!D:D,MATCH($C806,'Policy Characteristics'!$C:$C,0)))</f>
        <v>Hydrogen Combustion</v>
      </c>
      <c r="K806" s="446" t="str">
        <f>IF(ISBLANK(INDEX('Policy Characteristics'!E:E,MATCH($C806,'Policy Characteristics'!$C:$C,0))),"",INDEX('Policy Characteristics'!E:E,MATCH($C806,'Policy Characteristics'!$C:$C,0)))</f>
        <v>indst shift to hydrogen</v>
      </c>
      <c r="L806" s="242">
        <f>IF(ISBLANK(INDEX('Policy Characteristics'!F:F,MATCH($C806,'Policy Characteristics'!$C:$C,0))),"",INDEX('Policy Characteristics'!F:F,MATCH($C806,'Policy Characteristics'!$C:$C,0)))</f>
        <v>0</v>
      </c>
      <c r="M806" s="242">
        <f>IF(ISBLANK(INDEX('Policy Characteristics'!G:G,MATCH($C806,'Policy Characteristics'!$C:$C,0))),"",INDEX('Policy Characteristics'!G:G,MATCH($C806,'Policy Characteristics'!$C:$C,0)))</f>
        <v>1</v>
      </c>
      <c r="N806" s="242">
        <f>IF(ISBLANK(INDEX('Policy Characteristics'!H:H,MATCH($C806,'Policy Characteristics'!$C:$C,0))),"",INDEX('Policy Characteristics'!H:H,MATCH($C806,'Policy Characteristics'!$C:$C,0)))</f>
        <v>0.01</v>
      </c>
      <c r="O806" s="446" t="str">
        <f>IF(ISBLANK(INDEX('Policy Characteristics'!I:I,MATCH($C806,'Policy Characteristics'!$C:$C,0))),"",INDEX('Policy Characteristics'!I:I,MATCH($C806,'Policy Characteristics'!$C:$C,0)))</f>
        <v>% of fuel shifted</v>
      </c>
      <c r="P806" s="446" t="str">
        <f>IF(ISBLANK(INDEX('Policy Characteristics'!J:J,MATCH($C806,'Policy Characteristics'!$C:$C,0))),"",INDEX('Policy Characteristics'!J:J,MATCH($C806,'Policy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6" s="446" t="str">
        <f>IF(ISBLANK(INDEX('Policy Characteristics'!K:K,MATCH($C806,'Policy Characteristics'!$C:$C,0))),"",INDEX('Policy Characteristics'!K:K,MATCH($C806,'Policy Characteristics'!$C:$C,0)))</f>
        <v>industry-ag-main.html#fuel-switching</v>
      </c>
      <c r="R806" s="446" t="str">
        <f>IF(ISBLANK(INDEX('Policy Characteristics'!L:L,MATCH($C806,'Policy Characteristics'!$C:$C,0))),"",INDEX('Policy Characteristics'!L:L,MATCH($C806,'Policy Characteristics'!$C:$C,0)))</f>
        <v>industry-elec-and-hydrogen.html</v>
      </c>
    </row>
    <row r="807" spans="1:18" s="295" customFormat="1" x14ac:dyDescent="0.25">
      <c r="A807" s="446" t="str">
        <f>IF(ISBLANK(INDEX('Policy Characteristics'!A:A,MATCH($C807,'Policy Characteristics'!$C:$C,0))),"",INDEX('Policy Characteristics'!A:A,MATCH($C807,'Policy Characteristics'!$C:$C,0)))</f>
        <v>Industry</v>
      </c>
      <c r="B807" s="467" t="str">
        <f>IF(ISBLANK(INDEX('Policy Characteristics'!B:B,MATCH($C807,'Policy Characteristics'!$C:$C,0))),"",INDEX('Policy Characteristics'!B:B,MATCH($C807,'Policy Characteristics'!$C:$C,0)))</f>
        <v>Hydrogen Combustion</v>
      </c>
      <c r="C807" s="446" t="str">
        <f t="shared" si="38"/>
        <v>Fraction of Eligible Industrial Energy Use Shifted to Hydrogen</v>
      </c>
      <c r="D807" s="294" t="s">
        <v>3065</v>
      </c>
      <c r="E807" t="s">
        <v>3517</v>
      </c>
      <c r="F807" t="s">
        <v>2760</v>
      </c>
      <c r="G807" s="339" t="s">
        <v>3524</v>
      </c>
      <c r="H807" s="20">
        <v>2044</v>
      </c>
      <c r="I807" s="468" t="s">
        <v>44</v>
      </c>
      <c r="J807" s="469" t="str">
        <f>IF(ISBLANK(INDEX('Policy Characteristics'!D:D,MATCH($C807,'Policy Characteristics'!$C:$C,0))),"",INDEX('Policy Characteristics'!D:D,MATCH($C807,'Policy Characteristics'!$C:$C,0)))</f>
        <v>Hydrogen Combustion</v>
      </c>
      <c r="K807" s="446" t="str">
        <f>IF(ISBLANK(INDEX('Policy Characteristics'!E:E,MATCH($C807,'Policy Characteristics'!$C:$C,0))),"",INDEX('Policy Characteristics'!E:E,MATCH($C807,'Policy Characteristics'!$C:$C,0)))</f>
        <v>indst shift to hydrogen</v>
      </c>
      <c r="L807" s="242">
        <f>IF(ISBLANK(INDEX('Policy Characteristics'!F:F,MATCH($C807,'Policy Characteristics'!$C:$C,0))),"",INDEX('Policy Characteristics'!F:F,MATCH($C807,'Policy Characteristics'!$C:$C,0)))</f>
        <v>0</v>
      </c>
      <c r="M807" s="242">
        <f>IF(ISBLANK(INDEX('Policy Characteristics'!G:G,MATCH($C807,'Policy Characteristics'!$C:$C,0))),"",INDEX('Policy Characteristics'!G:G,MATCH($C807,'Policy Characteristics'!$C:$C,0)))</f>
        <v>1</v>
      </c>
      <c r="N807" s="242">
        <f>IF(ISBLANK(INDEX('Policy Characteristics'!H:H,MATCH($C807,'Policy Characteristics'!$C:$C,0))),"",INDEX('Policy Characteristics'!H:H,MATCH($C807,'Policy Characteristics'!$C:$C,0)))</f>
        <v>0.01</v>
      </c>
      <c r="O807" s="446" t="str">
        <f>IF(ISBLANK(INDEX('Policy Characteristics'!I:I,MATCH($C807,'Policy Characteristics'!$C:$C,0))),"",INDEX('Policy Characteristics'!I:I,MATCH($C807,'Policy Characteristics'!$C:$C,0)))</f>
        <v>% of fuel shifted</v>
      </c>
      <c r="P807" s="446" t="str">
        <f>IF(ISBLANK(INDEX('Policy Characteristics'!J:J,MATCH($C807,'Policy Characteristics'!$C:$C,0))),"",INDEX('Policy Characteristics'!J:J,MATCH($C807,'Policy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7" s="446" t="str">
        <f>IF(ISBLANK(INDEX('Policy Characteristics'!K:K,MATCH($C807,'Policy Characteristics'!$C:$C,0))),"",INDEX('Policy Characteristics'!K:K,MATCH($C807,'Policy Characteristics'!$C:$C,0)))</f>
        <v>industry-ag-main.html#fuel-switching</v>
      </c>
      <c r="R807" s="446" t="str">
        <f>IF(ISBLANK(INDEX('Policy Characteristics'!L:L,MATCH($C807,'Policy Characteristics'!$C:$C,0))),"",INDEX('Policy Characteristics'!L:L,MATCH($C807,'Policy Characteristics'!$C:$C,0)))</f>
        <v>industry-elec-and-hydrogen.html</v>
      </c>
    </row>
    <row r="808" spans="1:18" s="295" customFormat="1" x14ac:dyDescent="0.25">
      <c r="A808" s="446" t="str">
        <f>IF(ISBLANK(INDEX('Policy Characteristics'!A:A,MATCH($C808,'Policy Characteristics'!$C:$C,0))),"",INDEX('Policy Characteristics'!A:A,MATCH($C808,'Policy Characteristics'!$C:$C,0)))</f>
        <v>Industry</v>
      </c>
      <c r="B808" s="467" t="str">
        <f>IF(ISBLANK(INDEX('Policy Characteristics'!B:B,MATCH($C808,'Policy Characteristics'!$C:$C,0))),"",INDEX('Policy Characteristics'!B:B,MATCH($C808,'Policy Characteristics'!$C:$C,0)))</f>
        <v>Hydrogen Combustion</v>
      </c>
      <c r="C808" s="446" t="str">
        <f t="shared" si="38"/>
        <v>Fraction of Eligible Industrial Energy Use Shifted to Hydrogen</v>
      </c>
      <c r="D808" s="294" t="s">
        <v>3065</v>
      </c>
      <c r="E808" t="s">
        <v>3518</v>
      </c>
      <c r="F808" t="s">
        <v>2760</v>
      </c>
      <c r="G808" s="339" t="s">
        <v>3525</v>
      </c>
      <c r="H808" s="20">
        <v>2045</v>
      </c>
      <c r="I808" s="468" t="s">
        <v>44</v>
      </c>
      <c r="J808" s="469" t="str">
        <f>IF(ISBLANK(INDEX('Policy Characteristics'!D:D,MATCH($C808,'Policy Characteristics'!$C:$C,0))),"",INDEX('Policy Characteristics'!D:D,MATCH($C808,'Policy Characteristics'!$C:$C,0)))</f>
        <v>Hydrogen Combustion</v>
      </c>
      <c r="K808" s="446" t="str">
        <f>IF(ISBLANK(INDEX('Policy Characteristics'!E:E,MATCH($C808,'Policy Characteristics'!$C:$C,0))),"",INDEX('Policy Characteristics'!E:E,MATCH($C808,'Policy Characteristics'!$C:$C,0)))</f>
        <v>indst shift to hydrogen</v>
      </c>
      <c r="L808" s="242">
        <f>IF(ISBLANK(INDEX('Policy Characteristics'!F:F,MATCH($C808,'Policy Characteristics'!$C:$C,0))),"",INDEX('Policy Characteristics'!F:F,MATCH($C808,'Policy Characteristics'!$C:$C,0)))</f>
        <v>0</v>
      </c>
      <c r="M808" s="242">
        <f>IF(ISBLANK(INDEX('Policy Characteristics'!G:G,MATCH($C808,'Policy Characteristics'!$C:$C,0))),"",INDEX('Policy Characteristics'!G:G,MATCH($C808,'Policy Characteristics'!$C:$C,0)))</f>
        <v>1</v>
      </c>
      <c r="N808" s="242">
        <f>IF(ISBLANK(INDEX('Policy Characteristics'!H:H,MATCH($C808,'Policy Characteristics'!$C:$C,0))),"",INDEX('Policy Characteristics'!H:H,MATCH($C808,'Policy Characteristics'!$C:$C,0)))</f>
        <v>0.01</v>
      </c>
      <c r="O808" s="446" t="str">
        <f>IF(ISBLANK(INDEX('Policy Characteristics'!I:I,MATCH($C808,'Policy Characteristics'!$C:$C,0))),"",INDEX('Policy Characteristics'!I:I,MATCH($C808,'Policy Characteristics'!$C:$C,0)))</f>
        <v>% of fuel shifted</v>
      </c>
      <c r="P808" s="446" t="str">
        <f>IF(ISBLANK(INDEX('Policy Characteristics'!J:J,MATCH($C808,'Policy Characteristics'!$C:$C,0))),"",INDEX('Policy Characteristics'!J:J,MATCH($C808,'Policy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8" s="446" t="str">
        <f>IF(ISBLANK(INDEX('Policy Characteristics'!K:K,MATCH($C808,'Policy Characteristics'!$C:$C,0))),"",INDEX('Policy Characteristics'!K:K,MATCH($C808,'Policy Characteristics'!$C:$C,0)))</f>
        <v>industry-ag-main.html#fuel-switching</v>
      </c>
      <c r="R808" s="446" t="str">
        <f>IF(ISBLANK(INDEX('Policy Characteristics'!L:L,MATCH($C808,'Policy Characteristics'!$C:$C,0))),"",INDEX('Policy Characteristics'!L:L,MATCH($C808,'Policy Characteristics'!$C:$C,0)))</f>
        <v>industry-elec-and-hydrogen.html</v>
      </c>
    </row>
    <row r="809" spans="1:18" s="295" customFormat="1" x14ac:dyDescent="0.25">
      <c r="A809" s="446" t="str">
        <f>IF(ISBLANK(INDEX('Policy Characteristics'!A:A,MATCH($C809,'Policy Characteristics'!$C:$C,0))),"",INDEX('Policy Characteristics'!A:A,MATCH($C809,'Policy Characteristics'!$C:$C,0)))</f>
        <v>Industry</v>
      </c>
      <c r="B809" s="467" t="str">
        <f>IF(ISBLANK(INDEX('Policy Characteristics'!B:B,MATCH($C809,'Policy Characteristics'!$C:$C,0))),"",INDEX('Policy Characteristics'!B:B,MATCH($C809,'Policy Characteristics'!$C:$C,0)))</f>
        <v>Hydrogen Combustion</v>
      </c>
      <c r="C809" s="446" t="str">
        <f t="shared" si="38"/>
        <v>Fraction of Eligible Industrial Energy Use Shifted to Hydrogen</v>
      </c>
      <c r="D809" s="294" t="s">
        <v>3065</v>
      </c>
      <c r="E809" t="s">
        <v>3519</v>
      </c>
      <c r="F809" t="s">
        <v>2760</v>
      </c>
      <c r="G809" s="339" t="s">
        <v>3526</v>
      </c>
      <c r="H809" s="20">
        <v>2046</v>
      </c>
      <c r="I809" s="468" t="s">
        <v>44</v>
      </c>
      <c r="J809" s="469" t="str">
        <f>IF(ISBLANK(INDEX('Policy Characteristics'!D:D,MATCH($C809,'Policy Characteristics'!$C:$C,0))),"",INDEX('Policy Characteristics'!D:D,MATCH($C809,'Policy Characteristics'!$C:$C,0)))</f>
        <v>Hydrogen Combustion</v>
      </c>
      <c r="K809" s="446" t="str">
        <f>IF(ISBLANK(INDEX('Policy Characteristics'!E:E,MATCH($C809,'Policy Characteristics'!$C:$C,0))),"",INDEX('Policy Characteristics'!E:E,MATCH($C809,'Policy Characteristics'!$C:$C,0)))</f>
        <v>indst shift to hydrogen</v>
      </c>
      <c r="L809" s="242">
        <f>IF(ISBLANK(INDEX('Policy Characteristics'!F:F,MATCH($C809,'Policy Characteristics'!$C:$C,0))),"",INDEX('Policy Characteristics'!F:F,MATCH($C809,'Policy Characteristics'!$C:$C,0)))</f>
        <v>0</v>
      </c>
      <c r="M809" s="242">
        <f>IF(ISBLANK(INDEX('Policy Characteristics'!G:G,MATCH($C809,'Policy Characteristics'!$C:$C,0))),"",INDEX('Policy Characteristics'!G:G,MATCH($C809,'Policy Characteristics'!$C:$C,0)))</f>
        <v>1</v>
      </c>
      <c r="N809" s="242">
        <f>IF(ISBLANK(INDEX('Policy Characteristics'!H:H,MATCH($C809,'Policy Characteristics'!$C:$C,0))),"",INDEX('Policy Characteristics'!H:H,MATCH($C809,'Policy Characteristics'!$C:$C,0)))</f>
        <v>0.01</v>
      </c>
      <c r="O809" s="446" t="str">
        <f>IF(ISBLANK(INDEX('Policy Characteristics'!I:I,MATCH($C809,'Policy Characteristics'!$C:$C,0))),"",INDEX('Policy Characteristics'!I:I,MATCH($C809,'Policy Characteristics'!$C:$C,0)))</f>
        <v>% of fuel shifted</v>
      </c>
      <c r="P809" s="446" t="str">
        <f>IF(ISBLANK(INDEX('Policy Characteristics'!J:J,MATCH($C809,'Policy Characteristics'!$C:$C,0))),"",INDEX('Policy Characteristics'!J:J,MATCH($C809,'Policy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9" s="446" t="str">
        <f>IF(ISBLANK(INDEX('Policy Characteristics'!K:K,MATCH($C809,'Policy Characteristics'!$C:$C,0))),"",INDEX('Policy Characteristics'!K:K,MATCH($C809,'Policy Characteristics'!$C:$C,0)))</f>
        <v>industry-ag-main.html#fuel-switching</v>
      </c>
      <c r="R809" s="446" t="str">
        <f>IF(ISBLANK(INDEX('Policy Characteristics'!L:L,MATCH($C809,'Policy Characteristics'!$C:$C,0))),"",INDEX('Policy Characteristics'!L:L,MATCH($C809,'Policy Characteristics'!$C:$C,0)))</f>
        <v>industry-elec-and-hydrogen.html</v>
      </c>
    </row>
    <row r="810" spans="1:18" s="295" customFormat="1" x14ac:dyDescent="0.25">
      <c r="A810" s="446" t="str">
        <f>IF(ISBLANK(INDEX('Policy Characteristics'!A:A,MATCH($C810,'Policy Characteristics'!$C:$C,0))),"",INDEX('Policy Characteristics'!A:A,MATCH($C810,'Policy Characteristics'!$C:$C,0)))</f>
        <v>Industry</v>
      </c>
      <c r="B810" s="467" t="str">
        <f>IF(ISBLANK(INDEX('Policy Characteristics'!B:B,MATCH($C810,'Policy Characteristics'!$C:$C,0))),"",INDEX('Policy Characteristics'!B:B,MATCH($C810,'Policy Characteristics'!$C:$C,0)))</f>
        <v>Hydrogen Combustion</v>
      </c>
      <c r="C810" s="446" t="str">
        <f t="shared" si="38"/>
        <v>Fraction of Eligible Industrial Energy Use Shifted to Hydrogen</v>
      </c>
      <c r="D810" s="294" t="s">
        <v>3065</v>
      </c>
      <c r="E810" t="s">
        <v>3520</v>
      </c>
      <c r="F810" t="s">
        <v>2760</v>
      </c>
      <c r="G810" s="339" t="s">
        <v>3527</v>
      </c>
      <c r="H810" s="20">
        <v>2047</v>
      </c>
      <c r="I810" s="468" t="s">
        <v>44</v>
      </c>
      <c r="J810" s="469" t="str">
        <f>IF(ISBLANK(INDEX('Policy Characteristics'!D:D,MATCH($C810,'Policy Characteristics'!$C:$C,0))),"",INDEX('Policy Characteristics'!D:D,MATCH($C810,'Policy Characteristics'!$C:$C,0)))</f>
        <v>Hydrogen Combustion</v>
      </c>
      <c r="K810" s="446" t="str">
        <f>IF(ISBLANK(INDEX('Policy Characteristics'!E:E,MATCH($C810,'Policy Characteristics'!$C:$C,0))),"",INDEX('Policy Characteristics'!E:E,MATCH($C810,'Policy Characteristics'!$C:$C,0)))</f>
        <v>indst shift to hydrogen</v>
      </c>
      <c r="L810" s="242">
        <f>IF(ISBLANK(INDEX('Policy Characteristics'!F:F,MATCH($C810,'Policy Characteristics'!$C:$C,0))),"",INDEX('Policy Characteristics'!F:F,MATCH($C810,'Policy Characteristics'!$C:$C,0)))</f>
        <v>0</v>
      </c>
      <c r="M810" s="242">
        <f>IF(ISBLANK(INDEX('Policy Characteristics'!G:G,MATCH($C810,'Policy Characteristics'!$C:$C,0))),"",INDEX('Policy Characteristics'!G:G,MATCH($C810,'Policy Characteristics'!$C:$C,0)))</f>
        <v>1</v>
      </c>
      <c r="N810" s="242">
        <f>IF(ISBLANK(INDEX('Policy Characteristics'!H:H,MATCH($C810,'Policy Characteristics'!$C:$C,0))),"",INDEX('Policy Characteristics'!H:H,MATCH($C810,'Policy Characteristics'!$C:$C,0)))</f>
        <v>0.01</v>
      </c>
      <c r="O810" s="446" t="str">
        <f>IF(ISBLANK(INDEX('Policy Characteristics'!I:I,MATCH($C810,'Policy Characteristics'!$C:$C,0))),"",INDEX('Policy Characteristics'!I:I,MATCH($C810,'Policy Characteristics'!$C:$C,0)))</f>
        <v>% of fuel shifted</v>
      </c>
      <c r="P810" s="446" t="str">
        <f>IF(ISBLANK(INDEX('Policy Characteristics'!J:J,MATCH($C810,'Policy Characteristics'!$C:$C,0))),"",INDEX('Policy Characteristics'!J:J,MATCH($C810,'Policy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0" s="446" t="str">
        <f>IF(ISBLANK(INDEX('Policy Characteristics'!K:K,MATCH($C810,'Policy Characteristics'!$C:$C,0))),"",INDEX('Policy Characteristics'!K:K,MATCH($C810,'Policy Characteristics'!$C:$C,0)))</f>
        <v>industry-ag-main.html#fuel-switching</v>
      </c>
      <c r="R810" s="446" t="str">
        <f>IF(ISBLANK(INDEX('Policy Characteristics'!L:L,MATCH($C810,'Policy Characteristics'!$C:$C,0))),"",INDEX('Policy Characteristics'!L:L,MATCH($C810,'Policy Characteristics'!$C:$C,0)))</f>
        <v>industry-elec-and-hydrogen.html</v>
      </c>
    </row>
    <row r="811" spans="1:18" s="295" customFormat="1" x14ac:dyDescent="0.25">
      <c r="A811" s="446" t="str">
        <f>IF(ISBLANK(INDEX('Policy Characteristics'!A:A,MATCH($C811,'Policy Characteristics'!$C:$C,0))),"",INDEX('Policy Characteristics'!A:A,MATCH($C811,'Policy Characteristics'!$C:$C,0)))</f>
        <v>Industry</v>
      </c>
      <c r="B811" s="467" t="str">
        <f>IF(ISBLANK(INDEX('Policy Characteristics'!B:B,MATCH($C811,'Policy Characteristics'!$C:$C,0))),"",INDEX('Policy Characteristics'!B:B,MATCH($C811,'Policy Characteristics'!$C:$C,0)))</f>
        <v>Hydrogen Combustion</v>
      </c>
      <c r="C811" s="446" t="str">
        <f t="shared" si="38"/>
        <v>Fraction of Eligible Industrial Energy Use Shifted to Hydrogen</v>
      </c>
      <c r="D811" s="294" t="s">
        <v>3065</v>
      </c>
      <c r="E811" t="s">
        <v>3521</v>
      </c>
      <c r="F811" t="s">
        <v>2760</v>
      </c>
      <c r="G811" s="339" t="s">
        <v>3528</v>
      </c>
      <c r="H811" s="20">
        <v>2048</v>
      </c>
      <c r="I811" s="468" t="s">
        <v>44</v>
      </c>
      <c r="J811" s="469" t="str">
        <f>IF(ISBLANK(INDEX('Policy Characteristics'!D:D,MATCH($C811,'Policy Characteristics'!$C:$C,0))),"",INDEX('Policy Characteristics'!D:D,MATCH($C811,'Policy Characteristics'!$C:$C,0)))</f>
        <v>Hydrogen Combustion</v>
      </c>
      <c r="K811" s="446" t="str">
        <f>IF(ISBLANK(INDEX('Policy Characteristics'!E:E,MATCH($C811,'Policy Characteristics'!$C:$C,0))),"",INDEX('Policy Characteristics'!E:E,MATCH($C811,'Policy Characteristics'!$C:$C,0)))</f>
        <v>indst shift to hydrogen</v>
      </c>
      <c r="L811" s="242">
        <f>IF(ISBLANK(INDEX('Policy Characteristics'!F:F,MATCH($C811,'Policy Characteristics'!$C:$C,0))),"",INDEX('Policy Characteristics'!F:F,MATCH($C811,'Policy Characteristics'!$C:$C,0)))</f>
        <v>0</v>
      </c>
      <c r="M811" s="242">
        <f>IF(ISBLANK(INDEX('Policy Characteristics'!G:G,MATCH($C811,'Policy Characteristics'!$C:$C,0))),"",INDEX('Policy Characteristics'!G:G,MATCH($C811,'Policy Characteristics'!$C:$C,0)))</f>
        <v>1</v>
      </c>
      <c r="N811" s="242">
        <f>IF(ISBLANK(INDEX('Policy Characteristics'!H:H,MATCH($C811,'Policy Characteristics'!$C:$C,0))),"",INDEX('Policy Characteristics'!H:H,MATCH($C811,'Policy Characteristics'!$C:$C,0)))</f>
        <v>0.01</v>
      </c>
      <c r="O811" s="446" t="str">
        <f>IF(ISBLANK(INDEX('Policy Characteristics'!I:I,MATCH($C811,'Policy Characteristics'!$C:$C,0))),"",INDEX('Policy Characteristics'!I:I,MATCH($C811,'Policy Characteristics'!$C:$C,0)))</f>
        <v>% of fuel shifted</v>
      </c>
      <c r="P811" s="446" t="str">
        <f>IF(ISBLANK(INDEX('Policy Characteristics'!J:J,MATCH($C811,'Policy Characteristics'!$C:$C,0))),"",INDEX('Policy Characteristics'!J:J,MATCH($C811,'Policy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1" s="446" t="str">
        <f>IF(ISBLANK(INDEX('Policy Characteristics'!K:K,MATCH($C811,'Policy Characteristics'!$C:$C,0))),"",INDEX('Policy Characteristics'!K:K,MATCH($C811,'Policy Characteristics'!$C:$C,0)))</f>
        <v>industry-ag-main.html#fuel-switching</v>
      </c>
      <c r="R811" s="446" t="str">
        <f>IF(ISBLANK(INDEX('Policy Characteristics'!L:L,MATCH($C811,'Policy Characteristics'!$C:$C,0))),"",INDEX('Policy Characteristics'!L:L,MATCH($C811,'Policy Characteristics'!$C:$C,0)))</f>
        <v>industry-elec-and-hydrogen.html</v>
      </c>
    </row>
    <row r="812" spans="1:18" s="295" customFormat="1" x14ac:dyDescent="0.25">
      <c r="A812" s="446" t="str">
        <f>IF(ISBLANK(INDEX('Policy Characteristics'!A:A,MATCH($C812,'Policy Characteristics'!$C:$C,0))),"",INDEX('Policy Characteristics'!A:A,MATCH($C812,'Policy Characteristics'!$C:$C,0)))</f>
        <v>Industry</v>
      </c>
      <c r="B812" s="467" t="str">
        <f>IF(ISBLANK(INDEX('Policy Characteristics'!B:B,MATCH($C812,'Policy Characteristics'!$C:$C,0))),"",INDEX('Policy Characteristics'!B:B,MATCH($C812,'Policy Characteristics'!$C:$C,0)))</f>
        <v>Hydrogen Combustion</v>
      </c>
      <c r="C812" s="446" t="str">
        <f t="shared" si="38"/>
        <v>Fraction of Eligible Industrial Energy Use Shifted to Hydrogen</v>
      </c>
      <c r="D812" s="294" t="s">
        <v>3065</v>
      </c>
      <c r="E812" t="s">
        <v>3673</v>
      </c>
      <c r="F812" t="s">
        <v>2760</v>
      </c>
      <c r="G812" s="339" t="s">
        <v>3673</v>
      </c>
      <c r="H812" s="20">
        <v>2049</v>
      </c>
      <c r="I812" s="468" t="s">
        <v>44</v>
      </c>
      <c r="J812" s="469" t="str">
        <f>IF(ISBLANK(INDEX('Policy Characteristics'!D:D,MATCH($C812,'Policy Characteristics'!$C:$C,0))),"",INDEX('Policy Characteristics'!D:D,MATCH($C812,'Policy Characteristics'!$C:$C,0)))</f>
        <v>Hydrogen Combustion</v>
      </c>
      <c r="K812" s="446" t="str">
        <f>IF(ISBLANK(INDEX('Policy Characteristics'!E:E,MATCH($C812,'Policy Characteristics'!$C:$C,0))),"",INDEX('Policy Characteristics'!E:E,MATCH($C812,'Policy Characteristics'!$C:$C,0)))</f>
        <v>indst shift to hydrogen</v>
      </c>
      <c r="L812" s="242">
        <f>IF(ISBLANK(INDEX('Policy Characteristics'!F:F,MATCH($C812,'Policy Characteristics'!$C:$C,0))),"",INDEX('Policy Characteristics'!F:F,MATCH($C812,'Policy Characteristics'!$C:$C,0)))</f>
        <v>0</v>
      </c>
      <c r="M812" s="242">
        <f>IF(ISBLANK(INDEX('Policy Characteristics'!G:G,MATCH($C812,'Policy Characteristics'!$C:$C,0))),"",INDEX('Policy Characteristics'!G:G,MATCH($C812,'Policy Characteristics'!$C:$C,0)))</f>
        <v>1</v>
      </c>
      <c r="N812" s="242">
        <f>IF(ISBLANK(INDEX('Policy Characteristics'!H:H,MATCH($C812,'Policy Characteristics'!$C:$C,0))),"",INDEX('Policy Characteristics'!H:H,MATCH($C812,'Policy Characteristics'!$C:$C,0)))</f>
        <v>0.01</v>
      </c>
      <c r="O812" s="446" t="str">
        <f>IF(ISBLANK(INDEX('Policy Characteristics'!I:I,MATCH($C812,'Policy Characteristics'!$C:$C,0))),"",INDEX('Policy Characteristics'!I:I,MATCH($C812,'Policy Characteristics'!$C:$C,0)))</f>
        <v>% of fuel shifted</v>
      </c>
      <c r="P812" s="446" t="str">
        <f>IF(ISBLANK(INDEX('Policy Characteristics'!J:J,MATCH($C812,'Policy Characteristics'!$C:$C,0))),"",INDEX('Policy Characteristics'!J:J,MATCH($C812,'Policy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2" s="446" t="str">
        <f>IF(ISBLANK(INDEX('Policy Characteristics'!K:K,MATCH($C812,'Policy Characteristics'!$C:$C,0))),"",INDEX('Policy Characteristics'!K:K,MATCH($C812,'Policy Characteristics'!$C:$C,0)))</f>
        <v>industry-ag-main.html#fuel-switching</v>
      </c>
      <c r="R812" s="446" t="str">
        <f>IF(ISBLANK(INDEX('Policy Characteristics'!L:L,MATCH($C812,'Policy Characteristics'!$C:$C,0))),"",INDEX('Policy Characteristics'!L:L,MATCH($C812,'Policy Characteristics'!$C:$C,0)))</f>
        <v>industry-elec-and-hydrogen.html</v>
      </c>
    </row>
    <row r="813" spans="1:18" s="295" customFormat="1" x14ac:dyDescent="0.25">
      <c r="A813" s="446" t="str">
        <f>IF(ISBLANK(INDEX('Policy Characteristics'!A:A,MATCH($C813,'Policy Characteristics'!$C:$C,0))),"",INDEX('Policy Characteristics'!A:A,MATCH($C813,'Policy Characteristics'!$C:$C,0)))</f>
        <v>Industry</v>
      </c>
      <c r="B813" s="467" t="str">
        <f>IF(ISBLANK(INDEX('Policy Characteristics'!B:B,MATCH($C813,'Policy Characteristics'!$C:$C,0))),"",INDEX('Policy Characteristics'!B:B,MATCH($C813,'Policy Characteristics'!$C:$C,0)))</f>
        <v>Hydrogen Combustion</v>
      </c>
      <c r="C813" s="446" t="str">
        <f t="shared" si="38"/>
        <v>Fraction of Eligible Industrial Energy Use Shifted to Hydrogen</v>
      </c>
      <c r="D813" s="294" t="s">
        <v>3066</v>
      </c>
      <c r="E813" t="s">
        <v>3515</v>
      </c>
      <c r="F813" t="s">
        <v>3030</v>
      </c>
      <c r="G813" s="339" t="s">
        <v>3522</v>
      </c>
      <c r="H813" s="20">
        <v>2050</v>
      </c>
      <c r="I813" s="468" t="s">
        <v>43</v>
      </c>
      <c r="J813" s="469" t="str">
        <f>IF(ISBLANK(INDEX('Policy Characteristics'!D:D,MATCH($C813,'Policy Characteristics'!$C:$C,0))),"",INDEX('Policy Characteristics'!D:D,MATCH($C813,'Policy Characteristics'!$C:$C,0)))</f>
        <v>Hydrogen Combustion</v>
      </c>
      <c r="K813" s="446" t="str">
        <f>IF(ISBLANK(INDEX('Policy Characteristics'!E:E,MATCH($C813,'Policy Characteristics'!$C:$C,0))),"",INDEX('Policy Characteristics'!E:E,MATCH($C813,'Policy Characteristics'!$C:$C,0)))</f>
        <v>indst shift to hydrogen</v>
      </c>
      <c r="L813" s="242">
        <f>IF(ISBLANK(INDEX('Policy Characteristics'!F:F,MATCH($C813,'Policy Characteristics'!$C:$C,0))),"",INDEX('Policy Characteristics'!F:F,MATCH($C813,'Policy Characteristics'!$C:$C,0)))</f>
        <v>0</v>
      </c>
      <c r="M813" s="242">
        <f>IF(ISBLANK(INDEX('Policy Characteristics'!G:G,MATCH($C813,'Policy Characteristics'!$C:$C,0))),"",INDEX('Policy Characteristics'!G:G,MATCH($C813,'Policy Characteristics'!$C:$C,0)))</f>
        <v>1</v>
      </c>
      <c r="N813" s="242">
        <f>IF(ISBLANK(INDEX('Policy Characteristics'!H:H,MATCH($C813,'Policy Characteristics'!$C:$C,0))),"",INDEX('Policy Characteristics'!H:H,MATCH($C813,'Policy Characteristics'!$C:$C,0)))</f>
        <v>0.01</v>
      </c>
      <c r="O813" s="446" t="str">
        <f>IF(ISBLANK(INDEX('Policy Characteristics'!I:I,MATCH($C813,'Policy Characteristics'!$C:$C,0))),"",INDEX('Policy Characteristics'!I:I,MATCH($C813,'Policy Characteristics'!$C:$C,0)))</f>
        <v>% of fuel shifted</v>
      </c>
      <c r="P813" s="446" t="str">
        <f>IF(ISBLANK(INDEX('Policy Characteristics'!J:J,MATCH($C813,'Policy Characteristics'!$C:$C,0))),"",INDEX('Policy Characteristics'!J:J,MATCH($C813,'Policy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3" s="446" t="str">
        <f>IF(ISBLANK(INDEX('Policy Characteristics'!K:K,MATCH($C813,'Policy Characteristics'!$C:$C,0))),"",INDEX('Policy Characteristics'!K:K,MATCH($C813,'Policy Characteristics'!$C:$C,0)))</f>
        <v>industry-ag-main.html#fuel-switching</v>
      </c>
      <c r="R813" s="446" t="str">
        <f>IF(ISBLANK(INDEX('Policy Characteristics'!L:L,MATCH($C813,'Policy Characteristics'!$C:$C,0))),"",INDEX('Policy Characteristics'!L:L,MATCH($C813,'Policy Characteristics'!$C:$C,0)))</f>
        <v>industry-elec-and-hydrogen.html</v>
      </c>
    </row>
    <row r="814" spans="1:18" s="295" customFormat="1" x14ac:dyDescent="0.25">
      <c r="A814" s="446" t="str">
        <f>IF(ISBLANK(INDEX('Policy Characteristics'!A:A,MATCH($C814,'Policy Characteristics'!$C:$C,0))),"",INDEX('Policy Characteristics'!A:A,MATCH($C814,'Policy Characteristics'!$C:$C,0)))</f>
        <v>Industry</v>
      </c>
      <c r="B814" s="467" t="str">
        <f>IF(ISBLANK(INDEX('Policy Characteristics'!B:B,MATCH($C814,'Policy Characteristics'!$C:$C,0))),"",INDEX('Policy Characteristics'!B:B,MATCH($C814,'Policy Characteristics'!$C:$C,0)))</f>
        <v>Hydrogen Combustion</v>
      </c>
      <c r="C814" s="446" t="str">
        <f t="shared" si="38"/>
        <v>Fraction of Eligible Industrial Energy Use Shifted to Hydrogen</v>
      </c>
      <c r="D814" s="294" t="s">
        <v>3066</v>
      </c>
      <c r="E814" t="s">
        <v>3516</v>
      </c>
      <c r="F814" t="s">
        <v>3030</v>
      </c>
      <c r="G814" s="339" t="s">
        <v>3523</v>
      </c>
      <c r="H814" s="20">
        <v>2051</v>
      </c>
      <c r="I814" s="468" t="s">
        <v>43</v>
      </c>
      <c r="J814" s="469" t="str">
        <f>IF(ISBLANK(INDEX('Policy Characteristics'!D:D,MATCH($C814,'Policy Characteristics'!$C:$C,0))),"",INDEX('Policy Characteristics'!D:D,MATCH($C814,'Policy Characteristics'!$C:$C,0)))</f>
        <v>Hydrogen Combustion</v>
      </c>
      <c r="K814" s="446" t="str">
        <f>IF(ISBLANK(INDEX('Policy Characteristics'!E:E,MATCH($C814,'Policy Characteristics'!$C:$C,0))),"",INDEX('Policy Characteristics'!E:E,MATCH($C814,'Policy Characteristics'!$C:$C,0)))</f>
        <v>indst shift to hydrogen</v>
      </c>
      <c r="L814" s="242">
        <f>IF(ISBLANK(INDEX('Policy Characteristics'!F:F,MATCH($C814,'Policy Characteristics'!$C:$C,0))),"",INDEX('Policy Characteristics'!F:F,MATCH($C814,'Policy Characteristics'!$C:$C,0)))</f>
        <v>0</v>
      </c>
      <c r="M814" s="242">
        <f>IF(ISBLANK(INDEX('Policy Characteristics'!G:G,MATCH($C814,'Policy Characteristics'!$C:$C,0))),"",INDEX('Policy Characteristics'!G:G,MATCH($C814,'Policy Characteristics'!$C:$C,0)))</f>
        <v>1</v>
      </c>
      <c r="N814" s="242">
        <f>IF(ISBLANK(INDEX('Policy Characteristics'!H:H,MATCH($C814,'Policy Characteristics'!$C:$C,0))),"",INDEX('Policy Characteristics'!H:H,MATCH($C814,'Policy Characteristics'!$C:$C,0)))</f>
        <v>0.01</v>
      </c>
      <c r="O814" s="446" t="str">
        <f>IF(ISBLANK(INDEX('Policy Characteristics'!I:I,MATCH($C814,'Policy Characteristics'!$C:$C,0))),"",INDEX('Policy Characteristics'!I:I,MATCH($C814,'Policy Characteristics'!$C:$C,0)))</f>
        <v>% of fuel shifted</v>
      </c>
      <c r="P814" s="446" t="str">
        <f>IF(ISBLANK(INDEX('Policy Characteristics'!J:J,MATCH($C814,'Policy Characteristics'!$C:$C,0))),"",INDEX('Policy Characteristics'!J:J,MATCH($C814,'Policy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4" s="446" t="str">
        <f>IF(ISBLANK(INDEX('Policy Characteristics'!K:K,MATCH($C814,'Policy Characteristics'!$C:$C,0))),"",INDEX('Policy Characteristics'!K:K,MATCH($C814,'Policy Characteristics'!$C:$C,0)))</f>
        <v>industry-ag-main.html#fuel-switching</v>
      </c>
      <c r="R814" s="446" t="str">
        <f>IF(ISBLANK(INDEX('Policy Characteristics'!L:L,MATCH($C814,'Policy Characteristics'!$C:$C,0))),"",INDEX('Policy Characteristics'!L:L,MATCH($C814,'Policy Characteristics'!$C:$C,0)))</f>
        <v>industry-elec-and-hydrogen.html</v>
      </c>
    </row>
    <row r="815" spans="1:18" s="295" customFormat="1" x14ac:dyDescent="0.25">
      <c r="A815" s="446" t="str">
        <f>IF(ISBLANK(INDEX('Policy Characteristics'!A:A,MATCH($C815,'Policy Characteristics'!$C:$C,0))),"",INDEX('Policy Characteristics'!A:A,MATCH($C815,'Policy Characteristics'!$C:$C,0)))</f>
        <v>Industry</v>
      </c>
      <c r="B815" s="467" t="str">
        <f>IF(ISBLANK(INDEX('Policy Characteristics'!B:B,MATCH($C815,'Policy Characteristics'!$C:$C,0))),"",INDEX('Policy Characteristics'!B:B,MATCH($C815,'Policy Characteristics'!$C:$C,0)))</f>
        <v>Hydrogen Combustion</v>
      </c>
      <c r="C815" s="446" t="str">
        <f t="shared" si="38"/>
        <v>Fraction of Eligible Industrial Energy Use Shifted to Hydrogen</v>
      </c>
      <c r="D815" s="294" t="s">
        <v>3066</v>
      </c>
      <c r="E815" t="s">
        <v>3517</v>
      </c>
      <c r="F815" t="s">
        <v>3030</v>
      </c>
      <c r="G815" s="339" t="s">
        <v>3524</v>
      </c>
      <c r="H815" s="20">
        <v>2052</v>
      </c>
      <c r="I815" s="468" t="s">
        <v>43</v>
      </c>
      <c r="J815" s="469" t="str">
        <f>IF(ISBLANK(INDEX('Policy Characteristics'!D:D,MATCH($C815,'Policy Characteristics'!$C:$C,0))),"",INDEX('Policy Characteristics'!D:D,MATCH($C815,'Policy Characteristics'!$C:$C,0)))</f>
        <v>Hydrogen Combustion</v>
      </c>
      <c r="K815" s="446" t="str">
        <f>IF(ISBLANK(INDEX('Policy Characteristics'!E:E,MATCH($C815,'Policy Characteristics'!$C:$C,0))),"",INDEX('Policy Characteristics'!E:E,MATCH($C815,'Policy Characteristics'!$C:$C,0)))</f>
        <v>indst shift to hydrogen</v>
      </c>
      <c r="L815" s="242">
        <f>IF(ISBLANK(INDEX('Policy Characteristics'!F:F,MATCH($C815,'Policy Characteristics'!$C:$C,0))),"",INDEX('Policy Characteristics'!F:F,MATCH($C815,'Policy Characteristics'!$C:$C,0)))</f>
        <v>0</v>
      </c>
      <c r="M815" s="242">
        <f>IF(ISBLANK(INDEX('Policy Characteristics'!G:G,MATCH($C815,'Policy Characteristics'!$C:$C,0))),"",INDEX('Policy Characteristics'!G:G,MATCH($C815,'Policy Characteristics'!$C:$C,0)))</f>
        <v>1</v>
      </c>
      <c r="N815" s="242">
        <f>IF(ISBLANK(INDEX('Policy Characteristics'!H:H,MATCH($C815,'Policy Characteristics'!$C:$C,0))),"",INDEX('Policy Characteristics'!H:H,MATCH($C815,'Policy Characteristics'!$C:$C,0)))</f>
        <v>0.01</v>
      </c>
      <c r="O815" s="446" t="str">
        <f>IF(ISBLANK(INDEX('Policy Characteristics'!I:I,MATCH($C815,'Policy Characteristics'!$C:$C,0))),"",INDEX('Policy Characteristics'!I:I,MATCH($C815,'Policy Characteristics'!$C:$C,0)))</f>
        <v>% of fuel shifted</v>
      </c>
      <c r="P815" s="446" t="str">
        <f>IF(ISBLANK(INDEX('Policy Characteristics'!J:J,MATCH($C815,'Policy Characteristics'!$C:$C,0))),"",INDEX('Policy Characteristics'!J:J,MATCH($C815,'Policy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5" s="446" t="str">
        <f>IF(ISBLANK(INDEX('Policy Characteristics'!K:K,MATCH($C815,'Policy Characteristics'!$C:$C,0))),"",INDEX('Policy Characteristics'!K:K,MATCH($C815,'Policy Characteristics'!$C:$C,0)))</f>
        <v>industry-ag-main.html#fuel-switching</v>
      </c>
      <c r="R815" s="446" t="str">
        <f>IF(ISBLANK(INDEX('Policy Characteristics'!L:L,MATCH($C815,'Policy Characteristics'!$C:$C,0))),"",INDEX('Policy Characteristics'!L:L,MATCH($C815,'Policy Characteristics'!$C:$C,0)))</f>
        <v>industry-elec-and-hydrogen.html</v>
      </c>
    </row>
    <row r="816" spans="1:18" s="295" customFormat="1" x14ac:dyDescent="0.25">
      <c r="A816" s="446" t="str">
        <f>IF(ISBLANK(INDEX('Policy Characteristics'!A:A,MATCH($C816,'Policy Characteristics'!$C:$C,0))),"",INDEX('Policy Characteristics'!A:A,MATCH($C816,'Policy Characteristics'!$C:$C,0)))</f>
        <v>Industry</v>
      </c>
      <c r="B816" s="467" t="str">
        <f>IF(ISBLANK(INDEX('Policy Characteristics'!B:B,MATCH($C816,'Policy Characteristics'!$C:$C,0))),"",INDEX('Policy Characteristics'!B:B,MATCH($C816,'Policy Characteristics'!$C:$C,0)))</f>
        <v>Hydrogen Combustion</v>
      </c>
      <c r="C816" s="446" t="str">
        <f t="shared" si="38"/>
        <v>Fraction of Eligible Industrial Energy Use Shifted to Hydrogen</v>
      </c>
      <c r="D816" s="294" t="s">
        <v>3066</v>
      </c>
      <c r="E816" t="s">
        <v>3518</v>
      </c>
      <c r="F816" t="s">
        <v>3030</v>
      </c>
      <c r="G816" s="339" t="s">
        <v>3525</v>
      </c>
      <c r="H816" s="20">
        <v>2053</v>
      </c>
      <c r="I816" s="468" t="s">
        <v>43</v>
      </c>
      <c r="J816" s="469" t="str">
        <f>IF(ISBLANK(INDEX('Policy Characteristics'!D:D,MATCH($C816,'Policy Characteristics'!$C:$C,0))),"",INDEX('Policy Characteristics'!D:D,MATCH($C816,'Policy Characteristics'!$C:$C,0)))</f>
        <v>Hydrogen Combustion</v>
      </c>
      <c r="K816" s="446" t="str">
        <f>IF(ISBLANK(INDEX('Policy Characteristics'!E:E,MATCH($C816,'Policy Characteristics'!$C:$C,0))),"",INDEX('Policy Characteristics'!E:E,MATCH($C816,'Policy Characteristics'!$C:$C,0)))</f>
        <v>indst shift to hydrogen</v>
      </c>
      <c r="L816" s="242">
        <f>IF(ISBLANK(INDEX('Policy Characteristics'!F:F,MATCH($C816,'Policy Characteristics'!$C:$C,0))),"",INDEX('Policy Characteristics'!F:F,MATCH($C816,'Policy Characteristics'!$C:$C,0)))</f>
        <v>0</v>
      </c>
      <c r="M816" s="242">
        <f>IF(ISBLANK(INDEX('Policy Characteristics'!G:G,MATCH($C816,'Policy Characteristics'!$C:$C,0))),"",INDEX('Policy Characteristics'!G:G,MATCH($C816,'Policy Characteristics'!$C:$C,0)))</f>
        <v>1</v>
      </c>
      <c r="N816" s="242">
        <f>IF(ISBLANK(INDEX('Policy Characteristics'!H:H,MATCH($C816,'Policy Characteristics'!$C:$C,0))),"",INDEX('Policy Characteristics'!H:H,MATCH($C816,'Policy Characteristics'!$C:$C,0)))</f>
        <v>0.01</v>
      </c>
      <c r="O816" s="446" t="str">
        <f>IF(ISBLANK(INDEX('Policy Characteristics'!I:I,MATCH($C816,'Policy Characteristics'!$C:$C,0))),"",INDEX('Policy Characteristics'!I:I,MATCH($C816,'Policy Characteristics'!$C:$C,0)))</f>
        <v>% of fuel shifted</v>
      </c>
      <c r="P816" s="446" t="str">
        <f>IF(ISBLANK(INDEX('Policy Characteristics'!J:J,MATCH($C816,'Policy Characteristics'!$C:$C,0))),"",INDEX('Policy Characteristics'!J:J,MATCH($C816,'Policy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6" s="446" t="str">
        <f>IF(ISBLANK(INDEX('Policy Characteristics'!K:K,MATCH($C816,'Policy Characteristics'!$C:$C,0))),"",INDEX('Policy Characteristics'!K:K,MATCH($C816,'Policy Characteristics'!$C:$C,0)))</f>
        <v>industry-ag-main.html#fuel-switching</v>
      </c>
      <c r="R816" s="446" t="str">
        <f>IF(ISBLANK(INDEX('Policy Characteristics'!L:L,MATCH($C816,'Policy Characteristics'!$C:$C,0))),"",INDEX('Policy Characteristics'!L:L,MATCH($C816,'Policy Characteristics'!$C:$C,0)))</f>
        <v>industry-elec-and-hydrogen.html</v>
      </c>
    </row>
    <row r="817" spans="1:18" s="295" customFormat="1" x14ac:dyDescent="0.25">
      <c r="A817" s="446" t="str">
        <f>IF(ISBLANK(INDEX('Policy Characteristics'!A:A,MATCH($C817,'Policy Characteristics'!$C:$C,0))),"",INDEX('Policy Characteristics'!A:A,MATCH($C817,'Policy Characteristics'!$C:$C,0)))</f>
        <v>Industry</v>
      </c>
      <c r="B817" s="467" t="str">
        <f>IF(ISBLANK(INDEX('Policy Characteristics'!B:B,MATCH($C817,'Policy Characteristics'!$C:$C,0))),"",INDEX('Policy Characteristics'!B:B,MATCH($C817,'Policy Characteristics'!$C:$C,0)))</f>
        <v>Hydrogen Combustion</v>
      </c>
      <c r="C817" s="446" t="str">
        <f t="shared" si="38"/>
        <v>Fraction of Eligible Industrial Energy Use Shifted to Hydrogen</v>
      </c>
      <c r="D817" s="294" t="s">
        <v>3066</v>
      </c>
      <c r="E817" t="s">
        <v>3519</v>
      </c>
      <c r="F817" t="s">
        <v>3030</v>
      </c>
      <c r="G817" s="339" t="s">
        <v>3526</v>
      </c>
      <c r="H817" s="20">
        <v>2054</v>
      </c>
      <c r="I817" s="468" t="s">
        <v>44</v>
      </c>
      <c r="J817" s="469" t="str">
        <f>IF(ISBLANK(INDEX('Policy Characteristics'!D:D,MATCH($C817,'Policy Characteristics'!$C:$C,0))),"",INDEX('Policy Characteristics'!D:D,MATCH($C817,'Policy Characteristics'!$C:$C,0)))</f>
        <v>Hydrogen Combustion</v>
      </c>
      <c r="K817" s="446" t="str">
        <f>IF(ISBLANK(INDEX('Policy Characteristics'!E:E,MATCH($C817,'Policy Characteristics'!$C:$C,0))),"",INDEX('Policy Characteristics'!E:E,MATCH($C817,'Policy Characteristics'!$C:$C,0)))</f>
        <v>indst shift to hydrogen</v>
      </c>
      <c r="L817" s="242">
        <f>IF(ISBLANK(INDEX('Policy Characteristics'!F:F,MATCH($C817,'Policy Characteristics'!$C:$C,0))),"",INDEX('Policy Characteristics'!F:F,MATCH($C817,'Policy Characteristics'!$C:$C,0)))</f>
        <v>0</v>
      </c>
      <c r="M817" s="242">
        <f>IF(ISBLANK(INDEX('Policy Characteristics'!G:G,MATCH($C817,'Policy Characteristics'!$C:$C,0))),"",INDEX('Policy Characteristics'!G:G,MATCH($C817,'Policy Characteristics'!$C:$C,0)))</f>
        <v>1</v>
      </c>
      <c r="N817" s="242">
        <f>IF(ISBLANK(INDEX('Policy Characteristics'!H:H,MATCH($C817,'Policy Characteristics'!$C:$C,0))),"",INDEX('Policy Characteristics'!H:H,MATCH($C817,'Policy Characteristics'!$C:$C,0)))</f>
        <v>0.01</v>
      </c>
      <c r="O817" s="446" t="str">
        <f>IF(ISBLANK(INDEX('Policy Characteristics'!I:I,MATCH($C817,'Policy Characteristics'!$C:$C,0))),"",INDEX('Policy Characteristics'!I:I,MATCH($C817,'Policy Characteristics'!$C:$C,0)))</f>
        <v>% of fuel shifted</v>
      </c>
      <c r="P817" s="446" t="str">
        <f>IF(ISBLANK(INDEX('Policy Characteristics'!J:J,MATCH($C817,'Policy Characteristics'!$C:$C,0))),"",INDEX('Policy Characteristics'!J:J,MATCH($C817,'Policy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7" s="446" t="str">
        <f>IF(ISBLANK(INDEX('Policy Characteristics'!K:K,MATCH($C817,'Policy Characteristics'!$C:$C,0))),"",INDEX('Policy Characteristics'!K:K,MATCH($C817,'Policy Characteristics'!$C:$C,0)))</f>
        <v>industry-ag-main.html#fuel-switching</v>
      </c>
      <c r="R817" s="446" t="str">
        <f>IF(ISBLANK(INDEX('Policy Characteristics'!L:L,MATCH($C817,'Policy Characteristics'!$C:$C,0))),"",INDEX('Policy Characteristics'!L:L,MATCH($C817,'Policy Characteristics'!$C:$C,0)))</f>
        <v>industry-elec-and-hydrogen.html</v>
      </c>
    </row>
    <row r="818" spans="1:18" s="295" customFormat="1" x14ac:dyDescent="0.25">
      <c r="A818" s="446" t="str">
        <f>IF(ISBLANK(INDEX('Policy Characteristics'!A:A,MATCH($C818,'Policy Characteristics'!$C:$C,0))),"",INDEX('Policy Characteristics'!A:A,MATCH($C818,'Policy Characteristics'!$C:$C,0)))</f>
        <v>Industry</v>
      </c>
      <c r="B818" s="467" t="str">
        <f>IF(ISBLANK(INDEX('Policy Characteristics'!B:B,MATCH($C818,'Policy Characteristics'!$C:$C,0))),"",INDEX('Policy Characteristics'!B:B,MATCH($C818,'Policy Characteristics'!$C:$C,0)))</f>
        <v>Hydrogen Combustion</v>
      </c>
      <c r="C818" s="446" t="str">
        <f t="shared" si="38"/>
        <v>Fraction of Eligible Industrial Energy Use Shifted to Hydrogen</v>
      </c>
      <c r="D818" s="294" t="s">
        <v>3066</v>
      </c>
      <c r="E818" t="s">
        <v>3520</v>
      </c>
      <c r="F818" t="s">
        <v>3030</v>
      </c>
      <c r="G818" s="339" t="s">
        <v>3527</v>
      </c>
      <c r="H818" s="20">
        <v>2055</v>
      </c>
      <c r="I818" s="468" t="s">
        <v>44</v>
      </c>
      <c r="J818" s="469" t="str">
        <f>IF(ISBLANK(INDEX('Policy Characteristics'!D:D,MATCH($C818,'Policy Characteristics'!$C:$C,0))),"",INDEX('Policy Characteristics'!D:D,MATCH($C818,'Policy Characteristics'!$C:$C,0)))</f>
        <v>Hydrogen Combustion</v>
      </c>
      <c r="K818" s="446" t="str">
        <f>IF(ISBLANK(INDEX('Policy Characteristics'!E:E,MATCH($C818,'Policy Characteristics'!$C:$C,0))),"",INDEX('Policy Characteristics'!E:E,MATCH($C818,'Policy Characteristics'!$C:$C,0)))</f>
        <v>indst shift to hydrogen</v>
      </c>
      <c r="L818" s="242">
        <f>IF(ISBLANK(INDEX('Policy Characteristics'!F:F,MATCH($C818,'Policy Characteristics'!$C:$C,0))),"",INDEX('Policy Characteristics'!F:F,MATCH($C818,'Policy Characteristics'!$C:$C,0)))</f>
        <v>0</v>
      </c>
      <c r="M818" s="242">
        <f>IF(ISBLANK(INDEX('Policy Characteristics'!G:G,MATCH($C818,'Policy Characteristics'!$C:$C,0))),"",INDEX('Policy Characteristics'!G:G,MATCH($C818,'Policy Characteristics'!$C:$C,0)))</f>
        <v>1</v>
      </c>
      <c r="N818" s="242">
        <f>IF(ISBLANK(INDEX('Policy Characteristics'!H:H,MATCH($C818,'Policy Characteristics'!$C:$C,0))),"",INDEX('Policy Characteristics'!H:H,MATCH($C818,'Policy Characteristics'!$C:$C,0)))</f>
        <v>0.01</v>
      </c>
      <c r="O818" s="446" t="str">
        <f>IF(ISBLANK(INDEX('Policy Characteristics'!I:I,MATCH($C818,'Policy Characteristics'!$C:$C,0))),"",INDEX('Policy Characteristics'!I:I,MATCH($C818,'Policy Characteristics'!$C:$C,0)))</f>
        <v>% of fuel shifted</v>
      </c>
      <c r="P818" s="446" t="str">
        <f>IF(ISBLANK(INDEX('Policy Characteristics'!J:J,MATCH($C818,'Policy Characteristics'!$C:$C,0))),"",INDEX('Policy Characteristics'!J:J,MATCH($C818,'Policy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8" s="446" t="str">
        <f>IF(ISBLANK(INDEX('Policy Characteristics'!K:K,MATCH($C818,'Policy Characteristics'!$C:$C,0))),"",INDEX('Policy Characteristics'!K:K,MATCH($C818,'Policy Characteristics'!$C:$C,0)))</f>
        <v>industry-ag-main.html#fuel-switching</v>
      </c>
      <c r="R818" s="446" t="str">
        <f>IF(ISBLANK(INDEX('Policy Characteristics'!L:L,MATCH($C818,'Policy Characteristics'!$C:$C,0))),"",INDEX('Policy Characteristics'!L:L,MATCH($C818,'Policy Characteristics'!$C:$C,0)))</f>
        <v>industry-elec-and-hydrogen.html</v>
      </c>
    </row>
    <row r="819" spans="1:18" s="295" customFormat="1" x14ac:dyDescent="0.25">
      <c r="A819" s="446" t="str">
        <f>IF(ISBLANK(INDEX('Policy Characteristics'!A:A,MATCH($C819,'Policy Characteristics'!$C:$C,0))),"",INDEX('Policy Characteristics'!A:A,MATCH($C819,'Policy Characteristics'!$C:$C,0)))</f>
        <v>Industry</v>
      </c>
      <c r="B819" s="467" t="str">
        <f>IF(ISBLANK(INDEX('Policy Characteristics'!B:B,MATCH($C819,'Policy Characteristics'!$C:$C,0))),"",INDEX('Policy Characteristics'!B:B,MATCH($C819,'Policy Characteristics'!$C:$C,0)))</f>
        <v>Hydrogen Combustion</v>
      </c>
      <c r="C819" s="446" t="str">
        <f t="shared" si="38"/>
        <v>Fraction of Eligible Industrial Energy Use Shifted to Hydrogen</v>
      </c>
      <c r="D819" s="294" t="s">
        <v>3066</v>
      </c>
      <c r="E819" t="s">
        <v>3521</v>
      </c>
      <c r="F819" t="s">
        <v>3030</v>
      </c>
      <c r="G819" s="339" t="s">
        <v>3528</v>
      </c>
      <c r="H819" s="20">
        <v>2056</v>
      </c>
      <c r="I819" s="468" t="s">
        <v>44</v>
      </c>
      <c r="J819" s="469" t="str">
        <f>IF(ISBLANK(INDEX('Policy Characteristics'!D:D,MATCH($C819,'Policy Characteristics'!$C:$C,0))),"",INDEX('Policy Characteristics'!D:D,MATCH($C819,'Policy Characteristics'!$C:$C,0)))</f>
        <v>Hydrogen Combustion</v>
      </c>
      <c r="K819" s="446" t="str">
        <f>IF(ISBLANK(INDEX('Policy Characteristics'!E:E,MATCH($C819,'Policy Characteristics'!$C:$C,0))),"",INDEX('Policy Characteristics'!E:E,MATCH($C819,'Policy Characteristics'!$C:$C,0)))</f>
        <v>indst shift to hydrogen</v>
      </c>
      <c r="L819" s="242">
        <f>IF(ISBLANK(INDEX('Policy Characteristics'!F:F,MATCH($C819,'Policy Characteristics'!$C:$C,0))),"",INDEX('Policy Characteristics'!F:F,MATCH($C819,'Policy Characteristics'!$C:$C,0)))</f>
        <v>0</v>
      </c>
      <c r="M819" s="242">
        <f>IF(ISBLANK(INDEX('Policy Characteristics'!G:G,MATCH($C819,'Policy Characteristics'!$C:$C,0))),"",INDEX('Policy Characteristics'!G:G,MATCH($C819,'Policy Characteristics'!$C:$C,0)))</f>
        <v>1</v>
      </c>
      <c r="N819" s="242">
        <f>IF(ISBLANK(INDEX('Policy Characteristics'!H:H,MATCH($C819,'Policy Characteristics'!$C:$C,0))),"",INDEX('Policy Characteristics'!H:H,MATCH($C819,'Policy Characteristics'!$C:$C,0)))</f>
        <v>0.01</v>
      </c>
      <c r="O819" s="446" t="str">
        <f>IF(ISBLANK(INDEX('Policy Characteristics'!I:I,MATCH($C819,'Policy Characteristics'!$C:$C,0))),"",INDEX('Policy Characteristics'!I:I,MATCH($C819,'Policy Characteristics'!$C:$C,0)))</f>
        <v>% of fuel shifted</v>
      </c>
      <c r="P819" s="446" t="str">
        <f>IF(ISBLANK(INDEX('Policy Characteristics'!J:J,MATCH($C819,'Policy Characteristics'!$C:$C,0))),"",INDEX('Policy Characteristics'!J:J,MATCH($C819,'Policy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9" s="446" t="str">
        <f>IF(ISBLANK(INDEX('Policy Characteristics'!K:K,MATCH($C819,'Policy Characteristics'!$C:$C,0))),"",INDEX('Policy Characteristics'!K:K,MATCH($C819,'Policy Characteristics'!$C:$C,0)))</f>
        <v>industry-ag-main.html#fuel-switching</v>
      </c>
      <c r="R819" s="446" t="str">
        <f>IF(ISBLANK(INDEX('Policy Characteristics'!L:L,MATCH($C819,'Policy Characteristics'!$C:$C,0))),"",INDEX('Policy Characteristics'!L:L,MATCH($C819,'Policy Characteristics'!$C:$C,0)))</f>
        <v>industry-elec-and-hydrogen.html</v>
      </c>
    </row>
    <row r="820" spans="1:18" s="295" customFormat="1" x14ac:dyDescent="0.25">
      <c r="A820" s="446" t="str">
        <f>IF(ISBLANK(INDEX('Policy Characteristics'!A:A,MATCH($C820,'Policy Characteristics'!$C:$C,0))),"",INDEX('Policy Characteristics'!A:A,MATCH($C820,'Policy Characteristics'!$C:$C,0)))</f>
        <v>Industry</v>
      </c>
      <c r="B820" s="467" t="str">
        <f>IF(ISBLANK(INDEX('Policy Characteristics'!B:B,MATCH($C820,'Policy Characteristics'!$C:$C,0))),"",INDEX('Policy Characteristics'!B:B,MATCH($C820,'Policy Characteristics'!$C:$C,0)))</f>
        <v>Hydrogen Combustion</v>
      </c>
      <c r="C820" s="446" t="str">
        <f t="shared" si="38"/>
        <v>Fraction of Eligible Industrial Energy Use Shifted to Hydrogen</v>
      </c>
      <c r="D820" s="294" t="s">
        <v>3066</v>
      </c>
      <c r="E820" t="s">
        <v>3673</v>
      </c>
      <c r="F820" t="s">
        <v>3030</v>
      </c>
      <c r="G820" s="339" t="s">
        <v>3673</v>
      </c>
      <c r="H820" s="20">
        <v>2057</v>
      </c>
      <c r="I820" s="468" t="s">
        <v>44</v>
      </c>
      <c r="J820" s="469" t="str">
        <f>IF(ISBLANK(INDEX('Policy Characteristics'!D:D,MATCH($C820,'Policy Characteristics'!$C:$C,0))),"",INDEX('Policy Characteristics'!D:D,MATCH($C820,'Policy Characteristics'!$C:$C,0)))</f>
        <v>Hydrogen Combustion</v>
      </c>
      <c r="K820" s="446" t="str">
        <f>IF(ISBLANK(INDEX('Policy Characteristics'!E:E,MATCH($C820,'Policy Characteristics'!$C:$C,0))),"",INDEX('Policy Characteristics'!E:E,MATCH($C820,'Policy Characteristics'!$C:$C,0)))</f>
        <v>indst shift to hydrogen</v>
      </c>
      <c r="L820" s="242">
        <f>IF(ISBLANK(INDEX('Policy Characteristics'!F:F,MATCH($C820,'Policy Characteristics'!$C:$C,0))),"",INDEX('Policy Characteristics'!F:F,MATCH($C820,'Policy Characteristics'!$C:$C,0)))</f>
        <v>0</v>
      </c>
      <c r="M820" s="242">
        <f>IF(ISBLANK(INDEX('Policy Characteristics'!G:G,MATCH($C820,'Policy Characteristics'!$C:$C,0))),"",INDEX('Policy Characteristics'!G:G,MATCH($C820,'Policy Characteristics'!$C:$C,0)))</f>
        <v>1</v>
      </c>
      <c r="N820" s="242">
        <f>IF(ISBLANK(INDEX('Policy Characteristics'!H:H,MATCH($C820,'Policy Characteristics'!$C:$C,0))),"",INDEX('Policy Characteristics'!H:H,MATCH($C820,'Policy Characteristics'!$C:$C,0)))</f>
        <v>0.01</v>
      </c>
      <c r="O820" s="446" t="str">
        <f>IF(ISBLANK(INDEX('Policy Characteristics'!I:I,MATCH($C820,'Policy Characteristics'!$C:$C,0))),"",INDEX('Policy Characteristics'!I:I,MATCH($C820,'Policy Characteristics'!$C:$C,0)))</f>
        <v>% of fuel shifted</v>
      </c>
      <c r="P820" s="446" t="str">
        <f>IF(ISBLANK(INDEX('Policy Characteristics'!J:J,MATCH($C820,'Policy Characteristics'!$C:$C,0))),"",INDEX('Policy Characteristics'!J:J,MATCH($C820,'Policy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0" s="446" t="str">
        <f>IF(ISBLANK(INDEX('Policy Characteristics'!K:K,MATCH($C820,'Policy Characteristics'!$C:$C,0))),"",INDEX('Policy Characteristics'!K:K,MATCH($C820,'Policy Characteristics'!$C:$C,0)))</f>
        <v>industry-ag-main.html#fuel-switching</v>
      </c>
      <c r="R820" s="446" t="str">
        <f>IF(ISBLANK(INDEX('Policy Characteristics'!L:L,MATCH($C820,'Policy Characteristics'!$C:$C,0))),"",INDEX('Policy Characteristics'!L:L,MATCH($C820,'Policy Characteristics'!$C:$C,0)))</f>
        <v>industry-elec-and-hydrogen.html</v>
      </c>
    </row>
    <row r="821" spans="1:18" s="295" customFormat="1" x14ac:dyDescent="0.25">
      <c r="A821" s="446" t="str">
        <f>IF(ISBLANK(INDEX('Policy Characteristics'!A:A,MATCH($C821,'Policy Characteristics'!$C:$C,0))),"",INDEX('Policy Characteristics'!A:A,MATCH($C821,'Policy Characteristics'!$C:$C,0)))</f>
        <v>Industry</v>
      </c>
      <c r="B821" s="467" t="str">
        <f>IF(ISBLANK(INDEX('Policy Characteristics'!B:B,MATCH($C821,'Policy Characteristics'!$C:$C,0))),"",INDEX('Policy Characteristics'!B:B,MATCH($C821,'Policy Characteristics'!$C:$C,0)))</f>
        <v>Hydrogen Combustion</v>
      </c>
      <c r="C821" s="446" t="str">
        <f t="shared" si="38"/>
        <v>Fraction of Eligible Industrial Energy Use Shifted to Hydrogen</v>
      </c>
      <c r="D821" s="294" t="s">
        <v>3067</v>
      </c>
      <c r="E821" t="s">
        <v>3515</v>
      </c>
      <c r="F821" t="s">
        <v>3031</v>
      </c>
      <c r="G821" s="339" t="s">
        <v>3522</v>
      </c>
      <c r="H821" s="20">
        <v>2058</v>
      </c>
      <c r="I821" s="468" t="s">
        <v>43</v>
      </c>
      <c r="J821" s="469" t="str">
        <f>IF(ISBLANK(INDEX('Policy Characteristics'!D:D,MATCH($C821,'Policy Characteristics'!$C:$C,0))),"",INDEX('Policy Characteristics'!D:D,MATCH($C821,'Policy Characteristics'!$C:$C,0)))</f>
        <v>Hydrogen Combustion</v>
      </c>
      <c r="K821" s="446" t="str">
        <f>IF(ISBLANK(INDEX('Policy Characteristics'!E:E,MATCH($C821,'Policy Characteristics'!$C:$C,0))),"",INDEX('Policy Characteristics'!E:E,MATCH($C821,'Policy Characteristics'!$C:$C,0)))</f>
        <v>indst shift to hydrogen</v>
      </c>
      <c r="L821" s="242">
        <f>IF(ISBLANK(INDEX('Policy Characteristics'!F:F,MATCH($C821,'Policy Characteristics'!$C:$C,0))),"",INDEX('Policy Characteristics'!F:F,MATCH($C821,'Policy Characteristics'!$C:$C,0)))</f>
        <v>0</v>
      </c>
      <c r="M821" s="242">
        <f>IF(ISBLANK(INDEX('Policy Characteristics'!G:G,MATCH($C821,'Policy Characteristics'!$C:$C,0))),"",INDEX('Policy Characteristics'!G:G,MATCH($C821,'Policy Characteristics'!$C:$C,0)))</f>
        <v>1</v>
      </c>
      <c r="N821" s="242">
        <f>IF(ISBLANK(INDEX('Policy Characteristics'!H:H,MATCH($C821,'Policy Characteristics'!$C:$C,0))),"",INDEX('Policy Characteristics'!H:H,MATCH($C821,'Policy Characteristics'!$C:$C,0)))</f>
        <v>0.01</v>
      </c>
      <c r="O821" s="446" t="str">
        <f>IF(ISBLANK(INDEX('Policy Characteristics'!I:I,MATCH($C821,'Policy Characteristics'!$C:$C,0))),"",INDEX('Policy Characteristics'!I:I,MATCH($C821,'Policy Characteristics'!$C:$C,0)))</f>
        <v>% of fuel shifted</v>
      </c>
      <c r="P821" s="446" t="str">
        <f>IF(ISBLANK(INDEX('Policy Characteristics'!J:J,MATCH($C821,'Policy Characteristics'!$C:$C,0))),"",INDEX('Policy Characteristics'!J:J,MATCH($C821,'Policy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1" s="446" t="str">
        <f>IF(ISBLANK(INDEX('Policy Characteristics'!K:K,MATCH($C821,'Policy Characteristics'!$C:$C,0))),"",INDEX('Policy Characteristics'!K:K,MATCH($C821,'Policy Characteristics'!$C:$C,0)))</f>
        <v>industry-ag-main.html#fuel-switching</v>
      </c>
      <c r="R821" s="446" t="str">
        <f>IF(ISBLANK(INDEX('Policy Characteristics'!L:L,MATCH($C821,'Policy Characteristics'!$C:$C,0))),"",INDEX('Policy Characteristics'!L:L,MATCH($C821,'Policy Characteristics'!$C:$C,0)))</f>
        <v>industry-elec-and-hydrogen.html</v>
      </c>
    </row>
    <row r="822" spans="1:18" s="295" customFormat="1" x14ac:dyDescent="0.25">
      <c r="A822" s="446" t="str">
        <f>IF(ISBLANK(INDEX('Policy Characteristics'!A:A,MATCH($C822,'Policy Characteristics'!$C:$C,0))),"",INDEX('Policy Characteristics'!A:A,MATCH($C822,'Policy Characteristics'!$C:$C,0)))</f>
        <v>Industry</v>
      </c>
      <c r="B822" s="467" t="str">
        <f>IF(ISBLANK(INDEX('Policy Characteristics'!B:B,MATCH($C822,'Policy Characteristics'!$C:$C,0))),"",INDEX('Policy Characteristics'!B:B,MATCH($C822,'Policy Characteristics'!$C:$C,0)))</f>
        <v>Hydrogen Combustion</v>
      </c>
      <c r="C822" s="446" t="str">
        <f t="shared" si="38"/>
        <v>Fraction of Eligible Industrial Energy Use Shifted to Hydrogen</v>
      </c>
      <c r="D822" s="294" t="s">
        <v>3067</v>
      </c>
      <c r="E822" t="s">
        <v>3516</v>
      </c>
      <c r="F822" t="s">
        <v>3031</v>
      </c>
      <c r="G822" s="339" t="s">
        <v>3523</v>
      </c>
      <c r="H822" s="20">
        <v>2059</v>
      </c>
      <c r="I822" s="468" t="s">
        <v>43</v>
      </c>
      <c r="J822" s="469" t="str">
        <f>IF(ISBLANK(INDEX('Policy Characteristics'!D:D,MATCH($C822,'Policy Characteristics'!$C:$C,0))),"",INDEX('Policy Characteristics'!D:D,MATCH($C822,'Policy Characteristics'!$C:$C,0)))</f>
        <v>Hydrogen Combustion</v>
      </c>
      <c r="K822" s="446" t="str">
        <f>IF(ISBLANK(INDEX('Policy Characteristics'!E:E,MATCH($C822,'Policy Characteristics'!$C:$C,0))),"",INDEX('Policy Characteristics'!E:E,MATCH($C822,'Policy Characteristics'!$C:$C,0)))</f>
        <v>indst shift to hydrogen</v>
      </c>
      <c r="L822" s="242">
        <f>IF(ISBLANK(INDEX('Policy Characteristics'!F:F,MATCH($C822,'Policy Characteristics'!$C:$C,0))),"",INDEX('Policy Characteristics'!F:F,MATCH($C822,'Policy Characteristics'!$C:$C,0)))</f>
        <v>0</v>
      </c>
      <c r="M822" s="242">
        <f>IF(ISBLANK(INDEX('Policy Characteristics'!G:G,MATCH($C822,'Policy Characteristics'!$C:$C,0))),"",INDEX('Policy Characteristics'!G:G,MATCH($C822,'Policy Characteristics'!$C:$C,0)))</f>
        <v>1</v>
      </c>
      <c r="N822" s="242">
        <f>IF(ISBLANK(INDEX('Policy Characteristics'!H:H,MATCH($C822,'Policy Characteristics'!$C:$C,0))),"",INDEX('Policy Characteristics'!H:H,MATCH($C822,'Policy Characteristics'!$C:$C,0)))</f>
        <v>0.01</v>
      </c>
      <c r="O822" s="446" t="str">
        <f>IF(ISBLANK(INDEX('Policy Characteristics'!I:I,MATCH($C822,'Policy Characteristics'!$C:$C,0))),"",INDEX('Policy Characteristics'!I:I,MATCH($C822,'Policy Characteristics'!$C:$C,0)))</f>
        <v>% of fuel shifted</v>
      </c>
      <c r="P822" s="446" t="str">
        <f>IF(ISBLANK(INDEX('Policy Characteristics'!J:J,MATCH($C822,'Policy Characteristics'!$C:$C,0))),"",INDEX('Policy Characteristics'!J:J,MATCH($C822,'Policy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2" s="446" t="str">
        <f>IF(ISBLANK(INDEX('Policy Characteristics'!K:K,MATCH($C822,'Policy Characteristics'!$C:$C,0))),"",INDEX('Policy Characteristics'!K:K,MATCH($C822,'Policy Characteristics'!$C:$C,0)))</f>
        <v>industry-ag-main.html#fuel-switching</v>
      </c>
      <c r="R822" s="446" t="str">
        <f>IF(ISBLANK(INDEX('Policy Characteristics'!L:L,MATCH($C822,'Policy Characteristics'!$C:$C,0))),"",INDEX('Policy Characteristics'!L:L,MATCH($C822,'Policy Characteristics'!$C:$C,0)))</f>
        <v>industry-elec-and-hydrogen.html</v>
      </c>
    </row>
    <row r="823" spans="1:18" s="295" customFormat="1" x14ac:dyDescent="0.25">
      <c r="A823" s="446" t="str">
        <f>IF(ISBLANK(INDEX('Policy Characteristics'!A:A,MATCH($C823,'Policy Characteristics'!$C:$C,0))),"",INDEX('Policy Characteristics'!A:A,MATCH($C823,'Policy Characteristics'!$C:$C,0)))</f>
        <v>Industry</v>
      </c>
      <c r="B823" s="467" t="str">
        <f>IF(ISBLANK(INDEX('Policy Characteristics'!B:B,MATCH($C823,'Policy Characteristics'!$C:$C,0))),"",INDEX('Policy Characteristics'!B:B,MATCH($C823,'Policy Characteristics'!$C:$C,0)))</f>
        <v>Hydrogen Combustion</v>
      </c>
      <c r="C823" s="446" t="str">
        <f t="shared" si="38"/>
        <v>Fraction of Eligible Industrial Energy Use Shifted to Hydrogen</v>
      </c>
      <c r="D823" s="294" t="s">
        <v>3067</v>
      </c>
      <c r="E823" t="s">
        <v>3517</v>
      </c>
      <c r="F823" t="s">
        <v>3031</v>
      </c>
      <c r="G823" s="339" t="s">
        <v>3524</v>
      </c>
      <c r="H823" s="20">
        <v>2060</v>
      </c>
      <c r="I823" s="468" t="s">
        <v>44</v>
      </c>
      <c r="J823" s="469" t="str">
        <f>IF(ISBLANK(INDEX('Policy Characteristics'!D:D,MATCH($C823,'Policy Characteristics'!$C:$C,0))),"",INDEX('Policy Characteristics'!D:D,MATCH($C823,'Policy Characteristics'!$C:$C,0)))</f>
        <v>Hydrogen Combustion</v>
      </c>
      <c r="K823" s="446" t="str">
        <f>IF(ISBLANK(INDEX('Policy Characteristics'!E:E,MATCH($C823,'Policy Characteristics'!$C:$C,0))),"",INDEX('Policy Characteristics'!E:E,MATCH($C823,'Policy Characteristics'!$C:$C,0)))</f>
        <v>indst shift to hydrogen</v>
      </c>
      <c r="L823" s="242">
        <f>IF(ISBLANK(INDEX('Policy Characteristics'!F:F,MATCH($C823,'Policy Characteristics'!$C:$C,0))),"",INDEX('Policy Characteristics'!F:F,MATCH($C823,'Policy Characteristics'!$C:$C,0)))</f>
        <v>0</v>
      </c>
      <c r="M823" s="242">
        <f>IF(ISBLANK(INDEX('Policy Characteristics'!G:G,MATCH($C823,'Policy Characteristics'!$C:$C,0))),"",INDEX('Policy Characteristics'!G:G,MATCH($C823,'Policy Characteristics'!$C:$C,0)))</f>
        <v>1</v>
      </c>
      <c r="N823" s="242">
        <f>IF(ISBLANK(INDEX('Policy Characteristics'!H:H,MATCH($C823,'Policy Characteristics'!$C:$C,0))),"",INDEX('Policy Characteristics'!H:H,MATCH($C823,'Policy Characteristics'!$C:$C,0)))</f>
        <v>0.01</v>
      </c>
      <c r="O823" s="446" t="str">
        <f>IF(ISBLANK(INDEX('Policy Characteristics'!I:I,MATCH($C823,'Policy Characteristics'!$C:$C,0))),"",INDEX('Policy Characteristics'!I:I,MATCH($C823,'Policy Characteristics'!$C:$C,0)))</f>
        <v>% of fuel shifted</v>
      </c>
      <c r="P823" s="446" t="str">
        <f>IF(ISBLANK(INDEX('Policy Characteristics'!J:J,MATCH($C823,'Policy Characteristics'!$C:$C,0))),"",INDEX('Policy Characteristics'!J:J,MATCH($C823,'Policy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3" s="446" t="str">
        <f>IF(ISBLANK(INDEX('Policy Characteristics'!K:K,MATCH($C823,'Policy Characteristics'!$C:$C,0))),"",INDEX('Policy Characteristics'!K:K,MATCH($C823,'Policy Characteristics'!$C:$C,0)))</f>
        <v>industry-ag-main.html#fuel-switching</v>
      </c>
      <c r="R823" s="446" t="str">
        <f>IF(ISBLANK(INDEX('Policy Characteristics'!L:L,MATCH($C823,'Policy Characteristics'!$C:$C,0))),"",INDEX('Policy Characteristics'!L:L,MATCH($C823,'Policy Characteristics'!$C:$C,0)))</f>
        <v>industry-elec-and-hydrogen.html</v>
      </c>
    </row>
    <row r="824" spans="1:18" s="295" customFormat="1" x14ac:dyDescent="0.25">
      <c r="A824" s="446" t="str">
        <f>IF(ISBLANK(INDEX('Policy Characteristics'!A:A,MATCH($C824,'Policy Characteristics'!$C:$C,0))),"",INDEX('Policy Characteristics'!A:A,MATCH($C824,'Policy Characteristics'!$C:$C,0)))</f>
        <v>Industry</v>
      </c>
      <c r="B824" s="467" t="str">
        <f>IF(ISBLANK(INDEX('Policy Characteristics'!B:B,MATCH($C824,'Policy Characteristics'!$C:$C,0))),"",INDEX('Policy Characteristics'!B:B,MATCH($C824,'Policy Characteristics'!$C:$C,0)))</f>
        <v>Hydrogen Combustion</v>
      </c>
      <c r="C824" s="446" t="str">
        <f t="shared" si="38"/>
        <v>Fraction of Eligible Industrial Energy Use Shifted to Hydrogen</v>
      </c>
      <c r="D824" s="294" t="s">
        <v>3067</v>
      </c>
      <c r="E824" t="s">
        <v>3518</v>
      </c>
      <c r="F824" t="s">
        <v>3031</v>
      </c>
      <c r="G824" s="339" t="s">
        <v>3525</v>
      </c>
      <c r="H824" s="20">
        <v>2061</v>
      </c>
      <c r="I824" s="468" t="s">
        <v>44</v>
      </c>
      <c r="J824" s="469" t="str">
        <f>IF(ISBLANK(INDEX('Policy Characteristics'!D:D,MATCH($C824,'Policy Characteristics'!$C:$C,0))),"",INDEX('Policy Characteristics'!D:D,MATCH($C824,'Policy Characteristics'!$C:$C,0)))</f>
        <v>Hydrogen Combustion</v>
      </c>
      <c r="K824" s="446" t="str">
        <f>IF(ISBLANK(INDEX('Policy Characteristics'!E:E,MATCH($C824,'Policy Characteristics'!$C:$C,0))),"",INDEX('Policy Characteristics'!E:E,MATCH($C824,'Policy Characteristics'!$C:$C,0)))</f>
        <v>indst shift to hydrogen</v>
      </c>
      <c r="L824" s="242">
        <f>IF(ISBLANK(INDEX('Policy Characteristics'!F:F,MATCH($C824,'Policy Characteristics'!$C:$C,0))),"",INDEX('Policy Characteristics'!F:F,MATCH($C824,'Policy Characteristics'!$C:$C,0)))</f>
        <v>0</v>
      </c>
      <c r="M824" s="242">
        <f>IF(ISBLANK(INDEX('Policy Characteristics'!G:G,MATCH($C824,'Policy Characteristics'!$C:$C,0))),"",INDEX('Policy Characteristics'!G:G,MATCH($C824,'Policy Characteristics'!$C:$C,0)))</f>
        <v>1</v>
      </c>
      <c r="N824" s="242">
        <f>IF(ISBLANK(INDEX('Policy Characteristics'!H:H,MATCH($C824,'Policy Characteristics'!$C:$C,0))),"",INDEX('Policy Characteristics'!H:H,MATCH($C824,'Policy Characteristics'!$C:$C,0)))</f>
        <v>0.01</v>
      </c>
      <c r="O824" s="446" t="str">
        <f>IF(ISBLANK(INDEX('Policy Characteristics'!I:I,MATCH($C824,'Policy Characteristics'!$C:$C,0))),"",INDEX('Policy Characteristics'!I:I,MATCH($C824,'Policy Characteristics'!$C:$C,0)))</f>
        <v>% of fuel shifted</v>
      </c>
      <c r="P824" s="446" t="str">
        <f>IF(ISBLANK(INDEX('Policy Characteristics'!J:J,MATCH($C824,'Policy Characteristics'!$C:$C,0))),"",INDEX('Policy Characteristics'!J:J,MATCH($C824,'Policy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4" s="446" t="str">
        <f>IF(ISBLANK(INDEX('Policy Characteristics'!K:K,MATCH($C824,'Policy Characteristics'!$C:$C,0))),"",INDEX('Policy Characteristics'!K:K,MATCH($C824,'Policy Characteristics'!$C:$C,0)))</f>
        <v>industry-ag-main.html#fuel-switching</v>
      </c>
      <c r="R824" s="446" t="str">
        <f>IF(ISBLANK(INDEX('Policy Characteristics'!L:L,MATCH($C824,'Policy Characteristics'!$C:$C,0))),"",INDEX('Policy Characteristics'!L:L,MATCH($C824,'Policy Characteristics'!$C:$C,0)))</f>
        <v>industry-elec-and-hydrogen.html</v>
      </c>
    </row>
    <row r="825" spans="1:18" s="295" customFormat="1" x14ac:dyDescent="0.25">
      <c r="A825" s="446" t="str">
        <f>IF(ISBLANK(INDEX('Policy Characteristics'!A:A,MATCH($C825,'Policy Characteristics'!$C:$C,0))),"",INDEX('Policy Characteristics'!A:A,MATCH($C825,'Policy Characteristics'!$C:$C,0)))</f>
        <v>Industry</v>
      </c>
      <c r="B825" s="467" t="str">
        <f>IF(ISBLANK(INDEX('Policy Characteristics'!B:B,MATCH($C825,'Policy Characteristics'!$C:$C,0))),"",INDEX('Policy Characteristics'!B:B,MATCH($C825,'Policy Characteristics'!$C:$C,0)))</f>
        <v>Hydrogen Combustion</v>
      </c>
      <c r="C825" s="446" t="str">
        <f t="shared" si="38"/>
        <v>Fraction of Eligible Industrial Energy Use Shifted to Hydrogen</v>
      </c>
      <c r="D825" s="294" t="s">
        <v>3067</v>
      </c>
      <c r="E825" t="s">
        <v>3519</v>
      </c>
      <c r="F825" t="s">
        <v>3031</v>
      </c>
      <c r="G825" s="339" t="s">
        <v>3526</v>
      </c>
      <c r="H825" s="20">
        <v>2062</v>
      </c>
      <c r="I825" s="468" t="s">
        <v>44</v>
      </c>
      <c r="J825" s="469" t="str">
        <f>IF(ISBLANK(INDEX('Policy Characteristics'!D:D,MATCH($C825,'Policy Characteristics'!$C:$C,0))),"",INDEX('Policy Characteristics'!D:D,MATCH($C825,'Policy Characteristics'!$C:$C,0)))</f>
        <v>Hydrogen Combustion</v>
      </c>
      <c r="K825" s="446" t="str">
        <f>IF(ISBLANK(INDEX('Policy Characteristics'!E:E,MATCH($C825,'Policy Characteristics'!$C:$C,0))),"",INDEX('Policy Characteristics'!E:E,MATCH($C825,'Policy Characteristics'!$C:$C,0)))</f>
        <v>indst shift to hydrogen</v>
      </c>
      <c r="L825" s="242">
        <f>IF(ISBLANK(INDEX('Policy Characteristics'!F:F,MATCH($C825,'Policy Characteristics'!$C:$C,0))),"",INDEX('Policy Characteristics'!F:F,MATCH($C825,'Policy Characteristics'!$C:$C,0)))</f>
        <v>0</v>
      </c>
      <c r="M825" s="242">
        <f>IF(ISBLANK(INDEX('Policy Characteristics'!G:G,MATCH($C825,'Policy Characteristics'!$C:$C,0))),"",INDEX('Policy Characteristics'!G:G,MATCH($C825,'Policy Characteristics'!$C:$C,0)))</f>
        <v>1</v>
      </c>
      <c r="N825" s="242">
        <f>IF(ISBLANK(INDEX('Policy Characteristics'!H:H,MATCH($C825,'Policy Characteristics'!$C:$C,0))),"",INDEX('Policy Characteristics'!H:H,MATCH($C825,'Policy Characteristics'!$C:$C,0)))</f>
        <v>0.01</v>
      </c>
      <c r="O825" s="446" t="str">
        <f>IF(ISBLANK(INDEX('Policy Characteristics'!I:I,MATCH($C825,'Policy Characteristics'!$C:$C,0))),"",INDEX('Policy Characteristics'!I:I,MATCH($C825,'Policy Characteristics'!$C:$C,0)))</f>
        <v>% of fuel shifted</v>
      </c>
      <c r="P825" s="446" t="str">
        <f>IF(ISBLANK(INDEX('Policy Characteristics'!J:J,MATCH($C825,'Policy Characteristics'!$C:$C,0))),"",INDEX('Policy Characteristics'!J:J,MATCH($C825,'Policy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5" s="446" t="str">
        <f>IF(ISBLANK(INDEX('Policy Characteristics'!K:K,MATCH($C825,'Policy Characteristics'!$C:$C,0))),"",INDEX('Policy Characteristics'!K:K,MATCH($C825,'Policy Characteristics'!$C:$C,0)))</f>
        <v>industry-ag-main.html#fuel-switching</v>
      </c>
      <c r="R825" s="446" t="str">
        <f>IF(ISBLANK(INDEX('Policy Characteristics'!L:L,MATCH($C825,'Policy Characteristics'!$C:$C,0))),"",INDEX('Policy Characteristics'!L:L,MATCH($C825,'Policy Characteristics'!$C:$C,0)))</f>
        <v>industry-elec-and-hydrogen.html</v>
      </c>
    </row>
    <row r="826" spans="1:18" s="295" customFormat="1" x14ac:dyDescent="0.25">
      <c r="A826" s="446" t="str">
        <f>IF(ISBLANK(INDEX('Policy Characteristics'!A:A,MATCH($C826,'Policy Characteristics'!$C:$C,0))),"",INDEX('Policy Characteristics'!A:A,MATCH($C826,'Policy Characteristics'!$C:$C,0)))</f>
        <v>Industry</v>
      </c>
      <c r="B826" s="467" t="str">
        <f>IF(ISBLANK(INDEX('Policy Characteristics'!B:B,MATCH($C826,'Policy Characteristics'!$C:$C,0))),"",INDEX('Policy Characteristics'!B:B,MATCH($C826,'Policy Characteristics'!$C:$C,0)))</f>
        <v>Hydrogen Combustion</v>
      </c>
      <c r="C826" s="446" t="str">
        <f t="shared" si="38"/>
        <v>Fraction of Eligible Industrial Energy Use Shifted to Hydrogen</v>
      </c>
      <c r="D826" s="294" t="s">
        <v>3067</v>
      </c>
      <c r="E826" t="s">
        <v>3520</v>
      </c>
      <c r="F826" t="s">
        <v>3031</v>
      </c>
      <c r="G826" s="339" t="s">
        <v>3527</v>
      </c>
      <c r="H826" s="20">
        <v>2063</v>
      </c>
      <c r="I826" s="468" t="s">
        <v>44</v>
      </c>
      <c r="J826" s="469" t="str">
        <f>IF(ISBLANK(INDEX('Policy Characteristics'!D:D,MATCH($C826,'Policy Characteristics'!$C:$C,0))),"",INDEX('Policy Characteristics'!D:D,MATCH($C826,'Policy Characteristics'!$C:$C,0)))</f>
        <v>Hydrogen Combustion</v>
      </c>
      <c r="K826" s="446" t="str">
        <f>IF(ISBLANK(INDEX('Policy Characteristics'!E:E,MATCH($C826,'Policy Characteristics'!$C:$C,0))),"",INDEX('Policy Characteristics'!E:E,MATCH($C826,'Policy Characteristics'!$C:$C,0)))</f>
        <v>indst shift to hydrogen</v>
      </c>
      <c r="L826" s="242">
        <f>IF(ISBLANK(INDEX('Policy Characteristics'!F:F,MATCH($C826,'Policy Characteristics'!$C:$C,0))),"",INDEX('Policy Characteristics'!F:F,MATCH($C826,'Policy Characteristics'!$C:$C,0)))</f>
        <v>0</v>
      </c>
      <c r="M826" s="242">
        <f>IF(ISBLANK(INDEX('Policy Characteristics'!G:G,MATCH($C826,'Policy Characteristics'!$C:$C,0))),"",INDEX('Policy Characteristics'!G:G,MATCH($C826,'Policy Characteristics'!$C:$C,0)))</f>
        <v>1</v>
      </c>
      <c r="N826" s="242">
        <f>IF(ISBLANK(INDEX('Policy Characteristics'!H:H,MATCH($C826,'Policy Characteristics'!$C:$C,0))),"",INDEX('Policy Characteristics'!H:H,MATCH($C826,'Policy Characteristics'!$C:$C,0)))</f>
        <v>0.01</v>
      </c>
      <c r="O826" s="446" t="str">
        <f>IF(ISBLANK(INDEX('Policy Characteristics'!I:I,MATCH($C826,'Policy Characteristics'!$C:$C,0))),"",INDEX('Policy Characteristics'!I:I,MATCH($C826,'Policy Characteristics'!$C:$C,0)))</f>
        <v>% of fuel shifted</v>
      </c>
      <c r="P826" s="446" t="str">
        <f>IF(ISBLANK(INDEX('Policy Characteristics'!J:J,MATCH($C826,'Policy Characteristics'!$C:$C,0))),"",INDEX('Policy Characteristics'!J:J,MATCH($C826,'Policy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6" s="446" t="str">
        <f>IF(ISBLANK(INDEX('Policy Characteristics'!K:K,MATCH($C826,'Policy Characteristics'!$C:$C,0))),"",INDEX('Policy Characteristics'!K:K,MATCH($C826,'Policy Characteristics'!$C:$C,0)))</f>
        <v>industry-ag-main.html#fuel-switching</v>
      </c>
      <c r="R826" s="446" t="str">
        <f>IF(ISBLANK(INDEX('Policy Characteristics'!L:L,MATCH($C826,'Policy Characteristics'!$C:$C,0))),"",INDEX('Policy Characteristics'!L:L,MATCH($C826,'Policy Characteristics'!$C:$C,0)))</f>
        <v>industry-elec-and-hydrogen.html</v>
      </c>
    </row>
    <row r="827" spans="1:18" s="295" customFormat="1" x14ac:dyDescent="0.25">
      <c r="A827" s="446" t="str">
        <f>IF(ISBLANK(INDEX('Policy Characteristics'!A:A,MATCH($C827,'Policy Characteristics'!$C:$C,0))),"",INDEX('Policy Characteristics'!A:A,MATCH($C827,'Policy Characteristics'!$C:$C,0)))</f>
        <v>Industry</v>
      </c>
      <c r="B827" s="467" t="str">
        <f>IF(ISBLANK(INDEX('Policy Characteristics'!B:B,MATCH($C827,'Policy Characteristics'!$C:$C,0))),"",INDEX('Policy Characteristics'!B:B,MATCH($C827,'Policy Characteristics'!$C:$C,0)))</f>
        <v>Hydrogen Combustion</v>
      </c>
      <c r="C827" s="446" t="str">
        <f t="shared" si="38"/>
        <v>Fraction of Eligible Industrial Energy Use Shifted to Hydrogen</v>
      </c>
      <c r="D827" s="294" t="s">
        <v>3067</v>
      </c>
      <c r="E827" t="s">
        <v>3521</v>
      </c>
      <c r="F827" t="s">
        <v>3031</v>
      </c>
      <c r="G827" s="339" t="s">
        <v>3528</v>
      </c>
      <c r="H827" s="20">
        <v>2064</v>
      </c>
      <c r="I827" s="468" t="s">
        <v>44</v>
      </c>
      <c r="J827" s="469" t="str">
        <f>IF(ISBLANK(INDEX('Policy Characteristics'!D:D,MATCH($C827,'Policy Characteristics'!$C:$C,0))),"",INDEX('Policy Characteristics'!D:D,MATCH($C827,'Policy Characteristics'!$C:$C,0)))</f>
        <v>Hydrogen Combustion</v>
      </c>
      <c r="K827" s="446" t="str">
        <f>IF(ISBLANK(INDEX('Policy Characteristics'!E:E,MATCH($C827,'Policy Characteristics'!$C:$C,0))),"",INDEX('Policy Characteristics'!E:E,MATCH($C827,'Policy Characteristics'!$C:$C,0)))</f>
        <v>indst shift to hydrogen</v>
      </c>
      <c r="L827" s="242">
        <f>IF(ISBLANK(INDEX('Policy Characteristics'!F:F,MATCH($C827,'Policy Characteristics'!$C:$C,0))),"",INDEX('Policy Characteristics'!F:F,MATCH($C827,'Policy Characteristics'!$C:$C,0)))</f>
        <v>0</v>
      </c>
      <c r="M827" s="242">
        <f>IF(ISBLANK(INDEX('Policy Characteristics'!G:G,MATCH($C827,'Policy Characteristics'!$C:$C,0))),"",INDEX('Policy Characteristics'!G:G,MATCH($C827,'Policy Characteristics'!$C:$C,0)))</f>
        <v>1</v>
      </c>
      <c r="N827" s="242">
        <f>IF(ISBLANK(INDEX('Policy Characteristics'!H:H,MATCH($C827,'Policy Characteristics'!$C:$C,0))),"",INDEX('Policy Characteristics'!H:H,MATCH($C827,'Policy Characteristics'!$C:$C,0)))</f>
        <v>0.01</v>
      </c>
      <c r="O827" s="446" t="str">
        <f>IF(ISBLANK(INDEX('Policy Characteristics'!I:I,MATCH($C827,'Policy Characteristics'!$C:$C,0))),"",INDEX('Policy Characteristics'!I:I,MATCH($C827,'Policy Characteristics'!$C:$C,0)))</f>
        <v>% of fuel shifted</v>
      </c>
      <c r="P827" s="446" t="str">
        <f>IF(ISBLANK(INDEX('Policy Characteristics'!J:J,MATCH($C827,'Policy Characteristics'!$C:$C,0))),"",INDEX('Policy Characteristics'!J:J,MATCH($C827,'Policy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7" s="446" t="str">
        <f>IF(ISBLANK(INDEX('Policy Characteristics'!K:K,MATCH($C827,'Policy Characteristics'!$C:$C,0))),"",INDEX('Policy Characteristics'!K:K,MATCH($C827,'Policy Characteristics'!$C:$C,0)))</f>
        <v>industry-ag-main.html#fuel-switching</v>
      </c>
      <c r="R827" s="446" t="str">
        <f>IF(ISBLANK(INDEX('Policy Characteristics'!L:L,MATCH($C827,'Policy Characteristics'!$C:$C,0))),"",INDEX('Policy Characteristics'!L:L,MATCH($C827,'Policy Characteristics'!$C:$C,0)))</f>
        <v>industry-elec-and-hydrogen.html</v>
      </c>
    </row>
    <row r="828" spans="1:18" s="295" customFormat="1" x14ac:dyDescent="0.25">
      <c r="A828" s="446" t="str">
        <f>IF(ISBLANK(INDEX('Policy Characteristics'!A:A,MATCH($C828,'Policy Characteristics'!$C:$C,0))),"",INDEX('Policy Characteristics'!A:A,MATCH($C828,'Policy Characteristics'!$C:$C,0)))</f>
        <v>Industry</v>
      </c>
      <c r="B828" s="467" t="str">
        <f>IF(ISBLANK(INDEX('Policy Characteristics'!B:B,MATCH($C828,'Policy Characteristics'!$C:$C,0))),"",INDEX('Policy Characteristics'!B:B,MATCH($C828,'Policy Characteristics'!$C:$C,0)))</f>
        <v>Hydrogen Combustion</v>
      </c>
      <c r="C828" s="446" t="str">
        <f t="shared" si="38"/>
        <v>Fraction of Eligible Industrial Energy Use Shifted to Hydrogen</v>
      </c>
      <c r="D828" s="294" t="s">
        <v>3067</v>
      </c>
      <c r="E828" t="s">
        <v>3673</v>
      </c>
      <c r="F828" t="s">
        <v>3031</v>
      </c>
      <c r="G828" s="339" t="s">
        <v>3673</v>
      </c>
      <c r="H828" s="20">
        <v>2065</v>
      </c>
      <c r="I828" s="468" t="s">
        <v>44</v>
      </c>
      <c r="J828" s="469" t="str">
        <f>IF(ISBLANK(INDEX('Policy Characteristics'!D:D,MATCH($C828,'Policy Characteristics'!$C:$C,0))),"",INDEX('Policy Characteristics'!D:D,MATCH($C828,'Policy Characteristics'!$C:$C,0)))</f>
        <v>Hydrogen Combustion</v>
      </c>
      <c r="K828" s="446" t="str">
        <f>IF(ISBLANK(INDEX('Policy Characteristics'!E:E,MATCH($C828,'Policy Characteristics'!$C:$C,0))),"",INDEX('Policy Characteristics'!E:E,MATCH($C828,'Policy Characteristics'!$C:$C,0)))</f>
        <v>indst shift to hydrogen</v>
      </c>
      <c r="L828" s="242">
        <f>IF(ISBLANK(INDEX('Policy Characteristics'!F:F,MATCH($C828,'Policy Characteristics'!$C:$C,0))),"",INDEX('Policy Characteristics'!F:F,MATCH($C828,'Policy Characteristics'!$C:$C,0)))</f>
        <v>0</v>
      </c>
      <c r="M828" s="242">
        <f>IF(ISBLANK(INDEX('Policy Characteristics'!G:G,MATCH($C828,'Policy Characteristics'!$C:$C,0))),"",INDEX('Policy Characteristics'!G:G,MATCH($C828,'Policy Characteristics'!$C:$C,0)))</f>
        <v>1</v>
      </c>
      <c r="N828" s="242">
        <f>IF(ISBLANK(INDEX('Policy Characteristics'!H:H,MATCH($C828,'Policy Characteristics'!$C:$C,0))),"",INDEX('Policy Characteristics'!H:H,MATCH($C828,'Policy Characteristics'!$C:$C,0)))</f>
        <v>0.01</v>
      </c>
      <c r="O828" s="446" t="str">
        <f>IF(ISBLANK(INDEX('Policy Characteristics'!I:I,MATCH($C828,'Policy Characteristics'!$C:$C,0))),"",INDEX('Policy Characteristics'!I:I,MATCH($C828,'Policy Characteristics'!$C:$C,0)))</f>
        <v>% of fuel shifted</v>
      </c>
      <c r="P828" s="446" t="str">
        <f>IF(ISBLANK(INDEX('Policy Characteristics'!J:J,MATCH($C828,'Policy Characteristics'!$C:$C,0))),"",INDEX('Policy Characteristics'!J:J,MATCH($C828,'Policy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8" s="446" t="str">
        <f>IF(ISBLANK(INDEX('Policy Characteristics'!K:K,MATCH($C828,'Policy Characteristics'!$C:$C,0))),"",INDEX('Policy Characteristics'!K:K,MATCH($C828,'Policy Characteristics'!$C:$C,0)))</f>
        <v>industry-ag-main.html#fuel-switching</v>
      </c>
      <c r="R828" s="446" t="str">
        <f>IF(ISBLANK(INDEX('Policy Characteristics'!L:L,MATCH($C828,'Policy Characteristics'!$C:$C,0))),"",INDEX('Policy Characteristics'!L:L,MATCH($C828,'Policy Characteristics'!$C:$C,0)))</f>
        <v>industry-elec-and-hydrogen.html</v>
      </c>
    </row>
    <row r="829" spans="1:18" s="295" customFormat="1" x14ac:dyDescent="0.25">
      <c r="A829" s="446" t="str">
        <f>IF(ISBLANK(INDEX('Policy Characteristics'!A:A,MATCH($C829,'Policy Characteristics'!$C:$C,0))),"",INDEX('Policy Characteristics'!A:A,MATCH($C829,'Policy Characteristics'!$C:$C,0)))</f>
        <v>Industry</v>
      </c>
      <c r="B829" s="467" t="str">
        <f>IF(ISBLANK(INDEX('Policy Characteristics'!B:B,MATCH($C829,'Policy Characteristics'!$C:$C,0))),"",INDEX('Policy Characteristics'!B:B,MATCH($C829,'Policy Characteristics'!$C:$C,0)))</f>
        <v>Hydrogen Combustion</v>
      </c>
      <c r="C829" s="446" t="str">
        <f t="shared" si="38"/>
        <v>Fraction of Eligible Industrial Energy Use Shifted to Hydrogen</v>
      </c>
      <c r="D829" s="294" t="s">
        <v>3068</v>
      </c>
      <c r="E829" t="s">
        <v>3515</v>
      </c>
      <c r="F829" t="s">
        <v>3032</v>
      </c>
      <c r="G829" s="339" t="s">
        <v>3522</v>
      </c>
      <c r="H829" s="20">
        <v>2066</v>
      </c>
      <c r="I829" s="468" t="s">
        <v>43</v>
      </c>
      <c r="J829" s="469" t="str">
        <f>IF(ISBLANK(INDEX('Policy Characteristics'!D:D,MATCH($C829,'Policy Characteristics'!$C:$C,0))),"",INDEX('Policy Characteristics'!D:D,MATCH($C829,'Policy Characteristics'!$C:$C,0)))</f>
        <v>Hydrogen Combustion</v>
      </c>
      <c r="K829" s="446" t="str">
        <f>IF(ISBLANK(INDEX('Policy Characteristics'!E:E,MATCH($C829,'Policy Characteristics'!$C:$C,0))),"",INDEX('Policy Characteristics'!E:E,MATCH($C829,'Policy Characteristics'!$C:$C,0)))</f>
        <v>indst shift to hydrogen</v>
      </c>
      <c r="L829" s="242">
        <f>IF(ISBLANK(INDEX('Policy Characteristics'!F:F,MATCH($C829,'Policy Characteristics'!$C:$C,0))),"",INDEX('Policy Characteristics'!F:F,MATCH($C829,'Policy Characteristics'!$C:$C,0)))</f>
        <v>0</v>
      </c>
      <c r="M829" s="242">
        <f>IF(ISBLANK(INDEX('Policy Characteristics'!G:G,MATCH($C829,'Policy Characteristics'!$C:$C,0))),"",INDEX('Policy Characteristics'!G:G,MATCH($C829,'Policy Characteristics'!$C:$C,0)))</f>
        <v>1</v>
      </c>
      <c r="N829" s="242">
        <f>IF(ISBLANK(INDEX('Policy Characteristics'!H:H,MATCH($C829,'Policy Characteristics'!$C:$C,0))),"",INDEX('Policy Characteristics'!H:H,MATCH($C829,'Policy Characteristics'!$C:$C,0)))</f>
        <v>0.01</v>
      </c>
      <c r="O829" s="446" t="str">
        <f>IF(ISBLANK(INDEX('Policy Characteristics'!I:I,MATCH($C829,'Policy Characteristics'!$C:$C,0))),"",INDEX('Policy Characteristics'!I:I,MATCH($C829,'Policy Characteristics'!$C:$C,0)))</f>
        <v>% of fuel shifted</v>
      </c>
      <c r="P829" s="446" t="str">
        <f>IF(ISBLANK(INDEX('Policy Characteristics'!J:J,MATCH($C829,'Policy Characteristics'!$C:$C,0))),"",INDEX('Policy Characteristics'!J:J,MATCH($C829,'Policy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9" s="446" t="str">
        <f>IF(ISBLANK(INDEX('Policy Characteristics'!K:K,MATCH($C829,'Policy Characteristics'!$C:$C,0))),"",INDEX('Policy Characteristics'!K:K,MATCH($C829,'Policy Characteristics'!$C:$C,0)))</f>
        <v>industry-ag-main.html#fuel-switching</v>
      </c>
      <c r="R829" s="446" t="str">
        <f>IF(ISBLANK(INDEX('Policy Characteristics'!L:L,MATCH($C829,'Policy Characteristics'!$C:$C,0))),"",INDEX('Policy Characteristics'!L:L,MATCH($C829,'Policy Characteristics'!$C:$C,0)))</f>
        <v>industry-elec-and-hydrogen.html</v>
      </c>
    </row>
    <row r="830" spans="1:18" s="295" customFormat="1" x14ac:dyDescent="0.25">
      <c r="A830" s="446" t="str">
        <f>IF(ISBLANK(INDEX('Policy Characteristics'!A:A,MATCH($C830,'Policy Characteristics'!$C:$C,0))),"",INDEX('Policy Characteristics'!A:A,MATCH($C830,'Policy Characteristics'!$C:$C,0)))</f>
        <v>Industry</v>
      </c>
      <c r="B830" s="467" t="str">
        <f>IF(ISBLANK(INDEX('Policy Characteristics'!B:B,MATCH($C830,'Policy Characteristics'!$C:$C,0))),"",INDEX('Policy Characteristics'!B:B,MATCH($C830,'Policy Characteristics'!$C:$C,0)))</f>
        <v>Hydrogen Combustion</v>
      </c>
      <c r="C830" s="446" t="str">
        <f t="shared" si="38"/>
        <v>Fraction of Eligible Industrial Energy Use Shifted to Hydrogen</v>
      </c>
      <c r="D830" s="294" t="s">
        <v>3068</v>
      </c>
      <c r="E830" t="s">
        <v>3516</v>
      </c>
      <c r="F830" t="s">
        <v>3032</v>
      </c>
      <c r="G830" s="339" t="s">
        <v>3523</v>
      </c>
      <c r="H830" s="20">
        <v>2067</v>
      </c>
      <c r="I830" s="468" t="s">
        <v>43</v>
      </c>
      <c r="J830" s="469" t="str">
        <f>IF(ISBLANK(INDEX('Policy Characteristics'!D:D,MATCH($C830,'Policy Characteristics'!$C:$C,0))),"",INDEX('Policy Characteristics'!D:D,MATCH($C830,'Policy Characteristics'!$C:$C,0)))</f>
        <v>Hydrogen Combustion</v>
      </c>
      <c r="K830" s="446" t="str">
        <f>IF(ISBLANK(INDEX('Policy Characteristics'!E:E,MATCH($C830,'Policy Characteristics'!$C:$C,0))),"",INDEX('Policy Characteristics'!E:E,MATCH($C830,'Policy Characteristics'!$C:$C,0)))</f>
        <v>indst shift to hydrogen</v>
      </c>
      <c r="L830" s="242">
        <f>IF(ISBLANK(INDEX('Policy Characteristics'!F:F,MATCH($C830,'Policy Characteristics'!$C:$C,0))),"",INDEX('Policy Characteristics'!F:F,MATCH($C830,'Policy Characteristics'!$C:$C,0)))</f>
        <v>0</v>
      </c>
      <c r="M830" s="242">
        <f>IF(ISBLANK(INDEX('Policy Characteristics'!G:G,MATCH($C830,'Policy Characteristics'!$C:$C,0))),"",INDEX('Policy Characteristics'!G:G,MATCH($C830,'Policy Characteristics'!$C:$C,0)))</f>
        <v>1</v>
      </c>
      <c r="N830" s="242">
        <f>IF(ISBLANK(INDEX('Policy Characteristics'!H:H,MATCH($C830,'Policy Characteristics'!$C:$C,0))),"",INDEX('Policy Characteristics'!H:H,MATCH($C830,'Policy Characteristics'!$C:$C,0)))</f>
        <v>0.01</v>
      </c>
      <c r="O830" s="446" t="str">
        <f>IF(ISBLANK(INDEX('Policy Characteristics'!I:I,MATCH($C830,'Policy Characteristics'!$C:$C,0))),"",INDEX('Policy Characteristics'!I:I,MATCH($C830,'Policy Characteristics'!$C:$C,0)))</f>
        <v>% of fuel shifted</v>
      </c>
      <c r="P830" s="446" t="str">
        <f>IF(ISBLANK(INDEX('Policy Characteristics'!J:J,MATCH($C830,'Policy Characteristics'!$C:$C,0))),"",INDEX('Policy Characteristics'!J:J,MATCH($C830,'Policy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0" s="446" t="str">
        <f>IF(ISBLANK(INDEX('Policy Characteristics'!K:K,MATCH($C830,'Policy Characteristics'!$C:$C,0))),"",INDEX('Policy Characteristics'!K:K,MATCH($C830,'Policy Characteristics'!$C:$C,0)))</f>
        <v>industry-ag-main.html#fuel-switching</v>
      </c>
      <c r="R830" s="446" t="str">
        <f>IF(ISBLANK(INDEX('Policy Characteristics'!L:L,MATCH($C830,'Policy Characteristics'!$C:$C,0))),"",INDEX('Policy Characteristics'!L:L,MATCH($C830,'Policy Characteristics'!$C:$C,0)))</f>
        <v>industry-elec-and-hydrogen.html</v>
      </c>
    </row>
    <row r="831" spans="1:18" s="295" customFormat="1" x14ac:dyDescent="0.25">
      <c r="A831" s="446" t="str">
        <f>IF(ISBLANK(INDEX('Policy Characteristics'!A:A,MATCH($C831,'Policy Characteristics'!$C:$C,0))),"",INDEX('Policy Characteristics'!A:A,MATCH($C831,'Policy Characteristics'!$C:$C,0)))</f>
        <v>Industry</v>
      </c>
      <c r="B831" s="467" t="str">
        <f>IF(ISBLANK(INDEX('Policy Characteristics'!B:B,MATCH($C831,'Policy Characteristics'!$C:$C,0))),"",INDEX('Policy Characteristics'!B:B,MATCH($C831,'Policy Characteristics'!$C:$C,0)))</f>
        <v>Hydrogen Combustion</v>
      </c>
      <c r="C831" s="446" t="str">
        <f t="shared" si="38"/>
        <v>Fraction of Eligible Industrial Energy Use Shifted to Hydrogen</v>
      </c>
      <c r="D831" s="294" t="s">
        <v>3068</v>
      </c>
      <c r="E831" t="s">
        <v>3517</v>
      </c>
      <c r="F831" t="s">
        <v>3032</v>
      </c>
      <c r="G831" s="339" t="s">
        <v>3524</v>
      </c>
      <c r="H831" s="20">
        <v>2068</v>
      </c>
      <c r="I831" s="468" t="s">
        <v>43</v>
      </c>
      <c r="J831" s="469" t="str">
        <f>IF(ISBLANK(INDEX('Policy Characteristics'!D:D,MATCH($C831,'Policy Characteristics'!$C:$C,0))),"",INDEX('Policy Characteristics'!D:D,MATCH($C831,'Policy Characteristics'!$C:$C,0)))</f>
        <v>Hydrogen Combustion</v>
      </c>
      <c r="K831" s="446" t="str">
        <f>IF(ISBLANK(INDEX('Policy Characteristics'!E:E,MATCH($C831,'Policy Characteristics'!$C:$C,0))),"",INDEX('Policy Characteristics'!E:E,MATCH($C831,'Policy Characteristics'!$C:$C,0)))</f>
        <v>indst shift to hydrogen</v>
      </c>
      <c r="L831" s="242">
        <f>IF(ISBLANK(INDEX('Policy Characteristics'!F:F,MATCH($C831,'Policy Characteristics'!$C:$C,0))),"",INDEX('Policy Characteristics'!F:F,MATCH($C831,'Policy Characteristics'!$C:$C,0)))</f>
        <v>0</v>
      </c>
      <c r="M831" s="242">
        <f>IF(ISBLANK(INDEX('Policy Characteristics'!G:G,MATCH($C831,'Policy Characteristics'!$C:$C,0))),"",INDEX('Policy Characteristics'!G:G,MATCH($C831,'Policy Characteristics'!$C:$C,0)))</f>
        <v>1</v>
      </c>
      <c r="N831" s="242">
        <f>IF(ISBLANK(INDEX('Policy Characteristics'!H:H,MATCH($C831,'Policy Characteristics'!$C:$C,0))),"",INDEX('Policy Characteristics'!H:H,MATCH($C831,'Policy Characteristics'!$C:$C,0)))</f>
        <v>0.01</v>
      </c>
      <c r="O831" s="446" t="str">
        <f>IF(ISBLANK(INDEX('Policy Characteristics'!I:I,MATCH($C831,'Policy Characteristics'!$C:$C,0))),"",INDEX('Policy Characteristics'!I:I,MATCH($C831,'Policy Characteristics'!$C:$C,0)))</f>
        <v>% of fuel shifted</v>
      </c>
      <c r="P831" s="446" t="str">
        <f>IF(ISBLANK(INDEX('Policy Characteristics'!J:J,MATCH($C831,'Policy Characteristics'!$C:$C,0))),"",INDEX('Policy Characteristics'!J:J,MATCH($C831,'Policy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1" s="446" t="str">
        <f>IF(ISBLANK(INDEX('Policy Characteristics'!K:K,MATCH($C831,'Policy Characteristics'!$C:$C,0))),"",INDEX('Policy Characteristics'!K:K,MATCH($C831,'Policy Characteristics'!$C:$C,0)))</f>
        <v>industry-ag-main.html#fuel-switching</v>
      </c>
      <c r="R831" s="446" t="str">
        <f>IF(ISBLANK(INDEX('Policy Characteristics'!L:L,MATCH($C831,'Policy Characteristics'!$C:$C,0))),"",INDEX('Policy Characteristics'!L:L,MATCH($C831,'Policy Characteristics'!$C:$C,0)))</f>
        <v>industry-elec-and-hydrogen.html</v>
      </c>
    </row>
    <row r="832" spans="1:18" s="295" customFormat="1" x14ac:dyDescent="0.25">
      <c r="A832" s="446" t="str">
        <f>IF(ISBLANK(INDEX('Policy Characteristics'!A:A,MATCH($C832,'Policy Characteristics'!$C:$C,0))),"",INDEX('Policy Characteristics'!A:A,MATCH($C832,'Policy Characteristics'!$C:$C,0)))</f>
        <v>Industry</v>
      </c>
      <c r="B832" s="467" t="str">
        <f>IF(ISBLANK(INDEX('Policy Characteristics'!B:B,MATCH($C832,'Policy Characteristics'!$C:$C,0))),"",INDEX('Policy Characteristics'!B:B,MATCH($C832,'Policy Characteristics'!$C:$C,0)))</f>
        <v>Hydrogen Combustion</v>
      </c>
      <c r="C832" s="446" t="str">
        <f t="shared" si="38"/>
        <v>Fraction of Eligible Industrial Energy Use Shifted to Hydrogen</v>
      </c>
      <c r="D832" s="294" t="s">
        <v>3068</v>
      </c>
      <c r="E832" t="s">
        <v>3518</v>
      </c>
      <c r="F832" t="s">
        <v>3032</v>
      </c>
      <c r="G832" s="339" t="s">
        <v>3525</v>
      </c>
      <c r="H832" s="20">
        <v>2069</v>
      </c>
      <c r="I832" s="468" t="s">
        <v>44</v>
      </c>
      <c r="J832" s="469" t="str">
        <f>IF(ISBLANK(INDEX('Policy Characteristics'!D:D,MATCH($C832,'Policy Characteristics'!$C:$C,0))),"",INDEX('Policy Characteristics'!D:D,MATCH($C832,'Policy Characteristics'!$C:$C,0)))</f>
        <v>Hydrogen Combustion</v>
      </c>
      <c r="K832" s="446" t="str">
        <f>IF(ISBLANK(INDEX('Policy Characteristics'!E:E,MATCH($C832,'Policy Characteristics'!$C:$C,0))),"",INDEX('Policy Characteristics'!E:E,MATCH($C832,'Policy Characteristics'!$C:$C,0)))</f>
        <v>indst shift to hydrogen</v>
      </c>
      <c r="L832" s="242">
        <f>IF(ISBLANK(INDEX('Policy Characteristics'!F:F,MATCH($C832,'Policy Characteristics'!$C:$C,0))),"",INDEX('Policy Characteristics'!F:F,MATCH($C832,'Policy Characteristics'!$C:$C,0)))</f>
        <v>0</v>
      </c>
      <c r="M832" s="242">
        <f>IF(ISBLANK(INDEX('Policy Characteristics'!G:G,MATCH($C832,'Policy Characteristics'!$C:$C,0))),"",INDEX('Policy Characteristics'!G:G,MATCH($C832,'Policy Characteristics'!$C:$C,0)))</f>
        <v>1</v>
      </c>
      <c r="N832" s="242">
        <f>IF(ISBLANK(INDEX('Policy Characteristics'!H:H,MATCH($C832,'Policy Characteristics'!$C:$C,0))),"",INDEX('Policy Characteristics'!H:H,MATCH($C832,'Policy Characteristics'!$C:$C,0)))</f>
        <v>0.01</v>
      </c>
      <c r="O832" s="446" t="str">
        <f>IF(ISBLANK(INDEX('Policy Characteristics'!I:I,MATCH($C832,'Policy Characteristics'!$C:$C,0))),"",INDEX('Policy Characteristics'!I:I,MATCH($C832,'Policy Characteristics'!$C:$C,0)))</f>
        <v>% of fuel shifted</v>
      </c>
      <c r="P832" s="446" t="str">
        <f>IF(ISBLANK(INDEX('Policy Characteristics'!J:J,MATCH($C832,'Policy Characteristics'!$C:$C,0))),"",INDEX('Policy Characteristics'!J:J,MATCH($C832,'Policy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2" s="446" t="str">
        <f>IF(ISBLANK(INDEX('Policy Characteristics'!K:K,MATCH($C832,'Policy Characteristics'!$C:$C,0))),"",INDEX('Policy Characteristics'!K:K,MATCH($C832,'Policy Characteristics'!$C:$C,0)))</f>
        <v>industry-ag-main.html#fuel-switching</v>
      </c>
      <c r="R832" s="446" t="str">
        <f>IF(ISBLANK(INDEX('Policy Characteristics'!L:L,MATCH($C832,'Policy Characteristics'!$C:$C,0))),"",INDEX('Policy Characteristics'!L:L,MATCH($C832,'Policy Characteristics'!$C:$C,0)))</f>
        <v>industry-elec-and-hydrogen.html</v>
      </c>
    </row>
    <row r="833" spans="1:18" s="295" customFormat="1" x14ac:dyDescent="0.25">
      <c r="A833" s="446" t="str">
        <f>IF(ISBLANK(INDEX('Policy Characteristics'!A:A,MATCH($C833,'Policy Characteristics'!$C:$C,0))),"",INDEX('Policy Characteristics'!A:A,MATCH($C833,'Policy Characteristics'!$C:$C,0)))</f>
        <v>Industry</v>
      </c>
      <c r="B833" s="467" t="str">
        <f>IF(ISBLANK(INDEX('Policy Characteristics'!B:B,MATCH($C833,'Policy Characteristics'!$C:$C,0))),"",INDEX('Policy Characteristics'!B:B,MATCH($C833,'Policy Characteristics'!$C:$C,0)))</f>
        <v>Hydrogen Combustion</v>
      </c>
      <c r="C833" s="446" t="str">
        <f t="shared" si="38"/>
        <v>Fraction of Eligible Industrial Energy Use Shifted to Hydrogen</v>
      </c>
      <c r="D833" s="294" t="s">
        <v>3068</v>
      </c>
      <c r="E833" t="s">
        <v>3519</v>
      </c>
      <c r="F833" t="s">
        <v>3032</v>
      </c>
      <c r="G833" s="339" t="s">
        <v>3526</v>
      </c>
      <c r="H833" s="20">
        <v>2070</v>
      </c>
      <c r="I833" s="468" t="s">
        <v>43</v>
      </c>
      <c r="J833" s="469" t="str">
        <f>IF(ISBLANK(INDEX('Policy Characteristics'!D:D,MATCH($C833,'Policy Characteristics'!$C:$C,0))),"",INDEX('Policy Characteristics'!D:D,MATCH($C833,'Policy Characteristics'!$C:$C,0)))</f>
        <v>Hydrogen Combustion</v>
      </c>
      <c r="K833" s="446" t="str">
        <f>IF(ISBLANK(INDEX('Policy Characteristics'!E:E,MATCH($C833,'Policy Characteristics'!$C:$C,0))),"",INDEX('Policy Characteristics'!E:E,MATCH($C833,'Policy Characteristics'!$C:$C,0)))</f>
        <v>indst shift to hydrogen</v>
      </c>
      <c r="L833" s="242">
        <f>IF(ISBLANK(INDEX('Policy Characteristics'!F:F,MATCH($C833,'Policy Characteristics'!$C:$C,0))),"",INDEX('Policy Characteristics'!F:F,MATCH($C833,'Policy Characteristics'!$C:$C,0)))</f>
        <v>0</v>
      </c>
      <c r="M833" s="242">
        <f>IF(ISBLANK(INDEX('Policy Characteristics'!G:G,MATCH($C833,'Policy Characteristics'!$C:$C,0))),"",INDEX('Policy Characteristics'!G:G,MATCH($C833,'Policy Characteristics'!$C:$C,0)))</f>
        <v>1</v>
      </c>
      <c r="N833" s="242">
        <f>IF(ISBLANK(INDEX('Policy Characteristics'!H:H,MATCH($C833,'Policy Characteristics'!$C:$C,0))),"",INDEX('Policy Characteristics'!H:H,MATCH($C833,'Policy Characteristics'!$C:$C,0)))</f>
        <v>0.01</v>
      </c>
      <c r="O833" s="446" t="str">
        <f>IF(ISBLANK(INDEX('Policy Characteristics'!I:I,MATCH($C833,'Policy Characteristics'!$C:$C,0))),"",INDEX('Policy Characteristics'!I:I,MATCH($C833,'Policy Characteristics'!$C:$C,0)))</f>
        <v>% of fuel shifted</v>
      </c>
      <c r="P833" s="446" t="str">
        <f>IF(ISBLANK(INDEX('Policy Characteristics'!J:J,MATCH($C833,'Policy Characteristics'!$C:$C,0))),"",INDEX('Policy Characteristics'!J:J,MATCH($C833,'Policy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3" s="446" t="str">
        <f>IF(ISBLANK(INDEX('Policy Characteristics'!K:K,MATCH($C833,'Policy Characteristics'!$C:$C,0))),"",INDEX('Policy Characteristics'!K:K,MATCH($C833,'Policy Characteristics'!$C:$C,0)))</f>
        <v>industry-ag-main.html#fuel-switching</v>
      </c>
      <c r="R833" s="446" t="str">
        <f>IF(ISBLANK(INDEX('Policy Characteristics'!L:L,MATCH($C833,'Policy Characteristics'!$C:$C,0))),"",INDEX('Policy Characteristics'!L:L,MATCH($C833,'Policy Characteristics'!$C:$C,0)))</f>
        <v>industry-elec-and-hydrogen.html</v>
      </c>
    </row>
    <row r="834" spans="1:18" s="295" customFormat="1" x14ac:dyDescent="0.25">
      <c r="A834" s="446" t="str">
        <f>IF(ISBLANK(INDEX('Policy Characteristics'!A:A,MATCH($C834,'Policy Characteristics'!$C:$C,0))),"",INDEX('Policy Characteristics'!A:A,MATCH($C834,'Policy Characteristics'!$C:$C,0)))</f>
        <v>Industry</v>
      </c>
      <c r="B834" s="467" t="str">
        <f>IF(ISBLANK(INDEX('Policy Characteristics'!B:B,MATCH($C834,'Policy Characteristics'!$C:$C,0))),"",INDEX('Policy Characteristics'!B:B,MATCH($C834,'Policy Characteristics'!$C:$C,0)))</f>
        <v>Hydrogen Combustion</v>
      </c>
      <c r="C834" s="446" t="str">
        <f t="shared" si="38"/>
        <v>Fraction of Eligible Industrial Energy Use Shifted to Hydrogen</v>
      </c>
      <c r="D834" s="294" t="s">
        <v>3068</v>
      </c>
      <c r="E834" t="s">
        <v>3520</v>
      </c>
      <c r="F834" t="s">
        <v>3032</v>
      </c>
      <c r="G834" s="339" t="s">
        <v>3527</v>
      </c>
      <c r="H834" s="20">
        <v>2071</v>
      </c>
      <c r="I834" s="468" t="s">
        <v>43</v>
      </c>
      <c r="J834" s="469" t="str">
        <f>IF(ISBLANK(INDEX('Policy Characteristics'!D:D,MATCH($C834,'Policy Characteristics'!$C:$C,0))),"",INDEX('Policy Characteristics'!D:D,MATCH($C834,'Policy Characteristics'!$C:$C,0)))</f>
        <v>Hydrogen Combustion</v>
      </c>
      <c r="K834" s="446" t="str">
        <f>IF(ISBLANK(INDEX('Policy Characteristics'!E:E,MATCH($C834,'Policy Characteristics'!$C:$C,0))),"",INDEX('Policy Characteristics'!E:E,MATCH($C834,'Policy Characteristics'!$C:$C,0)))</f>
        <v>indst shift to hydrogen</v>
      </c>
      <c r="L834" s="242">
        <f>IF(ISBLANK(INDEX('Policy Characteristics'!F:F,MATCH($C834,'Policy Characteristics'!$C:$C,0))),"",INDEX('Policy Characteristics'!F:F,MATCH($C834,'Policy Characteristics'!$C:$C,0)))</f>
        <v>0</v>
      </c>
      <c r="M834" s="242">
        <f>IF(ISBLANK(INDEX('Policy Characteristics'!G:G,MATCH($C834,'Policy Characteristics'!$C:$C,0))),"",INDEX('Policy Characteristics'!G:G,MATCH($C834,'Policy Characteristics'!$C:$C,0)))</f>
        <v>1</v>
      </c>
      <c r="N834" s="242">
        <f>IF(ISBLANK(INDEX('Policy Characteristics'!H:H,MATCH($C834,'Policy Characteristics'!$C:$C,0))),"",INDEX('Policy Characteristics'!H:H,MATCH($C834,'Policy Characteristics'!$C:$C,0)))</f>
        <v>0.01</v>
      </c>
      <c r="O834" s="446" t="str">
        <f>IF(ISBLANK(INDEX('Policy Characteristics'!I:I,MATCH($C834,'Policy Characteristics'!$C:$C,0))),"",INDEX('Policy Characteristics'!I:I,MATCH($C834,'Policy Characteristics'!$C:$C,0)))</f>
        <v>% of fuel shifted</v>
      </c>
      <c r="P834" s="446" t="str">
        <f>IF(ISBLANK(INDEX('Policy Characteristics'!J:J,MATCH($C834,'Policy Characteristics'!$C:$C,0))),"",INDEX('Policy Characteristics'!J:J,MATCH($C834,'Policy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4" s="446" t="str">
        <f>IF(ISBLANK(INDEX('Policy Characteristics'!K:K,MATCH($C834,'Policy Characteristics'!$C:$C,0))),"",INDEX('Policy Characteristics'!K:K,MATCH($C834,'Policy Characteristics'!$C:$C,0)))</f>
        <v>industry-ag-main.html#fuel-switching</v>
      </c>
      <c r="R834" s="446" t="str">
        <f>IF(ISBLANK(INDEX('Policy Characteristics'!L:L,MATCH($C834,'Policy Characteristics'!$C:$C,0))),"",INDEX('Policy Characteristics'!L:L,MATCH($C834,'Policy Characteristics'!$C:$C,0)))</f>
        <v>industry-elec-and-hydrogen.html</v>
      </c>
    </row>
    <row r="835" spans="1:18" s="295" customFormat="1" x14ac:dyDescent="0.25">
      <c r="A835" s="446" t="str">
        <f>IF(ISBLANK(INDEX('Policy Characteristics'!A:A,MATCH($C835,'Policy Characteristics'!$C:$C,0))),"",INDEX('Policy Characteristics'!A:A,MATCH($C835,'Policy Characteristics'!$C:$C,0)))</f>
        <v>Industry</v>
      </c>
      <c r="B835" s="467" t="str">
        <f>IF(ISBLANK(INDEX('Policy Characteristics'!B:B,MATCH($C835,'Policy Characteristics'!$C:$C,0))),"",INDEX('Policy Characteristics'!B:B,MATCH($C835,'Policy Characteristics'!$C:$C,0)))</f>
        <v>Hydrogen Combustion</v>
      </c>
      <c r="C835" s="446" t="str">
        <f t="shared" si="38"/>
        <v>Fraction of Eligible Industrial Energy Use Shifted to Hydrogen</v>
      </c>
      <c r="D835" s="294" t="s">
        <v>3068</v>
      </c>
      <c r="E835" t="s">
        <v>3521</v>
      </c>
      <c r="F835" t="s">
        <v>3032</v>
      </c>
      <c r="G835" s="339" t="s">
        <v>3528</v>
      </c>
      <c r="H835" s="20">
        <v>2072</v>
      </c>
      <c r="I835" s="468" t="s">
        <v>44</v>
      </c>
      <c r="J835" s="469" t="str">
        <f>IF(ISBLANK(INDEX('Policy Characteristics'!D:D,MATCH($C835,'Policy Characteristics'!$C:$C,0))),"",INDEX('Policy Characteristics'!D:D,MATCH($C835,'Policy Characteristics'!$C:$C,0)))</f>
        <v>Hydrogen Combustion</v>
      </c>
      <c r="K835" s="446" t="str">
        <f>IF(ISBLANK(INDEX('Policy Characteristics'!E:E,MATCH($C835,'Policy Characteristics'!$C:$C,0))),"",INDEX('Policy Characteristics'!E:E,MATCH($C835,'Policy Characteristics'!$C:$C,0)))</f>
        <v>indst shift to hydrogen</v>
      </c>
      <c r="L835" s="242">
        <f>IF(ISBLANK(INDEX('Policy Characteristics'!F:F,MATCH($C835,'Policy Characteristics'!$C:$C,0))),"",INDEX('Policy Characteristics'!F:F,MATCH($C835,'Policy Characteristics'!$C:$C,0)))</f>
        <v>0</v>
      </c>
      <c r="M835" s="242">
        <f>IF(ISBLANK(INDEX('Policy Characteristics'!G:G,MATCH($C835,'Policy Characteristics'!$C:$C,0))),"",INDEX('Policy Characteristics'!G:G,MATCH($C835,'Policy Characteristics'!$C:$C,0)))</f>
        <v>1</v>
      </c>
      <c r="N835" s="242">
        <f>IF(ISBLANK(INDEX('Policy Characteristics'!H:H,MATCH($C835,'Policy Characteristics'!$C:$C,0))),"",INDEX('Policy Characteristics'!H:H,MATCH($C835,'Policy Characteristics'!$C:$C,0)))</f>
        <v>0.01</v>
      </c>
      <c r="O835" s="446" t="str">
        <f>IF(ISBLANK(INDEX('Policy Characteristics'!I:I,MATCH($C835,'Policy Characteristics'!$C:$C,0))),"",INDEX('Policy Characteristics'!I:I,MATCH($C835,'Policy Characteristics'!$C:$C,0)))</f>
        <v>% of fuel shifted</v>
      </c>
      <c r="P835" s="446" t="str">
        <f>IF(ISBLANK(INDEX('Policy Characteristics'!J:J,MATCH($C835,'Policy Characteristics'!$C:$C,0))),"",INDEX('Policy Characteristics'!J:J,MATCH($C835,'Policy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5" s="446" t="str">
        <f>IF(ISBLANK(INDEX('Policy Characteristics'!K:K,MATCH($C835,'Policy Characteristics'!$C:$C,0))),"",INDEX('Policy Characteristics'!K:K,MATCH($C835,'Policy Characteristics'!$C:$C,0)))</f>
        <v>industry-ag-main.html#fuel-switching</v>
      </c>
      <c r="R835" s="446" t="str">
        <f>IF(ISBLANK(INDEX('Policy Characteristics'!L:L,MATCH($C835,'Policy Characteristics'!$C:$C,0))),"",INDEX('Policy Characteristics'!L:L,MATCH($C835,'Policy Characteristics'!$C:$C,0)))</f>
        <v>industry-elec-and-hydrogen.html</v>
      </c>
    </row>
    <row r="836" spans="1:18" s="295" customFormat="1" x14ac:dyDescent="0.25">
      <c r="A836" s="446" t="str">
        <f>IF(ISBLANK(INDEX('Policy Characteristics'!A:A,MATCH($C836,'Policy Characteristics'!$C:$C,0))),"",INDEX('Policy Characteristics'!A:A,MATCH($C836,'Policy Characteristics'!$C:$C,0)))</f>
        <v>Industry</v>
      </c>
      <c r="B836" s="467" t="str">
        <f>IF(ISBLANK(INDEX('Policy Characteristics'!B:B,MATCH($C836,'Policy Characteristics'!$C:$C,0))),"",INDEX('Policy Characteristics'!B:B,MATCH($C836,'Policy Characteristics'!$C:$C,0)))</f>
        <v>Hydrogen Combustion</v>
      </c>
      <c r="C836" s="446" t="str">
        <f t="shared" si="38"/>
        <v>Fraction of Eligible Industrial Energy Use Shifted to Hydrogen</v>
      </c>
      <c r="D836" s="294" t="s">
        <v>3068</v>
      </c>
      <c r="E836" t="s">
        <v>3673</v>
      </c>
      <c r="F836" t="s">
        <v>3032</v>
      </c>
      <c r="G836" s="339" t="s">
        <v>3673</v>
      </c>
      <c r="H836" s="20">
        <v>2073</v>
      </c>
      <c r="I836" s="468" t="s">
        <v>43</v>
      </c>
      <c r="J836" s="469" t="str">
        <f>IF(ISBLANK(INDEX('Policy Characteristics'!D:D,MATCH($C836,'Policy Characteristics'!$C:$C,0))),"",INDEX('Policy Characteristics'!D:D,MATCH($C836,'Policy Characteristics'!$C:$C,0)))</f>
        <v>Hydrogen Combustion</v>
      </c>
      <c r="K836" s="446" t="str">
        <f>IF(ISBLANK(INDEX('Policy Characteristics'!E:E,MATCH($C836,'Policy Characteristics'!$C:$C,0))),"",INDEX('Policy Characteristics'!E:E,MATCH($C836,'Policy Characteristics'!$C:$C,0)))</f>
        <v>indst shift to hydrogen</v>
      </c>
      <c r="L836" s="242">
        <f>IF(ISBLANK(INDEX('Policy Characteristics'!F:F,MATCH($C836,'Policy Characteristics'!$C:$C,0))),"",INDEX('Policy Characteristics'!F:F,MATCH($C836,'Policy Characteristics'!$C:$C,0)))</f>
        <v>0</v>
      </c>
      <c r="M836" s="242">
        <f>IF(ISBLANK(INDEX('Policy Characteristics'!G:G,MATCH($C836,'Policy Characteristics'!$C:$C,0))),"",INDEX('Policy Characteristics'!G:G,MATCH($C836,'Policy Characteristics'!$C:$C,0)))</f>
        <v>1</v>
      </c>
      <c r="N836" s="242">
        <f>IF(ISBLANK(INDEX('Policy Characteristics'!H:H,MATCH($C836,'Policy Characteristics'!$C:$C,0))),"",INDEX('Policy Characteristics'!H:H,MATCH($C836,'Policy Characteristics'!$C:$C,0)))</f>
        <v>0.01</v>
      </c>
      <c r="O836" s="446" t="str">
        <f>IF(ISBLANK(INDEX('Policy Characteristics'!I:I,MATCH($C836,'Policy Characteristics'!$C:$C,0))),"",INDEX('Policy Characteristics'!I:I,MATCH($C836,'Policy Characteristics'!$C:$C,0)))</f>
        <v>% of fuel shifted</v>
      </c>
      <c r="P836" s="446" t="str">
        <f>IF(ISBLANK(INDEX('Policy Characteristics'!J:J,MATCH($C836,'Policy Characteristics'!$C:$C,0))),"",INDEX('Policy Characteristics'!J:J,MATCH($C836,'Policy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6" s="446" t="str">
        <f>IF(ISBLANK(INDEX('Policy Characteristics'!K:K,MATCH($C836,'Policy Characteristics'!$C:$C,0))),"",INDEX('Policy Characteristics'!K:K,MATCH($C836,'Policy Characteristics'!$C:$C,0)))</f>
        <v>industry-ag-main.html#fuel-switching</v>
      </c>
      <c r="R836" s="446" t="str">
        <f>IF(ISBLANK(INDEX('Policy Characteristics'!L:L,MATCH($C836,'Policy Characteristics'!$C:$C,0))),"",INDEX('Policy Characteristics'!L:L,MATCH($C836,'Policy Characteristics'!$C:$C,0)))</f>
        <v>industry-elec-and-hydrogen.html</v>
      </c>
    </row>
    <row r="837" spans="1:18" s="295" customFormat="1" x14ac:dyDescent="0.25">
      <c r="A837" s="446" t="str">
        <f>IF(ISBLANK(INDEX('Policy Characteristics'!A:A,MATCH($C837,'Policy Characteristics'!$C:$C,0))),"",INDEX('Policy Characteristics'!A:A,MATCH($C837,'Policy Characteristics'!$C:$C,0)))</f>
        <v>Industry</v>
      </c>
      <c r="B837" s="467" t="str">
        <f>IF(ISBLANK(INDEX('Policy Characteristics'!B:B,MATCH($C837,'Policy Characteristics'!$C:$C,0))),"",INDEX('Policy Characteristics'!B:B,MATCH($C837,'Policy Characteristics'!$C:$C,0)))</f>
        <v>Hydrogen Combustion</v>
      </c>
      <c r="C837" s="446" t="str">
        <f t="shared" si="38"/>
        <v>Fraction of Eligible Industrial Energy Use Shifted to Hydrogen</v>
      </c>
      <c r="D837" s="294" t="s">
        <v>3069</v>
      </c>
      <c r="E837" t="s">
        <v>3515</v>
      </c>
      <c r="F837" t="s">
        <v>3033</v>
      </c>
      <c r="G837" s="339" t="s">
        <v>3522</v>
      </c>
      <c r="H837" s="20">
        <v>2074</v>
      </c>
      <c r="I837" s="468" t="s">
        <v>43</v>
      </c>
      <c r="J837" s="469" t="str">
        <f>IF(ISBLANK(INDEX('Policy Characteristics'!D:D,MATCH($C837,'Policy Characteristics'!$C:$C,0))),"",INDEX('Policy Characteristics'!D:D,MATCH($C837,'Policy Characteristics'!$C:$C,0)))</f>
        <v>Hydrogen Combustion</v>
      </c>
      <c r="K837" s="446" t="str">
        <f>IF(ISBLANK(INDEX('Policy Characteristics'!E:E,MATCH($C837,'Policy Characteristics'!$C:$C,0))),"",INDEX('Policy Characteristics'!E:E,MATCH($C837,'Policy Characteristics'!$C:$C,0)))</f>
        <v>indst shift to hydrogen</v>
      </c>
      <c r="L837" s="242">
        <f>IF(ISBLANK(INDEX('Policy Characteristics'!F:F,MATCH($C837,'Policy Characteristics'!$C:$C,0))),"",INDEX('Policy Characteristics'!F:F,MATCH($C837,'Policy Characteristics'!$C:$C,0)))</f>
        <v>0</v>
      </c>
      <c r="M837" s="242">
        <f>IF(ISBLANK(INDEX('Policy Characteristics'!G:G,MATCH($C837,'Policy Characteristics'!$C:$C,0))),"",INDEX('Policy Characteristics'!G:G,MATCH($C837,'Policy Characteristics'!$C:$C,0)))</f>
        <v>1</v>
      </c>
      <c r="N837" s="242">
        <f>IF(ISBLANK(INDEX('Policy Characteristics'!H:H,MATCH($C837,'Policy Characteristics'!$C:$C,0))),"",INDEX('Policy Characteristics'!H:H,MATCH($C837,'Policy Characteristics'!$C:$C,0)))</f>
        <v>0.01</v>
      </c>
      <c r="O837" s="446" t="str">
        <f>IF(ISBLANK(INDEX('Policy Characteristics'!I:I,MATCH($C837,'Policy Characteristics'!$C:$C,0))),"",INDEX('Policy Characteristics'!I:I,MATCH($C837,'Policy Characteristics'!$C:$C,0)))</f>
        <v>% of fuel shifted</v>
      </c>
      <c r="P837" s="446" t="str">
        <f>IF(ISBLANK(INDEX('Policy Characteristics'!J:J,MATCH($C837,'Policy Characteristics'!$C:$C,0))),"",INDEX('Policy Characteristics'!J:J,MATCH($C837,'Policy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7" s="446" t="str">
        <f>IF(ISBLANK(INDEX('Policy Characteristics'!K:K,MATCH($C837,'Policy Characteristics'!$C:$C,0))),"",INDEX('Policy Characteristics'!K:K,MATCH($C837,'Policy Characteristics'!$C:$C,0)))</f>
        <v>industry-ag-main.html#fuel-switching</v>
      </c>
      <c r="R837" s="446" t="str">
        <f>IF(ISBLANK(INDEX('Policy Characteristics'!L:L,MATCH($C837,'Policy Characteristics'!$C:$C,0))),"",INDEX('Policy Characteristics'!L:L,MATCH($C837,'Policy Characteristics'!$C:$C,0)))</f>
        <v>industry-elec-and-hydrogen.html</v>
      </c>
    </row>
    <row r="838" spans="1:18" s="295" customFormat="1" x14ac:dyDescent="0.25">
      <c r="A838" s="446" t="str">
        <f>IF(ISBLANK(INDEX('Policy Characteristics'!A:A,MATCH($C838,'Policy Characteristics'!$C:$C,0))),"",INDEX('Policy Characteristics'!A:A,MATCH($C838,'Policy Characteristics'!$C:$C,0)))</f>
        <v>Industry</v>
      </c>
      <c r="B838" s="467" t="str">
        <f>IF(ISBLANK(INDEX('Policy Characteristics'!B:B,MATCH($C838,'Policy Characteristics'!$C:$C,0))),"",INDEX('Policy Characteristics'!B:B,MATCH($C838,'Policy Characteristics'!$C:$C,0)))</f>
        <v>Hydrogen Combustion</v>
      </c>
      <c r="C838" s="446" t="str">
        <f t="shared" si="38"/>
        <v>Fraction of Eligible Industrial Energy Use Shifted to Hydrogen</v>
      </c>
      <c r="D838" s="294" t="s">
        <v>3069</v>
      </c>
      <c r="E838" t="s">
        <v>3516</v>
      </c>
      <c r="F838" t="s">
        <v>3033</v>
      </c>
      <c r="G838" s="339" t="s">
        <v>3523</v>
      </c>
      <c r="H838" s="20">
        <v>2075</v>
      </c>
      <c r="I838" s="468" t="s">
        <v>43</v>
      </c>
      <c r="J838" s="469" t="str">
        <f>IF(ISBLANK(INDEX('Policy Characteristics'!D:D,MATCH($C838,'Policy Characteristics'!$C:$C,0))),"",INDEX('Policy Characteristics'!D:D,MATCH($C838,'Policy Characteristics'!$C:$C,0)))</f>
        <v>Hydrogen Combustion</v>
      </c>
      <c r="K838" s="446" t="str">
        <f>IF(ISBLANK(INDEX('Policy Characteristics'!E:E,MATCH($C838,'Policy Characteristics'!$C:$C,0))),"",INDEX('Policy Characteristics'!E:E,MATCH($C838,'Policy Characteristics'!$C:$C,0)))</f>
        <v>indst shift to hydrogen</v>
      </c>
      <c r="L838" s="242">
        <f>IF(ISBLANK(INDEX('Policy Characteristics'!F:F,MATCH($C838,'Policy Characteristics'!$C:$C,0))),"",INDEX('Policy Characteristics'!F:F,MATCH($C838,'Policy Characteristics'!$C:$C,0)))</f>
        <v>0</v>
      </c>
      <c r="M838" s="242">
        <f>IF(ISBLANK(INDEX('Policy Characteristics'!G:G,MATCH($C838,'Policy Characteristics'!$C:$C,0))),"",INDEX('Policy Characteristics'!G:G,MATCH($C838,'Policy Characteristics'!$C:$C,0)))</f>
        <v>1</v>
      </c>
      <c r="N838" s="242">
        <f>IF(ISBLANK(INDEX('Policy Characteristics'!H:H,MATCH($C838,'Policy Characteristics'!$C:$C,0))),"",INDEX('Policy Characteristics'!H:H,MATCH($C838,'Policy Characteristics'!$C:$C,0)))</f>
        <v>0.01</v>
      </c>
      <c r="O838" s="446" t="str">
        <f>IF(ISBLANK(INDEX('Policy Characteristics'!I:I,MATCH($C838,'Policy Characteristics'!$C:$C,0))),"",INDEX('Policy Characteristics'!I:I,MATCH($C838,'Policy Characteristics'!$C:$C,0)))</f>
        <v>% of fuel shifted</v>
      </c>
      <c r="P838" s="446" t="str">
        <f>IF(ISBLANK(INDEX('Policy Characteristics'!J:J,MATCH($C838,'Policy Characteristics'!$C:$C,0))),"",INDEX('Policy Characteristics'!J:J,MATCH($C838,'Policy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8" s="446" t="str">
        <f>IF(ISBLANK(INDEX('Policy Characteristics'!K:K,MATCH($C838,'Policy Characteristics'!$C:$C,0))),"",INDEX('Policy Characteristics'!K:K,MATCH($C838,'Policy Characteristics'!$C:$C,0)))</f>
        <v>industry-ag-main.html#fuel-switching</v>
      </c>
      <c r="R838" s="446" t="str">
        <f>IF(ISBLANK(INDEX('Policy Characteristics'!L:L,MATCH($C838,'Policy Characteristics'!$C:$C,0))),"",INDEX('Policy Characteristics'!L:L,MATCH($C838,'Policy Characteristics'!$C:$C,0)))</f>
        <v>industry-elec-and-hydrogen.html</v>
      </c>
    </row>
    <row r="839" spans="1:18" s="295" customFormat="1" x14ac:dyDescent="0.25">
      <c r="A839" s="446" t="str">
        <f>IF(ISBLANK(INDEX('Policy Characteristics'!A:A,MATCH($C839,'Policy Characteristics'!$C:$C,0))),"",INDEX('Policy Characteristics'!A:A,MATCH($C839,'Policy Characteristics'!$C:$C,0)))</f>
        <v>Industry</v>
      </c>
      <c r="B839" s="467" t="str">
        <f>IF(ISBLANK(INDEX('Policy Characteristics'!B:B,MATCH($C839,'Policy Characteristics'!$C:$C,0))),"",INDEX('Policy Characteristics'!B:B,MATCH($C839,'Policy Characteristics'!$C:$C,0)))</f>
        <v>Hydrogen Combustion</v>
      </c>
      <c r="C839" s="446" t="str">
        <f t="shared" si="38"/>
        <v>Fraction of Eligible Industrial Energy Use Shifted to Hydrogen</v>
      </c>
      <c r="D839" s="294" t="s">
        <v>3069</v>
      </c>
      <c r="E839" t="s">
        <v>3517</v>
      </c>
      <c r="F839" t="s">
        <v>3033</v>
      </c>
      <c r="G839" s="339" t="s">
        <v>3524</v>
      </c>
      <c r="H839" s="20">
        <v>2076</v>
      </c>
      <c r="I839" s="468" t="s">
        <v>43</v>
      </c>
      <c r="J839" s="469" t="str">
        <f>IF(ISBLANK(INDEX('Policy Characteristics'!D:D,MATCH($C839,'Policy Characteristics'!$C:$C,0))),"",INDEX('Policy Characteristics'!D:D,MATCH($C839,'Policy Characteristics'!$C:$C,0)))</f>
        <v>Hydrogen Combustion</v>
      </c>
      <c r="K839" s="446" t="str">
        <f>IF(ISBLANK(INDEX('Policy Characteristics'!E:E,MATCH($C839,'Policy Characteristics'!$C:$C,0))),"",INDEX('Policy Characteristics'!E:E,MATCH($C839,'Policy Characteristics'!$C:$C,0)))</f>
        <v>indst shift to hydrogen</v>
      </c>
      <c r="L839" s="242">
        <f>IF(ISBLANK(INDEX('Policy Characteristics'!F:F,MATCH($C839,'Policy Characteristics'!$C:$C,0))),"",INDEX('Policy Characteristics'!F:F,MATCH($C839,'Policy Characteristics'!$C:$C,0)))</f>
        <v>0</v>
      </c>
      <c r="M839" s="242">
        <f>IF(ISBLANK(INDEX('Policy Characteristics'!G:G,MATCH($C839,'Policy Characteristics'!$C:$C,0))),"",INDEX('Policy Characteristics'!G:G,MATCH($C839,'Policy Characteristics'!$C:$C,0)))</f>
        <v>1</v>
      </c>
      <c r="N839" s="242">
        <f>IF(ISBLANK(INDEX('Policy Characteristics'!H:H,MATCH($C839,'Policy Characteristics'!$C:$C,0))),"",INDEX('Policy Characteristics'!H:H,MATCH($C839,'Policy Characteristics'!$C:$C,0)))</f>
        <v>0.01</v>
      </c>
      <c r="O839" s="446" t="str">
        <f>IF(ISBLANK(INDEX('Policy Characteristics'!I:I,MATCH($C839,'Policy Characteristics'!$C:$C,0))),"",INDEX('Policy Characteristics'!I:I,MATCH($C839,'Policy Characteristics'!$C:$C,0)))</f>
        <v>% of fuel shifted</v>
      </c>
      <c r="P839" s="446" t="str">
        <f>IF(ISBLANK(INDEX('Policy Characteristics'!J:J,MATCH($C839,'Policy Characteristics'!$C:$C,0))),"",INDEX('Policy Characteristics'!J:J,MATCH($C839,'Policy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9" s="446" t="str">
        <f>IF(ISBLANK(INDEX('Policy Characteristics'!K:K,MATCH($C839,'Policy Characteristics'!$C:$C,0))),"",INDEX('Policy Characteristics'!K:K,MATCH($C839,'Policy Characteristics'!$C:$C,0)))</f>
        <v>industry-ag-main.html#fuel-switching</v>
      </c>
      <c r="R839" s="446" t="str">
        <f>IF(ISBLANK(INDEX('Policy Characteristics'!L:L,MATCH($C839,'Policy Characteristics'!$C:$C,0))),"",INDEX('Policy Characteristics'!L:L,MATCH($C839,'Policy Characteristics'!$C:$C,0)))</f>
        <v>industry-elec-and-hydrogen.html</v>
      </c>
    </row>
    <row r="840" spans="1:18" s="295" customFormat="1" x14ac:dyDescent="0.25">
      <c r="A840" s="446" t="str">
        <f>IF(ISBLANK(INDEX('Policy Characteristics'!A:A,MATCH($C840,'Policy Characteristics'!$C:$C,0))),"",INDEX('Policy Characteristics'!A:A,MATCH($C840,'Policy Characteristics'!$C:$C,0)))</f>
        <v>Industry</v>
      </c>
      <c r="B840" s="467" t="str">
        <f>IF(ISBLANK(INDEX('Policy Characteristics'!B:B,MATCH($C840,'Policy Characteristics'!$C:$C,0))),"",INDEX('Policy Characteristics'!B:B,MATCH($C840,'Policy Characteristics'!$C:$C,0)))</f>
        <v>Hydrogen Combustion</v>
      </c>
      <c r="C840" s="446" t="str">
        <f t="shared" si="38"/>
        <v>Fraction of Eligible Industrial Energy Use Shifted to Hydrogen</v>
      </c>
      <c r="D840" s="294" t="s">
        <v>3069</v>
      </c>
      <c r="E840" t="s">
        <v>3518</v>
      </c>
      <c r="F840" t="s">
        <v>3033</v>
      </c>
      <c r="G840" s="339" t="s">
        <v>3525</v>
      </c>
      <c r="H840" s="20">
        <v>2077</v>
      </c>
      <c r="I840" s="468" t="s">
        <v>44</v>
      </c>
      <c r="J840" s="469" t="str">
        <f>IF(ISBLANK(INDEX('Policy Characteristics'!D:D,MATCH($C840,'Policy Characteristics'!$C:$C,0))),"",INDEX('Policy Characteristics'!D:D,MATCH($C840,'Policy Characteristics'!$C:$C,0)))</f>
        <v>Hydrogen Combustion</v>
      </c>
      <c r="K840" s="446" t="str">
        <f>IF(ISBLANK(INDEX('Policy Characteristics'!E:E,MATCH($C840,'Policy Characteristics'!$C:$C,0))),"",INDEX('Policy Characteristics'!E:E,MATCH($C840,'Policy Characteristics'!$C:$C,0)))</f>
        <v>indst shift to hydrogen</v>
      </c>
      <c r="L840" s="242">
        <f>IF(ISBLANK(INDEX('Policy Characteristics'!F:F,MATCH($C840,'Policy Characteristics'!$C:$C,0))),"",INDEX('Policy Characteristics'!F:F,MATCH($C840,'Policy Characteristics'!$C:$C,0)))</f>
        <v>0</v>
      </c>
      <c r="M840" s="242">
        <f>IF(ISBLANK(INDEX('Policy Characteristics'!G:G,MATCH($C840,'Policy Characteristics'!$C:$C,0))),"",INDEX('Policy Characteristics'!G:G,MATCH($C840,'Policy Characteristics'!$C:$C,0)))</f>
        <v>1</v>
      </c>
      <c r="N840" s="242">
        <f>IF(ISBLANK(INDEX('Policy Characteristics'!H:H,MATCH($C840,'Policy Characteristics'!$C:$C,0))),"",INDEX('Policy Characteristics'!H:H,MATCH($C840,'Policy Characteristics'!$C:$C,0)))</f>
        <v>0.01</v>
      </c>
      <c r="O840" s="446" t="str">
        <f>IF(ISBLANK(INDEX('Policy Characteristics'!I:I,MATCH($C840,'Policy Characteristics'!$C:$C,0))),"",INDEX('Policy Characteristics'!I:I,MATCH($C840,'Policy Characteristics'!$C:$C,0)))</f>
        <v>% of fuel shifted</v>
      </c>
      <c r="P840" s="446" t="str">
        <f>IF(ISBLANK(INDEX('Policy Characteristics'!J:J,MATCH($C840,'Policy Characteristics'!$C:$C,0))),"",INDEX('Policy Characteristics'!J:J,MATCH($C840,'Policy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0" s="446" t="str">
        <f>IF(ISBLANK(INDEX('Policy Characteristics'!K:K,MATCH($C840,'Policy Characteristics'!$C:$C,0))),"",INDEX('Policy Characteristics'!K:K,MATCH($C840,'Policy Characteristics'!$C:$C,0)))</f>
        <v>industry-ag-main.html#fuel-switching</v>
      </c>
      <c r="R840" s="446" t="str">
        <f>IF(ISBLANK(INDEX('Policy Characteristics'!L:L,MATCH($C840,'Policy Characteristics'!$C:$C,0))),"",INDEX('Policy Characteristics'!L:L,MATCH($C840,'Policy Characteristics'!$C:$C,0)))</f>
        <v>industry-elec-and-hydrogen.html</v>
      </c>
    </row>
    <row r="841" spans="1:18" s="295" customFormat="1" x14ac:dyDescent="0.25">
      <c r="A841" s="446" t="str">
        <f>IF(ISBLANK(INDEX('Policy Characteristics'!A:A,MATCH($C841,'Policy Characteristics'!$C:$C,0))),"",INDEX('Policy Characteristics'!A:A,MATCH($C841,'Policy Characteristics'!$C:$C,0)))</f>
        <v>Industry</v>
      </c>
      <c r="B841" s="467" t="str">
        <f>IF(ISBLANK(INDEX('Policy Characteristics'!B:B,MATCH($C841,'Policy Characteristics'!$C:$C,0))),"",INDEX('Policy Characteristics'!B:B,MATCH($C841,'Policy Characteristics'!$C:$C,0)))</f>
        <v>Hydrogen Combustion</v>
      </c>
      <c r="C841" s="446" t="str">
        <f t="shared" si="38"/>
        <v>Fraction of Eligible Industrial Energy Use Shifted to Hydrogen</v>
      </c>
      <c r="D841" s="294" t="s">
        <v>3069</v>
      </c>
      <c r="E841" t="s">
        <v>3519</v>
      </c>
      <c r="F841" t="s">
        <v>3033</v>
      </c>
      <c r="G841" s="339" t="s">
        <v>3526</v>
      </c>
      <c r="H841" s="20">
        <v>2078</v>
      </c>
      <c r="I841" s="468" t="s">
        <v>44</v>
      </c>
      <c r="J841" s="469" t="str">
        <f>IF(ISBLANK(INDEX('Policy Characteristics'!D:D,MATCH($C841,'Policy Characteristics'!$C:$C,0))),"",INDEX('Policy Characteristics'!D:D,MATCH($C841,'Policy Characteristics'!$C:$C,0)))</f>
        <v>Hydrogen Combustion</v>
      </c>
      <c r="K841" s="446" t="str">
        <f>IF(ISBLANK(INDEX('Policy Characteristics'!E:E,MATCH($C841,'Policy Characteristics'!$C:$C,0))),"",INDEX('Policy Characteristics'!E:E,MATCH($C841,'Policy Characteristics'!$C:$C,0)))</f>
        <v>indst shift to hydrogen</v>
      </c>
      <c r="L841" s="242">
        <f>IF(ISBLANK(INDEX('Policy Characteristics'!F:F,MATCH($C841,'Policy Characteristics'!$C:$C,0))),"",INDEX('Policy Characteristics'!F:F,MATCH($C841,'Policy Characteristics'!$C:$C,0)))</f>
        <v>0</v>
      </c>
      <c r="M841" s="242">
        <f>IF(ISBLANK(INDEX('Policy Characteristics'!G:G,MATCH($C841,'Policy Characteristics'!$C:$C,0))),"",INDEX('Policy Characteristics'!G:G,MATCH($C841,'Policy Characteristics'!$C:$C,0)))</f>
        <v>1</v>
      </c>
      <c r="N841" s="242">
        <f>IF(ISBLANK(INDEX('Policy Characteristics'!H:H,MATCH($C841,'Policy Characteristics'!$C:$C,0))),"",INDEX('Policy Characteristics'!H:H,MATCH($C841,'Policy Characteristics'!$C:$C,0)))</f>
        <v>0.01</v>
      </c>
      <c r="O841" s="446" t="str">
        <f>IF(ISBLANK(INDEX('Policy Characteristics'!I:I,MATCH($C841,'Policy Characteristics'!$C:$C,0))),"",INDEX('Policy Characteristics'!I:I,MATCH($C841,'Policy Characteristics'!$C:$C,0)))</f>
        <v>% of fuel shifted</v>
      </c>
      <c r="P841" s="446" t="str">
        <f>IF(ISBLANK(INDEX('Policy Characteristics'!J:J,MATCH($C841,'Policy Characteristics'!$C:$C,0))),"",INDEX('Policy Characteristics'!J:J,MATCH($C841,'Policy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1" s="446" t="str">
        <f>IF(ISBLANK(INDEX('Policy Characteristics'!K:K,MATCH($C841,'Policy Characteristics'!$C:$C,0))),"",INDEX('Policy Characteristics'!K:K,MATCH($C841,'Policy Characteristics'!$C:$C,0)))</f>
        <v>industry-ag-main.html#fuel-switching</v>
      </c>
      <c r="R841" s="446" t="str">
        <f>IF(ISBLANK(INDEX('Policy Characteristics'!L:L,MATCH($C841,'Policy Characteristics'!$C:$C,0))),"",INDEX('Policy Characteristics'!L:L,MATCH($C841,'Policy Characteristics'!$C:$C,0)))</f>
        <v>industry-elec-and-hydrogen.html</v>
      </c>
    </row>
    <row r="842" spans="1:18" s="295" customFormat="1" x14ac:dyDescent="0.25">
      <c r="A842" s="446" t="str">
        <f>IF(ISBLANK(INDEX('Policy Characteristics'!A:A,MATCH($C842,'Policy Characteristics'!$C:$C,0))),"",INDEX('Policy Characteristics'!A:A,MATCH($C842,'Policy Characteristics'!$C:$C,0)))</f>
        <v>Industry</v>
      </c>
      <c r="B842" s="467" t="str">
        <f>IF(ISBLANK(INDEX('Policy Characteristics'!B:B,MATCH($C842,'Policy Characteristics'!$C:$C,0))),"",INDEX('Policy Characteristics'!B:B,MATCH($C842,'Policy Characteristics'!$C:$C,0)))</f>
        <v>Hydrogen Combustion</v>
      </c>
      <c r="C842" s="446" t="str">
        <f t="shared" si="38"/>
        <v>Fraction of Eligible Industrial Energy Use Shifted to Hydrogen</v>
      </c>
      <c r="D842" s="294" t="s">
        <v>3069</v>
      </c>
      <c r="E842" t="s">
        <v>3520</v>
      </c>
      <c r="F842" t="s">
        <v>3033</v>
      </c>
      <c r="G842" s="339" t="s">
        <v>3527</v>
      </c>
      <c r="H842" s="20">
        <v>2079</v>
      </c>
      <c r="I842" s="468" t="s">
        <v>43</v>
      </c>
      <c r="J842" s="469" t="str">
        <f>IF(ISBLANK(INDEX('Policy Characteristics'!D:D,MATCH($C842,'Policy Characteristics'!$C:$C,0))),"",INDEX('Policy Characteristics'!D:D,MATCH($C842,'Policy Characteristics'!$C:$C,0)))</f>
        <v>Hydrogen Combustion</v>
      </c>
      <c r="K842" s="446" t="str">
        <f>IF(ISBLANK(INDEX('Policy Characteristics'!E:E,MATCH($C842,'Policy Characteristics'!$C:$C,0))),"",INDEX('Policy Characteristics'!E:E,MATCH($C842,'Policy Characteristics'!$C:$C,0)))</f>
        <v>indst shift to hydrogen</v>
      </c>
      <c r="L842" s="242">
        <f>IF(ISBLANK(INDEX('Policy Characteristics'!F:F,MATCH($C842,'Policy Characteristics'!$C:$C,0))),"",INDEX('Policy Characteristics'!F:F,MATCH($C842,'Policy Characteristics'!$C:$C,0)))</f>
        <v>0</v>
      </c>
      <c r="M842" s="242">
        <f>IF(ISBLANK(INDEX('Policy Characteristics'!G:G,MATCH($C842,'Policy Characteristics'!$C:$C,0))),"",INDEX('Policy Characteristics'!G:G,MATCH($C842,'Policy Characteristics'!$C:$C,0)))</f>
        <v>1</v>
      </c>
      <c r="N842" s="242">
        <f>IF(ISBLANK(INDEX('Policy Characteristics'!H:H,MATCH($C842,'Policy Characteristics'!$C:$C,0))),"",INDEX('Policy Characteristics'!H:H,MATCH($C842,'Policy Characteristics'!$C:$C,0)))</f>
        <v>0.01</v>
      </c>
      <c r="O842" s="446" t="str">
        <f>IF(ISBLANK(INDEX('Policy Characteristics'!I:I,MATCH($C842,'Policy Characteristics'!$C:$C,0))),"",INDEX('Policy Characteristics'!I:I,MATCH($C842,'Policy Characteristics'!$C:$C,0)))</f>
        <v>% of fuel shifted</v>
      </c>
      <c r="P842" s="446" t="str">
        <f>IF(ISBLANK(INDEX('Policy Characteristics'!J:J,MATCH($C842,'Policy Characteristics'!$C:$C,0))),"",INDEX('Policy Characteristics'!J:J,MATCH($C842,'Policy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2" s="446" t="str">
        <f>IF(ISBLANK(INDEX('Policy Characteristics'!K:K,MATCH($C842,'Policy Characteristics'!$C:$C,0))),"",INDEX('Policy Characteristics'!K:K,MATCH($C842,'Policy Characteristics'!$C:$C,0)))</f>
        <v>industry-ag-main.html#fuel-switching</v>
      </c>
      <c r="R842" s="446" t="str">
        <f>IF(ISBLANK(INDEX('Policy Characteristics'!L:L,MATCH($C842,'Policy Characteristics'!$C:$C,0))),"",INDEX('Policy Characteristics'!L:L,MATCH($C842,'Policy Characteristics'!$C:$C,0)))</f>
        <v>industry-elec-and-hydrogen.html</v>
      </c>
    </row>
    <row r="843" spans="1:18" s="295" customFormat="1" x14ac:dyDescent="0.25">
      <c r="A843" s="446" t="str">
        <f>IF(ISBLANK(INDEX('Policy Characteristics'!A:A,MATCH($C843,'Policy Characteristics'!$C:$C,0))),"",INDEX('Policy Characteristics'!A:A,MATCH($C843,'Policy Characteristics'!$C:$C,0)))</f>
        <v>Industry</v>
      </c>
      <c r="B843" s="467" t="str">
        <f>IF(ISBLANK(INDEX('Policy Characteristics'!B:B,MATCH($C843,'Policy Characteristics'!$C:$C,0))),"",INDEX('Policy Characteristics'!B:B,MATCH($C843,'Policy Characteristics'!$C:$C,0)))</f>
        <v>Hydrogen Combustion</v>
      </c>
      <c r="C843" s="446" t="str">
        <f t="shared" si="38"/>
        <v>Fraction of Eligible Industrial Energy Use Shifted to Hydrogen</v>
      </c>
      <c r="D843" s="294" t="s">
        <v>3069</v>
      </c>
      <c r="E843" t="s">
        <v>3521</v>
      </c>
      <c r="F843" t="s">
        <v>3033</v>
      </c>
      <c r="G843" s="339" t="s">
        <v>3528</v>
      </c>
      <c r="H843" s="20">
        <v>2080</v>
      </c>
      <c r="I843" s="468" t="s">
        <v>44</v>
      </c>
      <c r="J843" s="469" t="str">
        <f>IF(ISBLANK(INDEX('Policy Characteristics'!D:D,MATCH($C843,'Policy Characteristics'!$C:$C,0))),"",INDEX('Policy Characteristics'!D:D,MATCH($C843,'Policy Characteristics'!$C:$C,0)))</f>
        <v>Hydrogen Combustion</v>
      </c>
      <c r="K843" s="446" t="str">
        <f>IF(ISBLANK(INDEX('Policy Characteristics'!E:E,MATCH($C843,'Policy Characteristics'!$C:$C,0))),"",INDEX('Policy Characteristics'!E:E,MATCH($C843,'Policy Characteristics'!$C:$C,0)))</f>
        <v>indst shift to hydrogen</v>
      </c>
      <c r="L843" s="242">
        <f>IF(ISBLANK(INDEX('Policy Characteristics'!F:F,MATCH($C843,'Policy Characteristics'!$C:$C,0))),"",INDEX('Policy Characteristics'!F:F,MATCH($C843,'Policy Characteristics'!$C:$C,0)))</f>
        <v>0</v>
      </c>
      <c r="M843" s="242">
        <f>IF(ISBLANK(INDEX('Policy Characteristics'!G:G,MATCH($C843,'Policy Characteristics'!$C:$C,0))),"",INDEX('Policy Characteristics'!G:G,MATCH($C843,'Policy Characteristics'!$C:$C,0)))</f>
        <v>1</v>
      </c>
      <c r="N843" s="242">
        <f>IF(ISBLANK(INDEX('Policy Characteristics'!H:H,MATCH($C843,'Policy Characteristics'!$C:$C,0))),"",INDEX('Policy Characteristics'!H:H,MATCH($C843,'Policy Characteristics'!$C:$C,0)))</f>
        <v>0.01</v>
      </c>
      <c r="O843" s="446" t="str">
        <f>IF(ISBLANK(INDEX('Policy Characteristics'!I:I,MATCH($C843,'Policy Characteristics'!$C:$C,0))),"",INDEX('Policy Characteristics'!I:I,MATCH($C843,'Policy Characteristics'!$C:$C,0)))</f>
        <v>% of fuel shifted</v>
      </c>
      <c r="P843" s="446" t="str">
        <f>IF(ISBLANK(INDEX('Policy Characteristics'!J:J,MATCH($C843,'Policy Characteristics'!$C:$C,0))),"",INDEX('Policy Characteristics'!J:J,MATCH($C843,'Policy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3" s="446" t="str">
        <f>IF(ISBLANK(INDEX('Policy Characteristics'!K:K,MATCH($C843,'Policy Characteristics'!$C:$C,0))),"",INDEX('Policy Characteristics'!K:K,MATCH($C843,'Policy Characteristics'!$C:$C,0)))</f>
        <v>industry-ag-main.html#fuel-switching</v>
      </c>
      <c r="R843" s="446" t="str">
        <f>IF(ISBLANK(INDEX('Policy Characteristics'!L:L,MATCH($C843,'Policy Characteristics'!$C:$C,0))),"",INDEX('Policy Characteristics'!L:L,MATCH($C843,'Policy Characteristics'!$C:$C,0)))</f>
        <v>industry-elec-and-hydrogen.html</v>
      </c>
    </row>
    <row r="844" spans="1:18" s="295" customFormat="1" x14ac:dyDescent="0.25">
      <c r="A844" s="446" t="str">
        <f>IF(ISBLANK(INDEX('Policy Characteristics'!A:A,MATCH($C844,'Policy Characteristics'!$C:$C,0))),"",INDEX('Policy Characteristics'!A:A,MATCH($C844,'Policy Characteristics'!$C:$C,0)))</f>
        <v>Industry</v>
      </c>
      <c r="B844" s="467" t="str">
        <f>IF(ISBLANK(INDEX('Policy Characteristics'!B:B,MATCH($C844,'Policy Characteristics'!$C:$C,0))),"",INDEX('Policy Characteristics'!B:B,MATCH($C844,'Policy Characteristics'!$C:$C,0)))</f>
        <v>Hydrogen Combustion</v>
      </c>
      <c r="C844" s="446" t="str">
        <f t="shared" si="38"/>
        <v>Fraction of Eligible Industrial Energy Use Shifted to Hydrogen</v>
      </c>
      <c r="D844" s="294" t="s">
        <v>3069</v>
      </c>
      <c r="E844" t="s">
        <v>3673</v>
      </c>
      <c r="F844" t="s">
        <v>3033</v>
      </c>
      <c r="G844" s="339" t="s">
        <v>3673</v>
      </c>
      <c r="H844" s="20">
        <v>2081</v>
      </c>
      <c r="I844" s="468" t="s">
        <v>44</v>
      </c>
      <c r="J844" s="469" t="str">
        <f>IF(ISBLANK(INDEX('Policy Characteristics'!D:D,MATCH($C844,'Policy Characteristics'!$C:$C,0))),"",INDEX('Policy Characteristics'!D:D,MATCH($C844,'Policy Characteristics'!$C:$C,0)))</f>
        <v>Hydrogen Combustion</v>
      </c>
      <c r="K844" s="446" t="str">
        <f>IF(ISBLANK(INDEX('Policy Characteristics'!E:E,MATCH($C844,'Policy Characteristics'!$C:$C,0))),"",INDEX('Policy Characteristics'!E:E,MATCH($C844,'Policy Characteristics'!$C:$C,0)))</f>
        <v>indst shift to hydrogen</v>
      </c>
      <c r="L844" s="242">
        <f>IF(ISBLANK(INDEX('Policy Characteristics'!F:F,MATCH($C844,'Policy Characteristics'!$C:$C,0))),"",INDEX('Policy Characteristics'!F:F,MATCH($C844,'Policy Characteristics'!$C:$C,0)))</f>
        <v>0</v>
      </c>
      <c r="M844" s="242">
        <f>IF(ISBLANK(INDEX('Policy Characteristics'!G:G,MATCH($C844,'Policy Characteristics'!$C:$C,0))),"",INDEX('Policy Characteristics'!G:G,MATCH($C844,'Policy Characteristics'!$C:$C,0)))</f>
        <v>1</v>
      </c>
      <c r="N844" s="242">
        <f>IF(ISBLANK(INDEX('Policy Characteristics'!H:H,MATCH($C844,'Policy Characteristics'!$C:$C,0))),"",INDEX('Policy Characteristics'!H:H,MATCH($C844,'Policy Characteristics'!$C:$C,0)))</f>
        <v>0.01</v>
      </c>
      <c r="O844" s="446" t="str">
        <f>IF(ISBLANK(INDEX('Policy Characteristics'!I:I,MATCH($C844,'Policy Characteristics'!$C:$C,0))),"",INDEX('Policy Characteristics'!I:I,MATCH($C844,'Policy Characteristics'!$C:$C,0)))</f>
        <v>% of fuel shifted</v>
      </c>
      <c r="P844" s="446" t="str">
        <f>IF(ISBLANK(INDEX('Policy Characteristics'!J:J,MATCH($C844,'Policy Characteristics'!$C:$C,0))),"",INDEX('Policy Characteristics'!J:J,MATCH($C844,'Policy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4" s="446" t="str">
        <f>IF(ISBLANK(INDEX('Policy Characteristics'!K:K,MATCH($C844,'Policy Characteristics'!$C:$C,0))),"",INDEX('Policy Characteristics'!K:K,MATCH($C844,'Policy Characteristics'!$C:$C,0)))</f>
        <v>industry-ag-main.html#fuel-switching</v>
      </c>
      <c r="R844" s="446" t="str">
        <f>IF(ISBLANK(INDEX('Policy Characteristics'!L:L,MATCH($C844,'Policy Characteristics'!$C:$C,0))),"",INDEX('Policy Characteristics'!L:L,MATCH($C844,'Policy Characteristics'!$C:$C,0)))</f>
        <v>industry-elec-and-hydrogen.html</v>
      </c>
    </row>
    <row r="845" spans="1:18" s="295" customFormat="1" x14ac:dyDescent="0.25">
      <c r="A845" s="446" t="str">
        <f>IF(ISBLANK(INDEX('Policy Characteristics'!A:A,MATCH($C845,'Policy Characteristics'!$C:$C,0))),"",INDEX('Policy Characteristics'!A:A,MATCH($C845,'Policy Characteristics'!$C:$C,0)))</f>
        <v>Industry</v>
      </c>
      <c r="B845" s="467" t="str">
        <f>IF(ISBLANK(INDEX('Policy Characteristics'!B:B,MATCH($C845,'Policy Characteristics'!$C:$C,0))),"",INDEX('Policy Characteristics'!B:B,MATCH($C845,'Policy Characteristics'!$C:$C,0)))</f>
        <v>Hydrogen Combustion</v>
      </c>
      <c r="C845" s="446" t="str">
        <f t="shared" si="38"/>
        <v>Fraction of Eligible Industrial Energy Use Shifted to Hydrogen</v>
      </c>
      <c r="D845" s="294" t="s">
        <v>3070</v>
      </c>
      <c r="E845" t="s">
        <v>3515</v>
      </c>
      <c r="F845" t="s">
        <v>3034</v>
      </c>
      <c r="G845" s="339" t="s">
        <v>3522</v>
      </c>
      <c r="H845" s="20">
        <v>2082</v>
      </c>
      <c r="I845" s="468" t="s">
        <v>43</v>
      </c>
      <c r="J845" s="469" t="str">
        <f>IF(ISBLANK(INDEX('Policy Characteristics'!D:D,MATCH($C845,'Policy Characteristics'!$C:$C,0))),"",INDEX('Policy Characteristics'!D:D,MATCH($C845,'Policy Characteristics'!$C:$C,0)))</f>
        <v>Hydrogen Combustion</v>
      </c>
      <c r="K845" s="446" t="str">
        <f>IF(ISBLANK(INDEX('Policy Characteristics'!E:E,MATCH($C845,'Policy Characteristics'!$C:$C,0))),"",INDEX('Policy Characteristics'!E:E,MATCH($C845,'Policy Characteristics'!$C:$C,0)))</f>
        <v>indst shift to hydrogen</v>
      </c>
      <c r="L845" s="242">
        <f>IF(ISBLANK(INDEX('Policy Characteristics'!F:F,MATCH($C845,'Policy Characteristics'!$C:$C,0))),"",INDEX('Policy Characteristics'!F:F,MATCH($C845,'Policy Characteristics'!$C:$C,0)))</f>
        <v>0</v>
      </c>
      <c r="M845" s="242">
        <f>IF(ISBLANK(INDEX('Policy Characteristics'!G:G,MATCH($C845,'Policy Characteristics'!$C:$C,0))),"",INDEX('Policy Characteristics'!G:G,MATCH($C845,'Policy Characteristics'!$C:$C,0)))</f>
        <v>1</v>
      </c>
      <c r="N845" s="242">
        <f>IF(ISBLANK(INDEX('Policy Characteristics'!H:H,MATCH($C845,'Policy Characteristics'!$C:$C,0))),"",INDEX('Policy Characteristics'!H:H,MATCH($C845,'Policy Characteristics'!$C:$C,0)))</f>
        <v>0.01</v>
      </c>
      <c r="O845" s="446" t="str">
        <f>IF(ISBLANK(INDEX('Policy Characteristics'!I:I,MATCH($C845,'Policy Characteristics'!$C:$C,0))),"",INDEX('Policy Characteristics'!I:I,MATCH($C845,'Policy Characteristics'!$C:$C,0)))</f>
        <v>% of fuel shifted</v>
      </c>
      <c r="P845" s="446" t="str">
        <f>IF(ISBLANK(INDEX('Policy Characteristics'!J:J,MATCH($C845,'Policy Characteristics'!$C:$C,0))),"",INDEX('Policy Characteristics'!J:J,MATCH($C845,'Policy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5" s="446" t="str">
        <f>IF(ISBLANK(INDEX('Policy Characteristics'!K:K,MATCH($C845,'Policy Characteristics'!$C:$C,0))),"",INDEX('Policy Characteristics'!K:K,MATCH($C845,'Policy Characteristics'!$C:$C,0)))</f>
        <v>industry-ag-main.html#fuel-switching</v>
      </c>
      <c r="R845" s="446" t="str">
        <f>IF(ISBLANK(INDEX('Policy Characteristics'!L:L,MATCH($C845,'Policy Characteristics'!$C:$C,0))),"",INDEX('Policy Characteristics'!L:L,MATCH($C845,'Policy Characteristics'!$C:$C,0)))</f>
        <v>industry-elec-and-hydrogen.html</v>
      </c>
    </row>
    <row r="846" spans="1:18" s="295" customFormat="1" x14ac:dyDescent="0.25">
      <c r="A846" s="446" t="str">
        <f>IF(ISBLANK(INDEX('Policy Characteristics'!A:A,MATCH($C846,'Policy Characteristics'!$C:$C,0))),"",INDEX('Policy Characteristics'!A:A,MATCH($C846,'Policy Characteristics'!$C:$C,0)))</f>
        <v>Industry</v>
      </c>
      <c r="B846" s="467" t="str">
        <f>IF(ISBLANK(INDEX('Policy Characteristics'!B:B,MATCH($C846,'Policy Characteristics'!$C:$C,0))),"",INDEX('Policy Characteristics'!B:B,MATCH($C846,'Policy Characteristics'!$C:$C,0)))</f>
        <v>Hydrogen Combustion</v>
      </c>
      <c r="C846" s="446" t="str">
        <f t="shared" si="38"/>
        <v>Fraction of Eligible Industrial Energy Use Shifted to Hydrogen</v>
      </c>
      <c r="D846" s="294" t="s">
        <v>3070</v>
      </c>
      <c r="E846" t="s">
        <v>3516</v>
      </c>
      <c r="F846" t="s">
        <v>3034</v>
      </c>
      <c r="G846" s="339" t="s">
        <v>3523</v>
      </c>
      <c r="H846" s="20">
        <v>2083</v>
      </c>
      <c r="I846" s="468" t="s">
        <v>43</v>
      </c>
      <c r="J846" s="469" t="str">
        <f>IF(ISBLANK(INDEX('Policy Characteristics'!D:D,MATCH($C846,'Policy Characteristics'!$C:$C,0))),"",INDEX('Policy Characteristics'!D:D,MATCH($C846,'Policy Characteristics'!$C:$C,0)))</f>
        <v>Hydrogen Combustion</v>
      </c>
      <c r="K846" s="446" t="str">
        <f>IF(ISBLANK(INDEX('Policy Characteristics'!E:E,MATCH($C846,'Policy Characteristics'!$C:$C,0))),"",INDEX('Policy Characteristics'!E:E,MATCH($C846,'Policy Characteristics'!$C:$C,0)))</f>
        <v>indst shift to hydrogen</v>
      </c>
      <c r="L846" s="242">
        <f>IF(ISBLANK(INDEX('Policy Characteristics'!F:F,MATCH($C846,'Policy Characteristics'!$C:$C,0))),"",INDEX('Policy Characteristics'!F:F,MATCH($C846,'Policy Characteristics'!$C:$C,0)))</f>
        <v>0</v>
      </c>
      <c r="M846" s="242">
        <f>IF(ISBLANK(INDEX('Policy Characteristics'!G:G,MATCH($C846,'Policy Characteristics'!$C:$C,0))),"",INDEX('Policy Characteristics'!G:G,MATCH($C846,'Policy Characteristics'!$C:$C,0)))</f>
        <v>1</v>
      </c>
      <c r="N846" s="242">
        <f>IF(ISBLANK(INDEX('Policy Characteristics'!H:H,MATCH($C846,'Policy Characteristics'!$C:$C,0))),"",INDEX('Policy Characteristics'!H:H,MATCH($C846,'Policy Characteristics'!$C:$C,0)))</f>
        <v>0.01</v>
      </c>
      <c r="O846" s="446" t="str">
        <f>IF(ISBLANK(INDEX('Policy Characteristics'!I:I,MATCH($C846,'Policy Characteristics'!$C:$C,0))),"",INDEX('Policy Characteristics'!I:I,MATCH($C846,'Policy Characteristics'!$C:$C,0)))</f>
        <v>% of fuel shifted</v>
      </c>
      <c r="P846" s="446" t="str">
        <f>IF(ISBLANK(INDEX('Policy Characteristics'!J:J,MATCH($C846,'Policy Characteristics'!$C:$C,0))),"",INDEX('Policy Characteristics'!J:J,MATCH($C846,'Policy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6" s="446" t="str">
        <f>IF(ISBLANK(INDEX('Policy Characteristics'!K:K,MATCH($C846,'Policy Characteristics'!$C:$C,0))),"",INDEX('Policy Characteristics'!K:K,MATCH($C846,'Policy Characteristics'!$C:$C,0)))</f>
        <v>industry-ag-main.html#fuel-switching</v>
      </c>
      <c r="R846" s="446" t="str">
        <f>IF(ISBLANK(INDEX('Policy Characteristics'!L:L,MATCH($C846,'Policy Characteristics'!$C:$C,0))),"",INDEX('Policy Characteristics'!L:L,MATCH($C846,'Policy Characteristics'!$C:$C,0)))</f>
        <v>industry-elec-and-hydrogen.html</v>
      </c>
    </row>
    <row r="847" spans="1:18" s="295" customFormat="1" x14ac:dyDescent="0.25">
      <c r="A847" s="446" t="str">
        <f>IF(ISBLANK(INDEX('Policy Characteristics'!A:A,MATCH($C847,'Policy Characteristics'!$C:$C,0))),"",INDEX('Policy Characteristics'!A:A,MATCH($C847,'Policy Characteristics'!$C:$C,0)))</f>
        <v>Industry</v>
      </c>
      <c r="B847" s="467" t="str">
        <f>IF(ISBLANK(INDEX('Policy Characteristics'!B:B,MATCH($C847,'Policy Characteristics'!$C:$C,0))),"",INDEX('Policy Characteristics'!B:B,MATCH($C847,'Policy Characteristics'!$C:$C,0)))</f>
        <v>Hydrogen Combustion</v>
      </c>
      <c r="C847" s="446" t="str">
        <f t="shared" si="38"/>
        <v>Fraction of Eligible Industrial Energy Use Shifted to Hydrogen</v>
      </c>
      <c r="D847" s="294" t="s">
        <v>3070</v>
      </c>
      <c r="E847" t="s">
        <v>3517</v>
      </c>
      <c r="F847" t="s">
        <v>3034</v>
      </c>
      <c r="G847" s="339" t="s">
        <v>3524</v>
      </c>
      <c r="H847" s="20">
        <v>2084</v>
      </c>
      <c r="I847" s="468" t="s">
        <v>43</v>
      </c>
      <c r="J847" s="469" t="str">
        <f>IF(ISBLANK(INDEX('Policy Characteristics'!D:D,MATCH($C847,'Policy Characteristics'!$C:$C,0))),"",INDEX('Policy Characteristics'!D:D,MATCH($C847,'Policy Characteristics'!$C:$C,0)))</f>
        <v>Hydrogen Combustion</v>
      </c>
      <c r="K847" s="446" t="str">
        <f>IF(ISBLANK(INDEX('Policy Characteristics'!E:E,MATCH($C847,'Policy Characteristics'!$C:$C,0))),"",INDEX('Policy Characteristics'!E:E,MATCH($C847,'Policy Characteristics'!$C:$C,0)))</f>
        <v>indst shift to hydrogen</v>
      </c>
      <c r="L847" s="242">
        <f>IF(ISBLANK(INDEX('Policy Characteristics'!F:F,MATCH($C847,'Policy Characteristics'!$C:$C,0))),"",INDEX('Policy Characteristics'!F:F,MATCH($C847,'Policy Characteristics'!$C:$C,0)))</f>
        <v>0</v>
      </c>
      <c r="M847" s="242">
        <f>IF(ISBLANK(INDEX('Policy Characteristics'!G:G,MATCH($C847,'Policy Characteristics'!$C:$C,0))),"",INDEX('Policy Characteristics'!G:G,MATCH($C847,'Policy Characteristics'!$C:$C,0)))</f>
        <v>1</v>
      </c>
      <c r="N847" s="242">
        <f>IF(ISBLANK(INDEX('Policy Characteristics'!H:H,MATCH($C847,'Policy Characteristics'!$C:$C,0))),"",INDEX('Policy Characteristics'!H:H,MATCH($C847,'Policy Characteristics'!$C:$C,0)))</f>
        <v>0.01</v>
      </c>
      <c r="O847" s="446" t="str">
        <f>IF(ISBLANK(INDEX('Policy Characteristics'!I:I,MATCH($C847,'Policy Characteristics'!$C:$C,0))),"",INDEX('Policy Characteristics'!I:I,MATCH($C847,'Policy Characteristics'!$C:$C,0)))</f>
        <v>% of fuel shifted</v>
      </c>
      <c r="P847" s="446" t="str">
        <f>IF(ISBLANK(INDEX('Policy Characteristics'!J:J,MATCH($C847,'Policy Characteristics'!$C:$C,0))),"",INDEX('Policy Characteristics'!J:J,MATCH($C847,'Policy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7" s="446" t="str">
        <f>IF(ISBLANK(INDEX('Policy Characteristics'!K:K,MATCH($C847,'Policy Characteristics'!$C:$C,0))),"",INDEX('Policy Characteristics'!K:K,MATCH($C847,'Policy Characteristics'!$C:$C,0)))</f>
        <v>industry-ag-main.html#fuel-switching</v>
      </c>
      <c r="R847" s="446" t="str">
        <f>IF(ISBLANK(INDEX('Policy Characteristics'!L:L,MATCH($C847,'Policy Characteristics'!$C:$C,0))),"",INDEX('Policy Characteristics'!L:L,MATCH($C847,'Policy Characteristics'!$C:$C,0)))</f>
        <v>industry-elec-and-hydrogen.html</v>
      </c>
    </row>
    <row r="848" spans="1:18" s="295" customFormat="1" x14ac:dyDescent="0.25">
      <c r="A848" s="446" t="str">
        <f>IF(ISBLANK(INDEX('Policy Characteristics'!A:A,MATCH($C848,'Policy Characteristics'!$C:$C,0))),"",INDEX('Policy Characteristics'!A:A,MATCH($C848,'Policy Characteristics'!$C:$C,0)))</f>
        <v>Industry</v>
      </c>
      <c r="B848" s="467" t="str">
        <f>IF(ISBLANK(INDEX('Policy Characteristics'!B:B,MATCH($C848,'Policy Characteristics'!$C:$C,0))),"",INDEX('Policy Characteristics'!B:B,MATCH($C848,'Policy Characteristics'!$C:$C,0)))</f>
        <v>Hydrogen Combustion</v>
      </c>
      <c r="C848" s="446" t="str">
        <f t="shared" si="38"/>
        <v>Fraction of Eligible Industrial Energy Use Shifted to Hydrogen</v>
      </c>
      <c r="D848" s="294" t="s">
        <v>3070</v>
      </c>
      <c r="E848" t="s">
        <v>3518</v>
      </c>
      <c r="F848" t="s">
        <v>3034</v>
      </c>
      <c r="G848" s="339" t="s">
        <v>3525</v>
      </c>
      <c r="H848" s="20">
        <v>2085</v>
      </c>
      <c r="I848" s="468" t="s">
        <v>44</v>
      </c>
      <c r="J848" s="469" t="str">
        <f>IF(ISBLANK(INDEX('Policy Characteristics'!D:D,MATCH($C848,'Policy Characteristics'!$C:$C,0))),"",INDEX('Policy Characteristics'!D:D,MATCH($C848,'Policy Characteristics'!$C:$C,0)))</f>
        <v>Hydrogen Combustion</v>
      </c>
      <c r="K848" s="446" t="str">
        <f>IF(ISBLANK(INDEX('Policy Characteristics'!E:E,MATCH($C848,'Policy Characteristics'!$C:$C,0))),"",INDEX('Policy Characteristics'!E:E,MATCH($C848,'Policy Characteristics'!$C:$C,0)))</f>
        <v>indst shift to hydrogen</v>
      </c>
      <c r="L848" s="242">
        <f>IF(ISBLANK(INDEX('Policy Characteristics'!F:F,MATCH($C848,'Policy Characteristics'!$C:$C,0))),"",INDEX('Policy Characteristics'!F:F,MATCH($C848,'Policy Characteristics'!$C:$C,0)))</f>
        <v>0</v>
      </c>
      <c r="M848" s="242">
        <f>IF(ISBLANK(INDEX('Policy Characteristics'!G:G,MATCH($C848,'Policy Characteristics'!$C:$C,0))),"",INDEX('Policy Characteristics'!G:G,MATCH($C848,'Policy Characteristics'!$C:$C,0)))</f>
        <v>1</v>
      </c>
      <c r="N848" s="242">
        <f>IF(ISBLANK(INDEX('Policy Characteristics'!H:H,MATCH($C848,'Policy Characteristics'!$C:$C,0))),"",INDEX('Policy Characteristics'!H:H,MATCH($C848,'Policy Characteristics'!$C:$C,0)))</f>
        <v>0.01</v>
      </c>
      <c r="O848" s="446" t="str">
        <f>IF(ISBLANK(INDEX('Policy Characteristics'!I:I,MATCH($C848,'Policy Characteristics'!$C:$C,0))),"",INDEX('Policy Characteristics'!I:I,MATCH($C848,'Policy Characteristics'!$C:$C,0)))</f>
        <v>% of fuel shifted</v>
      </c>
      <c r="P848" s="446" t="str">
        <f>IF(ISBLANK(INDEX('Policy Characteristics'!J:J,MATCH($C848,'Policy Characteristics'!$C:$C,0))),"",INDEX('Policy Characteristics'!J:J,MATCH($C848,'Policy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8" s="446" t="str">
        <f>IF(ISBLANK(INDEX('Policy Characteristics'!K:K,MATCH($C848,'Policy Characteristics'!$C:$C,0))),"",INDEX('Policy Characteristics'!K:K,MATCH($C848,'Policy Characteristics'!$C:$C,0)))</f>
        <v>industry-ag-main.html#fuel-switching</v>
      </c>
      <c r="R848" s="446" t="str">
        <f>IF(ISBLANK(INDEX('Policy Characteristics'!L:L,MATCH($C848,'Policy Characteristics'!$C:$C,0))),"",INDEX('Policy Characteristics'!L:L,MATCH($C848,'Policy Characteristics'!$C:$C,0)))</f>
        <v>industry-elec-and-hydrogen.html</v>
      </c>
    </row>
    <row r="849" spans="1:18" s="295" customFormat="1" x14ac:dyDescent="0.25">
      <c r="A849" s="446" t="str">
        <f>IF(ISBLANK(INDEX('Policy Characteristics'!A:A,MATCH($C849,'Policy Characteristics'!$C:$C,0))),"",INDEX('Policy Characteristics'!A:A,MATCH($C849,'Policy Characteristics'!$C:$C,0)))</f>
        <v>Industry</v>
      </c>
      <c r="B849" s="467" t="str">
        <f>IF(ISBLANK(INDEX('Policy Characteristics'!B:B,MATCH($C849,'Policy Characteristics'!$C:$C,0))),"",INDEX('Policy Characteristics'!B:B,MATCH($C849,'Policy Characteristics'!$C:$C,0)))</f>
        <v>Hydrogen Combustion</v>
      </c>
      <c r="C849" s="446" t="str">
        <f t="shared" si="38"/>
        <v>Fraction of Eligible Industrial Energy Use Shifted to Hydrogen</v>
      </c>
      <c r="D849" s="294" t="s">
        <v>3070</v>
      </c>
      <c r="E849" t="s">
        <v>3519</v>
      </c>
      <c r="F849" t="s">
        <v>3034</v>
      </c>
      <c r="G849" s="339" t="s">
        <v>3526</v>
      </c>
      <c r="H849" s="20">
        <v>2086</v>
      </c>
      <c r="I849" s="468" t="s">
        <v>44</v>
      </c>
      <c r="J849" s="469" t="str">
        <f>IF(ISBLANK(INDEX('Policy Characteristics'!D:D,MATCH($C849,'Policy Characteristics'!$C:$C,0))),"",INDEX('Policy Characteristics'!D:D,MATCH($C849,'Policy Characteristics'!$C:$C,0)))</f>
        <v>Hydrogen Combustion</v>
      </c>
      <c r="K849" s="446" t="str">
        <f>IF(ISBLANK(INDEX('Policy Characteristics'!E:E,MATCH($C849,'Policy Characteristics'!$C:$C,0))),"",INDEX('Policy Characteristics'!E:E,MATCH($C849,'Policy Characteristics'!$C:$C,0)))</f>
        <v>indst shift to hydrogen</v>
      </c>
      <c r="L849" s="242">
        <f>IF(ISBLANK(INDEX('Policy Characteristics'!F:F,MATCH($C849,'Policy Characteristics'!$C:$C,0))),"",INDEX('Policy Characteristics'!F:F,MATCH($C849,'Policy Characteristics'!$C:$C,0)))</f>
        <v>0</v>
      </c>
      <c r="M849" s="242">
        <f>IF(ISBLANK(INDEX('Policy Characteristics'!G:G,MATCH($C849,'Policy Characteristics'!$C:$C,0))),"",INDEX('Policy Characteristics'!G:G,MATCH($C849,'Policy Characteristics'!$C:$C,0)))</f>
        <v>1</v>
      </c>
      <c r="N849" s="242">
        <f>IF(ISBLANK(INDEX('Policy Characteristics'!H:H,MATCH($C849,'Policy Characteristics'!$C:$C,0))),"",INDEX('Policy Characteristics'!H:H,MATCH($C849,'Policy Characteristics'!$C:$C,0)))</f>
        <v>0.01</v>
      </c>
      <c r="O849" s="446" t="str">
        <f>IF(ISBLANK(INDEX('Policy Characteristics'!I:I,MATCH($C849,'Policy Characteristics'!$C:$C,0))),"",INDEX('Policy Characteristics'!I:I,MATCH($C849,'Policy Characteristics'!$C:$C,0)))</f>
        <v>% of fuel shifted</v>
      </c>
      <c r="P849" s="446" t="str">
        <f>IF(ISBLANK(INDEX('Policy Characteristics'!J:J,MATCH($C849,'Policy Characteristics'!$C:$C,0))),"",INDEX('Policy Characteristics'!J:J,MATCH($C849,'Policy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9" s="446" t="str">
        <f>IF(ISBLANK(INDEX('Policy Characteristics'!K:K,MATCH($C849,'Policy Characteristics'!$C:$C,0))),"",INDEX('Policy Characteristics'!K:K,MATCH($C849,'Policy Characteristics'!$C:$C,0)))</f>
        <v>industry-ag-main.html#fuel-switching</v>
      </c>
      <c r="R849" s="446" t="str">
        <f>IF(ISBLANK(INDEX('Policy Characteristics'!L:L,MATCH($C849,'Policy Characteristics'!$C:$C,0))),"",INDEX('Policy Characteristics'!L:L,MATCH($C849,'Policy Characteristics'!$C:$C,0)))</f>
        <v>industry-elec-and-hydrogen.html</v>
      </c>
    </row>
    <row r="850" spans="1:18" s="295" customFormat="1" x14ac:dyDescent="0.25">
      <c r="A850" s="446" t="str">
        <f>IF(ISBLANK(INDEX('Policy Characteristics'!A:A,MATCH($C850,'Policy Characteristics'!$C:$C,0))),"",INDEX('Policy Characteristics'!A:A,MATCH($C850,'Policy Characteristics'!$C:$C,0)))</f>
        <v>Industry</v>
      </c>
      <c r="B850" s="467" t="str">
        <f>IF(ISBLANK(INDEX('Policy Characteristics'!B:B,MATCH($C850,'Policy Characteristics'!$C:$C,0))),"",INDEX('Policy Characteristics'!B:B,MATCH($C850,'Policy Characteristics'!$C:$C,0)))</f>
        <v>Hydrogen Combustion</v>
      </c>
      <c r="C850" s="446" t="str">
        <f t="shared" si="38"/>
        <v>Fraction of Eligible Industrial Energy Use Shifted to Hydrogen</v>
      </c>
      <c r="D850" s="294" t="s">
        <v>3070</v>
      </c>
      <c r="E850" t="s">
        <v>3520</v>
      </c>
      <c r="F850" t="s">
        <v>3034</v>
      </c>
      <c r="G850" s="339" t="s">
        <v>3527</v>
      </c>
      <c r="H850" s="20">
        <v>2087</v>
      </c>
      <c r="I850" s="468" t="s">
        <v>43</v>
      </c>
      <c r="J850" s="469" t="str">
        <f>IF(ISBLANK(INDEX('Policy Characteristics'!D:D,MATCH($C850,'Policy Characteristics'!$C:$C,0))),"",INDEX('Policy Characteristics'!D:D,MATCH($C850,'Policy Characteristics'!$C:$C,0)))</f>
        <v>Hydrogen Combustion</v>
      </c>
      <c r="K850" s="446" t="str">
        <f>IF(ISBLANK(INDEX('Policy Characteristics'!E:E,MATCH($C850,'Policy Characteristics'!$C:$C,0))),"",INDEX('Policy Characteristics'!E:E,MATCH($C850,'Policy Characteristics'!$C:$C,0)))</f>
        <v>indst shift to hydrogen</v>
      </c>
      <c r="L850" s="242">
        <f>IF(ISBLANK(INDEX('Policy Characteristics'!F:F,MATCH($C850,'Policy Characteristics'!$C:$C,0))),"",INDEX('Policy Characteristics'!F:F,MATCH($C850,'Policy Characteristics'!$C:$C,0)))</f>
        <v>0</v>
      </c>
      <c r="M850" s="242">
        <f>IF(ISBLANK(INDEX('Policy Characteristics'!G:G,MATCH($C850,'Policy Characteristics'!$C:$C,0))),"",INDEX('Policy Characteristics'!G:G,MATCH($C850,'Policy Characteristics'!$C:$C,0)))</f>
        <v>1</v>
      </c>
      <c r="N850" s="242">
        <f>IF(ISBLANK(INDEX('Policy Characteristics'!H:H,MATCH($C850,'Policy Characteristics'!$C:$C,0))),"",INDEX('Policy Characteristics'!H:H,MATCH($C850,'Policy Characteristics'!$C:$C,0)))</f>
        <v>0.01</v>
      </c>
      <c r="O850" s="446" t="str">
        <f>IF(ISBLANK(INDEX('Policy Characteristics'!I:I,MATCH($C850,'Policy Characteristics'!$C:$C,0))),"",INDEX('Policy Characteristics'!I:I,MATCH($C850,'Policy Characteristics'!$C:$C,0)))</f>
        <v>% of fuel shifted</v>
      </c>
      <c r="P850" s="446" t="str">
        <f>IF(ISBLANK(INDEX('Policy Characteristics'!J:J,MATCH($C850,'Policy Characteristics'!$C:$C,0))),"",INDEX('Policy Characteristics'!J:J,MATCH($C850,'Policy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0" s="446" t="str">
        <f>IF(ISBLANK(INDEX('Policy Characteristics'!K:K,MATCH($C850,'Policy Characteristics'!$C:$C,0))),"",INDEX('Policy Characteristics'!K:K,MATCH($C850,'Policy Characteristics'!$C:$C,0)))</f>
        <v>industry-ag-main.html#fuel-switching</v>
      </c>
      <c r="R850" s="446" t="str">
        <f>IF(ISBLANK(INDEX('Policy Characteristics'!L:L,MATCH($C850,'Policy Characteristics'!$C:$C,0))),"",INDEX('Policy Characteristics'!L:L,MATCH($C850,'Policy Characteristics'!$C:$C,0)))</f>
        <v>industry-elec-and-hydrogen.html</v>
      </c>
    </row>
    <row r="851" spans="1:18" s="295" customFormat="1" x14ac:dyDescent="0.25">
      <c r="A851" s="446" t="str">
        <f>IF(ISBLANK(INDEX('Policy Characteristics'!A:A,MATCH($C851,'Policy Characteristics'!$C:$C,0))),"",INDEX('Policy Characteristics'!A:A,MATCH($C851,'Policy Characteristics'!$C:$C,0)))</f>
        <v>Industry</v>
      </c>
      <c r="B851" s="467" t="str">
        <f>IF(ISBLANK(INDEX('Policy Characteristics'!B:B,MATCH($C851,'Policy Characteristics'!$C:$C,0))),"",INDEX('Policy Characteristics'!B:B,MATCH($C851,'Policy Characteristics'!$C:$C,0)))</f>
        <v>Hydrogen Combustion</v>
      </c>
      <c r="C851" s="446" t="str">
        <f t="shared" si="38"/>
        <v>Fraction of Eligible Industrial Energy Use Shifted to Hydrogen</v>
      </c>
      <c r="D851" s="294" t="s">
        <v>3070</v>
      </c>
      <c r="E851" t="s">
        <v>3521</v>
      </c>
      <c r="F851" t="s">
        <v>3034</v>
      </c>
      <c r="G851" s="339" t="s">
        <v>3528</v>
      </c>
      <c r="H851" s="20">
        <v>2088</v>
      </c>
      <c r="I851" s="468" t="s">
        <v>44</v>
      </c>
      <c r="J851" s="469" t="str">
        <f>IF(ISBLANK(INDEX('Policy Characteristics'!D:D,MATCH($C851,'Policy Characteristics'!$C:$C,0))),"",INDEX('Policy Characteristics'!D:D,MATCH($C851,'Policy Characteristics'!$C:$C,0)))</f>
        <v>Hydrogen Combustion</v>
      </c>
      <c r="K851" s="446" t="str">
        <f>IF(ISBLANK(INDEX('Policy Characteristics'!E:E,MATCH($C851,'Policy Characteristics'!$C:$C,0))),"",INDEX('Policy Characteristics'!E:E,MATCH($C851,'Policy Characteristics'!$C:$C,0)))</f>
        <v>indst shift to hydrogen</v>
      </c>
      <c r="L851" s="242">
        <f>IF(ISBLANK(INDEX('Policy Characteristics'!F:F,MATCH($C851,'Policy Characteristics'!$C:$C,0))),"",INDEX('Policy Characteristics'!F:F,MATCH($C851,'Policy Characteristics'!$C:$C,0)))</f>
        <v>0</v>
      </c>
      <c r="M851" s="242">
        <f>IF(ISBLANK(INDEX('Policy Characteristics'!G:G,MATCH($C851,'Policy Characteristics'!$C:$C,0))),"",INDEX('Policy Characteristics'!G:G,MATCH($C851,'Policy Characteristics'!$C:$C,0)))</f>
        <v>1</v>
      </c>
      <c r="N851" s="242">
        <f>IF(ISBLANK(INDEX('Policy Characteristics'!H:H,MATCH($C851,'Policy Characteristics'!$C:$C,0))),"",INDEX('Policy Characteristics'!H:H,MATCH($C851,'Policy Characteristics'!$C:$C,0)))</f>
        <v>0.01</v>
      </c>
      <c r="O851" s="446" t="str">
        <f>IF(ISBLANK(INDEX('Policy Characteristics'!I:I,MATCH($C851,'Policy Characteristics'!$C:$C,0))),"",INDEX('Policy Characteristics'!I:I,MATCH($C851,'Policy Characteristics'!$C:$C,0)))</f>
        <v>% of fuel shifted</v>
      </c>
      <c r="P851" s="446" t="str">
        <f>IF(ISBLANK(INDEX('Policy Characteristics'!J:J,MATCH($C851,'Policy Characteristics'!$C:$C,0))),"",INDEX('Policy Characteristics'!J:J,MATCH($C851,'Policy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1" s="446" t="str">
        <f>IF(ISBLANK(INDEX('Policy Characteristics'!K:K,MATCH($C851,'Policy Characteristics'!$C:$C,0))),"",INDEX('Policy Characteristics'!K:K,MATCH($C851,'Policy Characteristics'!$C:$C,0)))</f>
        <v>industry-ag-main.html#fuel-switching</v>
      </c>
      <c r="R851" s="446" t="str">
        <f>IF(ISBLANK(INDEX('Policy Characteristics'!L:L,MATCH($C851,'Policy Characteristics'!$C:$C,0))),"",INDEX('Policy Characteristics'!L:L,MATCH($C851,'Policy Characteristics'!$C:$C,0)))</f>
        <v>industry-elec-and-hydrogen.html</v>
      </c>
    </row>
    <row r="852" spans="1:18" s="295" customFormat="1" x14ac:dyDescent="0.25">
      <c r="A852" s="446" t="str">
        <f>IF(ISBLANK(INDEX('Policy Characteristics'!A:A,MATCH($C852,'Policy Characteristics'!$C:$C,0))),"",INDEX('Policy Characteristics'!A:A,MATCH($C852,'Policy Characteristics'!$C:$C,0)))</f>
        <v>Industry</v>
      </c>
      <c r="B852" s="467" t="str">
        <f>IF(ISBLANK(INDEX('Policy Characteristics'!B:B,MATCH($C852,'Policy Characteristics'!$C:$C,0))),"",INDEX('Policy Characteristics'!B:B,MATCH($C852,'Policy Characteristics'!$C:$C,0)))</f>
        <v>Hydrogen Combustion</v>
      </c>
      <c r="C852" s="446" t="str">
        <f t="shared" si="38"/>
        <v>Fraction of Eligible Industrial Energy Use Shifted to Hydrogen</v>
      </c>
      <c r="D852" s="294" t="s">
        <v>3070</v>
      </c>
      <c r="E852" t="s">
        <v>3673</v>
      </c>
      <c r="F852" t="s">
        <v>3034</v>
      </c>
      <c r="G852" s="339" t="s">
        <v>3673</v>
      </c>
      <c r="H852" s="20">
        <v>2089</v>
      </c>
      <c r="I852" s="468" t="s">
        <v>43</v>
      </c>
      <c r="J852" s="469" t="str">
        <f>IF(ISBLANK(INDEX('Policy Characteristics'!D:D,MATCH($C852,'Policy Characteristics'!$C:$C,0))),"",INDEX('Policy Characteristics'!D:D,MATCH($C852,'Policy Characteristics'!$C:$C,0)))</f>
        <v>Hydrogen Combustion</v>
      </c>
      <c r="K852" s="446" t="str">
        <f>IF(ISBLANK(INDEX('Policy Characteristics'!E:E,MATCH($C852,'Policy Characteristics'!$C:$C,0))),"",INDEX('Policy Characteristics'!E:E,MATCH($C852,'Policy Characteristics'!$C:$C,0)))</f>
        <v>indst shift to hydrogen</v>
      </c>
      <c r="L852" s="242">
        <f>IF(ISBLANK(INDEX('Policy Characteristics'!F:F,MATCH($C852,'Policy Characteristics'!$C:$C,0))),"",INDEX('Policy Characteristics'!F:F,MATCH($C852,'Policy Characteristics'!$C:$C,0)))</f>
        <v>0</v>
      </c>
      <c r="M852" s="242">
        <f>IF(ISBLANK(INDEX('Policy Characteristics'!G:G,MATCH($C852,'Policy Characteristics'!$C:$C,0))),"",INDEX('Policy Characteristics'!G:G,MATCH($C852,'Policy Characteristics'!$C:$C,0)))</f>
        <v>1</v>
      </c>
      <c r="N852" s="242">
        <f>IF(ISBLANK(INDEX('Policy Characteristics'!H:H,MATCH($C852,'Policy Characteristics'!$C:$C,0))),"",INDEX('Policy Characteristics'!H:H,MATCH($C852,'Policy Characteristics'!$C:$C,0)))</f>
        <v>0.01</v>
      </c>
      <c r="O852" s="446" t="str">
        <f>IF(ISBLANK(INDEX('Policy Characteristics'!I:I,MATCH($C852,'Policy Characteristics'!$C:$C,0))),"",INDEX('Policy Characteristics'!I:I,MATCH($C852,'Policy Characteristics'!$C:$C,0)))</f>
        <v>% of fuel shifted</v>
      </c>
      <c r="P852" s="446" t="str">
        <f>IF(ISBLANK(INDEX('Policy Characteristics'!J:J,MATCH($C852,'Policy Characteristics'!$C:$C,0))),"",INDEX('Policy Characteristics'!J:J,MATCH($C852,'Policy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2" s="446" t="str">
        <f>IF(ISBLANK(INDEX('Policy Characteristics'!K:K,MATCH($C852,'Policy Characteristics'!$C:$C,0))),"",INDEX('Policy Characteristics'!K:K,MATCH($C852,'Policy Characteristics'!$C:$C,0)))</f>
        <v>industry-ag-main.html#fuel-switching</v>
      </c>
      <c r="R852" s="446" t="str">
        <f>IF(ISBLANK(INDEX('Policy Characteristics'!L:L,MATCH($C852,'Policy Characteristics'!$C:$C,0))),"",INDEX('Policy Characteristics'!L:L,MATCH($C852,'Policy Characteristics'!$C:$C,0)))</f>
        <v>industry-elec-and-hydrogen.html</v>
      </c>
    </row>
    <row r="853" spans="1:18" s="295" customFormat="1" x14ac:dyDescent="0.25">
      <c r="A853" s="446" t="str">
        <f>IF(ISBLANK(INDEX('Policy Characteristics'!A:A,MATCH($C853,'Policy Characteristics'!$C:$C,0))),"",INDEX('Policy Characteristics'!A:A,MATCH($C853,'Policy Characteristics'!$C:$C,0)))</f>
        <v>Industry</v>
      </c>
      <c r="B853" s="467" t="str">
        <f>IF(ISBLANK(INDEX('Policy Characteristics'!B:B,MATCH($C853,'Policy Characteristics'!$C:$C,0))),"",INDEX('Policy Characteristics'!B:B,MATCH($C853,'Policy Characteristics'!$C:$C,0)))</f>
        <v>Hydrogen Combustion</v>
      </c>
      <c r="C853" s="446" t="str">
        <f t="shared" si="38"/>
        <v>Fraction of Eligible Industrial Energy Use Shifted to Hydrogen</v>
      </c>
      <c r="D853" s="294" t="s">
        <v>3071</v>
      </c>
      <c r="E853" t="s">
        <v>3515</v>
      </c>
      <c r="F853" t="s">
        <v>3035</v>
      </c>
      <c r="G853" s="339" t="s">
        <v>3522</v>
      </c>
      <c r="H853" s="20">
        <v>2090</v>
      </c>
      <c r="I853" s="468" t="s">
        <v>43</v>
      </c>
      <c r="J853" s="469" t="str">
        <f>IF(ISBLANK(INDEX('Policy Characteristics'!D:D,MATCH($C853,'Policy Characteristics'!$C:$C,0))),"",INDEX('Policy Characteristics'!D:D,MATCH($C853,'Policy Characteristics'!$C:$C,0)))</f>
        <v>Hydrogen Combustion</v>
      </c>
      <c r="K853" s="446" t="str">
        <f>IF(ISBLANK(INDEX('Policy Characteristics'!E:E,MATCH($C853,'Policy Characteristics'!$C:$C,0))),"",INDEX('Policy Characteristics'!E:E,MATCH($C853,'Policy Characteristics'!$C:$C,0)))</f>
        <v>indst shift to hydrogen</v>
      </c>
      <c r="L853" s="242">
        <f>IF(ISBLANK(INDEX('Policy Characteristics'!F:F,MATCH($C853,'Policy Characteristics'!$C:$C,0))),"",INDEX('Policy Characteristics'!F:F,MATCH($C853,'Policy Characteristics'!$C:$C,0)))</f>
        <v>0</v>
      </c>
      <c r="M853" s="242">
        <f>IF(ISBLANK(INDEX('Policy Characteristics'!G:G,MATCH($C853,'Policy Characteristics'!$C:$C,0))),"",INDEX('Policy Characteristics'!G:G,MATCH($C853,'Policy Characteristics'!$C:$C,0)))</f>
        <v>1</v>
      </c>
      <c r="N853" s="242">
        <f>IF(ISBLANK(INDEX('Policy Characteristics'!H:H,MATCH($C853,'Policy Characteristics'!$C:$C,0))),"",INDEX('Policy Characteristics'!H:H,MATCH($C853,'Policy Characteristics'!$C:$C,0)))</f>
        <v>0.01</v>
      </c>
      <c r="O853" s="446" t="str">
        <f>IF(ISBLANK(INDEX('Policy Characteristics'!I:I,MATCH($C853,'Policy Characteristics'!$C:$C,0))),"",INDEX('Policy Characteristics'!I:I,MATCH($C853,'Policy Characteristics'!$C:$C,0)))</f>
        <v>% of fuel shifted</v>
      </c>
      <c r="P853" s="446" t="str">
        <f>IF(ISBLANK(INDEX('Policy Characteristics'!J:J,MATCH($C853,'Policy Characteristics'!$C:$C,0))),"",INDEX('Policy Characteristics'!J:J,MATCH($C853,'Policy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3" s="446" t="str">
        <f>IF(ISBLANK(INDEX('Policy Characteristics'!K:K,MATCH($C853,'Policy Characteristics'!$C:$C,0))),"",INDEX('Policy Characteristics'!K:K,MATCH($C853,'Policy Characteristics'!$C:$C,0)))</f>
        <v>industry-ag-main.html#fuel-switching</v>
      </c>
      <c r="R853" s="446" t="str">
        <f>IF(ISBLANK(INDEX('Policy Characteristics'!L:L,MATCH($C853,'Policy Characteristics'!$C:$C,0))),"",INDEX('Policy Characteristics'!L:L,MATCH($C853,'Policy Characteristics'!$C:$C,0)))</f>
        <v>industry-elec-and-hydrogen.html</v>
      </c>
    </row>
    <row r="854" spans="1:18" s="295" customFormat="1" x14ac:dyDescent="0.25">
      <c r="A854" s="446" t="str">
        <f>IF(ISBLANK(INDEX('Policy Characteristics'!A:A,MATCH($C854,'Policy Characteristics'!$C:$C,0))),"",INDEX('Policy Characteristics'!A:A,MATCH($C854,'Policy Characteristics'!$C:$C,0)))</f>
        <v>Industry</v>
      </c>
      <c r="B854" s="467" t="str">
        <f>IF(ISBLANK(INDEX('Policy Characteristics'!B:B,MATCH($C854,'Policy Characteristics'!$C:$C,0))),"",INDEX('Policy Characteristics'!B:B,MATCH($C854,'Policy Characteristics'!$C:$C,0)))</f>
        <v>Hydrogen Combustion</v>
      </c>
      <c r="C854" s="446" t="str">
        <f t="shared" si="38"/>
        <v>Fraction of Eligible Industrial Energy Use Shifted to Hydrogen</v>
      </c>
      <c r="D854" s="294" t="s">
        <v>3071</v>
      </c>
      <c r="E854" t="s">
        <v>3516</v>
      </c>
      <c r="F854" t="s">
        <v>3035</v>
      </c>
      <c r="G854" s="339" t="s">
        <v>3523</v>
      </c>
      <c r="H854" s="20">
        <v>2091</v>
      </c>
      <c r="I854" s="468" t="s">
        <v>43</v>
      </c>
      <c r="J854" s="469" t="str">
        <f>IF(ISBLANK(INDEX('Policy Characteristics'!D:D,MATCH($C854,'Policy Characteristics'!$C:$C,0))),"",INDEX('Policy Characteristics'!D:D,MATCH($C854,'Policy Characteristics'!$C:$C,0)))</f>
        <v>Hydrogen Combustion</v>
      </c>
      <c r="K854" s="446" t="str">
        <f>IF(ISBLANK(INDEX('Policy Characteristics'!E:E,MATCH($C854,'Policy Characteristics'!$C:$C,0))),"",INDEX('Policy Characteristics'!E:E,MATCH($C854,'Policy Characteristics'!$C:$C,0)))</f>
        <v>indst shift to hydrogen</v>
      </c>
      <c r="L854" s="242">
        <f>IF(ISBLANK(INDEX('Policy Characteristics'!F:F,MATCH($C854,'Policy Characteristics'!$C:$C,0))),"",INDEX('Policy Characteristics'!F:F,MATCH($C854,'Policy Characteristics'!$C:$C,0)))</f>
        <v>0</v>
      </c>
      <c r="M854" s="242">
        <f>IF(ISBLANK(INDEX('Policy Characteristics'!G:G,MATCH($C854,'Policy Characteristics'!$C:$C,0))),"",INDEX('Policy Characteristics'!G:G,MATCH($C854,'Policy Characteristics'!$C:$C,0)))</f>
        <v>1</v>
      </c>
      <c r="N854" s="242">
        <f>IF(ISBLANK(INDEX('Policy Characteristics'!H:H,MATCH($C854,'Policy Characteristics'!$C:$C,0))),"",INDEX('Policy Characteristics'!H:H,MATCH($C854,'Policy Characteristics'!$C:$C,0)))</f>
        <v>0.01</v>
      </c>
      <c r="O854" s="446" t="str">
        <f>IF(ISBLANK(INDEX('Policy Characteristics'!I:I,MATCH($C854,'Policy Characteristics'!$C:$C,0))),"",INDEX('Policy Characteristics'!I:I,MATCH($C854,'Policy Characteristics'!$C:$C,0)))</f>
        <v>% of fuel shifted</v>
      </c>
      <c r="P854" s="446" t="str">
        <f>IF(ISBLANK(INDEX('Policy Characteristics'!J:J,MATCH($C854,'Policy Characteristics'!$C:$C,0))),"",INDEX('Policy Characteristics'!J:J,MATCH($C854,'Policy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4" s="446" t="str">
        <f>IF(ISBLANK(INDEX('Policy Characteristics'!K:K,MATCH($C854,'Policy Characteristics'!$C:$C,0))),"",INDEX('Policy Characteristics'!K:K,MATCH($C854,'Policy Characteristics'!$C:$C,0)))</f>
        <v>industry-ag-main.html#fuel-switching</v>
      </c>
      <c r="R854" s="446" t="str">
        <f>IF(ISBLANK(INDEX('Policy Characteristics'!L:L,MATCH($C854,'Policy Characteristics'!$C:$C,0))),"",INDEX('Policy Characteristics'!L:L,MATCH($C854,'Policy Characteristics'!$C:$C,0)))</f>
        <v>industry-elec-and-hydrogen.html</v>
      </c>
    </row>
    <row r="855" spans="1:18" s="295" customFormat="1" x14ac:dyDescent="0.25">
      <c r="A855" s="446" t="str">
        <f>IF(ISBLANK(INDEX('Policy Characteristics'!A:A,MATCH($C855,'Policy Characteristics'!$C:$C,0))),"",INDEX('Policy Characteristics'!A:A,MATCH($C855,'Policy Characteristics'!$C:$C,0)))</f>
        <v>Industry</v>
      </c>
      <c r="B855" s="467" t="str">
        <f>IF(ISBLANK(INDEX('Policy Characteristics'!B:B,MATCH($C855,'Policy Characteristics'!$C:$C,0))),"",INDEX('Policy Characteristics'!B:B,MATCH($C855,'Policy Characteristics'!$C:$C,0)))</f>
        <v>Hydrogen Combustion</v>
      </c>
      <c r="C855" s="446" t="str">
        <f t="shared" si="38"/>
        <v>Fraction of Eligible Industrial Energy Use Shifted to Hydrogen</v>
      </c>
      <c r="D855" s="294" t="s">
        <v>3071</v>
      </c>
      <c r="E855" t="s">
        <v>3517</v>
      </c>
      <c r="F855" t="s">
        <v>3035</v>
      </c>
      <c r="G855" s="339" t="s">
        <v>3524</v>
      </c>
      <c r="H855" s="20">
        <v>2092</v>
      </c>
      <c r="I855" s="468" t="s">
        <v>43</v>
      </c>
      <c r="J855" s="469" t="str">
        <f>IF(ISBLANK(INDEX('Policy Characteristics'!D:D,MATCH($C855,'Policy Characteristics'!$C:$C,0))),"",INDEX('Policy Characteristics'!D:D,MATCH($C855,'Policy Characteristics'!$C:$C,0)))</f>
        <v>Hydrogen Combustion</v>
      </c>
      <c r="K855" s="446" t="str">
        <f>IF(ISBLANK(INDEX('Policy Characteristics'!E:E,MATCH($C855,'Policy Characteristics'!$C:$C,0))),"",INDEX('Policy Characteristics'!E:E,MATCH($C855,'Policy Characteristics'!$C:$C,0)))</f>
        <v>indst shift to hydrogen</v>
      </c>
      <c r="L855" s="242">
        <f>IF(ISBLANK(INDEX('Policy Characteristics'!F:F,MATCH($C855,'Policy Characteristics'!$C:$C,0))),"",INDEX('Policy Characteristics'!F:F,MATCH($C855,'Policy Characteristics'!$C:$C,0)))</f>
        <v>0</v>
      </c>
      <c r="M855" s="242">
        <f>IF(ISBLANK(INDEX('Policy Characteristics'!G:G,MATCH($C855,'Policy Characteristics'!$C:$C,0))),"",INDEX('Policy Characteristics'!G:G,MATCH($C855,'Policy Characteristics'!$C:$C,0)))</f>
        <v>1</v>
      </c>
      <c r="N855" s="242">
        <f>IF(ISBLANK(INDEX('Policy Characteristics'!H:H,MATCH($C855,'Policy Characteristics'!$C:$C,0))),"",INDEX('Policy Characteristics'!H:H,MATCH($C855,'Policy Characteristics'!$C:$C,0)))</f>
        <v>0.01</v>
      </c>
      <c r="O855" s="446" t="str">
        <f>IF(ISBLANK(INDEX('Policy Characteristics'!I:I,MATCH($C855,'Policy Characteristics'!$C:$C,0))),"",INDEX('Policy Characteristics'!I:I,MATCH($C855,'Policy Characteristics'!$C:$C,0)))</f>
        <v>% of fuel shifted</v>
      </c>
      <c r="P855" s="446" t="str">
        <f>IF(ISBLANK(INDEX('Policy Characteristics'!J:J,MATCH($C855,'Policy Characteristics'!$C:$C,0))),"",INDEX('Policy Characteristics'!J:J,MATCH($C855,'Policy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5" s="446" t="str">
        <f>IF(ISBLANK(INDEX('Policy Characteristics'!K:K,MATCH($C855,'Policy Characteristics'!$C:$C,0))),"",INDEX('Policy Characteristics'!K:K,MATCH($C855,'Policy Characteristics'!$C:$C,0)))</f>
        <v>industry-ag-main.html#fuel-switching</v>
      </c>
      <c r="R855" s="446" t="str">
        <f>IF(ISBLANK(INDEX('Policy Characteristics'!L:L,MATCH($C855,'Policy Characteristics'!$C:$C,0))),"",INDEX('Policy Characteristics'!L:L,MATCH($C855,'Policy Characteristics'!$C:$C,0)))</f>
        <v>industry-elec-and-hydrogen.html</v>
      </c>
    </row>
    <row r="856" spans="1:18" s="295" customFormat="1" x14ac:dyDescent="0.25">
      <c r="A856" s="446" t="str">
        <f>IF(ISBLANK(INDEX('Policy Characteristics'!A:A,MATCH($C856,'Policy Characteristics'!$C:$C,0))),"",INDEX('Policy Characteristics'!A:A,MATCH($C856,'Policy Characteristics'!$C:$C,0)))</f>
        <v>Industry</v>
      </c>
      <c r="B856" s="467" t="str">
        <f>IF(ISBLANK(INDEX('Policy Characteristics'!B:B,MATCH($C856,'Policy Characteristics'!$C:$C,0))),"",INDEX('Policy Characteristics'!B:B,MATCH($C856,'Policy Characteristics'!$C:$C,0)))</f>
        <v>Hydrogen Combustion</v>
      </c>
      <c r="C856" s="446" t="str">
        <f t="shared" si="38"/>
        <v>Fraction of Eligible Industrial Energy Use Shifted to Hydrogen</v>
      </c>
      <c r="D856" s="294" t="s">
        <v>3071</v>
      </c>
      <c r="E856" t="s">
        <v>3518</v>
      </c>
      <c r="F856" t="s">
        <v>3035</v>
      </c>
      <c r="G856" s="339" t="s">
        <v>3525</v>
      </c>
      <c r="H856" s="20">
        <v>2093</v>
      </c>
      <c r="I856" s="468" t="s">
        <v>43</v>
      </c>
      <c r="J856" s="469" t="str">
        <f>IF(ISBLANK(INDEX('Policy Characteristics'!D:D,MATCH($C856,'Policy Characteristics'!$C:$C,0))),"",INDEX('Policy Characteristics'!D:D,MATCH($C856,'Policy Characteristics'!$C:$C,0)))</f>
        <v>Hydrogen Combustion</v>
      </c>
      <c r="K856" s="446" t="str">
        <f>IF(ISBLANK(INDEX('Policy Characteristics'!E:E,MATCH($C856,'Policy Characteristics'!$C:$C,0))),"",INDEX('Policy Characteristics'!E:E,MATCH($C856,'Policy Characteristics'!$C:$C,0)))</f>
        <v>indst shift to hydrogen</v>
      </c>
      <c r="L856" s="242">
        <f>IF(ISBLANK(INDEX('Policy Characteristics'!F:F,MATCH($C856,'Policy Characteristics'!$C:$C,0))),"",INDEX('Policy Characteristics'!F:F,MATCH($C856,'Policy Characteristics'!$C:$C,0)))</f>
        <v>0</v>
      </c>
      <c r="M856" s="242">
        <f>IF(ISBLANK(INDEX('Policy Characteristics'!G:G,MATCH($C856,'Policy Characteristics'!$C:$C,0))),"",INDEX('Policy Characteristics'!G:G,MATCH($C856,'Policy Characteristics'!$C:$C,0)))</f>
        <v>1</v>
      </c>
      <c r="N856" s="242">
        <f>IF(ISBLANK(INDEX('Policy Characteristics'!H:H,MATCH($C856,'Policy Characteristics'!$C:$C,0))),"",INDEX('Policy Characteristics'!H:H,MATCH($C856,'Policy Characteristics'!$C:$C,0)))</f>
        <v>0.01</v>
      </c>
      <c r="O856" s="446" t="str">
        <f>IF(ISBLANK(INDEX('Policy Characteristics'!I:I,MATCH($C856,'Policy Characteristics'!$C:$C,0))),"",INDEX('Policy Characteristics'!I:I,MATCH($C856,'Policy Characteristics'!$C:$C,0)))</f>
        <v>% of fuel shifted</v>
      </c>
      <c r="P856" s="446" t="str">
        <f>IF(ISBLANK(INDEX('Policy Characteristics'!J:J,MATCH($C856,'Policy Characteristics'!$C:$C,0))),"",INDEX('Policy Characteristics'!J:J,MATCH($C856,'Policy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6" s="446" t="str">
        <f>IF(ISBLANK(INDEX('Policy Characteristics'!K:K,MATCH($C856,'Policy Characteristics'!$C:$C,0))),"",INDEX('Policy Characteristics'!K:K,MATCH($C856,'Policy Characteristics'!$C:$C,0)))</f>
        <v>industry-ag-main.html#fuel-switching</v>
      </c>
      <c r="R856" s="446" t="str">
        <f>IF(ISBLANK(INDEX('Policy Characteristics'!L:L,MATCH($C856,'Policy Characteristics'!$C:$C,0))),"",INDEX('Policy Characteristics'!L:L,MATCH($C856,'Policy Characteristics'!$C:$C,0)))</f>
        <v>industry-elec-and-hydrogen.html</v>
      </c>
    </row>
    <row r="857" spans="1:18" s="295" customFormat="1" x14ac:dyDescent="0.25">
      <c r="A857" s="446" t="str">
        <f>IF(ISBLANK(INDEX('Policy Characteristics'!A:A,MATCH($C857,'Policy Characteristics'!$C:$C,0))),"",INDEX('Policy Characteristics'!A:A,MATCH($C857,'Policy Characteristics'!$C:$C,0)))</f>
        <v>Industry</v>
      </c>
      <c r="B857" s="467" t="str">
        <f>IF(ISBLANK(INDEX('Policy Characteristics'!B:B,MATCH($C857,'Policy Characteristics'!$C:$C,0))),"",INDEX('Policy Characteristics'!B:B,MATCH($C857,'Policy Characteristics'!$C:$C,0)))</f>
        <v>Hydrogen Combustion</v>
      </c>
      <c r="C857" s="446" t="str">
        <f t="shared" si="38"/>
        <v>Fraction of Eligible Industrial Energy Use Shifted to Hydrogen</v>
      </c>
      <c r="D857" s="294" t="s">
        <v>3071</v>
      </c>
      <c r="E857" t="s">
        <v>3519</v>
      </c>
      <c r="F857" t="s">
        <v>3035</v>
      </c>
      <c r="G857" s="339" t="s">
        <v>3526</v>
      </c>
      <c r="H857" s="20">
        <v>2094</v>
      </c>
      <c r="I857" s="468" t="s">
        <v>44</v>
      </c>
      <c r="J857" s="469" t="str">
        <f>IF(ISBLANK(INDEX('Policy Characteristics'!D:D,MATCH($C857,'Policy Characteristics'!$C:$C,0))),"",INDEX('Policy Characteristics'!D:D,MATCH($C857,'Policy Characteristics'!$C:$C,0)))</f>
        <v>Hydrogen Combustion</v>
      </c>
      <c r="K857" s="446" t="str">
        <f>IF(ISBLANK(INDEX('Policy Characteristics'!E:E,MATCH($C857,'Policy Characteristics'!$C:$C,0))),"",INDEX('Policy Characteristics'!E:E,MATCH($C857,'Policy Characteristics'!$C:$C,0)))</f>
        <v>indst shift to hydrogen</v>
      </c>
      <c r="L857" s="242">
        <f>IF(ISBLANK(INDEX('Policy Characteristics'!F:F,MATCH($C857,'Policy Characteristics'!$C:$C,0))),"",INDEX('Policy Characteristics'!F:F,MATCH($C857,'Policy Characteristics'!$C:$C,0)))</f>
        <v>0</v>
      </c>
      <c r="M857" s="242">
        <f>IF(ISBLANK(INDEX('Policy Characteristics'!G:G,MATCH($C857,'Policy Characteristics'!$C:$C,0))),"",INDEX('Policy Characteristics'!G:G,MATCH($C857,'Policy Characteristics'!$C:$C,0)))</f>
        <v>1</v>
      </c>
      <c r="N857" s="242">
        <f>IF(ISBLANK(INDEX('Policy Characteristics'!H:H,MATCH($C857,'Policy Characteristics'!$C:$C,0))),"",INDEX('Policy Characteristics'!H:H,MATCH($C857,'Policy Characteristics'!$C:$C,0)))</f>
        <v>0.01</v>
      </c>
      <c r="O857" s="446" t="str">
        <f>IF(ISBLANK(INDEX('Policy Characteristics'!I:I,MATCH($C857,'Policy Characteristics'!$C:$C,0))),"",INDEX('Policy Characteristics'!I:I,MATCH($C857,'Policy Characteristics'!$C:$C,0)))</f>
        <v>% of fuel shifted</v>
      </c>
      <c r="P857" s="446" t="str">
        <f>IF(ISBLANK(INDEX('Policy Characteristics'!J:J,MATCH($C857,'Policy Characteristics'!$C:$C,0))),"",INDEX('Policy Characteristics'!J:J,MATCH($C857,'Policy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7" s="446" t="str">
        <f>IF(ISBLANK(INDEX('Policy Characteristics'!K:K,MATCH($C857,'Policy Characteristics'!$C:$C,0))),"",INDEX('Policy Characteristics'!K:K,MATCH($C857,'Policy Characteristics'!$C:$C,0)))</f>
        <v>industry-ag-main.html#fuel-switching</v>
      </c>
      <c r="R857" s="446" t="str">
        <f>IF(ISBLANK(INDEX('Policy Characteristics'!L:L,MATCH($C857,'Policy Characteristics'!$C:$C,0))),"",INDEX('Policy Characteristics'!L:L,MATCH($C857,'Policy Characteristics'!$C:$C,0)))</f>
        <v>industry-elec-and-hydrogen.html</v>
      </c>
    </row>
    <row r="858" spans="1:18" s="295" customFormat="1" x14ac:dyDescent="0.25">
      <c r="A858" s="446" t="str">
        <f>IF(ISBLANK(INDEX('Policy Characteristics'!A:A,MATCH($C858,'Policy Characteristics'!$C:$C,0))),"",INDEX('Policy Characteristics'!A:A,MATCH($C858,'Policy Characteristics'!$C:$C,0)))</f>
        <v>Industry</v>
      </c>
      <c r="B858" s="467" t="str">
        <f>IF(ISBLANK(INDEX('Policy Characteristics'!B:B,MATCH($C858,'Policy Characteristics'!$C:$C,0))),"",INDEX('Policy Characteristics'!B:B,MATCH($C858,'Policy Characteristics'!$C:$C,0)))</f>
        <v>Hydrogen Combustion</v>
      </c>
      <c r="C858" s="446" t="str">
        <f t="shared" si="38"/>
        <v>Fraction of Eligible Industrial Energy Use Shifted to Hydrogen</v>
      </c>
      <c r="D858" s="294" t="s">
        <v>3071</v>
      </c>
      <c r="E858" t="s">
        <v>3520</v>
      </c>
      <c r="F858" t="s">
        <v>3035</v>
      </c>
      <c r="G858" s="339" t="s">
        <v>3527</v>
      </c>
      <c r="H858" s="20">
        <v>2095</v>
      </c>
      <c r="I858" s="468" t="s">
        <v>43</v>
      </c>
      <c r="J858" s="469" t="str">
        <f>IF(ISBLANK(INDEX('Policy Characteristics'!D:D,MATCH($C858,'Policy Characteristics'!$C:$C,0))),"",INDEX('Policy Characteristics'!D:D,MATCH($C858,'Policy Characteristics'!$C:$C,0)))</f>
        <v>Hydrogen Combustion</v>
      </c>
      <c r="K858" s="446" t="str">
        <f>IF(ISBLANK(INDEX('Policy Characteristics'!E:E,MATCH($C858,'Policy Characteristics'!$C:$C,0))),"",INDEX('Policy Characteristics'!E:E,MATCH($C858,'Policy Characteristics'!$C:$C,0)))</f>
        <v>indst shift to hydrogen</v>
      </c>
      <c r="L858" s="242">
        <f>IF(ISBLANK(INDEX('Policy Characteristics'!F:F,MATCH($C858,'Policy Characteristics'!$C:$C,0))),"",INDEX('Policy Characteristics'!F:F,MATCH($C858,'Policy Characteristics'!$C:$C,0)))</f>
        <v>0</v>
      </c>
      <c r="M858" s="242">
        <f>IF(ISBLANK(INDEX('Policy Characteristics'!G:G,MATCH($C858,'Policy Characteristics'!$C:$C,0))),"",INDEX('Policy Characteristics'!G:G,MATCH($C858,'Policy Characteristics'!$C:$C,0)))</f>
        <v>1</v>
      </c>
      <c r="N858" s="242">
        <f>IF(ISBLANK(INDEX('Policy Characteristics'!H:H,MATCH($C858,'Policy Characteristics'!$C:$C,0))),"",INDEX('Policy Characteristics'!H:H,MATCH($C858,'Policy Characteristics'!$C:$C,0)))</f>
        <v>0.01</v>
      </c>
      <c r="O858" s="446" t="str">
        <f>IF(ISBLANK(INDEX('Policy Characteristics'!I:I,MATCH($C858,'Policy Characteristics'!$C:$C,0))),"",INDEX('Policy Characteristics'!I:I,MATCH($C858,'Policy Characteristics'!$C:$C,0)))</f>
        <v>% of fuel shifted</v>
      </c>
      <c r="P858" s="446" t="str">
        <f>IF(ISBLANK(INDEX('Policy Characteristics'!J:J,MATCH($C858,'Policy Characteristics'!$C:$C,0))),"",INDEX('Policy Characteristics'!J:J,MATCH($C858,'Policy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8" s="446" t="str">
        <f>IF(ISBLANK(INDEX('Policy Characteristics'!K:K,MATCH($C858,'Policy Characteristics'!$C:$C,0))),"",INDEX('Policy Characteristics'!K:K,MATCH($C858,'Policy Characteristics'!$C:$C,0)))</f>
        <v>industry-ag-main.html#fuel-switching</v>
      </c>
      <c r="R858" s="446" t="str">
        <f>IF(ISBLANK(INDEX('Policy Characteristics'!L:L,MATCH($C858,'Policy Characteristics'!$C:$C,0))),"",INDEX('Policy Characteristics'!L:L,MATCH($C858,'Policy Characteristics'!$C:$C,0)))</f>
        <v>industry-elec-and-hydrogen.html</v>
      </c>
    </row>
    <row r="859" spans="1:18" s="295" customFormat="1" x14ac:dyDescent="0.25">
      <c r="A859" s="446" t="str">
        <f>IF(ISBLANK(INDEX('Policy Characteristics'!A:A,MATCH($C859,'Policy Characteristics'!$C:$C,0))),"",INDEX('Policy Characteristics'!A:A,MATCH($C859,'Policy Characteristics'!$C:$C,0)))</f>
        <v>Industry</v>
      </c>
      <c r="B859" s="467" t="str">
        <f>IF(ISBLANK(INDEX('Policy Characteristics'!B:B,MATCH($C859,'Policy Characteristics'!$C:$C,0))),"",INDEX('Policy Characteristics'!B:B,MATCH($C859,'Policy Characteristics'!$C:$C,0)))</f>
        <v>Hydrogen Combustion</v>
      </c>
      <c r="C859" s="446" t="str">
        <f t="shared" si="38"/>
        <v>Fraction of Eligible Industrial Energy Use Shifted to Hydrogen</v>
      </c>
      <c r="D859" s="294" t="s">
        <v>3071</v>
      </c>
      <c r="E859" t="s">
        <v>3521</v>
      </c>
      <c r="F859" t="s">
        <v>3035</v>
      </c>
      <c r="G859" s="339" t="s">
        <v>3528</v>
      </c>
      <c r="H859" s="20">
        <v>2096</v>
      </c>
      <c r="I859" s="468" t="s">
        <v>44</v>
      </c>
      <c r="J859" s="469" t="str">
        <f>IF(ISBLANK(INDEX('Policy Characteristics'!D:D,MATCH($C859,'Policy Characteristics'!$C:$C,0))),"",INDEX('Policy Characteristics'!D:D,MATCH($C859,'Policy Characteristics'!$C:$C,0)))</f>
        <v>Hydrogen Combustion</v>
      </c>
      <c r="K859" s="446" t="str">
        <f>IF(ISBLANK(INDEX('Policy Characteristics'!E:E,MATCH($C859,'Policy Characteristics'!$C:$C,0))),"",INDEX('Policy Characteristics'!E:E,MATCH($C859,'Policy Characteristics'!$C:$C,0)))</f>
        <v>indst shift to hydrogen</v>
      </c>
      <c r="L859" s="242">
        <f>IF(ISBLANK(INDEX('Policy Characteristics'!F:F,MATCH($C859,'Policy Characteristics'!$C:$C,0))),"",INDEX('Policy Characteristics'!F:F,MATCH($C859,'Policy Characteristics'!$C:$C,0)))</f>
        <v>0</v>
      </c>
      <c r="M859" s="242">
        <f>IF(ISBLANK(INDEX('Policy Characteristics'!G:G,MATCH($C859,'Policy Characteristics'!$C:$C,0))),"",INDEX('Policy Characteristics'!G:G,MATCH($C859,'Policy Characteristics'!$C:$C,0)))</f>
        <v>1</v>
      </c>
      <c r="N859" s="242">
        <f>IF(ISBLANK(INDEX('Policy Characteristics'!H:H,MATCH($C859,'Policy Characteristics'!$C:$C,0))),"",INDEX('Policy Characteristics'!H:H,MATCH($C859,'Policy Characteristics'!$C:$C,0)))</f>
        <v>0.01</v>
      </c>
      <c r="O859" s="446" t="str">
        <f>IF(ISBLANK(INDEX('Policy Characteristics'!I:I,MATCH($C859,'Policy Characteristics'!$C:$C,0))),"",INDEX('Policy Characteristics'!I:I,MATCH($C859,'Policy Characteristics'!$C:$C,0)))</f>
        <v>% of fuel shifted</v>
      </c>
      <c r="P859" s="446" t="str">
        <f>IF(ISBLANK(INDEX('Policy Characteristics'!J:J,MATCH($C859,'Policy Characteristics'!$C:$C,0))),"",INDEX('Policy Characteristics'!J:J,MATCH($C859,'Policy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9" s="446" t="str">
        <f>IF(ISBLANK(INDEX('Policy Characteristics'!K:K,MATCH($C859,'Policy Characteristics'!$C:$C,0))),"",INDEX('Policy Characteristics'!K:K,MATCH($C859,'Policy Characteristics'!$C:$C,0)))</f>
        <v>industry-ag-main.html#fuel-switching</v>
      </c>
      <c r="R859" s="446" t="str">
        <f>IF(ISBLANK(INDEX('Policy Characteristics'!L:L,MATCH($C859,'Policy Characteristics'!$C:$C,0))),"",INDEX('Policy Characteristics'!L:L,MATCH($C859,'Policy Characteristics'!$C:$C,0)))</f>
        <v>industry-elec-and-hydrogen.html</v>
      </c>
    </row>
    <row r="860" spans="1:18" s="295" customFormat="1" x14ac:dyDescent="0.25">
      <c r="A860" s="446" t="str">
        <f>IF(ISBLANK(INDEX('Policy Characteristics'!A:A,MATCH($C860,'Policy Characteristics'!$C:$C,0))),"",INDEX('Policy Characteristics'!A:A,MATCH($C860,'Policy Characteristics'!$C:$C,0)))</f>
        <v>Industry</v>
      </c>
      <c r="B860" s="467" t="str">
        <f>IF(ISBLANK(INDEX('Policy Characteristics'!B:B,MATCH($C860,'Policy Characteristics'!$C:$C,0))),"",INDEX('Policy Characteristics'!B:B,MATCH($C860,'Policy Characteristics'!$C:$C,0)))</f>
        <v>Hydrogen Combustion</v>
      </c>
      <c r="C860" s="446" t="str">
        <f t="shared" si="38"/>
        <v>Fraction of Eligible Industrial Energy Use Shifted to Hydrogen</v>
      </c>
      <c r="D860" s="294" t="s">
        <v>3071</v>
      </c>
      <c r="E860" t="s">
        <v>3673</v>
      </c>
      <c r="F860" t="s">
        <v>3035</v>
      </c>
      <c r="G860" s="339" t="s">
        <v>3673</v>
      </c>
      <c r="H860" s="20">
        <v>2097</v>
      </c>
      <c r="I860" s="468" t="s">
        <v>43</v>
      </c>
      <c r="J860" s="469" t="str">
        <f>IF(ISBLANK(INDEX('Policy Characteristics'!D:D,MATCH($C860,'Policy Characteristics'!$C:$C,0))),"",INDEX('Policy Characteristics'!D:D,MATCH($C860,'Policy Characteristics'!$C:$C,0)))</f>
        <v>Hydrogen Combustion</v>
      </c>
      <c r="K860" s="446" t="str">
        <f>IF(ISBLANK(INDEX('Policy Characteristics'!E:E,MATCH($C860,'Policy Characteristics'!$C:$C,0))),"",INDEX('Policy Characteristics'!E:E,MATCH($C860,'Policy Characteristics'!$C:$C,0)))</f>
        <v>indst shift to hydrogen</v>
      </c>
      <c r="L860" s="242">
        <f>IF(ISBLANK(INDEX('Policy Characteristics'!F:F,MATCH($C860,'Policy Characteristics'!$C:$C,0))),"",INDEX('Policy Characteristics'!F:F,MATCH($C860,'Policy Characteristics'!$C:$C,0)))</f>
        <v>0</v>
      </c>
      <c r="M860" s="242">
        <f>IF(ISBLANK(INDEX('Policy Characteristics'!G:G,MATCH($C860,'Policy Characteristics'!$C:$C,0))),"",INDEX('Policy Characteristics'!G:G,MATCH($C860,'Policy Characteristics'!$C:$C,0)))</f>
        <v>1</v>
      </c>
      <c r="N860" s="242">
        <f>IF(ISBLANK(INDEX('Policy Characteristics'!H:H,MATCH($C860,'Policy Characteristics'!$C:$C,0))),"",INDEX('Policy Characteristics'!H:H,MATCH($C860,'Policy Characteristics'!$C:$C,0)))</f>
        <v>0.01</v>
      </c>
      <c r="O860" s="446" t="str">
        <f>IF(ISBLANK(INDEX('Policy Characteristics'!I:I,MATCH($C860,'Policy Characteristics'!$C:$C,0))),"",INDEX('Policy Characteristics'!I:I,MATCH($C860,'Policy Characteristics'!$C:$C,0)))</f>
        <v>% of fuel shifted</v>
      </c>
      <c r="P860" s="446" t="str">
        <f>IF(ISBLANK(INDEX('Policy Characteristics'!J:J,MATCH($C860,'Policy Characteristics'!$C:$C,0))),"",INDEX('Policy Characteristics'!J:J,MATCH($C860,'Policy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0" s="446" t="str">
        <f>IF(ISBLANK(INDEX('Policy Characteristics'!K:K,MATCH($C860,'Policy Characteristics'!$C:$C,0))),"",INDEX('Policy Characteristics'!K:K,MATCH($C860,'Policy Characteristics'!$C:$C,0)))</f>
        <v>industry-ag-main.html#fuel-switching</v>
      </c>
      <c r="R860" s="446" t="str">
        <f>IF(ISBLANK(INDEX('Policy Characteristics'!L:L,MATCH($C860,'Policy Characteristics'!$C:$C,0))),"",INDEX('Policy Characteristics'!L:L,MATCH($C860,'Policy Characteristics'!$C:$C,0)))</f>
        <v>industry-elec-and-hydrogen.html</v>
      </c>
    </row>
    <row r="861" spans="1:18" s="295" customFormat="1" x14ac:dyDescent="0.25">
      <c r="A861" s="446" t="str">
        <f>IF(ISBLANK(INDEX('Policy Characteristics'!A:A,MATCH($C861,'Policy Characteristics'!$C:$C,0))),"",INDEX('Policy Characteristics'!A:A,MATCH($C861,'Policy Characteristics'!$C:$C,0)))</f>
        <v>Industry</v>
      </c>
      <c r="B861" s="467" t="str">
        <f>IF(ISBLANK(INDEX('Policy Characteristics'!B:B,MATCH($C861,'Policy Characteristics'!$C:$C,0))),"",INDEX('Policy Characteristics'!B:B,MATCH($C861,'Policy Characteristics'!$C:$C,0)))</f>
        <v>Hydrogen Combustion</v>
      </c>
      <c r="C861" s="446" t="str">
        <f t="shared" si="38"/>
        <v>Fraction of Eligible Industrial Energy Use Shifted to Hydrogen</v>
      </c>
      <c r="D861" s="294" t="s">
        <v>3072</v>
      </c>
      <c r="E861" t="s">
        <v>3515</v>
      </c>
      <c r="F861" t="s">
        <v>3036</v>
      </c>
      <c r="G861" s="339" t="s">
        <v>3522</v>
      </c>
      <c r="H861" s="20">
        <v>2098</v>
      </c>
      <c r="I861" s="468" t="s">
        <v>43</v>
      </c>
      <c r="J861" s="469" t="str">
        <f>IF(ISBLANK(INDEX('Policy Characteristics'!D:D,MATCH($C861,'Policy Characteristics'!$C:$C,0))),"",INDEX('Policy Characteristics'!D:D,MATCH($C861,'Policy Characteristics'!$C:$C,0)))</f>
        <v>Hydrogen Combustion</v>
      </c>
      <c r="K861" s="446" t="str">
        <f>IF(ISBLANK(INDEX('Policy Characteristics'!E:E,MATCH($C861,'Policy Characteristics'!$C:$C,0))),"",INDEX('Policy Characteristics'!E:E,MATCH($C861,'Policy Characteristics'!$C:$C,0)))</f>
        <v>indst shift to hydrogen</v>
      </c>
      <c r="L861" s="242">
        <f>IF(ISBLANK(INDEX('Policy Characteristics'!F:F,MATCH($C861,'Policy Characteristics'!$C:$C,0))),"",INDEX('Policy Characteristics'!F:F,MATCH($C861,'Policy Characteristics'!$C:$C,0)))</f>
        <v>0</v>
      </c>
      <c r="M861" s="242">
        <f>IF(ISBLANK(INDEX('Policy Characteristics'!G:G,MATCH($C861,'Policy Characteristics'!$C:$C,0))),"",INDEX('Policy Characteristics'!G:G,MATCH($C861,'Policy Characteristics'!$C:$C,0)))</f>
        <v>1</v>
      </c>
      <c r="N861" s="242">
        <f>IF(ISBLANK(INDEX('Policy Characteristics'!H:H,MATCH($C861,'Policy Characteristics'!$C:$C,0))),"",INDEX('Policy Characteristics'!H:H,MATCH($C861,'Policy Characteristics'!$C:$C,0)))</f>
        <v>0.01</v>
      </c>
      <c r="O861" s="446" t="str">
        <f>IF(ISBLANK(INDEX('Policy Characteristics'!I:I,MATCH($C861,'Policy Characteristics'!$C:$C,0))),"",INDEX('Policy Characteristics'!I:I,MATCH($C861,'Policy Characteristics'!$C:$C,0)))</f>
        <v>% of fuel shifted</v>
      </c>
      <c r="P861" s="446" t="str">
        <f>IF(ISBLANK(INDEX('Policy Characteristics'!J:J,MATCH($C861,'Policy Characteristics'!$C:$C,0))),"",INDEX('Policy Characteristics'!J:J,MATCH($C861,'Policy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1" s="446" t="str">
        <f>IF(ISBLANK(INDEX('Policy Characteristics'!K:K,MATCH($C861,'Policy Characteristics'!$C:$C,0))),"",INDEX('Policy Characteristics'!K:K,MATCH($C861,'Policy Characteristics'!$C:$C,0)))</f>
        <v>industry-ag-main.html#fuel-switching</v>
      </c>
      <c r="R861" s="446" t="str">
        <f>IF(ISBLANK(INDEX('Policy Characteristics'!L:L,MATCH($C861,'Policy Characteristics'!$C:$C,0))),"",INDEX('Policy Characteristics'!L:L,MATCH($C861,'Policy Characteristics'!$C:$C,0)))</f>
        <v>industry-elec-and-hydrogen.html</v>
      </c>
    </row>
    <row r="862" spans="1:18" s="295" customFormat="1" x14ac:dyDescent="0.25">
      <c r="A862" s="446" t="str">
        <f>IF(ISBLANK(INDEX('Policy Characteristics'!A:A,MATCH($C862,'Policy Characteristics'!$C:$C,0))),"",INDEX('Policy Characteristics'!A:A,MATCH($C862,'Policy Characteristics'!$C:$C,0)))</f>
        <v>Industry</v>
      </c>
      <c r="B862" s="467" t="str">
        <f>IF(ISBLANK(INDEX('Policy Characteristics'!B:B,MATCH($C862,'Policy Characteristics'!$C:$C,0))),"",INDEX('Policy Characteristics'!B:B,MATCH($C862,'Policy Characteristics'!$C:$C,0)))</f>
        <v>Hydrogen Combustion</v>
      </c>
      <c r="C862" s="446" t="str">
        <f t="shared" si="38"/>
        <v>Fraction of Eligible Industrial Energy Use Shifted to Hydrogen</v>
      </c>
      <c r="D862" s="294" t="s">
        <v>3072</v>
      </c>
      <c r="E862" t="s">
        <v>3516</v>
      </c>
      <c r="F862" t="s">
        <v>3036</v>
      </c>
      <c r="G862" s="339" t="s">
        <v>3523</v>
      </c>
      <c r="H862" s="20">
        <v>2099</v>
      </c>
      <c r="I862" s="468" t="s">
        <v>43</v>
      </c>
      <c r="J862" s="469" t="str">
        <f>IF(ISBLANK(INDEX('Policy Characteristics'!D:D,MATCH($C862,'Policy Characteristics'!$C:$C,0))),"",INDEX('Policy Characteristics'!D:D,MATCH($C862,'Policy Characteristics'!$C:$C,0)))</f>
        <v>Hydrogen Combustion</v>
      </c>
      <c r="K862" s="446" t="str">
        <f>IF(ISBLANK(INDEX('Policy Characteristics'!E:E,MATCH($C862,'Policy Characteristics'!$C:$C,0))),"",INDEX('Policy Characteristics'!E:E,MATCH($C862,'Policy Characteristics'!$C:$C,0)))</f>
        <v>indst shift to hydrogen</v>
      </c>
      <c r="L862" s="242">
        <f>IF(ISBLANK(INDEX('Policy Characteristics'!F:F,MATCH($C862,'Policy Characteristics'!$C:$C,0))),"",INDEX('Policy Characteristics'!F:F,MATCH($C862,'Policy Characteristics'!$C:$C,0)))</f>
        <v>0</v>
      </c>
      <c r="M862" s="242">
        <f>IF(ISBLANK(INDEX('Policy Characteristics'!G:G,MATCH($C862,'Policy Characteristics'!$C:$C,0))),"",INDEX('Policy Characteristics'!G:G,MATCH($C862,'Policy Characteristics'!$C:$C,0)))</f>
        <v>1</v>
      </c>
      <c r="N862" s="242">
        <f>IF(ISBLANK(INDEX('Policy Characteristics'!H:H,MATCH($C862,'Policy Characteristics'!$C:$C,0))),"",INDEX('Policy Characteristics'!H:H,MATCH($C862,'Policy Characteristics'!$C:$C,0)))</f>
        <v>0.01</v>
      </c>
      <c r="O862" s="446" t="str">
        <f>IF(ISBLANK(INDEX('Policy Characteristics'!I:I,MATCH($C862,'Policy Characteristics'!$C:$C,0))),"",INDEX('Policy Characteristics'!I:I,MATCH($C862,'Policy Characteristics'!$C:$C,0)))</f>
        <v>% of fuel shifted</v>
      </c>
      <c r="P862" s="446" t="str">
        <f>IF(ISBLANK(INDEX('Policy Characteristics'!J:J,MATCH($C862,'Policy Characteristics'!$C:$C,0))),"",INDEX('Policy Characteristics'!J:J,MATCH($C862,'Policy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2" s="446" t="str">
        <f>IF(ISBLANK(INDEX('Policy Characteristics'!K:K,MATCH($C862,'Policy Characteristics'!$C:$C,0))),"",INDEX('Policy Characteristics'!K:K,MATCH($C862,'Policy Characteristics'!$C:$C,0)))</f>
        <v>industry-ag-main.html#fuel-switching</v>
      </c>
      <c r="R862" s="446" t="str">
        <f>IF(ISBLANK(INDEX('Policy Characteristics'!L:L,MATCH($C862,'Policy Characteristics'!$C:$C,0))),"",INDEX('Policy Characteristics'!L:L,MATCH($C862,'Policy Characteristics'!$C:$C,0)))</f>
        <v>industry-elec-and-hydrogen.html</v>
      </c>
    </row>
    <row r="863" spans="1:18" s="295" customFormat="1" x14ac:dyDescent="0.25">
      <c r="A863" s="446" t="str">
        <f>IF(ISBLANK(INDEX('Policy Characteristics'!A:A,MATCH($C863,'Policy Characteristics'!$C:$C,0))),"",INDEX('Policy Characteristics'!A:A,MATCH($C863,'Policy Characteristics'!$C:$C,0)))</f>
        <v>Industry</v>
      </c>
      <c r="B863" s="467" t="str">
        <f>IF(ISBLANK(INDEX('Policy Characteristics'!B:B,MATCH($C863,'Policy Characteristics'!$C:$C,0))),"",INDEX('Policy Characteristics'!B:B,MATCH($C863,'Policy Characteristics'!$C:$C,0)))</f>
        <v>Hydrogen Combustion</v>
      </c>
      <c r="C863" s="446" t="str">
        <f t="shared" ref="C863:C926" si="39">C$797</f>
        <v>Fraction of Eligible Industrial Energy Use Shifted to Hydrogen</v>
      </c>
      <c r="D863" s="294" t="s">
        <v>3072</v>
      </c>
      <c r="E863" t="s">
        <v>3517</v>
      </c>
      <c r="F863" t="s">
        <v>3036</v>
      </c>
      <c r="G863" s="339" t="s">
        <v>3524</v>
      </c>
      <c r="H863" s="20">
        <v>2100</v>
      </c>
      <c r="I863" s="468" t="s">
        <v>43</v>
      </c>
      <c r="J863" s="469" t="str">
        <f>IF(ISBLANK(INDEX('Policy Characteristics'!D:D,MATCH($C863,'Policy Characteristics'!$C:$C,0))),"",INDEX('Policy Characteristics'!D:D,MATCH($C863,'Policy Characteristics'!$C:$C,0)))</f>
        <v>Hydrogen Combustion</v>
      </c>
      <c r="K863" s="446" t="str">
        <f>IF(ISBLANK(INDEX('Policy Characteristics'!E:E,MATCH($C863,'Policy Characteristics'!$C:$C,0))),"",INDEX('Policy Characteristics'!E:E,MATCH($C863,'Policy Characteristics'!$C:$C,0)))</f>
        <v>indst shift to hydrogen</v>
      </c>
      <c r="L863" s="242">
        <f>IF(ISBLANK(INDEX('Policy Characteristics'!F:F,MATCH($C863,'Policy Characteristics'!$C:$C,0))),"",INDEX('Policy Characteristics'!F:F,MATCH($C863,'Policy Characteristics'!$C:$C,0)))</f>
        <v>0</v>
      </c>
      <c r="M863" s="242">
        <f>IF(ISBLANK(INDEX('Policy Characteristics'!G:G,MATCH($C863,'Policy Characteristics'!$C:$C,0))),"",INDEX('Policy Characteristics'!G:G,MATCH($C863,'Policy Characteristics'!$C:$C,0)))</f>
        <v>1</v>
      </c>
      <c r="N863" s="242">
        <f>IF(ISBLANK(INDEX('Policy Characteristics'!H:H,MATCH($C863,'Policy Characteristics'!$C:$C,0))),"",INDEX('Policy Characteristics'!H:H,MATCH($C863,'Policy Characteristics'!$C:$C,0)))</f>
        <v>0.01</v>
      </c>
      <c r="O863" s="446" t="str">
        <f>IF(ISBLANK(INDEX('Policy Characteristics'!I:I,MATCH($C863,'Policy Characteristics'!$C:$C,0))),"",INDEX('Policy Characteristics'!I:I,MATCH($C863,'Policy Characteristics'!$C:$C,0)))</f>
        <v>% of fuel shifted</v>
      </c>
      <c r="P863" s="446" t="str">
        <f>IF(ISBLANK(INDEX('Policy Characteristics'!J:J,MATCH($C863,'Policy Characteristics'!$C:$C,0))),"",INDEX('Policy Characteristics'!J:J,MATCH($C863,'Policy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3" s="446" t="str">
        <f>IF(ISBLANK(INDEX('Policy Characteristics'!K:K,MATCH($C863,'Policy Characteristics'!$C:$C,0))),"",INDEX('Policy Characteristics'!K:K,MATCH($C863,'Policy Characteristics'!$C:$C,0)))</f>
        <v>industry-ag-main.html#fuel-switching</v>
      </c>
      <c r="R863" s="446" t="str">
        <f>IF(ISBLANK(INDEX('Policy Characteristics'!L:L,MATCH($C863,'Policy Characteristics'!$C:$C,0))),"",INDEX('Policy Characteristics'!L:L,MATCH($C863,'Policy Characteristics'!$C:$C,0)))</f>
        <v>industry-elec-and-hydrogen.html</v>
      </c>
    </row>
    <row r="864" spans="1:18" s="295" customFormat="1" x14ac:dyDescent="0.25">
      <c r="A864" s="446" t="str">
        <f>IF(ISBLANK(INDEX('Policy Characteristics'!A:A,MATCH($C864,'Policy Characteristics'!$C:$C,0))),"",INDEX('Policy Characteristics'!A:A,MATCH($C864,'Policy Characteristics'!$C:$C,0)))</f>
        <v>Industry</v>
      </c>
      <c r="B864" s="467" t="str">
        <f>IF(ISBLANK(INDEX('Policy Characteristics'!B:B,MATCH($C864,'Policy Characteristics'!$C:$C,0))),"",INDEX('Policy Characteristics'!B:B,MATCH($C864,'Policy Characteristics'!$C:$C,0)))</f>
        <v>Hydrogen Combustion</v>
      </c>
      <c r="C864" s="446" t="str">
        <f t="shared" si="39"/>
        <v>Fraction of Eligible Industrial Energy Use Shifted to Hydrogen</v>
      </c>
      <c r="D864" s="294" t="s">
        <v>3072</v>
      </c>
      <c r="E864" t="s">
        <v>3518</v>
      </c>
      <c r="F864" t="s">
        <v>3036</v>
      </c>
      <c r="G864" s="339" t="s">
        <v>3525</v>
      </c>
      <c r="H864" s="20">
        <v>2101</v>
      </c>
      <c r="I864" s="468" t="s">
        <v>43</v>
      </c>
      <c r="J864" s="469" t="str">
        <f>IF(ISBLANK(INDEX('Policy Characteristics'!D:D,MATCH($C864,'Policy Characteristics'!$C:$C,0))),"",INDEX('Policy Characteristics'!D:D,MATCH($C864,'Policy Characteristics'!$C:$C,0)))</f>
        <v>Hydrogen Combustion</v>
      </c>
      <c r="K864" s="446" t="str">
        <f>IF(ISBLANK(INDEX('Policy Characteristics'!E:E,MATCH($C864,'Policy Characteristics'!$C:$C,0))),"",INDEX('Policy Characteristics'!E:E,MATCH($C864,'Policy Characteristics'!$C:$C,0)))</f>
        <v>indst shift to hydrogen</v>
      </c>
      <c r="L864" s="242">
        <f>IF(ISBLANK(INDEX('Policy Characteristics'!F:F,MATCH($C864,'Policy Characteristics'!$C:$C,0))),"",INDEX('Policy Characteristics'!F:F,MATCH($C864,'Policy Characteristics'!$C:$C,0)))</f>
        <v>0</v>
      </c>
      <c r="M864" s="242">
        <f>IF(ISBLANK(INDEX('Policy Characteristics'!G:G,MATCH($C864,'Policy Characteristics'!$C:$C,0))),"",INDEX('Policy Characteristics'!G:G,MATCH($C864,'Policy Characteristics'!$C:$C,0)))</f>
        <v>1</v>
      </c>
      <c r="N864" s="242">
        <f>IF(ISBLANK(INDEX('Policy Characteristics'!H:H,MATCH($C864,'Policy Characteristics'!$C:$C,0))),"",INDEX('Policy Characteristics'!H:H,MATCH($C864,'Policy Characteristics'!$C:$C,0)))</f>
        <v>0.01</v>
      </c>
      <c r="O864" s="446" t="str">
        <f>IF(ISBLANK(INDEX('Policy Characteristics'!I:I,MATCH($C864,'Policy Characteristics'!$C:$C,0))),"",INDEX('Policy Characteristics'!I:I,MATCH($C864,'Policy Characteristics'!$C:$C,0)))</f>
        <v>% of fuel shifted</v>
      </c>
      <c r="P864" s="446" t="str">
        <f>IF(ISBLANK(INDEX('Policy Characteristics'!J:J,MATCH($C864,'Policy Characteristics'!$C:$C,0))),"",INDEX('Policy Characteristics'!J:J,MATCH($C864,'Policy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4" s="446" t="str">
        <f>IF(ISBLANK(INDEX('Policy Characteristics'!K:K,MATCH($C864,'Policy Characteristics'!$C:$C,0))),"",INDEX('Policy Characteristics'!K:K,MATCH($C864,'Policy Characteristics'!$C:$C,0)))</f>
        <v>industry-ag-main.html#fuel-switching</v>
      </c>
      <c r="R864" s="446" t="str">
        <f>IF(ISBLANK(INDEX('Policy Characteristics'!L:L,MATCH($C864,'Policy Characteristics'!$C:$C,0))),"",INDEX('Policy Characteristics'!L:L,MATCH($C864,'Policy Characteristics'!$C:$C,0)))</f>
        <v>industry-elec-and-hydrogen.html</v>
      </c>
    </row>
    <row r="865" spans="1:18" s="295" customFormat="1" x14ac:dyDescent="0.25">
      <c r="A865" s="446" t="str">
        <f>IF(ISBLANK(INDEX('Policy Characteristics'!A:A,MATCH($C865,'Policy Characteristics'!$C:$C,0))),"",INDEX('Policy Characteristics'!A:A,MATCH($C865,'Policy Characteristics'!$C:$C,0)))</f>
        <v>Industry</v>
      </c>
      <c r="B865" s="467" t="str">
        <f>IF(ISBLANK(INDEX('Policy Characteristics'!B:B,MATCH($C865,'Policy Characteristics'!$C:$C,0))),"",INDEX('Policy Characteristics'!B:B,MATCH($C865,'Policy Characteristics'!$C:$C,0)))</f>
        <v>Hydrogen Combustion</v>
      </c>
      <c r="C865" s="446" t="str">
        <f t="shared" si="39"/>
        <v>Fraction of Eligible Industrial Energy Use Shifted to Hydrogen</v>
      </c>
      <c r="D865" s="294" t="s">
        <v>3072</v>
      </c>
      <c r="E865" t="s">
        <v>3519</v>
      </c>
      <c r="F865" t="s">
        <v>3036</v>
      </c>
      <c r="G865" s="339" t="s">
        <v>3526</v>
      </c>
      <c r="H865" s="20">
        <v>2102</v>
      </c>
      <c r="I865" s="468" t="s">
        <v>43</v>
      </c>
      <c r="J865" s="469" t="str">
        <f>IF(ISBLANK(INDEX('Policy Characteristics'!D:D,MATCH($C865,'Policy Characteristics'!$C:$C,0))),"",INDEX('Policy Characteristics'!D:D,MATCH($C865,'Policy Characteristics'!$C:$C,0)))</f>
        <v>Hydrogen Combustion</v>
      </c>
      <c r="K865" s="446" t="str">
        <f>IF(ISBLANK(INDEX('Policy Characteristics'!E:E,MATCH($C865,'Policy Characteristics'!$C:$C,0))),"",INDEX('Policy Characteristics'!E:E,MATCH($C865,'Policy Characteristics'!$C:$C,0)))</f>
        <v>indst shift to hydrogen</v>
      </c>
      <c r="L865" s="242">
        <f>IF(ISBLANK(INDEX('Policy Characteristics'!F:F,MATCH($C865,'Policy Characteristics'!$C:$C,0))),"",INDEX('Policy Characteristics'!F:F,MATCH($C865,'Policy Characteristics'!$C:$C,0)))</f>
        <v>0</v>
      </c>
      <c r="M865" s="242">
        <f>IF(ISBLANK(INDEX('Policy Characteristics'!G:G,MATCH($C865,'Policy Characteristics'!$C:$C,0))),"",INDEX('Policy Characteristics'!G:G,MATCH($C865,'Policy Characteristics'!$C:$C,0)))</f>
        <v>1</v>
      </c>
      <c r="N865" s="242">
        <f>IF(ISBLANK(INDEX('Policy Characteristics'!H:H,MATCH($C865,'Policy Characteristics'!$C:$C,0))),"",INDEX('Policy Characteristics'!H:H,MATCH($C865,'Policy Characteristics'!$C:$C,0)))</f>
        <v>0.01</v>
      </c>
      <c r="O865" s="446" t="str">
        <f>IF(ISBLANK(INDEX('Policy Characteristics'!I:I,MATCH($C865,'Policy Characteristics'!$C:$C,0))),"",INDEX('Policy Characteristics'!I:I,MATCH($C865,'Policy Characteristics'!$C:$C,0)))</f>
        <v>% of fuel shifted</v>
      </c>
      <c r="P865" s="446" t="str">
        <f>IF(ISBLANK(INDEX('Policy Characteristics'!J:J,MATCH($C865,'Policy Characteristics'!$C:$C,0))),"",INDEX('Policy Characteristics'!J:J,MATCH($C865,'Policy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5" s="446" t="str">
        <f>IF(ISBLANK(INDEX('Policy Characteristics'!K:K,MATCH($C865,'Policy Characteristics'!$C:$C,0))),"",INDEX('Policy Characteristics'!K:K,MATCH($C865,'Policy Characteristics'!$C:$C,0)))</f>
        <v>industry-ag-main.html#fuel-switching</v>
      </c>
      <c r="R865" s="446" t="str">
        <f>IF(ISBLANK(INDEX('Policy Characteristics'!L:L,MATCH($C865,'Policy Characteristics'!$C:$C,0))),"",INDEX('Policy Characteristics'!L:L,MATCH($C865,'Policy Characteristics'!$C:$C,0)))</f>
        <v>industry-elec-and-hydrogen.html</v>
      </c>
    </row>
    <row r="866" spans="1:18" s="295" customFormat="1" x14ac:dyDescent="0.25">
      <c r="A866" s="446" t="str">
        <f>IF(ISBLANK(INDEX('Policy Characteristics'!A:A,MATCH($C866,'Policy Characteristics'!$C:$C,0))),"",INDEX('Policy Characteristics'!A:A,MATCH($C866,'Policy Characteristics'!$C:$C,0)))</f>
        <v>Industry</v>
      </c>
      <c r="B866" s="467" t="str">
        <f>IF(ISBLANK(INDEX('Policy Characteristics'!B:B,MATCH($C866,'Policy Characteristics'!$C:$C,0))),"",INDEX('Policy Characteristics'!B:B,MATCH($C866,'Policy Characteristics'!$C:$C,0)))</f>
        <v>Hydrogen Combustion</v>
      </c>
      <c r="C866" s="446" t="str">
        <f t="shared" si="39"/>
        <v>Fraction of Eligible Industrial Energy Use Shifted to Hydrogen</v>
      </c>
      <c r="D866" s="294" t="s">
        <v>3072</v>
      </c>
      <c r="E866" t="s">
        <v>3520</v>
      </c>
      <c r="F866" t="s">
        <v>3036</v>
      </c>
      <c r="G866" s="339" t="s">
        <v>3527</v>
      </c>
      <c r="H866" s="20">
        <v>2103</v>
      </c>
      <c r="I866" s="468" t="s">
        <v>43</v>
      </c>
      <c r="J866" s="469" t="str">
        <f>IF(ISBLANK(INDEX('Policy Characteristics'!D:D,MATCH($C866,'Policy Characteristics'!$C:$C,0))),"",INDEX('Policy Characteristics'!D:D,MATCH($C866,'Policy Characteristics'!$C:$C,0)))</f>
        <v>Hydrogen Combustion</v>
      </c>
      <c r="K866" s="446" t="str">
        <f>IF(ISBLANK(INDEX('Policy Characteristics'!E:E,MATCH($C866,'Policy Characteristics'!$C:$C,0))),"",INDEX('Policy Characteristics'!E:E,MATCH($C866,'Policy Characteristics'!$C:$C,0)))</f>
        <v>indst shift to hydrogen</v>
      </c>
      <c r="L866" s="242">
        <f>IF(ISBLANK(INDEX('Policy Characteristics'!F:F,MATCH($C866,'Policy Characteristics'!$C:$C,0))),"",INDEX('Policy Characteristics'!F:F,MATCH($C866,'Policy Characteristics'!$C:$C,0)))</f>
        <v>0</v>
      </c>
      <c r="M866" s="242">
        <f>IF(ISBLANK(INDEX('Policy Characteristics'!G:G,MATCH($C866,'Policy Characteristics'!$C:$C,0))),"",INDEX('Policy Characteristics'!G:G,MATCH($C866,'Policy Characteristics'!$C:$C,0)))</f>
        <v>1</v>
      </c>
      <c r="N866" s="242">
        <f>IF(ISBLANK(INDEX('Policy Characteristics'!H:H,MATCH($C866,'Policy Characteristics'!$C:$C,0))),"",INDEX('Policy Characteristics'!H:H,MATCH($C866,'Policy Characteristics'!$C:$C,0)))</f>
        <v>0.01</v>
      </c>
      <c r="O866" s="446" t="str">
        <f>IF(ISBLANK(INDEX('Policy Characteristics'!I:I,MATCH($C866,'Policy Characteristics'!$C:$C,0))),"",INDEX('Policy Characteristics'!I:I,MATCH($C866,'Policy Characteristics'!$C:$C,0)))</f>
        <v>% of fuel shifted</v>
      </c>
      <c r="P866" s="446" t="str">
        <f>IF(ISBLANK(INDEX('Policy Characteristics'!J:J,MATCH($C866,'Policy Characteristics'!$C:$C,0))),"",INDEX('Policy Characteristics'!J:J,MATCH($C866,'Policy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6" s="446" t="str">
        <f>IF(ISBLANK(INDEX('Policy Characteristics'!K:K,MATCH($C866,'Policy Characteristics'!$C:$C,0))),"",INDEX('Policy Characteristics'!K:K,MATCH($C866,'Policy Characteristics'!$C:$C,0)))</f>
        <v>industry-ag-main.html#fuel-switching</v>
      </c>
      <c r="R866" s="446" t="str">
        <f>IF(ISBLANK(INDEX('Policy Characteristics'!L:L,MATCH($C866,'Policy Characteristics'!$C:$C,0))),"",INDEX('Policy Characteristics'!L:L,MATCH($C866,'Policy Characteristics'!$C:$C,0)))</f>
        <v>industry-elec-and-hydrogen.html</v>
      </c>
    </row>
    <row r="867" spans="1:18" s="295" customFormat="1" x14ac:dyDescent="0.25">
      <c r="A867" s="446" t="str">
        <f>IF(ISBLANK(INDEX('Policy Characteristics'!A:A,MATCH($C867,'Policy Characteristics'!$C:$C,0))),"",INDEX('Policy Characteristics'!A:A,MATCH($C867,'Policy Characteristics'!$C:$C,0)))</f>
        <v>Industry</v>
      </c>
      <c r="B867" s="467" t="str">
        <f>IF(ISBLANK(INDEX('Policy Characteristics'!B:B,MATCH($C867,'Policy Characteristics'!$C:$C,0))),"",INDEX('Policy Characteristics'!B:B,MATCH($C867,'Policy Characteristics'!$C:$C,0)))</f>
        <v>Hydrogen Combustion</v>
      </c>
      <c r="C867" s="446" t="str">
        <f t="shared" si="39"/>
        <v>Fraction of Eligible Industrial Energy Use Shifted to Hydrogen</v>
      </c>
      <c r="D867" s="294" t="s">
        <v>3072</v>
      </c>
      <c r="E867" t="s">
        <v>3521</v>
      </c>
      <c r="F867" t="s">
        <v>3036</v>
      </c>
      <c r="G867" s="339" t="s">
        <v>3528</v>
      </c>
      <c r="H867" s="20">
        <v>2104</v>
      </c>
      <c r="I867" s="468" t="s">
        <v>44</v>
      </c>
      <c r="J867" s="469" t="str">
        <f>IF(ISBLANK(INDEX('Policy Characteristics'!D:D,MATCH($C867,'Policy Characteristics'!$C:$C,0))),"",INDEX('Policy Characteristics'!D:D,MATCH($C867,'Policy Characteristics'!$C:$C,0)))</f>
        <v>Hydrogen Combustion</v>
      </c>
      <c r="K867" s="446" t="str">
        <f>IF(ISBLANK(INDEX('Policy Characteristics'!E:E,MATCH($C867,'Policy Characteristics'!$C:$C,0))),"",INDEX('Policy Characteristics'!E:E,MATCH($C867,'Policy Characteristics'!$C:$C,0)))</f>
        <v>indst shift to hydrogen</v>
      </c>
      <c r="L867" s="242">
        <f>IF(ISBLANK(INDEX('Policy Characteristics'!F:F,MATCH($C867,'Policy Characteristics'!$C:$C,0))),"",INDEX('Policy Characteristics'!F:F,MATCH($C867,'Policy Characteristics'!$C:$C,0)))</f>
        <v>0</v>
      </c>
      <c r="M867" s="242">
        <f>IF(ISBLANK(INDEX('Policy Characteristics'!G:G,MATCH($C867,'Policy Characteristics'!$C:$C,0))),"",INDEX('Policy Characteristics'!G:G,MATCH($C867,'Policy Characteristics'!$C:$C,0)))</f>
        <v>1</v>
      </c>
      <c r="N867" s="242">
        <f>IF(ISBLANK(INDEX('Policy Characteristics'!H:H,MATCH($C867,'Policy Characteristics'!$C:$C,0))),"",INDEX('Policy Characteristics'!H:H,MATCH($C867,'Policy Characteristics'!$C:$C,0)))</f>
        <v>0.01</v>
      </c>
      <c r="O867" s="446" t="str">
        <f>IF(ISBLANK(INDEX('Policy Characteristics'!I:I,MATCH($C867,'Policy Characteristics'!$C:$C,0))),"",INDEX('Policy Characteristics'!I:I,MATCH($C867,'Policy Characteristics'!$C:$C,0)))</f>
        <v>% of fuel shifted</v>
      </c>
      <c r="P867" s="446" t="str">
        <f>IF(ISBLANK(INDEX('Policy Characteristics'!J:J,MATCH($C867,'Policy Characteristics'!$C:$C,0))),"",INDEX('Policy Characteristics'!J:J,MATCH($C867,'Policy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7" s="446" t="str">
        <f>IF(ISBLANK(INDEX('Policy Characteristics'!K:K,MATCH($C867,'Policy Characteristics'!$C:$C,0))),"",INDEX('Policy Characteristics'!K:K,MATCH($C867,'Policy Characteristics'!$C:$C,0)))</f>
        <v>industry-ag-main.html#fuel-switching</v>
      </c>
      <c r="R867" s="446" t="str">
        <f>IF(ISBLANK(INDEX('Policy Characteristics'!L:L,MATCH($C867,'Policy Characteristics'!$C:$C,0))),"",INDEX('Policy Characteristics'!L:L,MATCH($C867,'Policy Characteristics'!$C:$C,0)))</f>
        <v>industry-elec-and-hydrogen.html</v>
      </c>
    </row>
    <row r="868" spans="1:18" s="295" customFormat="1" x14ac:dyDescent="0.25">
      <c r="A868" s="446" t="str">
        <f>IF(ISBLANK(INDEX('Policy Characteristics'!A:A,MATCH($C868,'Policy Characteristics'!$C:$C,0))),"",INDEX('Policy Characteristics'!A:A,MATCH($C868,'Policy Characteristics'!$C:$C,0)))</f>
        <v>Industry</v>
      </c>
      <c r="B868" s="467" t="str">
        <f>IF(ISBLANK(INDEX('Policy Characteristics'!B:B,MATCH($C868,'Policy Characteristics'!$C:$C,0))),"",INDEX('Policy Characteristics'!B:B,MATCH($C868,'Policy Characteristics'!$C:$C,0)))</f>
        <v>Hydrogen Combustion</v>
      </c>
      <c r="C868" s="446" t="str">
        <f t="shared" si="39"/>
        <v>Fraction of Eligible Industrial Energy Use Shifted to Hydrogen</v>
      </c>
      <c r="D868" s="294" t="s">
        <v>3072</v>
      </c>
      <c r="E868" t="s">
        <v>3673</v>
      </c>
      <c r="F868" t="s">
        <v>3036</v>
      </c>
      <c r="G868" s="339" t="s">
        <v>3673</v>
      </c>
      <c r="H868" s="20">
        <v>2105</v>
      </c>
      <c r="I868" s="468" t="s">
        <v>43</v>
      </c>
      <c r="J868" s="469" t="str">
        <f>IF(ISBLANK(INDEX('Policy Characteristics'!D:D,MATCH($C868,'Policy Characteristics'!$C:$C,0))),"",INDEX('Policy Characteristics'!D:D,MATCH($C868,'Policy Characteristics'!$C:$C,0)))</f>
        <v>Hydrogen Combustion</v>
      </c>
      <c r="K868" s="446" t="str">
        <f>IF(ISBLANK(INDEX('Policy Characteristics'!E:E,MATCH($C868,'Policy Characteristics'!$C:$C,0))),"",INDEX('Policy Characteristics'!E:E,MATCH($C868,'Policy Characteristics'!$C:$C,0)))</f>
        <v>indst shift to hydrogen</v>
      </c>
      <c r="L868" s="242">
        <f>IF(ISBLANK(INDEX('Policy Characteristics'!F:F,MATCH($C868,'Policy Characteristics'!$C:$C,0))),"",INDEX('Policy Characteristics'!F:F,MATCH($C868,'Policy Characteristics'!$C:$C,0)))</f>
        <v>0</v>
      </c>
      <c r="M868" s="242">
        <f>IF(ISBLANK(INDEX('Policy Characteristics'!G:G,MATCH($C868,'Policy Characteristics'!$C:$C,0))),"",INDEX('Policy Characteristics'!G:G,MATCH($C868,'Policy Characteristics'!$C:$C,0)))</f>
        <v>1</v>
      </c>
      <c r="N868" s="242">
        <f>IF(ISBLANK(INDEX('Policy Characteristics'!H:H,MATCH($C868,'Policy Characteristics'!$C:$C,0))),"",INDEX('Policy Characteristics'!H:H,MATCH($C868,'Policy Characteristics'!$C:$C,0)))</f>
        <v>0.01</v>
      </c>
      <c r="O868" s="446" t="str">
        <f>IF(ISBLANK(INDEX('Policy Characteristics'!I:I,MATCH($C868,'Policy Characteristics'!$C:$C,0))),"",INDEX('Policy Characteristics'!I:I,MATCH($C868,'Policy Characteristics'!$C:$C,0)))</f>
        <v>% of fuel shifted</v>
      </c>
      <c r="P868" s="446" t="str">
        <f>IF(ISBLANK(INDEX('Policy Characteristics'!J:J,MATCH($C868,'Policy Characteristics'!$C:$C,0))),"",INDEX('Policy Characteristics'!J:J,MATCH($C868,'Policy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8" s="446" t="str">
        <f>IF(ISBLANK(INDEX('Policy Characteristics'!K:K,MATCH($C868,'Policy Characteristics'!$C:$C,0))),"",INDEX('Policy Characteristics'!K:K,MATCH($C868,'Policy Characteristics'!$C:$C,0)))</f>
        <v>industry-ag-main.html#fuel-switching</v>
      </c>
      <c r="R868" s="446" t="str">
        <f>IF(ISBLANK(INDEX('Policy Characteristics'!L:L,MATCH($C868,'Policy Characteristics'!$C:$C,0))),"",INDEX('Policy Characteristics'!L:L,MATCH($C868,'Policy Characteristics'!$C:$C,0)))</f>
        <v>industry-elec-and-hydrogen.html</v>
      </c>
    </row>
    <row r="869" spans="1:18" s="295" customFormat="1" x14ac:dyDescent="0.25">
      <c r="A869" s="446" t="str">
        <f>IF(ISBLANK(INDEX('Policy Characteristics'!A:A,MATCH($C869,'Policy Characteristics'!$C:$C,0))),"",INDEX('Policy Characteristics'!A:A,MATCH($C869,'Policy Characteristics'!$C:$C,0)))</f>
        <v>Industry</v>
      </c>
      <c r="B869" s="467" t="str">
        <f>IF(ISBLANK(INDEX('Policy Characteristics'!B:B,MATCH($C869,'Policy Characteristics'!$C:$C,0))),"",INDEX('Policy Characteristics'!B:B,MATCH($C869,'Policy Characteristics'!$C:$C,0)))</f>
        <v>Hydrogen Combustion</v>
      </c>
      <c r="C869" s="446" t="str">
        <f t="shared" si="39"/>
        <v>Fraction of Eligible Industrial Energy Use Shifted to Hydrogen</v>
      </c>
      <c r="D869" s="294" t="s">
        <v>3073</v>
      </c>
      <c r="E869" t="s">
        <v>3515</v>
      </c>
      <c r="F869" t="s">
        <v>2579</v>
      </c>
      <c r="G869" s="339" t="s">
        <v>3522</v>
      </c>
      <c r="H869" s="20">
        <v>2106</v>
      </c>
      <c r="I869" s="468" t="s">
        <v>43</v>
      </c>
      <c r="J869" s="469" t="str">
        <f>IF(ISBLANK(INDEX('Policy Characteristics'!D:D,MATCH($C869,'Policy Characteristics'!$C:$C,0))),"",INDEX('Policy Characteristics'!D:D,MATCH($C869,'Policy Characteristics'!$C:$C,0)))</f>
        <v>Hydrogen Combustion</v>
      </c>
      <c r="K869" s="446" t="str">
        <f>IF(ISBLANK(INDEX('Policy Characteristics'!E:E,MATCH($C869,'Policy Characteristics'!$C:$C,0))),"",INDEX('Policy Characteristics'!E:E,MATCH($C869,'Policy Characteristics'!$C:$C,0)))</f>
        <v>indst shift to hydrogen</v>
      </c>
      <c r="L869" s="242">
        <f>IF(ISBLANK(INDEX('Policy Characteristics'!F:F,MATCH($C869,'Policy Characteristics'!$C:$C,0))),"",INDEX('Policy Characteristics'!F:F,MATCH($C869,'Policy Characteristics'!$C:$C,0)))</f>
        <v>0</v>
      </c>
      <c r="M869" s="242">
        <f>IF(ISBLANK(INDEX('Policy Characteristics'!G:G,MATCH($C869,'Policy Characteristics'!$C:$C,0))),"",INDEX('Policy Characteristics'!G:G,MATCH($C869,'Policy Characteristics'!$C:$C,0)))</f>
        <v>1</v>
      </c>
      <c r="N869" s="242">
        <f>IF(ISBLANK(INDEX('Policy Characteristics'!H:H,MATCH($C869,'Policy Characteristics'!$C:$C,0))),"",INDEX('Policy Characteristics'!H:H,MATCH($C869,'Policy Characteristics'!$C:$C,0)))</f>
        <v>0.01</v>
      </c>
      <c r="O869" s="446" t="str">
        <f>IF(ISBLANK(INDEX('Policy Characteristics'!I:I,MATCH($C869,'Policy Characteristics'!$C:$C,0))),"",INDEX('Policy Characteristics'!I:I,MATCH($C869,'Policy Characteristics'!$C:$C,0)))</f>
        <v>% of fuel shifted</v>
      </c>
      <c r="P869" s="446" t="str">
        <f>IF(ISBLANK(INDEX('Policy Characteristics'!J:J,MATCH($C869,'Policy Characteristics'!$C:$C,0))),"",INDEX('Policy Characteristics'!J:J,MATCH($C869,'Policy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9" s="446" t="str">
        <f>IF(ISBLANK(INDEX('Policy Characteristics'!K:K,MATCH($C869,'Policy Characteristics'!$C:$C,0))),"",INDEX('Policy Characteristics'!K:K,MATCH($C869,'Policy Characteristics'!$C:$C,0)))</f>
        <v>industry-ag-main.html#fuel-switching</v>
      </c>
      <c r="R869" s="446" t="str">
        <f>IF(ISBLANK(INDEX('Policy Characteristics'!L:L,MATCH($C869,'Policy Characteristics'!$C:$C,0))),"",INDEX('Policy Characteristics'!L:L,MATCH($C869,'Policy Characteristics'!$C:$C,0)))</f>
        <v>industry-elec-and-hydrogen.html</v>
      </c>
    </row>
    <row r="870" spans="1:18" s="295" customFormat="1" x14ac:dyDescent="0.25">
      <c r="A870" s="446" t="str">
        <f>IF(ISBLANK(INDEX('Policy Characteristics'!A:A,MATCH($C870,'Policy Characteristics'!$C:$C,0))),"",INDEX('Policy Characteristics'!A:A,MATCH($C870,'Policy Characteristics'!$C:$C,0)))</f>
        <v>Industry</v>
      </c>
      <c r="B870" s="467" t="str">
        <f>IF(ISBLANK(INDEX('Policy Characteristics'!B:B,MATCH($C870,'Policy Characteristics'!$C:$C,0))),"",INDEX('Policy Characteristics'!B:B,MATCH($C870,'Policy Characteristics'!$C:$C,0)))</f>
        <v>Hydrogen Combustion</v>
      </c>
      <c r="C870" s="446" t="str">
        <f t="shared" si="39"/>
        <v>Fraction of Eligible Industrial Energy Use Shifted to Hydrogen</v>
      </c>
      <c r="D870" s="294" t="s">
        <v>3073</v>
      </c>
      <c r="E870" t="s">
        <v>3516</v>
      </c>
      <c r="F870" t="s">
        <v>2579</v>
      </c>
      <c r="G870" s="339" t="s">
        <v>3523</v>
      </c>
      <c r="H870" s="20">
        <v>2107</v>
      </c>
      <c r="I870" s="468" t="s">
        <v>43</v>
      </c>
      <c r="J870" s="469" t="str">
        <f>IF(ISBLANK(INDEX('Policy Characteristics'!D:D,MATCH($C870,'Policy Characteristics'!$C:$C,0))),"",INDEX('Policy Characteristics'!D:D,MATCH($C870,'Policy Characteristics'!$C:$C,0)))</f>
        <v>Hydrogen Combustion</v>
      </c>
      <c r="K870" s="446" t="str">
        <f>IF(ISBLANK(INDEX('Policy Characteristics'!E:E,MATCH($C870,'Policy Characteristics'!$C:$C,0))),"",INDEX('Policy Characteristics'!E:E,MATCH($C870,'Policy Characteristics'!$C:$C,0)))</f>
        <v>indst shift to hydrogen</v>
      </c>
      <c r="L870" s="242">
        <f>IF(ISBLANK(INDEX('Policy Characteristics'!F:F,MATCH($C870,'Policy Characteristics'!$C:$C,0))),"",INDEX('Policy Characteristics'!F:F,MATCH($C870,'Policy Characteristics'!$C:$C,0)))</f>
        <v>0</v>
      </c>
      <c r="M870" s="242">
        <f>IF(ISBLANK(INDEX('Policy Characteristics'!G:G,MATCH($C870,'Policy Characteristics'!$C:$C,0))),"",INDEX('Policy Characteristics'!G:G,MATCH($C870,'Policy Characteristics'!$C:$C,0)))</f>
        <v>1</v>
      </c>
      <c r="N870" s="242">
        <f>IF(ISBLANK(INDEX('Policy Characteristics'!H:H,MATCH($C870,'Policy Characteristics'!$C:$C,0))),"",INDEX('Policy Characteristics'!H:H,MATCH($C870,'Policy Characteristics'!$C:$C,0)))</f>
        <v>0.01</v>
      </c>
      <c r="O870" s="446" t="str">
        <f>IF(ISBLANK(INDEX('Policy Characteristics'!I:I,MATCH($C870,'Policy Characteristics'!$C:$C,0))),"",INDEX('Policy Characteristics'!I:I,MATCH($C870,'Policy Characteristics'!$C:$C,0)))</f>
        <v>% of fuel shifted</v>
      </c>
      <c r="P870" s="446" t="str">
        <f>IF(ISBLANK(INDEX('Policy Characteristics'!J:J,MATCH($C870,'Policy Characteristics'!$C:$C,0))),"",INDEX('Policy Characteristics'!J:J,MATCH($C870,'Policy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0" s="446" t="str">
        <f>IF(ISBLANK(INDEX('Policy Characteristics'!K:K,MATCH($C870,'Policy Characteristics'!$C:$C,0))),"",INDEX('Policy Characteristics'!K:K,MATCH($C870,'Policy Characteristics'!$C:$C,0)))</f>
        <v>industry-ag-main.html#fuel-switching</v>
      </c>
      <c r="R870" s="446" t="str">
        <f>IF(ISBLANK(INDEX('Policy Characteristics'!L:L,MATCH($C870,'Policy Characteristics'!$C:$C,0))),"",INDEX('Policy Characteristics'!L:L,MATCH($C870,'Policy Characteristics'!$C:$C,0)))</f>
        <v>industry-elec-and-hydrogen.html</v>
      </c>
    </row>
    <row r="871" spans="1:18" s="295" customFormat="1" x14ac:dyDescent="0.25">
      <c r="A871" s="446" t="str">
        <f>IF(ISBLANK(INDEX('Policy Characteristics'!A:A,MATCH($C871,'Policy Characteristics'!$C:$C,0))),"",INDEX('Policy Characteristics'!A:A,MATCH($C871,'Policy Characteristics'!$C:$C,0)))</f>
        <v>Industry</v>
      </c>
      <c r="B871" s="467" t="str">
        <f>IF(ISBLANK(INDEX('Policy Characteristics'!B:B,MATCH($C871,'Policy Characteristics'!$C:$C,0))),"",INDEX('Policy Characteristics'!B:B,MATCH($C871,'Policy Characteristics'!$C:$C,0)))</f>
        <v>Hydrogen Combustion</v>
      </c>
      <c r="C871" s="446" t="str">
        <f t="shared" si="39"/>
        <v>Fraction of Eligible Industrial Energy Use Shifted to Hydrogen</v>
      </c>
      <c r="D871" s="294" t="s">
        <v>3073</v>
      </c>
      <c r="E871" t="s">
        <v>3517</v>
      </c>
      <c r="F871" t="s">
        <v>2579</v>
      </c>
      <c r="G871" s="339" t="s">
        <v>3524</v>
      </c>
      <c r="H871" s="20">
        <v>2108</v>
      </c>
      <c r="I871" s="468" t="s">
        <v>43</v>
      </c>
      <c r="J871" s="469" t="str">
        <f>IF(ISBLANK(INDEX('Policy Characteristics'!D:D,MATCH($C871,'Policy Characteristics'!$C:$C,0))),"",INDEX('Policy Characteristics'!D:D,MATCH($C871,'Policy Characteristics'!$C:$C,0)))</f>
        <v>Hydrogen Combustion</v>
      </c>
      <c r="K871" s="446" t="str">
        <f>IF(ISBLANK(INDEX('Policy Characteristics'!E:E,MATCH($C871,'Policy Characteristics'!$C:$C,0))),"",INDEX('Policy Characteristics'!E:E,MATCH($C871,'Policy Characteristics'!$C:$C,0)))</f>
        <v>indst shift to hydrogen</v>
      </c>
      <c r="L871" s="242">
        <f>IF(ISBLANK(INDEX('Policy Characteristics'!F:F,MATCH($C871,'Policy Characteristics'!$C:$C,0))),"",INDEX('Policy Characteristics'!F:F,MATCH($C871,'Policy Characteristics'!$C:$C,0)))</f>
        <v>0</v>
      </c>
      <c r="M871" s="242">
        <f>IF(ISBLANK(INDEX('Policy Characteristics'!G:G,MATCH($C871,'Policy Characteristics'!$C:$C,0))),"",INDEX('Policy Characteristics'!G:G,MATCH($C871,'Policy Characteristics'!$C:$C,0)))</f>
        <v>1</v>
      </c>
      <c r="N871" s="242">
        <f>IF(ISBLANK(INDEX('Policy Characteristics'!H:H,MATCH($C871,'Policy Characteristics'!$C:$C,0))),"",INDEX('Policy Characteristics'!H:H,MATCH($C871,'Policy Characteristics'!$C:$C,0)))</f>
        <v>0.01</v>
      </c>
      <c r="O871" s="446" t="str">
        <f>IF(ISBLANK(INDEX('Policy Characteristics'!I:I,MATCH($C871,'Policy Characteristics'!$C:$C,0))),"",INDEX('Policy Characteristics'!I:I,MATCH($C871,'Policy Characteristics'!$C:$C,0)))</f>
        <v>% of fuel shifted</v>
      </c>
      <c r="P871" s="446" t="str">
        <f>IF(ISBLANK(INDEX('Policy Characteristics'!J:J,MATCH($C871,'Policy Characteristics'!$C:$C,0))),"",INDEX('Policy Characteristics'!J:J,MATCH($C871,'Policy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1" s="446" t="str">
        <f>IF(ISBLANK(INDEX('Policy Characteristics'!K:K,MATCH($C871,'Policy Characteristics'!$C:$C,0))),"",INDEX('Policy Characteristics'!K:K,MATCH($C871,'Policy Characteristics'!$C:$C,0)))</f>
        <v>industry-ag-main.html#fuel-switching</v>
      </c>
      <c r="R871" s="446" t="str">
        <f>IF(ISBLANK(INDEX('Policy Characteristics'!L:L,MATCH($C871,'Policy Characteristics'!$C:$C,0))),"",INDEX('Policy Characteristics'!L:L,MATCH($C871,'Policy Characteristics'!$C:$C,0)))</f>
        <v>industry-elec-and-hydrogen.html</v>
      </c>
    </row>
    <row r="872" spans="1:18" s="295" customFormat="1" x14ac:dyDescent="0.25">
      <c r="A872" s="446" t="str">
        <f>IF(ISBLANK(INDEX('Policy Characteristics'!A:A,MATCH($C872,'Policy Characteristics'!$C:$C,0))),"",INDEX('Policy Characteristics'!A:A,MATCH($C872,'Policy Characteristics'!$C:$C,0)))</f>
        <v>Industry</v>
      </c>
      <c r="B872" s="467" t="str">
        <f>IF(ISBLANK(INDEX('Policy Characteristics'!B:B,MATCH($C872,'Policy Characteristics'!$C:$C,0))),"",INDEX('Policy Characteristics'!B:B,MATCH($C872,'Policy Characteristics'!$C:$C,0)))</f>
        <v>Hydrogen Combustion</v>
      </c>
      <c r="C872" s="446" t="str">
        <f t="shared" si="39"/>
        <v>Fraction of Eligible Industrial Energy Use Shifted to Hydrogen</v>
      </c>
      <c r="D872" s="294" t="s">
        <v>3073</v>
      </c>
      <c r="E872" t="s">
        <v>3518</v>
      </c>
      <c r="F872" t="s">
        <v>2579</v>
      </c>
      <c r="G872" s="339" t="s">
        <v>3525</v>
      </c>
      <c r="H872" s="20">
        <v>2109</v>
      </c>
      <c r="I872" s="468" t="s">
        <v>43</v>
      </c>
      <c r="J872" s="469" t="str">
        <f>IF(ISBLANK(INDEX('Policy Characteristics'!D:D,MATCH($C872,'Policy Characteristics'!$C:$C,0))),"",INDEX('Policy Characteristics'!D:D,MATCH($C872,'Policy Characteristics'!$C:$C,0)))</f>
        <v>Hydrogen Combustion</v>
      </c>
      <c r="K872" s="446" t="str">
        <f>IF(ISBLANK(INDEX('Policy Characteristics'!E:E,MATCH($C872,'Policy Characteristics'!$C:$C,0))),"",INDEX('Policy Characteristics'!E:E,MATCH($C872,'Policy Characteristics'!$C:$C,0)))</f>
        <v>indst shift to hydrogen</v>
      </c>
      <c r="L872" s="242">
        <f>IF(ISBLANK(INDEX('Policy Characteristics'!F:F,MATCH($C872,'Policy Characteristics'!$C:$C,0))),"",INDEX('Policy Characteristics'!F:F,MATCH($C872,'Policy Characteristics'!$C:$C,0)))</f>
        <v>0</v>
      </c>
      <c r="M872" s="242">
        <f>IF(ISBLANK(INDEX('Policy Characteristics'!G:G,MATCH($C872,'Policy Characteristics'!$C:$C,0))),"",INDEX('Policy Characteristics'!G:G,MATCH($C872,'Policy Characteristics'!$C:$C,0)))</f>
        <v>1</v>
      </c>
      <c r="N872" s="242">
        <f>IF(ISBLANK(INDEX('Policy Characteristics'!H:H,MATCH($C872,'Policy Characteristics'!$C:$C,0))),"",INDEX('Policy Characteristics'!H:H,MATCH($C872,'Policy Characteristics'!$C:$C,0)))</f>
        <v>0.01</v>
      </c>
      <c r="O872" s="446" t="str">
        <f>IF(ISBLANK(INDEX('Policy Characteristics'!I:I,MATCH($C872,'Policy Characteristics'!$C:$C,0))),"",INDEX('Policy Characteristics'!I:I,MATCH($C872,'Policy Characteristics'!$C:$C,0)))</f>
        <v>% of fuel shifted</v>
      </c>
      <c r="P872" s="446" t="str">
        <f>IF(ISBLANK(INDEX('Policy Characteristics'!J:J,MATCH($C872,'Policy Characteristics'!$C:$C,0))),"",INDEX('Policy Characteristics'!J:J,MATCH($C872,'Policy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2" s="446" t="str">
        <f>IF(ISBLANK(INDEX('Policy Characteristics'!K:K,MATCH($C872,'Policy Characteristics'!$C:$C,0))),"",INDEX('Policy Characteristics'!K:K,MATCH($C872,'Policy Characteristics'!$C:$C,0)))</f>
        <v>industry-ag-main.html#fuel-switching</v>
      </c>
      <c r="R872" s="446" t="str">
        <f>IF(ISBLANK(INDEX('Policy Characteristics'!L:L,MATCH($C872,'Policy Characteristics'!$C:$C,0))),"",INDEX('Policy Characteristics'!L:L,MATCH($C872,'Policy Characteristics'!$C:$C,0)))</f>
        <v>industry-elec-and-hydrogen.html</v>
      </c>
    </row>
    <row r="873" spans="1:18" s="295" customFormat="1" x14ac:dyDescent="0.25">
      <c r="A873" s="446" t="str">
        <f>IF(ISBLANK(INDEX('Policy Characteristics'!A:A,MATCH($C873,'Policy Characteristics'!$C:$C,0))),"",INDEX('Policy Characteristics'!A:A,MATCH($C873,'Policy Characteristics'!$C:$C,0)))</f>
        <v>Industry</v>
      </c>
      <c r="B873" s="467" t="str">
        <f>IF(ISBLANK(INDEX('Policy Characteristics'!B:B,MATCH($C873,'Policy Characteristics'!$C:$C,0))),"",INDEX('Policy Characteristics'!B:B,MATCH($C873,'Policy Characteristics'!$C:$C,0)))</f>
        <v>Hydrogen Combustion</v>
      </c>
      <c r="C873" s="446" t="str">
        <f t="shared" si="39"/>
        <v>Fraction of Eligible Industrial Energy Use Shifted to Hydrogen</v>
      </c>
      <c r="D873" s="294" t="s">
        <v>3073</v>
      </c>
      <c r="E873" t="s">
        <v>3519</v>
      </c>
      <c r="F873" t="s">
        <v>2579</v>
      </c>
      <c r="G873" s="339" t="s">
        <v>3526</v>
      </c>
      <c r="H873" s="20">
        <v>2110</v>
      </c>
      <c r="I873" s="468" t="s">
        <v>43</v>
      </c>
      <c r="J873" s="469" t="str">
        <f>IF(ISBLANK(INDEX('Policy Characteristics'!D:D,MATCH($C873,'Policy Characteristics'!$C:$C,0))),"",INDEX('Policy Characteristics'!D:D,MATCH($C873,'Policy Characteristics'!$C:$C,0)))</f>
        <v>Hydrogen Combustion</v>
      </c>
      <c r="K873" s="446" t="str">
        <f>IF(ISBLANK(INDEX('Policy Characteristics'!E:E,MATCH($C873,'Policy Characteristics'!$C:$C,0))),"",INDEX('Policy Characteristics'!E:E,MATCH($C873,'Policy Characteristics'!$C:$C,0)))</f>
        <v>indst shift to hydrogen</v>
      </c>
      <c r="L873" s="242">
        <f>IF(ISBLANK(INDEX('Policy Characteristics'!F:F,MATCH($C873,'Policy Characteristics'!$C:$C,0))),"",INDEX('Policy Characteristics'!F:F,MATCH($C873,'Policy Characteristics'!$C:$C,0)))</f>
        <v>0</v>
      </c>
      <c r="M873" s="242">
        <f>IF(ISBLANK(INDEX('Policy Characteristics'!G:G,MATCH($C873,'Policy Characteristics'!$C:$C,0))),"",INDEX('Policy Characteristics'!G:G,MATCH($C873,'Policy Characteristics'!$C:$C,0)))</f>
        <v>1</v>
      </c>
      <c r="N873" s="242">
        <f>IF(ISBLANK(INDEX('Policy Characteristics'!H:H,MATCH($C873,'Policy Characteristics'!$C:$C,0))),"",INDEX('Policy Characteristics'!H:H,MATCH($C873,'Policy Characteristics'!$C:$C,0)))</f>
        <v>0.01</v>
      </c>
      <c r="O873" s="446" t="str">
        <f>IF(ISBLANK(INDEX('Policy Characteristics'!I:I,MATCH($C873,'Policy Characteristics'!$C:$C,0))),"",INDEX('Policy Characteristics'!I:I,MATCH($C873,'Policy Characteristics'!$C:$C,0)))</f>
        <v>% of fuel shifted</v>
      </c>
      <c r="P873" s="446" t="str">
        <f>IF(ISBLANK(INDEX('Policy Characteristics'!J:J,MATCH($C873,'Policy Characteristics'!$C:$C,0))),"",INDEX('Policy Characteristics'!J:J,MATCH($C873,'Policy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3" s="446" t="str">
        <f>IF(ISBLANK(INDEX('Policy Characteristics'!K:K,MATCH($C873,'Policy Characteristics'!$C:$C,0))),"",INDEX('Policy Characteristics'!K:K,MATCH($C873,'Policy Characteristics'!$C:$C,0)))</f>
        <v>industry-ag-main.html#fuel-switching</v>
      </c>
      <c r="R873" s="446" t="str">
        <f>IF(ISBLANK(INDEX('Policy Characteristics'!L:L,MATCH($C873,'Policy Characteristics'!$C:$C,0))),"",INDEX('Policy Characteristics'!L:L,MATCH($C873,'Policy Characteristics'!$C:$C,0)))</f>
        <v>industry-elec-and-hydrogen.html</v>
      </c>
    </row>
    <row r="874" spans="1:18" s="295" customFormat="1" x14ac:dyDescent="0.25">
      <c r="A874" s="446" t="str">
        <f>IF(ISBLANK(INDEX('Policy Characteristics'!A:A,MATCH($C874,'Policy Characteristics'!$C:$C,0))),"",INDEX('Policy Characteristics'!A:A,MATCH($C874,'Policy Characteristics'!$C:$C,0)))</f>
        <v>Industry</v>
      </c>
      <c r="B874" s="467" t="str">
        <f>IF(ISBLANK(INDEX('Policy Characteristics'!B:B,MATCH($C874,'Policy Characteristics'!$C:$C,0))),"",INDEX('Policy Characteristics'!B:B,MATCH($C874,'Policy Characteristics'!$C:$C,0)))</f>
        <v>Hydrogen Combustion</v>
      </c>
      <c r="C874" s="446" t="str">
        <f t="shared" si="39"/>
        <v>Fraction of Eligible Industrial Energy Use Shifted to Hydrogen</v>
      </c>
      <c r="D874" s="294" t="s">
        <v>3073</v>
      </c>
      <c r="E874" t="s">
        <v>3520</v>
      </c>
      <c r="F874" t="s">
        <v>2579</v>
      </c>
      <c r="G874" s="339" t="s">
        <v>3527</v>
      </c>
      <c r="H874" s="20">
        <v>2111</v>
      </c>
      <c r="I874" s="468" t="s">
        <v>43</v>
      </c>
      <c r="J874" s="469" t="str">
        <f>IF(ISBLANK(INDEX('Policy Characteristics'!D:D,MATCH($C874,'Policy Characteristics'!$C:$C,0))),"",INDEX('Policy Characteristics'!D:D,MATCH($C874,'Policy Characteristics'!$C:$C,0)))</f>
        <v>Hydrogen Combustion</v>
      </c>
      <c r="K874" s="446" t="str">
        <f>IF(ISBLANK(INDEX('Policy Characteristics'!E:E,MATCH($C874,'Policy Characteristics'!$C:$C,0))),"",INDEX('Policy Characteristics'!E:E,MATCH($C874,'Policy Characteristics'!$C:$C,0)))</f>
        <v>indst shift to hydrogen</v>
      </c>
      <c r="L874" s="242">
        <f>IF(ISBLANK(INDEX('Policy Characteristics'!F:F,MATCH($C874,'Policy Characteristics'!$C:$C,0))),"",INDEX('Policy Characteristics'!F:F,MATCH($C874,'Policy Characteristics'!$C:$C,0)))</f>
        <v>0</v>
      </c>
      <c r="M874" s="242">
        <f>IF(ISBLANK(INDEX('Policy Characteristics'!G:G,MATCH($C874,'Policy Characteristics'!$C:$C,0))),"",INDEX('Policy Characteristics'!G:G,MATCH($C874,'Policy Characteristics'!$C:$C,0)))</f>
        <v>1</v>
      </c>
      <c r="N874" s="242">
        <f>IF(ISBLANK(INDEX('Policy Characteristics'!H:H,MATCH($C874,'Policy Characteristics'!$C:$C,0))),"",INDEX('Policy Characteristics'!H:H,MATCH($C874,'Policy Characteristics'!$C:$C,0)))</f>
        <v>0.01</v>
      </c>
      <c r="O874" s="446" t="str">
        <f>IF(ISBLANK(INDEX('Policy Characteristics'!I:I,MATCH($C874,'Policy Characteristics'!$C:$C,0))),"",INDEX('Policy Characteristics'!I:I,MATCH($C874,'Policy Characteristics'!$C:$C,0)))</f>
        <v>% of fuel shifted</v>
      </c>
      <c r="P874" s="446" t="str">
        <f>IF(ISBLANK(INDEX('Policy Characteristics'!J:J,MATCH($C874,'Policy Characteristics'!$C:$C,0))),"",INDEX('Policy Characteristics'!J:J,MATCH($C874,'Policy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4" s="446" t="str">
        <f>IF(ISBLANK(INDEX('Policy Characteristics'!K:K,MATCH($C874,'Policy Characteristics'!$C:$C,0))),"",INDEX('Policy Characteristics'!K:K,MATCH($C874,'Policy Characteristics'!$C:$C,0)))</f>
        <v>industry-ag-main.html#fuel-switching</v>
      </c>
      <c r="R874" s="446" t="str">
        <f>IF(ISBLANK(INDEX('Policy Characteristics'!L:L,MATCH($C874,'Policy Characteristics'!$C:$C,0))),"",INDEX('Policy Characteristics'!L:L,MATCH($C874,'Policy Characteristics'!$C:$C,0)))</f>
        <v>industry-elec-and-hydrogen.html</v>
      </c>
    </row>
    <row r="875" spans="1:18" s="295" customFormat="1" x14ac:dyDescent="0.25">
      <c r="A875" s="446" t="str">
        <f>IF(ISBLANK(INDEX('Policy Characteristics'!A:A,MATCH($C875,'Policy Characteristics'!$C:$C,0))),"",INDEX('Policy Characteristics'!A:A,MATCH($C875,'Policy Characteristics'!$C:$C,0)))</f>
        <v>Industry</v>
      </c>
      <c r="B875" s="467" t="str">
        <f>IF(ISBLANK(INDEX('Policy Characteristics'!B:B,MATCH($C875,'Policy Characteristics'!$C:$C,0))),"",INDEX('Policy Characteristics'!B:B,MATCH($C875,'Policy Characteristics'!$C:$C,0)))</f>
        <v>Hydrogen Combustion</v>
      </c>
      <c r="C875" s="446" t="str">
        <f t="shared" si="39"/>
        <v>Fraction of Eligible Industrial Energy Use Shifted to Hydrogen</v>
      </c>
      <c r="D875" s="294" t="s">
        <v>3073</v>
      </c>
      <c r="E875" t="s">
        <v>3521</v>
      </c>
      <c r="F875" t="s">
        <v>2579</v>
      </c>
      <c r="G875" s="339" t="s">
        <v>3528</v>
      </c>
      <c r="H875" s="20">
        <v>2112</v>
      </c>
      <c r="I875" s="468" t="s">
        <v>44</v>
      </c>
      <c r="J875" s="469" t="str">
        <f>IF(ISBLANK(INDEX('Policy Characteristics'!D:D,MATCH($C875,'Policy Characteristics'!$C:$C,0))),"",INDEX('Policy Characteristics'!D:D,MATCH($C875,'Policy Characteristics'!$C:$C,0)))</f>
        <v>Hydrogen Combustion</v>
      </c>
      <c r="K875" s="446" t="str">
        <f>IF(ISBLANK(INDEX('Policy Characteristics'!E:E,MATCH($C875,'Policy Characteristics'!$C:$C,0))),"",INDEX('Policy Characteristics'!E:E,MATCH($C875,'Policy Characteristics'!$C:$C,0)))</f>
        <v>indst shift to hydrogen</v>
      </c>
      <c r="L875" s="242">
        <f>IF(ISBLANK(INDEX('Policy Characteristics'!F:F,MATCH($C875,'Policy Characteristics'!$C:$C,0))),"",INDEX('Policy Characteristics'!F:F,MATCH($C875,'Policy Characteristics'!$C:$C,0)))</f>
        <v>0</v>
      </c>
      <c r="M875" s="242">
        <f>IF(ISBLANK(INDEX('Policy Characteristics'!G:G,MATCH($C875,'Policy Characteristics'!$C:$C,0))),"",INDEX('Policy Characteristics'!G:G,MATCH($C875,'Policy Characteristics'!$C:$C,0)))</f>
        <v>1</v>
      </c>
      <c r="N875" s="242">
        <f>IF(ISBLANK(INDEX('Policy Characteristics'!H:H,MATCH($C875,'Policy Characteristics'!$C:$C,0))),"",INDEX('Policy Characteristics'!H:H,MATCH($C875,'Policy Characteristics'!$C:$C,0)))</f>
        <v>0.01</v>
      </c>
      <c r="O875" s="446" t="str">
        <f>IF(ISBLANK(INDEX('Policy Characteristics'!I:I,MATCH($C875,'Policy Characteristics'!$C:$C,0))),"",INDEX('Policy Characteristics'!I:I,MATCH($C875,'Policy Characteristics'!$C:$C,0)))</f>
        <v>% of fuel shifted</v>
      </c>
      <c r="P875" s="446" t="str">
        <f>IF(ISBLANK(INDEX('Policy Characteristics'!J:J,MATCH($C875,'Policy Characteristics'!$C:$C,0))),"",INDEX('Policy Characteristics'!J:J,MATCH($C875,'Policy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5" s="446" t="str">
        <f>IF(ISBLANK(INDEX('Policy Characteristics'!K:K,MATCH($C875,'Policy Characteristics'!$C:$C,0))),"",INDEX('Policy Characteristics'!K:K,MATCH($C875,'Policy Characteristics'!$C:$C,0)))</f>
        <v>industry-ag-main.html#fuel-switching</v>
      </c>
      <c r="R875" s="446" t="str">
        <f>IF(ISBLANK(INDEX('Policy Characteristics'!L:L,MATCH($C875,'Policy Characteristics'!$C:$C,0))),"",INDEX('Policy Characteristics'!L:L,MATCH($C875,'Policy Characteristics'!$C:$C,0)))</f>
        <v>industry-elec-and-hydrogen.html</v>
      </c>
    </row>
    <row r="876" spans="1:18" s="295" customFormat="1" x14ac:dyDescent="0.25">
      <c r="A876" s="446" t="str">
        <f>IF(ISBLANK(INDEX('Policy Characteristics'!A:A,MATCH($C876,'Policy Characteristics'!$C:$C,0))),"",INDEX('Policy Characteristics'!A:A,MATCH($C876,'Policy Characteristics'!$C:$C,0)))</f>
        <v>Industry</v>
      </c>
      <c r="B876" s="467" t="str">
        <f>IF(ISBLANK(INDEX('Policy Characteristics'!B:B,MATCH($C876,'Policy Characteristics'!$C:$C,0))),"",INDEX('Policy Characteristics'!B:B,MATCH($C876,'Policy Characteristics'!$C:$C,0)))</f>
        <v>Hydrogen Combustion</v>
      </c>
      <c r="C876" s="446" t="str">
        <f t="shared" si="39"/>
        <v>Fraction of Eligible Industrial Energy Use Shifted to Hydrogen</v>
      </c>
      <c r="D876" s="294" t="s">
        <v>3073</v>
      </c>
      <c r="E876" t="s">
        <v>3673</v>
      </c>
      <c r="F876" t="s">
        <v>2579</v>
      </c>
      <c r="G876" s="339" t="s">
        <v>3673</v>
      </c>
      <c r="H876" s="20">
        <v>2113</v>
      </c>
      <c r="I876" s="468" t="s">
        <v>43</v>
      </c>
      <c r="J876" s="469" t="str">
        <f>IF(ISBLANK(INDEX('Policy Characteristics'!D:D,MATCH($C876,'Policy Characteristics'!$C:$C,0))),"",INDEX('Policy Characteristics'!D:D,MATCH($C876,'Policy Characteristics'!$C:$C,0)))</f>
        <v>Hydrogen Combustion</v>
      </c>
      <c r="K876" s="446" t="str">
        <f>IF(ISBLANK(INDEX('Policy Characteristics'!E:E,MATCH($C876,'Policy Characteristics'!$C:$C,0))),"",INDEX('Policy Characteristics'!E:E,MATCH($C876,'Policy Characteristics'!$C:$C,0)))</f>
        <v>indst shift to hydrogen</v>
      </c>
      <c r="L876" s="242">
        <f>IF(ISBLANK(INDEX('Policy Characteristics'!F:F,MATCH($C876,'Policy Characteristics'!$C:$C,0))),"",INDEX('Policy Characteristics'!F:F,MATCH($C876,'Policy Characteristics'!$C:$C,0)))</f>
        <v>0</v>
      </c>
      <c r="M876" s="242">
        <f>IF(ISBLANK(INDEX('Policy Characteristics'!G:G,MATCH($C876,'Policy Characteristics'!$C:$C,0))),"",INDEX('Policy Characteristics'!G:G,MATCH($C876,'Policy Characteristics'!$C:$C,0)))</f>
        <v>1</v>
      </c>
      <c r="N876" s="242">
        <f>IF(ISBLANK(INDEX('Policy Characteristics'!H:H,MATCH($C876,'Policy Characteristics'!$C:$C,0))),"",INDEX('Policy Characteristics'!H:H,MATCH($C876,'Policy Characteristics'!$C:$C,0)))</f>
        <v>0.01</v>
      </c>
      <c r="O876" s="446" t="str">
        <f>IF(ISBLANK(INDEX('Policy Characteristics'!I:I,MATCH($C876,'Policy Characteristics'!$C:$C,0))),"",INDEX('Policy Characteristics'!I:I,MATCH($C876,'Policy Characteristics'!$C:$C,0)))</f>
        <v>% of fuel shifted</v>
      </c>
      <c r="P876" s="446" t="str">
        <f>IF(ISBLANK(INDEX('Policy Characteristics'!J:J,MATCH($C876,'Policy Characteristics'!$C:$C,0))),"",INDEX('Policy Characteristics'!J:J,MATCH($C876,'Policy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6" s="446" t="str">
        <f>IF(ISBLANK(INDEX('Policy Characteristics'!K:K,MATCH($C876,'Policy Characteristics'!$C:$C,0))),"",INDEX('Policy Characteristics'!K:K,MATCH($C876,'Policy Characteristics'!$C:$C,0)))</f>
        <v>industry-ag-main.html#fuel-switching</v>
      </c>
      <c r="R876" s="446" t="str">
        <f>IF(ISBLANK(INDEX('Policy Characteristics'!L:L,MATCH($C876,'Policy Characteristics'!$C:$C,0))),"",INDEX('Policy Characteristics'!L:L,MATCH($C876,'Policy Characteristics'!$C:$C,0)))</f>
        <v>industry-elec-and-hydrogen.html</v>
      </c>
    </row>
    <row r="877" spans="1:18" s="295" customFormat="1" x14ac:dyDescent="0.25">
      <c r="A877" s="446" t="str">
        <f>IF(ISBLANK(INDEX('Policy Characteristics'!A:A,MATCH($C877,'Policy Characteristics'!$C:$C,0))),"",INDEX('Policy Characteristics'!A:A,MATCH($C877,'Policy Characteristics'!$C:$C,0)))</f>
        <v>Industry</v>
      </c>
      <c r="B877" s="467" t="str">
        <f>IF(ISBLANK(INDEX('Policy Characteristics'!B:B,MATCH($C877,'Policy Characteristics'!$C:$C,0))),"",INDEX('Policy Characteristics'!B:B,MATCH($C877,'Policy Characteristics'!$C:$C,0)))</f>
        <v>Hydrogen Combustion</v>
      </c>
      <c r="C877" s="446" t="str">
        <f t="shared" si="39"/>
        <v>Fraction of Eligible Industrial Energy Use Shifted to Hydrogen</v>
      </c>
      <c r="D877" s="294" t="s">
        <v>3074</v>
      </c>
      <c r="E877" t="s">
        <v>3515</v>
      </c>
      <c r="F877" t="s">
        <v>3037</v>
      </c>
      <c r="G877" s="339" t="s">
        <v>3522</v>
      </c>
      <c r="H877" s="20">
        <v>2114</v>
      </c>
      <c r="I877" s="468" t="s">
        <v>43</v>
      </c>
      <c r="J877" s="469" t="str">
        <f>IF(ISBLANK(INDEX('Policy Characteristics'!D:D,MATCH($C877,'Policy Characteristics'!$C:$C,0))),"",INDEX('Policy Characteristics'!D:D,MATCH($C877,'Policy Characteristics'!$C:$C,0)))</f>
        <v>Hydrogen Combustion</v>
      </c>
      <c r="K877" s="446" t="str">
        <f>IF(ISBLANK(INDEX('Policy Characteristics'!E:E,MATCH($C877,'Policy Characteristics'!$C:$C,0))),"",INDEX('Policy Characteristics'!E:E,MATCH($C877,'Policy Characteristics'!$C:$C,0)))</f>
        <v>indst shift to hydrogen</v>
      </c>
      <c r="L877" s="242">
        <f>IF(ISBLANK(INDEX('Policy Characteristics'!F:F,MATCH($C877,'Policy Characteristics'!$C:$C,0))),"",INDEX('Policy Characteristics'!F:F,MATCH($C877,'Policy Characteristics'!$C:$C,0)))</f>
        <v>0</v>
      </c>
      <c r="M877" s="242">
        <f>IF(ISBLANK(INDEX('Policy Characteristics'!G:G,MATCH($C877,'Policy Characteristics'!$C:$C,0))),"",INDEX('Policy Characteristics'!G:G,MATCH($C877,'Policy Characteristics'!$C:$C,0)))</f>
        <v>1</v>
      </c>
      <c r="N877" s="242">
        <f>IF(ISBLANK(INDEX('Policy Characteristics'!H:H,MATCH($C877,'Policy Characteristics'!$C:$C,0))),"",INDEX('Policy Characteristics'!H:H,MATCH($C877,'Policy Characteristics'!$C:$C,0)))</f>
        <v>0.01</v>
      </c>
      <c r="O877" s="446" t="str">
        <f>IF(ISBLANK(INDEX('Policy Characteristics'!I:I,MATCH($C877,'Policy Characteristics'!$C:$C,0))),"",INDEX('Policy Characteristics'!I:I,MATCH($C877,'Policy Characteristics'!$C:$C,0)))</f>
        <v>% of fuel shifted</v>
      </c>
      <c r="P877" s="446" t="str">
        <f>IF(ISBLANK(INDEX('Policy Characteristics'!J:J,MATCH($C877,'Policy Characteristics'!$C:$C,0))),"",INDEX('Policy Characteristics'!J:J,MATCH($C877,'Policy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7" s="446" t="str">
        <f>IF(ISBLANK(INDEX('Policy Characteristics'!K:K,MATCH($C877,'Policy Characteristics'!$C:$C,0))),"",INDEX('Policy Characteristics'!K:K,MATCH($C877,'Policy Characteristics'!$C:$C,0)))</f>
        <v>industry-ag-main.html#fuel-switching</v>
      </c>
      <c r="R877" s="446" t="str">
        <f>IF(ISBLANK(INDEX('Policy Characteristics'!L:L,MATCH($C877,'Policy Characteristics'!$C:$C,0))),"",INDEX('Policy Characteristics'!L:L,MATCH($C877,'Policy Characteristics'!$C:$C,0)))</f>
        <v>industry-elec-and-hydrogen.html</v>
      </c>
    </row>
    <row r="878" spans="1:18" s="295" customFormat="1" x14ac:dyDescent="0.25">
      <c r="A878" s="446" t="str">
        <f>IF(ISBLANK(INDEX('Policy Characteristics'!A:A,MATCH($C878,'Policy Characteristics'!$C:$C,0))),"",INDEX('Policy Characteristics'!A:A,MATCH($C878,'Policy Characteristics'!$C:$C,0)))</f>
        <v>Industry</v>
      </c>
      <c r="B878" s="467" t="str">
        <f>IF(ISBLANK(INDEX('Policy Characteristics'!B:B,MATCH($C878,'Policy Characteristics'!$C:$C,0))),"",INDEX('Policy Characteristics'!B:B,MATCH($C878,'Policy Characteristics'!$C:$C,0)))</f>
        <v>Hydrogen Combustion</v>
      </c>
      <c r="C878" s="446" t="str">
        <f t="shared" si="39"/>
        <v>Fraction of Eligible Industrial Energy Use Shifted to Hydrogen</v>
      </c>
      <c r="D878" s="294" t="s">
        <v>3074</v>
      </c>
      <c r="E878" t="s">
        <v>3516</v>
      </c>
      <c r="F878" t="s">
        <v>3037</v>
      </c>
      <c r="G878" s="339" t="s">
        <v>3523</v>
      </c>
      <c r="H878" s="20">
        <v>2115</v>
      </c>
      <c r="I878" s="468" t="s">
        <v>43</v>
      </c>
      <c r="J878" s="469" t="str">
        <f>IF(ISBLANK(INDEX('Policy Characteristics'!D:D,MATCH($C878,'Policy Characteristics'!$C:$C,0))),"",INDEX('Policy Characteristics'!D:D,MATCH($C878,'Policy Characteristics'!$C:$C,0)))</f>
        <v>Hydrogen Combustion</v>
      </c>
      <c r="K878" s="446" t="str">
        <f>IF(ISBLANK(INDEX('Policy Characteristics'!E:E,MATCH($C878,'Policy Characteristics'!$C:$C,0))),"",INDEX('Policy Characteristics'!E:E,MATCH($C878,'Policy Characteristics'!$C:$C,0)))</f>
        <v>indst shift to hydrogen</v>
      </c>
      <c r="L878" s="242">
        <f>IF(ISBLANK(INDEX('Policy Characteristics'!F:F,MATCH($C878,'Policy Characteristics'!$C:$C,0))),"",INDEX('Policy Characteristics'!F:F,MATCH($C878,'Policy Characteristics'!$C:$C,0)))</f>
        <v>0</v>
      </c>
      <c r="M878" s="242">
        <f>IF(ISBLANK(INDEX('Policy Characteristics'!G:G,MATCH($C878,'Policy Characteristics'!$C:$C,0))),"",INDEX('Policy Characteristics'!G:G,MATCH($C878,'Policy Characteristics'!$C:$C,0)))</f>
        <v>1</v>
      </c>
      <c r="N878" s="242">
        <f>IF(ISBLANK(INDEX('Policy Characteristics'!H:H,MATCH($C878,'Policy Characteristics'!$C:$C,0))),"",INDEX('Policy Characteristics'!H:H,MATCH($C878,'Policy Characteristics'!$C:$C,0)))</f>
        <v>0.01</v>
      </c>
      <c r="O878" s="446" t="str">
        <f>IF(ISBLANK(INDEX('Policy Characteristics'!I:I,MATCH($C878,'Policy Characteristics'!$C:$C,0))),"",INDEX('Policy Characteristics'!I:I,MATCH($C878,'Policy Characteristics'!$C:$C,0)))</f>
        <v>% of fuel shifted</v>
      </c>
      <c r="P878" s="446" t="str">
        <f>IF(ISBLANK(INDEX('Policy Characteristics'!J:J,MATCH($C878,'Policy Characteristics'!$C:$C,0))),"",INDEX('Policy Characteristics'!J:J,MATCH($C878,'Policy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8" s="446" t="str">
        <f>IF(ISBLANK(INDEX('Policy Characteristics'!K:K,MATCH($C878,'Policy Characteristics'!$C:$C,0))),"",INDEX('Policy Characteristics'!K:K,MATCH($C878,'Policy Characteristics'!$C:$C,0)))</f>
        <v>industry-ag-main.html#fuel-switching</v>
      </c>
      <c r="R878" s="446" t="str">
        <f>IF(ISBLANK(INDEX('Policy Characteristics'!L:L,MATCH($C878,'Policy Characteristics'!$C:$C,0))),"",INDEX('Policy Characteristics'!L:L,MATCH($C878,'Policy Characteristics'!$C:$C,0)))</f>
        <v>industry-elec-and-hydrogen.html</v>
      </c>
    </row>
    <row r="879" spans="1:18" s="295" customFormat="1" x14ac:dyDescent="0.25">
      <c r="A879" s="446" t="str">
        <f>IF(ISBLANK(INDEX('Policy Characteristics'!A:A,MATCH($C879,'Policy Characteristics'!$C:$C,0))),"",INDEX('Policy Characteristics'!A:A,MATCH($C879,'Policy Characteristics'!$C:$C,0)))</f>
        <v>Industry</v>
      </c>
      <c r="B879" s="467" t="str">
        <f>IF(ISBLANK(INDEX('Policy Characteristics'!B:B,MATCH($C879,'Policy Characteristics'!$C:$C,0))),"",INDEX('Policy Characteristics'!B:B,MATCH($C879,'Policy Characteristics'!$C:$C,0)))</f>
        <v>Hydrogen Combustion</v>
      </c>
      <c r="C879" s="446" t="str">
        <f t="shared" si="39"/>
        <v>Fraction of Eligible Industrial Energy Use Shifted to Hydrogen</v>
      </c>
      <c r="D879" s="294" t="s">
        <v>3074</v>
      </c>
      <c r="E879" t="s">
        <v>3517</v>
      </c>
      <c r="F879" t="s">
        <v>3037</v>
      </c>
      <c r="G879" s="339" t="s">
        <v>3524</v>
      </c>
      <c r="H879" s="20">
        <v>2116</v>
      </c>
      <c r="I879" s="468" t="s">
        <v>43</v>
      </c>
      <c r="J879" s="469" t="str">
        <f>IF(ISBLANK(INDEX('Policy Characteristics'!D:D,MATCH($C879,'Policy Characteristics'!$C:$C,0))),"",INDEX('Policy Characteristics'!D:D,MATCH($C879,'Policy Characteristics'!$C:$C,0)))</f>
        <v>Hydrogen Combustion</v>
      </c>
      <c r="K879" s="446" t="str">
        <f>IF(ISBLANK(INDEX('Policy Characteristics'!E:E,MATCH($C879,'Policy Characteristics'!$C:$C,0))),"",INDEX('Policy Characteristics'!E:E,MATCH($C879,'Policy Characteristics'!$C:$C,0)))</f>
        <v>indst shift to hydrogen</v>
      </c>
      <c r="L879" s="242">
        <f>IF(ISBLANK(INDEX('Policy Characteristics'!F:F,MATCH($C879,'Policy Characteristics'!$C:$C,0))),"",INDEX('Policy Characteristics'!F:F,MATCH($C879,'Policy Characteristics'!$C:$C,0)))</f>
        <v>0</v>
      </c>
      <c r="M879" s="242">
        <f>IF(ISBLANK(INDEX('Policy Characteristics'!G:G,MATCH($C879,'Policy Characteristics'!$C:$C,0))),"",INDEX('Policy Characteristics'!G:G,MATCH($C879,'Policy Characteristics'!$C:$C,0)))</f>
        <v>1</v>
      </c>
      <c r="N879" s="242">
        <f>IF(ISBLANK(INDEX('Policy Characteristics'!H:H,MATCH($C879,'Policy Characteristics'!$C:$C,0))),"",INDEX('Policy Characteristics'!H:H,MATCH($C879,'Policy Characteristics'!$C:$C,0)))</f>
        <v>0.01</v>
      </c>
      <c r="O879" s="446" t="str">
        <f>IF(ISBLANK(INDEX('Policy Characteristics'!I:I,MATCH($C879,'Policy Characteristics'!$C:$C,0))),"",INDEX('Policy Characteristics'!I:I,MATCH($C879,'Policy Characteristics'!$C:$C,0)))</f>
        <v>% of fuel shifted</v>
      </c>
      <c r="P879" s="446" t="str">
        <f>IF(ISBLANK(INDEX('Policy Characteristics'!J:J,MATCH($C879,'Policy Characteristics'!$C:$C,0))),"",INDEX('Policy Characteristics'!J:J,MATCH($C879,'Policy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9" s="446" t="str">
        <f>IF(ISBLANK(INDEX('Policy Characteristics'!K:K,MATCH($C879,'Policy Characteristics'!$C:$C,0))),"",INDEX('Policy Characteristics'!K:K,MATCH($C879,'Policy Characteristics'!$C:$C,0)))</f>
        <v>industry-ag-main.html#fuel-switching</v>
      </c>
      <c r="R879" s="446" t="str">
        <f>IF(ISBLANK(INDEX('Policy Characteristics'!L:L,MATCH($C879,'Policy Characteristics'!$C:$C,0))),"",INDEX('Policy Characteristics'!L:L,MATCH($C879,'Policy Characteristics'!$C:$C,0)))</f>
        <v>industry-elec-and-hydrogen.html</v>
      </c>
    </row>
    <row r="880" spans="1:18" s="295" customFormat="1" x14ac:dyDescent="0.25">
      <c r="A880" s="446" t="str">
        <f>IF(ISBLANK(INDEX('Policy Characteristics'!A:A,MATCH($C880,'Policy Characteristics'!$C:$C,0))),"",INDEX('Policy Characteristics'!A:A,MATCH($C880,'Policy Characteristics'!$C:$C,0)))</f>
        <v>Industry</v>
      </c>
      <c r="B880" s="467" t="str">
        <f>IF(ISBLANK(INDEX('Policy Characteristics'!B:B,MATCH($C880,'Policy Characteristics'!$C:$C,0))),"",INDEX('Policy Characteristics'!B:B,MATCH($C880,'Policy Characteristics'!$C:$C,0)))</f>
        <v>Hydrogen Combustion</v>
      </c>
      <c r="C880" s="446" t="str">
        <f t="shared" si="39"/>
        <v>Fraction of Eligible Industrial Energy Use Shifted to Hydrogen</v>
      </c>
      <c r="D880" s="294" t="s">
        <v>3074</v>
      </c>
      <c r="E880" t="s">
        <v>3518</v>
      </c>
      <c r="F880" t="s">
        <v>3037</v>
      </c>
      <c r="G880" s="339" t="s">
        <v>3525</v>
      </c>
      <c r="H880" s="20">
        <v>2117</v>
      </c>
      <c r="I880" s="468" t="s">
        <v>43</v>
      </c>
      <c r="J880" s="469" t="str">
        <f>IF(ISBLANK(INDEX('Policy Characteristics'!D:D,MATCH($C880,'Policy Characteristics'!$C:$C,0))),"",INDEX('Policy Characteristics'!D:D,MATCH($C880,'Policy Characteristics'!$C:$C,0)))</f>
        <v>Hydrogen Combustion</v>
      </c>
      <c r="K880" s="446" t="str">
        <f>IF(ISBLANK(INDEX('Policy Characteristics'!E:E,MATCH($C880,'Policy Characteristics'!$C:$C,0))),"",INDEX('Policy Characteristics'!E:E,MATCH($C880,'Policy Characteristics'!$C:$C,0)))</f>
        <v>indst shift to hydrogen</v>
      </c>
      <c r="L880" s="242">
        <f>IF(ISBLANK(INDEX('Policy Characteristics'!F:F,MATCH($C880,'Policy Characteristics'!$C:$C,0))),"",INDEX('Policy Characteristics'!F:F,MATCH($C880,'Policy Characteristics'!$C:$C,0)))</f>
        <v>0</v>
      </c>
      <c r="M880" s="242">
        <f>IF(ISBLANK(INDEX('Policy Characteristics'!G:G,MATCH($C880,'Policy Characteristics'!$C:$C,0))),"",INDEX('Policy Characteristics'!G:G,MATCH($C880,'Policy Characteristics'!$C:$C,0)))</f>
        <v>1</v>
      </c>
      <c r="N880" s="242">
        <f>IF(ISBLANK(INDEX('Policy Characteristics'!H:H,MATCH($C880,'Policy Characteristics'!$C:$C,0))),"",INDEX('Policy Characteristics'!H:H,MATCH($C880,'Policy Characteristics'!$C:$C,0)))</f>
        <v>0.01</v>
      </c>
      <c r="O880" s="446" t="str">
        <f>IF(ISBLANK(INDEX('Policy Characteristics'!I:I,MATCH($C880,'Policy Characteristics'!$C:$C,0))),"",INDEX('Policy Characteristics'!I:I,MATCH($C880,'Policy Characteristics'!$C:$C,0)))</f>
        <v>% of fuel shifted</v>
      </c>
      <c r="P880" s="446" t="str">
        <f>IF(ISBLANK(INDEX('Policy Characteristics'!J:J,MATCH($C880,'Policy Characteristics'!$C:$C,0))),"",INDEX('Policy Characteristics'!J:J,MATCH($C880,'Policy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0" s="446" t="str">
        <f>IF(ISBLANK(INDEX('Policy Characteristics'!K:K,MATCH($C880,'Policy Characteristics'!$C:$C,0))),"",INDEX('Policy Characteristics'!K:K,MATCH($C880,'Policy Characteristics'!$C:$C,0)))</f>
        <v>industry-ag-main.html#fuel-switching</v>
      </c>
      <c r="R880" s="446" t="str">
        <f>IF(ISBLANK(INDEX('Policy Characteristics'!L:L,MATCH($C880,'Policy Characteristics'!$C:$C,0))),"",INDEX('Policy Characteristics'!L:L,MATCH($C880,'Policy Characteristics'!$C:$C,0)))</f>
        <v>industry-elec-and-hydrogen.html</v>
      </c>
    </row>
    <row r="881" spans="1:18" s="295" customFormat="1" x14ac:dyDescent="0.25">
      <c r="A881" s="446" t="str">
        <f>IF(ISBLANK(INDEX('Policy Characteristics'!A:A,MATCH($C881,'Policy Characteristics'!$C:$C,0))),"",INDEX('Policy Characteristics'!A:A,MATCH($C881,'Policy Characteristics'!$C:$C,0)))</f>
        <v>Industry</v>
      </c>
      <c r="B881" s="467" t="str">
        <f>IF(ISBLANK(INDEX('Policy Characteristics'!B:B,MATCH($C881,'Policy Characteristics'!$C:$C,0))),"",INDEX('Policy Characteristics'!B:B,MATCH($C881,'Policy Characteristics'!$C:$C,0)))</f>
        <v>Hydrogen Combustion</v>
      </c>
      <c r="C881" s="446" t="str">
        <f t="shared" si="39"/>
        <v>Fraction of Eligible Industrial Energy Use Shifted to Hydrogen</v>
      </c>
      <c r="D881" s="294" t="s">
        <v>3074</v>
      </c>
      <c r="E881" t="s">
        <v>3519</v>
      </c>
      <c r="F881" t="s">
        <v>3037</v>
      </c>
      <c r="G881" s="339" t="s">
        <v>3526</v>
      </c>
      <c r="H881" s="20">
        <v>2118</v>
      </c>
      <c r="I881" s="468" t="s">
        <v>44</v>
      </c>
      <c r="J881" s="469" t="str">
        <f>IF(ISBLANK(INDEX('Policy Characteristics'!D:D,MATCH($C881,'Policy Characteristics'!$C:$C,0))),"",INDEX('Policy Characteristics'!D:D,MATCH($C881,'Policy Characteristics'!$C:$C,0)))</f>
        <v>Hydrogen Combustion</v>
      </c>
      <c r="K881" s="446" t="str">
        <f>IF(ISBLANK(INDEX('Policy Characteristics'!E:E,MATCH($C881,'Policy Characteristics'!$C:$C,0))),"",INDEX('Policy Characteristics'!E:E,MATCH($C881,'Policy Characteristics'!$C:$C,0)))</f>
        <v>indst shift to hydrogen</v>
      </c>
      <c r="L881" s="242">
        <f>IF(ISBLANK(INDEX('Policy Characteristics'!F:F,MATCH($C881,'Policy Characteristics'!$C:$C,0))),"",INDEX('Policy Characteristics'!F:F,MATCH($C881,'Policy Characteristics'!$C:$C,0)))</f>
        <v>0</v>
      </c>
      <c r="M881" s="242">
        <f>IF(ISBLANK(INDEX('Policy Characteristics'!G:G,MATCH($C881,'Policy Characteristics'!$C:$C,0))),"",INDEX('Policy Characteristics'!G:G,MATCH($C881,'Policy Characteristics'!$C:$C,0)))</f>
        <v>1</v>
      </c>
      <c r="N881" s="242">
        <f>IF(ISBLANK(INDEX('Policy Characteristics'!H:H,MATCH($C881,'Policy Characteristics'!$C:$C,0))),"",INDEX('Policy Characteristics'!H:H,MATCH($C881,'Policy Characteristics'!$C:$C,0)))</f>
        <v>0.01</v>
      </c>
      <c r="O881" s="446" t="str">
        <f>IF(ISBLANK(INDEX('Policy Characteristics'!I:I,MATCH($C881,'Policy Characteristics'!$C:$C,0))),"",INDEX('Policy Characteristics'!I:I,MATCH($C881,'Policy Characteristics'!$C:$C,0)))</f>
        <v>% of fuel shifted</v>
      </c>
      <c r="P881" s="446" t="str">
        <f>IF(ISBLANK(INDEX('Policy Characteristics'!J:J,MATCH($C881,'Policy Characteristics'!$C:$C,0))),"",INDEX('Policy Characteristics'!J:J,MATCH($C881,'Policy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1" s="446" t="str">
        <f>IF(ISBLANK(INDEX('Policy Characteristics'!K:K,MATCH($C881,'Policy Characteristics'!$C:$C,0))),"",INDEX('Policy Characteristics'!K:K,MATCH($C881,'Policy Characteristics'!$C:$C,0)))</f>
        <v>industry-ag-main.html#fuel-switching</v>
      </c>
      <c r="R881" s="446" t="str">
        <f>IF(ISBLANK(INDEX('Policy Characteristics'!L:L,MATCH($C881,'Policy Characteristics'!$C:$C,0))),"",INDEX('Policy Characteristics'!L:L,MATCH($C881,'Policy Characteristics'!$C:$C,0)))</f>
        <v>industry-elec-and-hydrogen.html</v>
      </c>
    </row>
    <row r="882" spans="1:18" s="295" customFormat="1" x14ac:dyDescent="0.25">
      <c r="A882" s="446" t="str">
        <f>IF(ISBLANK(INDEX('Policy Characteristics'!A:A,MATCH($C882,'Policy Characteristics'!$C:$C,0))),"",INDEX('Policy Characteristics'!A:A,MATCH($C882,'Policy Characteristics'!$C:$C,0)))</f>
        <v>Industry</v>
      </c>
      <c r="B882" s="467" t="str">
        <f>IF(ISBLANK(INDEX('Policy Characteristics'!B:B,MATCH($C882,'Policy Characteristics'!$C:$C,0))),"",INDEX('Policy Characteristics'!B:B,MATCH($C882,'Policy Characteristics'!$C:$C,0)))</f>
        <v>Hydrogen Combustion</v>
      </c>
      <c r="C882" s="446" t="str">
        <f t="shared" si="39"/>
        <v>Fraction of Eligible Industrial Energy Use Shifted to Hydrogen</v>
      </c>
      <c r="D882" s="294" t="s">
        <v>3074</v>
      </c>
      <c r="E882" t="s">
        <v>3520</v>
      </c>
      <c r="F882" t="s">
        <v>3037</v>
      </c>
      <c r="G882" s="339" t="s">
        <v>3527</v>
      </c>
      <c r="H882" s="20">
        <v>2119</v>
      </c>
      <c r="I882" s="468" t="s">
        <v>44</v>
      </c>
      <c r="J882" s="469" t="str">
        <f>IF(ISBLANK(INDEX('Policy Characteristics'!D:D,MATCH($C882,'Policy Characteristics'!$C:$C,0))),"",INDEX('Policy Characteristics'!D:D,MATCH($C882,'Policy Characteristics'!$C:$C,0)))</f>
        <v>Hydrogen Combustion</v>
      </c>
      <c r="K882" s="446" t="str">
        <f>IF(ISBLANK(INDEX('Policy Characteristics'!E:E,MATCH($C882,'Policy Characteristics'!$C:$C,0))),"",INDEX('Policy Characteristics'!E:E,MATCH($C882,'Policy Characteristics'!$C:$C,0)))</f>
        <v>indst shift to hydrogen</v>
      </c>
      <c r="L882" s="242">
        <f>IF(ISBLANK(INDEX('Policy Characteristics'!F:F,MATCH($C882,'Policy Characteristics'!$C:$C,0))),"",INDEX('Policy Characteristics'!F:F,MATCH($C882,'Policy Characteristics'!$C:$C,0)))</f>
        <v>0</v>
      </c>
      <c r="M882" s="242">
        <f>IF(ISBLANK(INDEX('Policy Characteristics'!G:G,MATCH($C882,'Policy Characteristics'!$C:$C,0))),"",INDEX('Policy Characteristics'!G:G,MATCH($C882,'Policy Characteristics'!$C:$C,0)))</f>
        <v>1</v>
      </c>
      <c r="N882" s="242">
        <f>IF(ISBLANK(INDEX('Policy Characteristics'!H:H,MATCH($C882,'Policy Characteristics'!$C:$C,0))),"",INDEX('Policy Characteristics'!H:H,MATCH($C882,'Policy Characteristics'!$C:$C,0)))</f>
        <v>0.01</v>
      </c>
      <c r="O882" s="446" t="str">
        <f>IF(ISBLANK(INDEX('Policy Characteristics'!I:I,MATCH($C882,'Policy Characteristics'!$C:$C,0))),"",INDEX('Policy Characteristics'!I:I,MATCH($C882,'Policy Characteristics'!$C:$C,0)))</f>
        <v>% of fuel shifted</v>
      </c>
      <c r="P882" s="446" t="str">
        <f>IF(ISBLANK(INDEX('Policy Characteristics'!J:J,MATCH($C882,'Policy Characteristics'!$C:$C,0))),"",INDEX('Policy Characteristics'!J:J,MATCH($C882,'Policy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2" s="446" t="str">
        <f>IF(ISBLANK(INDEX('Policy Characteristics'!K:K,MATCH($C882,'Policy Characteristics'!$C:$C,0))),"",INDEX('Policy Characteristics'!K:K,MATCH($C882,'Policy Characteristics'!$C:$C,0)))</f>
        <v>industry-ag-main.html#fuel-switching</v>
      </c>
      <c r="R882" s="446" t="str">
        <f>IF(ISBLANK(INDEX('Policy Characteristics'!L:L,MATCH($C882,'Policy Characteristics'!$C:$C,0))),"",INDEX('Policy Characteristics'!L:L,MATCH($C882,'Policy Characteristics'!$C:$C,0)))</f>
        <v>industry-elec-and-hydrogen.html</v>
      </c>
    </row>
    <row r="883" spans="1:18" s="295" customFormat="1" x14ac:dyDescent="0.25">
      <c r="A883" s="446" t="str">
        <f>IF(ISBLANK(INDEX('Policy Characteristics'!A:A,MATCH($C883,'Policy Characteristics'!$C:$C,0))),"",INDEX('Policy Characteristics'!A:A,MATCH($C883,'Policy Characteristics'!$C:$C,0)))</f>
        <v>Industry</v>
      </c>
      <c r="B883" s="467" t="str">
        <f>IF(ISBLANK(INDEX('Policy Characteristics'!B:B,MATCH($C883,'Policy Characteristics'!$C:$C,0))),"",INDEX('Policy Characteristics'!B:B,MATCH($C883,'Policy Characteristics'!$C:$C,0)))</f>
        <v>Hydrogen Combustion</v>
      </c>
      <c r="C883" s="446" t="str">
        <f t="shared" si="39"/>
        <v>Fraction of Eligible Industrial Energy Use Shifted to Hydrogen</v>
      </c>
      <c r="D883" s="294" t="s">
        <v>3074</v>
      </c>
      <c r="E883" t="s">
        <v>3521</v>
      </c>
      <c r="F883" t="s">
        <v>3037</v>
      </c>
      <c r="G883" s="339" t="s">
        <v>3528</v>
      </c>
      <c r="H883" s="20">
        <v>2120</v>
      </c>
      <c r="I883" s="468" t="s">
        <v>44</v>
      </c>
      <c r="J883" s="469" t="str">
        <f>IF(ISBLANK(INDEX('Policy Characteristics'!D:D,MATCH($C883,'Policy Characteristics'!$C:$C,0))),"",INDEX('Policy Characteristics'!D:D,MATCH($C883,'Policy Characteristics'!$C:$C,0)))</f>
        <v>Hydrogen Combustion</v>
      </c>
      <c r="K883" s="446" t="str">
        <f>IF(ISBLANK(INDEX('Policy Characteristics'!E:E,MATCH($C883,'Policy Characteristics'!$C:$C,0))),"",INDEX('Policy Characteristics'!E:E,MATCH($C883,'Policy Characteristics'!$C:$C,0)))</f>
        <v>indst shift to hydrogen</v>
      </c>
      <c r="L883" s="242">
        <f>IF(ISBLANK(INDEX('Policy Characteristics'!F:F,MATCH($C883,'Policy Characteristics'!$C:$C,0))),"",INDEX('Policy Characteristics'!F:F,MATCH($C883,'Policy Characteristics'!$C:$C,0)))</f>
        <v>0</v>
      </c>
      <c r="M883" s="242">
        <f>IF(ISBLANK(INDEX('Policy Characteristics'!G:G,MATCH($C883,'Policy Characteristics'!$C:$C,0))),"",INDEX('Policy Characteristics'!G:G,MATCH($C883,'Policy Characteristics'!$C:$C,0)))</f>
        <v>1</v>
      </c>
      <c r="N883" s="242">
        <f>IF(ISBLANK(INDEX('Policy Characteristics'!H:H,MATCH($C883,'Policy Characteristics'!$C:$C,0))),"",INDEX('Policy Characteristics'!H:H,MATCH($C883,'Policy Characteristics'!$C:$C,0)))</f>
        <v>0.01</v>
      </c>
      <c r="O883" s="446" t="str">
        <f>IF(ISBLANK(INDEX('Policy Characteristics'!I:I,MATCH($C883,'Policy Characteristics'!$C:$C,0))),"",INDEX('Policy Characteristics'!I:I,MATCH($C883,'Policy Characteristics'!$C:$C,0)))</f>
        <v>% of fuel shifted</v>
      </c>
      <c r="P883" s="446" t="str">
        <f>IF(ISBLANK(INDEX('Policy Characteristics'!J:J,MATCH($C883,'Policy Characteristics'!$C:$C,0))),"",INDEX('Policy Characteristics'!J:J,MATCH($C883,'Policy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3" s="446" t="str">
        <f>IF(ISBLANK(INDEX('Policy Characteristics'!K:K,MATCH($C883,'Policy Characteristics'!$C:$C,0))),"",INDEX('Policy Characteristics'!K:K,MATCH($C883,'Policy Characteristics'!$C:$C,0)))</f>
        <v>industry-ag-main.html#fuel-switching</v>
      </c>
      <c r="R883" s="446" t="str">
        <f>IF(ISBLANK(INDEX('Policy Characteristics'!L:L,MATCH($C883,'Policy Characteristics'!$C:$C,0))),"",INDEX('Policy Characteristics'!L:L,MATCH($C883,'Policy Characteristics'!$C:$C,0)))</f>
        <v>industry-elec-and-hydrogen.html</v>
      </c>
    </row>
    <row r="884" spans="1:18" s="295" customFormat="1" x14ac:dyDescent="0.25">
      <c r="A884" s="446" t="str">
        <f>IF(ISBLANK(INDEX('Policy Characteristics'!A:A,MATCH($C884,'Policy Characteristics'!$C:$C,0))),"",INDEX('Policy Characteristics'!A:A,MATCH($C884,'Policy Characteristics'!$C:$C,0)))</f>
        <v>Industry</v>
      </c>
      <c r="B884" s="467" t="str">
        <f>IF(ISBLANK(INDEX('Policy Characteristics'!B:B,MATCH($C884,'Policy Characteristics'!$C:$C,0))),"",INDEX('Policy Characteristics'!B:B,MATCH($C884,'Policy Characteristics'!$C:$C,0)))</f>
        <v>Hydrogen Combustion</v>
      </c>
      <c r="C884" s="446" t="str">
        <f t="shared" si="39"/>
        <v>Fraction of Eligible Industrial Energy Use Shifted to Hydrogen</v>
      </c>
      <c r="D884" s="294" t="s">
        <v>3074</v>
      </c>
      <c r="E884" t="s">
        <v>3673</v>
      </c>
      <c r="F884" t="s">
        <v>3037</v>
      </c>
      <c r="G884" s="339" t="s">
        <v>3673</v>
      </c>
      <c r="H884" s="20">
        <v>2121</v>
      </c>
      <c r="I884" s="468" t="s">
        <v>44</v>
      </c>
      <c r="J884" s="469" t="str">
        <f>IF(ISBLANK(INDEX('Policy Characteristics'!D:D,MATCH($C884,'Policy Characteristics'!$C:$C,0))),"",INDEX('Policy Characteristics'!D:D,MATCH($C884,'Policy Characteristics'!$C:$C,0)))</f>
        <v>Hydrogen Combustion</v>
      </c>
      <c r="K884" s="446" t="str">
        <f>IF(ISBLANK(INDEX('Policy Characteristics'!E:E,MATCH($C884,'Policy Characteristics'!$C:$C,0))),"",INDEX('Policy Characteristics'!E:E,MATCH($C884,'Policy Characteristics'!$C:$C,0)))</f>
        <v>indst shift to hydrogen</v>
      </c>
      <c r="L884" s="242">
        <f>IF(ISBLANK(INDEX('Policy Characteristics'!F:F,MATCH($C884,'Policy Characteristics'!$C:$C,0))),"",INDEX('Policy Characteristics'!F:F,MATCH($C884,'Policy Characteristics'!$C:$C,0)))</f>
        <v>0</v>
      </c>
      <c r="M884" s="242">
        <f>IF(ISBLANK(INDEX('Policy Characteristics'!G:G,MATCH($C884,'Policy Characteristics'!$C:$C,0))),"",INDEX('Policy Characteristics'!G:G,MATCH($C884,'Policy Characteristics'!$C:$C,0)))</f>
        <v>1</v>
      </c>
      <c r="N884" s="242">
        <f>IF(ISBLANK(INDEX('Policy Characteristics'!H:H,MATCH($C884,'Policy Characteristics'!$C:$C,0))),"",INDEX('Policy Characteristics'!H:H,MATCH($C884,'Policy Characteristics'!$C:$C,0)))</f>
        <v>0.01</v>
      </c>
      <c r="O884" s="446" t="str">
        <f>IF(ISBLANK(INDEX('Policy Characteristics'!I:I,MATCH($C884,'Policy Characteristics'!$C:$C,0))),"",INDEX('Policy Characteristics'!I:I,MATCH($C884,'Policy Characteristics'!$C:$C,0)))</f>
        <v>% of fuel shifted</v>
      </c>
      <c r="P884" s="446" t="str">
        <f>IF(ISBLANK(INDEX('Policy Characteristics'!J:J,MATCH($C884,'Policy Characteristics'!$C:$C,0))),"",INDEX('Policy Characteristics'!J:J,MATCH($C884,'Policy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4" s="446" t="str">
        <f>IF(ISBLANK(INDEX('Policy Characteristics'!K:K,MATCH($C884,'Policy Characteristics'!$C:$C,0))),"",INDEX('Policy Characteristics'!K:K,MATCH($C884,'Policy Characteristics'!$C:$C,0)))</f>
        <v>industry-ag-main.html#fuel-switching</v>
      </c>
      <c r="R884" s="446" t="str">
        <f>IF(ISBLANK(INDEX('Policy Characteristics'!L:L,MATCH($C884,'Policy Characteristics'!$C:$C,0))),"",INDEX('Policy Characteristics'!L:L,MATCH($C884,'Policy Characteristics'!$C:$C,0)))</f>
        <v>industry-elec-and-hydrogen.html</v>
      </c>
    </row>
    <row r="885" spans="1:18" s="295" customFormat="1" x14ac:dyDescent="0.25">
      <c r="A885" s="446" t="str">
        <f>IF(ISBLANK(INDEX('Policy Characteristics'!A:A,MATCH($C885,'Policy Characteristics'!$C:$C,0))),"",INDEX('Policy Characteristics'!A:A,MATCH($C885,'Policy Characteristics'!$C:$C,0)))</f>
        <v>Industry</v>
      </c>
      <c r="B885" s="467" t="str">
        <f>IF(ISBLANK(INDEX('Policy Characteristics'!B:B,MATCH($C885,'Policy Characteristics'!$C:$C,0))),"",INDEX('Policy Characteristics'!B:B,MATCH($C885,'Policy Characteristics'!$C:$C,0)))</f>
        <v>Hydrogen Combustion</v>
      </c>
      <c r="C885" s="446" t="str">
        <f t="shared" si="39"/>
        <v>Fraction of Eligible Industrial Energy Use Shifted to Hydrogen</v>
      </c>
      <c r="D885" s="294" t="s">
        <v>3075</v>
      </c>
      <c r="E885" t="s">
        <v>3515</v>
      </c>
      <c r="F885" t="s">
        <v>3038</v>
      </c>
      <c r="G885" s="339" t="s">
        <v>3522</v>
      </c>
      <c r="H885" s="20">
        <v>2122</v>
      </c>
      <c r="I885" s="468" t="s">
        <v>44</v>
      </c>
      <c r="J885" s="469" t="str">
        <f>IF(ISBLANK(INDEX('Policy Characteristics'!D:D,MATCH($C885,'Policy Characteristics'!$C:$C,0))),"",INDEX('Policy Characteristics'!D:D,MATCH($C885,'Policy Characteristics'!$C:$C,0)))</f>
        <v>Hydrogen Combustion</v>
      </c>
      <c r="K885" s="446" t="str">
        <f>IF(ISBLANK(INDEX('Policy Characteristics'!E:E,MATCH($C885,'Policy Characteristics'!$C:$C,0))),"",INDEX('Policy Characteristics'!E:E,MATCH($C885,'Policy Characteristics'!$C:$C,0)))</f>
        <v>indst shift to hydrogen</v>
      </c>
      <c r="L885" s="242">
        <f>IF(ISBLANK(INDEX('Policy Characteristics'!F:F,MATCH($C885,'Policy Characteristics'!$C:$C,0))),"",INDEX('Policy Characteristics'!F:F,MATCH($C885,'Policy Characteristics'!$C:$C,0)))</f>
        <v>0</v>
      </c>
      <c r="M885" s="242">
        <f>IF(ISBLANK(INDEX('Policy Characteristics'!G:G,MATCH($C885,'Policy Characteristics'!$C:$C,0))),"",INDEX('Policy Characteristics'!G:G,MATCH($C885,'Policy Characteristics'!$C:$C,0)))</f>
        <v>1</v>
      </c>
      <c r="N885" s="242">
        <f>IF(ISBLANK(INDEX('Policy Characteristics'!H:H,MATCH($C885,'Policy Characteristics'!$C:$C,0))),"",INDEX('Policy Characteristics'!H:H,MATCH($C885,'Policy Characteristics'!$C:$C,0)))</f>
        <v>0.01</v>
      </c>
      <c r="O885" s="446" t="str">
        <f>IF(ISBLANK(INDEX('Policy Characteristics'!I:I,MATCH($C885,'Policy Characteristics'!$C:$C,0))),"",INDEX('Policy Characteristics'!I:I,MATCH($C885,'Policy Characteristics'!$C:$C,0)))</f>
        <v>% of fuel shifted</v>
      </c>
      <c r="P885" s="446" t="str">
        <f>IF(ISBLANK(INDEX('Policy Characteristics'!J:J,MATCH($C885,'Policy Characteristics'!$C:$C,0))),"",INDEX('Policy Characteristics'!J:J,MATCH($C885,'Policy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5" s="446" t="str">
        <f>IF(ISBLANK(INDEX('Policy Characteristics'!K:K,MATCH($C885,'Policy Characteristics'!$C:$C,0))),"",INDEX('Policy Characteristics'!K:K,MATCH($C885,'Policy Characteristics'!$C:$C,0)))</f>
        <v>industry-ag-main.html#fuel-switching</v>
      </c>
      <c r="R885" s="446" t="str">
        <f>IF(ISBLANK(INDEX('Policy Characteristics'!L:L,MATCH($C885,'Policy Characteristics'!$C:$C,0))),"",INDEX('Policy Characteristics'!L:L,MATCH($C885,'Policy Characteristics'!$C:$C,0)))</f>
        <v>industry-elec-and-hydrogen.html</v>
      </c>
    </row>
    <row r="886" spans="1:18" s="295" customFormat="1" x14ac:dyDescent="0.25">
      <c r="A886" s="446" t="str">
        <f>IF(ISBLANK(INDEX('Policy Characteristics'!A:A,MATCH($C886,'Policy Characteristics'!$C:$C,0))),"",INDEX('Policy Characteristics'!A:A,MATCH($C886,'Policy Characteristics'!$C:$C,0)))</f>
        <v>Industry</v>
      </c>
      <c r="B886" s="467" t="str">
        <f>IF(ISBLANK(INDEX('Policy Characteristics'!B:B,MATCH($C886,'Policy Characteristics'!$C:$C,0))),"",INDEX('Policy Characteristics'!B:B,MATCH($C886,'Policy Characteristics'!$C:$C,0)))</f>
        <v>Hydrogen Combustion</v>
      </c>
      <c r="C886" s="446" t="str">
        <f t="shared" si="39"/>
        <v>Fraction of Eligible Industrial Energy Use Shifted to Hydrogen</v>
      </c>
      <c r="D886" s="294" t="s">
        <v>3075</v>
      </c>
      <c r="E886" t="s">
        <v>3516</v>
      </c>
      <c r="F886" t="s">
        <v>3038</v>
      </c>
      <c r="G886" s="339" t="s">
        <v>3523</v>
      </c>
      <c r="H886" s="20">
        <v>2123</v>
      </c>
      <c r="I886" s="468" t="s">
        <v>44</v>
      </c>
      <c r="J886" s="469" t="str">
        <f>IF(ISBLANK(INDEX('Policy Characteristics'!D:D,MATCH($C886,'Policy Characteristics'!$C:$C,0))),"",INDEX('Policy Characteristics'!D:D,MATCH($C886,'Policy Characteristics'!$C:$C,0)))</f>
        <v>Hydrogen Combustion</v>
      </c>
      <c r="K886" s="446" t="str">
        <f>IF(ISBLANK(INDEX('Policy Characteristics'!E:E,MATCH($C886,'Policy Characteristics'!$C:$C,0))),"",INDEX('Policy Characteristics'!E:E,MATCH($C886,'Policy Characteristics'!$C:$C,0)))</f>
        <v>indst shift to hydrogen</v>
      </c>
      <c r="L886" s="242">
        <f>IF(ISBLANK(INDEX('Policy Characteristics'!F:F,MATCH($C886,'Policy Characteristics'!$C:$C,0))),"",INDEX('Policy Characteristics'!F:F,MATCH($C886,'Policy Characteristics'!$C:$C,0)))</f>
        <v>0</v>
      </c>
      <c r="M886" s="242">
        <f>IF(ISBLANK(INDEX('Policy Characteristics'!G:G,MATCH($C886,'Policy Characteristics'!$C:$C,0))),"",INDEX('Policy Characteristics'!G:G,MATCH($C886,'Policy Characteristics'!$C:$C,0)))</f>
        <v>1</v>
      </c>
      <c r="N886" s="242">
        <f>IF(ISBLANK(INDEX('Policy Characteristics'!H:H,MATCH($C886,'Policy Characteristics'!$C:$C,0))),"",INDEX('Policy Characteristics'!H:H,MATCH($C886,'Policy Characteristics'!$C:$C,0)))</f>
        <v>0.01</v>
      </c>
      <c r="O886" s="446" t="str">
        <f>IF(ISBLANK(INDEX('Policy Characteristics'!I:I,MATCH($C886,'Policy Characteristics'!$C:$C,0))),"",INDEX('Policy Characteristics'!I:I,MATCH($C886,'Policy Characteristics'!$C:$C,0)))</f>
        <v>% of fuel shifted</v>
      </c>
      <c r="P886" s="446" t="str">
        <f>IF(ISBLANK(INDEX('Policy Characteristics'!J:J,MATCH($C886,'Policy Characteristics'!$C:$C,0))),"",INDEX('Policy Characteristics'!J:J,MATCH($C886,'Policy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6" s="446" t="str">
        <f>IF(ISBLANK(INDEX('Policy Characteristics'!K:K,MATCH($C886,'Policy Characteristics'!$C:$C,0))),"",INDEX('Policy Characteristics'!K:K,MATCH($C886,'Policy Characteristics'!$C:$C,0)))</f>
        <v>industry-ag-main.html#fuel-switching</v>
      </c>
      <c r="R886" s="446" t="str">
        <f>IF(ISBLANK(INDEX('Policy Characteristics'!L:L,MATCH($C886,'Policy Characteristics'!$C:$C,0))),"",INDEX('Policy Characteristics'!L:L,MATCH($C886,'Policy Characteristics'!$C:$C,0)))</f>
        <v>industry-elec-and-hydrogen.html</v>
      </c>
    </row>
    <row r="887" spans="1:18" s="295" customFormat="1" x14ac:dyDescent="0.25">
      <c r="A887" s="446" t="str">
        <f>IF(ISBLANK(INDEX('Policy Characteristics'!A:A,MATCH($C887,'Policy Characteristics'!$C:$C,0))),"",INDEX('Policy Characteristics'!A:A,MATCH($C887,'Policy Characteristics'!$C:$C,0)))</f>
        <v>Industry</v>
      </c>
      <c r="B887" s="467" t="str">
        <f>IF(ISBLANK(INDEX('Policy Characteristics'!B:B,MATCH($C887,'Policy Characteristics'!$C:$C,0))),"",INDEX('Policy Characteristics'!B:B,MATCH($C887,'Policy Characteristics'!$C:$C,0)))</f>
        <v>Hydrogen Combustion</v>
      </c>
      <c r="C887" s="446" t="str">
        <f t="shared" si="39"/>
        <v>Fraction of Eligible Industrial Energy Use Shifted to Hydrogen</v>
      </c>
      <c r="D887" s="294" t="s">
        <v>3075</v>
      </c>
      <c r="E887" t="s">
        <v>3517</v>
      </c>
      <c r="F887" t="s">
        <v>3038</v>
      </c>
      <c r="G887" s="339" t="s">
        <v>3524</v>
      </c>
      <c r="H887" s="20">
        <v>2124</v>
      </c>
      <c r="I887" s="468" t="s">
        <v>44</v>
      </c>
      <c r="J887" s="469" t="str">
        <f>IF(ISBLANK(INDEX('Policy Characteristics'!D:D,MATCH($C887,'Policy Characteristics'!$C:$C,0))),"",INDEX('Policy Characteristics'!D:D,MATCH($C887,'Policy Characteristics'!$C:$C,0)))</f>
        <v>Hydrogen Combustion</v>
      </c>
      <c r="K887" s="446" t="str">
        <f>IF(ISBLANK(INDEX('Policy Characteristics'!E:E,MATCH($C887,'Policy Characteristics'!$C:$C,0))),"",INDEX('Policy Characteristics'!E:E,MATCH($C887,'Policy Characteristics'!$C:$C,0)))</f>
        <v>indst shift to hydrogen</v>
      </c>
      <c r="L887" s="242">
        <f>IF(ISBLANK(INDEX('Policy Characteristics'!F:F,MATCH($C887,'Policy Characteristics'!$C:$C,0))),"",INDEX('Policy Characteristics'!F:F,MATCH($C887,'Policy Characteristics'!$C:$C,0)))</f>
        <v>0</v>
      </c>
      <c r="M887" s="242">
        <f>IF(ISBLANK(INDEX('Policy Characteristics'!G:G,MATCH($C887,'Policy Characteristics'!$C:$C,0))),"",INDEX('Policy Characteristics'!G:G,MATCH($C887,'Policy Characteristics'!$C:$C,0)))</f>
        <v>1</v>
      </c>
      <c r="N887" s="242">
        <f>IF(ISBLANK(INDEX('Policy Characteristics'!H:H,MATCH($C887,'Policy Characteristics'!$C:$C,0))),"",INDEX('Policy Characteristics'!H:H,MATCH($C887,'Policy Characteristics'!$C:$C,0)))</f>
        <v>0.01</v>
      </c>
      <c r="O887" s="446" t="str">
        <f>IF(ISBLANK(INDEX('Policy Characteristics'!I:I,MATCH($C887,'Policy Characteristics'!$C:$C,0))),"",INDEX('Policy Characteristics'!I:I,MATCH($C887,'Policy Characteristics'!$C:$C,0)))</f>
        <v>% of fuel shifted</v>
      </c>
      <c r="P887" s="446" t="str">
        <f>IF(ISBLANK(INDEX('Policy Characteristics'!J:J,MATCH($C887,'Policy Characteristics'!$C:$C,0))),"",INDEX('Policy Characteristics'!J:J,MATCH($C887,'Policy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7" s="446" t="str">
        <f>IF(ISBLANK(INDEX('Policy Characteristics'!K:K,MATCH($C887,'Policy Characteristics'!$C:$C,0))),"",INDEX('Policy Characteristics'!K:K,MATCH($C887,'Policy Characteristics'!$C:$C,0)))</f>
        <v>industry-ag-main.html#fuel-switching</v>
      </c>
      <c r="R887" s="446" t="str">
        <f>IF(ISBLANK(INDEX('Policy Characteristics'!L:L,MATCH($C887,'Policy Characteristics'!$C:$C,0))),"",INDEX('Policy Characteristics'!L:L,MATCH($C887,'Policy Characteristics'!$C:$C,0)))</f>
        <v>industry-elec-and-hydrogen.html</v>
      </c>
    </row>
    <row r="888" spans="1:18" s="295" customFormat="1" x14ac:dyDescent="0.25">
      <c r="A888" s="446" t="str">
        <f>IF(ISBLANK(INDEX('Policy Characteristics'!A:A,MATCH($C888,'Policy Characteristics'!$C:$C,0))),"",INDEX('Policy Characteristics'!A:A,MATCH($C888,'Policy Characteristics'!$C:$C,0)))</f>
        <v>Industry</v>
      </c>
      <c r="B888" s="467" t="str">
        <f>IF(ISBLANK(INDEX('Policy Characteristics'!B:B,MATCH($C888,'Policy Characteristics'!$C:$C,0))),"",INDEX('Policy Characteristics'!B:B,MATCH($C888,'Policy Characteristics'!$C:$C,0)))</f>
        <v>Hydrogen Combustion</v>
      </c>
      <c r="C888" s="446" t="str">
        <f t="shared" si="39"/>
        <v>Fraction of Eligible Industrial Energy Use Shifted to Hydrogen</v>
      </c>
      <c r="D888" s="294" t="s">
        <v>3075</v>
      </c>
      <c r="E888" t="s">
        <v>3518</v>
      </c>
      <c r="F888" t="s">
        <v>3038</v>
      </c>
      <c r="G888" s="339" t="s">
        <v>3525</v>
      </c>
      <c r="H888" s="20">
        <v>2125</v>
      </c>
      <c r="I888" s="468" t="s">
        <v>43</v>
      </c>
      <c r="J888" s="469" t="str">
        <f>IF(ISBLANK(INDEX('Policy Characteristics'!D:D,MATCH($C888,'Policy Characteristics'!$C:$C,0))),"",INDEX('Policy Characteristics'!D:D,MATCH($C888,'Policy Characteristics'!$C:$C,0)))</f>
        <v>Hydrogen Combustion</v>
      </c>
      <c r="K888" s="446" t="str">
        <f>IF(ISBLANK(INDEX('Policy Characteristics'!E:E,MATCH($C888,'Policy Characteristics'!$C:$C,0))),"",INDEX('Policy Characteristics'!E:E,MATCH($C888,'Policy Characteristics'!$C:$C,0)))</f>
        <v>indst shift to hydrogen</v>
      </c>
      <c r="L888" s="242">
        <f>IF(ISBLANK(INDEX('Policy Characteristics'!F:F,MATCH($C888,'Policy Characteristics'!$C:$C,0))),"",INDEX('Policy Characteristics'!F:F,MATCH($C888,'Policy Characteristics'!$C:$C,0)))</f>
        <v>0</v>
      </c>
      <c r="M888" s="242">
        <f>IF(ISBLANK(INDEX('Policy Characteristics'!G:G,MATCH($C888,'Policy Characteristics'!$C:$C,0))),"",INDEX('Policy Characteristics'!G:G,MATCH($C888,'Policy Characteristics'!$C:$C,0)))</f>
        <v>1</v>
      </c>
      <c r="N888" s="242">
        <f>IF(ISBLANK(INDEX('Policy Characteristics'!H:H,MATCH($C888,'Policy Characteristics'!$C:$C,0))),"",INDEX('Policy Characteristics'!H:H,MATCH($C888,'Policy Characteristics'!$C:$C,0)))</f>
        <v>0.01</v>
      </c>
      <c r="O888" s="446" t="str">
        <f>IF(ISBLANK(INDEX('Policy Characteristics'!I:I,MATCH($C888,'Policy Characteristics'!$C:$C,0))),"",INDEX('Policy Characteristics'!I:I,MATCH($C888,'Policy Characteristics'!$C:$C,0)))</f>
        <v>% of fuel shifted</v>
      </c>
      <c r="P888" s="446" t="str">
        <f>IF(ISBLANK(INDEX('Policy Characteristics'!J:J,MATCH($C888,'Policy Characteristics'!$C:$C,0))),"",INDEX('Policy Characteristics'!J:J,MATCH($C888,'Policy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8" s="446" t="str">
        <f>IF(ISBLANK(INDEX('Policy Characteristics'!K:K,MATCH($C888,'Policy Characteristics'!$C:$C,0))),"",INDEX('Policy Characteristics'!K:K,MATCH($C888,'Policy Characteristics'!$C:$C,0)))</f>
        <v>industry-ag-main.html#fuel-switching</v>
      </c>
      <c r="R888" s="446" t="str">
        <f>IF(ISBLANK(INDEX('Policy Characteristics'!L:L,MATCH($C888,'Policy Characteristics'!$C:$C,0))),"",INDEX('Policy Characteristics'!L:L,MATCH($C888,'Policy Characteristics'!$C:$C,0)))</f>
        <v>industry-elec-and-hydrogen.html</v>
      </c>
    </row>
    <row r="889" spans="1:18" s="295" customFormat="1" x14ac:dyDescent="0.25">
      <c r="A889" s="446" t="str">
        <f>IF(ISBLANK(INDEX('Policy Characteristics'!A:A,MATCH($C889,'Policy Characteristics'!$C:$C,0))),"",INDEX('Policy Characteristics'!A:A,MATCH($C889,'Policy Characteristics'!$C:$C,0)))</f>
        <v>Industry</v>
      </c>
      <c r="B889" s="467" t="str">
        <f>IF(ISBLANK(INDEX('Policy Characteristics'!B:B,MATCH($C889,'Policy Characteristics'!$C:$C,0))),"",INDEX('Policy Characteristics'!B:B,MATCH($C889,'Policy Characteristics'!$C:$C,0)))</f>
        <v>Hydrogen Combustion</v>
      </c>
      <c r="C889" s="446" t="str">
        <f t="shared" si="39"/>
        <v>Fraction of Eligible Industrial Energy Use Shifted to Hydrogen</v>
      </c>
      <c r="D889" s="294" t="s">
        <v>3075</v>
      </c>
      <c r="E889" t="s">
        <v>3519</v>
      </c>
      <c r="F889" t="s">
        <v>3038</v>
      </c>
      <c r="G889" s="339" t="s">
        <v>3526</v>
      </c>
      <c r="H889" s="20">
        <v>2126</v>
      </c>
      <c r="I889" s="468" t="s">
        <v>44</v>
      </c>
      <c r="J889" s="469" t="str">
        <f>IF(ISBLANK(INDEX('Policy Characteristics'!D:D,MATCH($C889,'Policy Characteristics'!$C:$C,0))),"",INDEX('Policy Characteristics'!D:D,MATCH($C889,'Policy Characteristics'!$C:$C,0)))</f>
        <v>Hydrogen Combustion</v>
      </c>
      <c r="K889" s="446" t="str">
        <f>IF(ISBLANK(INDEX('Policy Characteristics'!E:E,MATCH($C889,'Policy Characteristics'!$C:$C,0))),"",INDEX('Policy Characteristics'!E:E,MATCH($C889,'Policy Characteristics'!$C:$C,0)))</f>
        <v>indst shift to hydrogen</v>
      </c>
      <c r="L889" s="242">
        <f>IF(ISBLANK(INDEX('Policy Characteristics'!F:F,MATCH($C889,'Policy Characteristics'!$C:$C,0))),"",INDEX('Policy Characteristics'!F:F,MATCH($C889,'Policy Characteristics'!$C:$C,0)))</f>
        <v>0</v>
      </c>
      <c r="M889" s="242">
        <f>IF(ISBLANK(INDEX('Policy Characteristics'!G:G,MATCH($C889,'Policy Characteristics'!$C:$C,0))),"",INDEX('Policy Characteristics'!G:G,MATCH($C889,'Policy Characteristics'!$C:$C,0)))</f>
        <v>1</v>
      </c>
      <c r="N889" s="242">
        <f>IF(ISBLANK(INDEX('Policy Characteristics'!H:H,MATCH($C889,'Policy Characteristics'!$C:$C,0))),"",INDEX('Policy Characteristics'!H:H,MATCH($C889,'Policy Characteristics'!$C:$C,0)))</f>
        <v>0.01</v>
      </c>
      <c r="O889" s="446" t="str">
        <f>IF(ISBLANK(INDEX('Policy Characteristics'!I:I,MATCH($C889,'Policy Characteristics'!$C:$C,0))),"",INDEX('Policy Characteristics'!I:I,MATCH($C889,'Policy Characteristics'!$C:$C,0)))</f>
        <v>% of fuel shifted</v>
      </c>
      <c r="P889" s="446" t="str">
        <f>IF(ISBLANK(INDEX('Policy Characteristics'!J:J,MATCH($C889,'Policy Characteristics'!$C:$C,0))),"",INDEX('Policy Characteristics'!J:J,MATCH($C889,'Policy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9" s="446" t="str">
        <f>IF(ISBLANK(INDEX('Policy Characteristics'!K:K,MATCH($C889,'Policy Characteristics'!$C:$C,0))),"",INDEX('Policy Characteristics'!K:K,MATCH($C889,'Policy Characteristics'!$C:$C,0)))</f>
        <v>industry-ag-main.html#fuel-switching</v>
      </c>
      <c r="R889" s="446" t="str">
        <f>IF(ISBLANK(INDEX('Policy Characteristics'!L:L,MATCH($C889,'Policy Characteristics'!$C:$C,0))),"",INDEX('Policy Characteristics'!L:L,MATCH($C889,'Policy Characteristics'!$C:$C,0)))</f>
        <v>industry-elec-and-hydrogen.html</v>
      </c>
    </row>
    <row r="890" spans="1:18" s="295" customFormat="1" x14ac:dyDescent="0.25">
      <c r="A890" s="446" t="str">
        <f>IF(ISBLANK(INDEX('Policy Characteristics'!A:A,MATCH($C890,'Policy Characteristics'!$C:$C,0))),"",INDEX('Policy Characteristics'!A:A,MATCH($C890,'Policy Characteristics'!$C:$C,0)))</f>
        <v>Industry</v>
      </c>
      <c r="B890" s="467" t="str">
        <f>IF(ISBLANK(INDEX('Policy Characteristics'!B:B,MATCH($C890,'Policy Characteristics'!$C:$C,0))),"",INDEX('Policy Characteristics'!B:B,MATCH($C890,'Policy Characteristics'!$C:$C,0)))</f>
        <v>Hydrogen Combustion</v>
      </c>
      <c r="C890" s="446" t="str">
        <f t="shared" si="39"/>
        <v>Fraction of Eligible Industrial Energy Use Shifted to Hydrogen</v>
      </c>
      <c r="D890" s="294" t="s">
        <v>3075</v>
      </c>
      <c r="E890" t="s">
        <v>3520</v>
      </c>
      <c r="F890" t="s">
        <v>3038</v>
      </c>
      <c r="G890" s="339" t="s">
        <v>3527</v>
      </c>
      <c r="H890" s="20">
        <v>2127</v>
      </c>
      <c r="I890" s="468" t="s">
        <v>43</v>
      </c>
      <c r="J890" s="469" t="str">
        <f>IF(ISBLANK(INDEX('Policy Characteristics'!D:D,MATCH($C890,'Policy Characteristics'!$C:$C,0))),"",INDEX('Policy Characteristics'!D:D,MATCH($C890,'Policy Characteristics'!$C:$C,0)))</f>
        <v>Hydrogen Combustion</v>
      </c>
      <c r="K890" s="446" t="str">
        <f>IF(ISBLANK(INDEX('Policy Characteristics'!E:E,MATCH($C890,'Policy Characteristics'!$C:$C,0))),"",INDEX('Policy Characteristics'!E:E,MATCH($C890,'Policy Characteristics'!$C:$C,0)))</f>
        <v>indst shift to hydrogen</v>
      </c>
      <c r="L890" s="242">
        <f>IF(ISBLANK(INDEX('Policy Characteristics'!F:F,MATCH($C890,'Policy Characteristics'!$C:$C,0))),"",INDEX('Policy Characteristics'!F:F,MATCH($C890,'Policy Characteristics'!$C:$C,0)))</f>
        <v>0</v>
      </c>
      <c r="M890" s="242">
        <f>IF(ISBLANK(INDEX('Policy Characteristics'!G:G,MATCH($C890,'Policy Characteristics'!$C:$C,0))),"",INDEX('Policy Characteristics'!G:G,MATCH($C890,'Policy Characteristics'!$C:$C,0)))</f>
        <v>1</v>
      </c>
      <c r="N890" s="242">
        <f>IF(ISBLANK(INDEX('Policy Characteristics'!H:H,MATCH($C890,'Policy Characteristics'!$C:$C,0))),"",INDEX('Policy Characteristics'!H:H,MATCH($C890,'Policy Characteristics'!$C:$C,0)))</f>
        <v>0.01</v>
      </c>
      <c r="O890" s="446" t="str">
        <f>IF(ISBLANK(INDEX('Policy Characteristics'!I:I,MATCH($C890,'Policy Characteristics'!$C:$C,0))),"",INDEX('Policy Characteristics'!I:I,MATCH($C890,'Policy Characteristics'!$C:$C,0)))</f>
        <v>% of fuel shifted</v>
      </c>
      <c r="P890" s="446" t="str">
        <f>IF(ISBLANK(INDEX('Policy Characteristics'!J:J,MATCH($C890,'Policy Characteristics'!$C:$C,0))),"",INDEX('Policy Characteristics'!J:J,MATCH($C890,'Policy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0" s="446" t="str">
        <f>IF(ISBLANK(INDEX('Policy Characteristics'!K:K,MATCH($C890,'Policy Characteristics'!$C:$C,0))),"",INDEX('Policy Characteristics'!K:K,MATCH($C890,'Policy Characteristics'!$C:$C,0)))</f>
        <v>industry-ag-main.html#fuel-switching</v>
      </c>
      <c r="R890" s="446" t="str">
        <f>IF(ISBLANK(INDEX('Policy Characteristics'!L:L,MATCH($C890,'Policy Characteristics'!$C:$C,0))),"",INDEX('Policy Characteristics'!L:L,MATCH($C890,'Policy Characteristics'!$C:$C,0)))</f>
        <v>industry-elec-and-hydrogen.html</v>
      </c>
    </row>
    <row r="891" spans="1:18" s="295" customFormat="1" x14ac:dyDescent="0.25">
      <c r="A891" s="446" t="str">
        <f>IF(ISBLANK(INDEX('Policy Characteristics'!A:A,MATCH($C891,'Policy Characteristics'!$C:$C,0))),"",INDEX('Policy Characteristics'!A:A,MATCH($C891,'Policy Characteristics'!$C:$C,0)))</f>
        <v>Industry</v>
      </c>
      <c r="B891" s="467" t="str">
        <f>IF(ISBLANK(INDEX('Policy Characteristics'!B:B,MATCH($C891,'Policy Characteristics'!$C:$C,0))),"",INDEX('Policy Characteristics'!B:B,MATCH($C891,'Policy Characteristics'!$C:$C,0)))</f>
        <v>Hydrogen Combustion</v>
      </c>
      <c r="C891" s="446" t="str">
        <f t="shared" si="39"/>
        <v>Fraction of Eligible Industrial Energy Use Shifted to Hydrogen</v>
      </c>
      <c r="D891" s="294" t="s">
        <v>3075</v>
      </c>
      <c r="E891" t="s">
        <v>3521</v>
      </c>
      <c r="F891" t="s">
        <v>3038</v>
      </c>
      <c r="G891" s="339" t="s">
        <v>3528</v>
      </c>
      <c r="H891" s="20">
        <v>2128</v>
      </c>
      <c r="I891" s="468" t="s">
        <v>44</v>
      </c>
      <c r="J891" s="469" t="str">
        <f>IF(ISBLANK(INDEX('Policy Characteristics'!D:D,MATCH($C891,'Policy Characteristics'!$C:$C,0))),"",INDEX('Policy Characteristics'!D:D,MATCH($C891,'Policy Characteristics'!$C:$C,0)))</f>
        <v>Hydrogen Combustion</v>
      </c>
      <c r="K891" s="446" t="str">
        <f>IF(ISBLANK(INDEX('Policy Characteristics'!E:E,MATCH($C891,'Policy Characteristics'!$C:$C,0))),"",INDEX('Policy Characteristics'!E:E,MATCH($C891,'Policy Characteristics'!$C:$C,0)))</f>
        <v>indst shift to hydrogen</v>
      </c>
      <c r="L891" s="242">
        <f>IF(ISBLANK(INDEX('Policy Characteristics'!F:F,MATCH($C891,'Policy Characteristics'!$C:$C,0))),"",INDEX('Policy Characteristics'!F:F,MATCH($C891,'Policy Characteristics'!$C:$C,0)))</f>
        <v>0</v>
      </c>
      <c r="M891" s="242">
        <f>IF(ISBLANK(INDEX('Policy Characteristics'!G:G,MATCH($C891,'Policy Characteristics'!$C:$C,0))),"",INDEX('Policy Characteristics'!G:G,MATCH($C891,'Policy Characteristics'!$C:$C,0)))</f>
        <v>1</v>
      </c>
      <c r="N891" s="242">
        <f>IF(ISBLANK(INDEX('Policy Characteristics'!H:H,MATCH($C891,'Policy Characteristics'!$C:$C,0))),"",INDEX('Policy Characteristics'!H:H,MATCH($C891,'Policy Characteristics'!$C:$C,0)))</f>
        <v>0.01</v>
      </c>
      <c r="O891" s="446" t="str">
        <f>IF(ISBLANK(INDEX('Policy Characteristics'!I:I,MATCH($C891,'Policy Characteristics'!$C:$C,0))),"",INDEX('Policy Characteristics'!I:I,MATCH($C891,'Policy Characteristics'!$C:$C,0)))</f>
        <v>% of fuel shifted</v>
      </c>
      <c r="P891" s="446" t="str">
        <f>IF(ISBLANK(INDEX('Policy Characteristics'!J:J,MATCH($C891,'Policy Characteristics'!$C:$C,0))),"",INDEX('Policy Characteristics'!J:J,MATCH($C891,'Policy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1" s="446" t="str">
        <f>IF(ISBLANK(INDEX('Policy Characteristics'!K:K,MATCH($C891,'Policy Characteristics'!$C:$C,0))),"",INDEX('Policy Characteristics'!K:K,MATCH($C891,'Policy Characteristics'!$C:$C,0)))</f>
        <v>industry-ag-main.html#fuel-switching</v>
      </c>
      <c r="R891" s="446" t="str">
        <f>IF(ISBLANK(INDEX('Policy Characteristics'!L:L,MATCH($C891,'Policy Characteristics'!$C:$C,0))),"",INDEX('Policy Characteristics'!L:L,MATCH($C891,'Policy Characteristics'!$C:$C,0)))</f>
        <v>industry-elec-and-hydrogen.html</v>
      </c>
    </row>
    <row r="892" spans="1:18" s="295" customFormat="1" x14ac:dyDescent="0.25">
      <c r="A892" s="446" t="str">
        <f>IF(ISBLANK(INDEX('Policy Characteristics'!A:A,MATCH($C892,'Policy Characteristics'!$C:$C,0))),"",INDEX('Policy Characteristics'!A:A,MATCH($C892,'Policy Characteristics'!$C:$C,0)))</f>
        <v>Industry</v>
      </c>
      <c r="B892" s="467" t="str">
        <f>IF(ISBLANK(INDEX('Policy Characteristics'!B:B,MATCH($C892,'Policy Characteristics'!$C:$C,0))),"",INDEX('Policy Characteristics'!B:B,MATCH($C892,'Policy Characteristics'!$C:$C,0)))</f>
        <v>Hydrogen Combustion</v>
      </c>
      <c r="C892" s="446" t="str">
        <f t="shared" si="39"/>
        <v>Fraction of Eligible Industrial Energy Use Shifted to Hydrogen</v>
      </c>
      <c r="D892" s="294" t="s">
        <v>3075</v>
      </c>
      <c r="E892" t="s">
        <v>3673</v>
      </c>
      <c r="F892" t="s">
        <v>3038</v>
      </c>
      <c r="G892" s="339" t="s">
        <v>3673</v>
      </c>
      <c r="H892" s="20">
        <v>2129</v>
      </c>
      <c r="I892" s="468" t="s">
        <v>44</v>
      </c>
      <c r="J892" s="469" t="str">
        <f>IF(ISBLANK(INDEX('Policy Characteristics'!D:D,MATCH($C892,'Policy Characteristics'!$C:$C,0))),"",INDEX('Policy Characteristics'!D:D,MATCH($C892,'Policy Characteristics'!$C:$C,0)))</f>
        <v>Hydrogen Combustion</v>
      </c>
      <c r="K892" s="446" t="str">
        <f>IF(ISBLANK(INDEX('Policy Characteristics'!E:E,MATCH($C892,'Policy Characteristics'!$C:$C,0))),"",INDEX('Policy Characteristics'!E:E,MATCH($C892,'Policy Characteristics'!$C:$C,0)))</f>
        <v>indst shift to hydrogen</v>
      </c>
      <c r="L892" s="242">
        <f>IF(ISBLANK(INDEX('Policy Characteristics'!F:F,MATCH($C892,'Policy Characteristics'!$C:$C,0))),"",INDEX('Policy Characteristics'!F:F,MATCH($C892,'Policy Characteristics'!$C:$C,0)))</f>
        <v>0</v>
      </c>
      <c r="M892" s="242">
        <f>IF(ISBLANK(INDEX('Policy Characteristics'!G:G,MATCH($C892,'Policy Characteristics'!$C:$C,0))),"",INDEX('Policy Characteristics'!G:G,MATCH($C892,'Policy Characteristics'!$C:$C,0)))</f>
        <v>1</v>
      </c>
      <c r="N892" s="242">
        <f>IF(ISBLANK(INDEX('Policy Characteristics'!H:H,MATCH($C892,'Policy Characteristics'!$C:$C,0))),"",INDEX('Policy Characteristics'!H:H,MATCH($C892,'Policy Characteristics'!$C:$C,0)))</f>
        <v>0.01</v>
      </c>
      <c r="O892" s="446" t="str">
        <f>IF(ISBLANK(INDEX('Policy Characteristics'!I:I,MATCH($C892,'Policy Characteristics'!$C:$C,0))),"",INDEX('Policy Characteristics'!I:I,MATCH($C892,'Policy Characteristics'!$C:$C,0)))</f>
        <v>% of fuel shifted</v>
      </c>
      <c r="P892" s="446" t="str">
        <f>IF(ISBLANK(INDEX('Policy Characteristics'!J:J,MATCH($C892,'Policy Characteristics'!$C:$C,0))),"",INDEX('Policy Characteristics'!J:J,MATCH($C892,'Policy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2" s="446" t="str">
        <f>IF(ISBLANK(INDEX('Policy Characteristics'!K:K,MATCH($C892,'Policy Characteristics'!$C:$C,0))),"",INDEX('Policy Characteristics'!K:K,MATCH($C892,'Policy Characteristics'!$C:$C,0)))</f>
        <v>industry-ag-main.html#fuel-switching</v>
      </c>
      <c r="R892" s="446" t="str">
        <f>IF(ISBLANK(INDEX('Policy Characteristics'!L:L,MATCH($C892,'Policy Characteristics'!$C:$C,0))),"",INDEX('Policy Characteristics'!L:L,MATCH($C892,'Policy Characteristics'!$C:$C,0)))</f>
        <v>industry-elec-and-hydrogen.html</v>
      </c>
    </row>
    <row r="893" spans="1:18" s="295" customFormat="1" x14ac:dyDescent="0.25">
      <c r="A893" s="446" t="str">
        <f>IF(ISBLANK(INDEX('Policy Characteristics'!A:A,MATCH($C893,'Policy Characteristics'!$C:$C,0))),"",INDEX('Policy Characteristics'!A:A,MATCH($C893,'Policy Characteristics'!$C:$C,0)))</f>
        <v>Industry</v>
      </c>
      <c r="B893" s="467" t="str">
        <f>IF(ISBLANK(INDEX('Policy Characteristics'!B:B,MATCH($C893,'Policy Characteristics'!$C:$C,0))),"",INDEX('Policy Characteristics'!B:B,MATCH($C893,'Policy Characteristics'!$C:$C,0)))</f>
        <v>Hydrogen Combustion</v>
      </c>
      <c r="C893" s="446" t="str">
        <f t="shared" si="39"/>
        <v>Fraction of Eligible Industrial Energy Use Shifted to Hydrogen</v>
      </c>
      <c r="D893" s="294" t="s">
        <v>3076</v>
      </c>
      <c r="E893" t="s">
        <v>3515</v>
      </c>
      <c r="F893" t="s">
        <v>3039</v>
      </c>
      <c r="G893" s="339" t="s">
        <v>3522</v>
      </c>
      <c r="H893" s="20">
        <v>2130</v>
      </c>
      <c r="I893" s="468" t="s">
        <v>43</v>
      </c>
      <c r="J893" s="469" t="str">
        <f>IF(ISBLANK(INDEX('Policy Characteristics'!D:D,MATCH($C893,'Policy Characteristics'!$C:$C,0))),"",INDEX('Policy Characteristics'!D:D,MATCH($C893,'Policy Characteristics'!$C:$C,0)))</f>
        <v>Hydrogen Combustion</v>
      </c>
      <c r="K893" s="446" t="str">
        <f>IF(ISBLANK(INDEX('Policy Characteristics'!E:E,MATCH($C893,'Policy Characteristics'!$C:$C,0))),"",INDEX('Policy Characteristics'!E:E,MATCH($C893,'Policy Characteristics'!$C:$C,0)))</f>
        <v>indst shift to hydrogen</v>
      </c>
      <c r="L893" s="242">
        <f>IF(ISBLANK(INDEX('Policy Characteristics'!F:F,MATCH($C893,'Policy Characteristics'!$C:$C,0))),"",INDEX('Policy Characteristics'!F:F,MATCH($C893,'Policy Characteristics'!$C:$C,0)))</f>
        <v>0</v>
      </c>
      <c r="M893" s="242">
        <f>IF(ISBLANK(INDEX('Policy Characteristics'!G:G,MATCH($C893,'Policy Characteristics'!$C:$C,0))),"",INDEX('Policy Characteristics'!G:G,MATCH($C893,'Policy Characteristics'!$C:$C,0)))</f>
        <v>1</v>
      </c>
      <c r="N893" s="242">
        <f>IF(ISBLANK(INDEX('Policy Characteristics'!H:H,MATCH($C893,'Policy Characteristics'!$C:$C,0))),"",INDEX('Policy Characteristics'!H:H,MATCH($C893,'Policy Characteristics'!$C:$C,0)))</f>
        <v>0.01</v>
      </c>
      <c r="O893" s="446" t="str">
        <f>IF(ISBLANK(INDEX('Policy Characteristics'!I:I,MATCH($C893,'Policy Characteristics'!$C:$C,0))),"",INDEX('Policy Characteristics'!I:I,MATCH($C893,'Policy Characteristics'!$C:$C,0)))</f>
        <v>% of fuel shifted</v>
      </c>
      <c r="P893" s="446" t="str">
        <f>IF(ISBLANK(INDEX('Policy Characteristics'!J:J,MATCH($C893,'Policy Characteristics'!$C:$C,0))),"",INDEX('Policy Characteristics'!J:J,MATCH($C893,'Policy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3" s="446" t="str">
        <f>IF(ISBLANK(INDEX('Policy Characteristics'!K:K,MATCH($C893,'Policy Characteristics'!$C:$C,0))),"",INDEX('Policy Characteristics'!K:K,MATCH($C893,'Policy Characteristics'!$C:$C,0)))</f>
        <v>industry-ag-main.html#fuel-switching</v>
      </c>
      <c r="R893" s="446" t="str">
        <f>IF(ISBLANK(INDEX('Policy Characteristics'!L:L,MATCH($C893,'Policy Characteristics'!$C:$C,0))),"",INDEX('Policy Characteristics'!L:L,MATCH($C893,'Policy Characteristics'!$C:$C,0)))</f>
        <v>industry-elec-and-hydrogen.html</v>
      </c>
    </row>
    <row r="894" spans="1:18" s="295" customFormat="1" x14ac:dyDescent="0.25">
      <c r="A894" s="446" t="str">
        <f>IF(ISBLANK(INDEX('Policy Characteristics'!A:A,MATCH($C894,'Policy Characteristics'!$C:$C,0))),"",INDEX('Policy Characteristics'!A:A,MATCH($C894,'Policy Characteristics'!$C:$C,0)))</f>
        <v>Industry</v>
      </c>
      <c r="B894" s="467" t="str">
        <f>IF(ISBLANK(INDEX('Policy Characteristics'!B:B,MATCH($C894,'Policy Characteristics'!$C:$C,0))),"",INDEX('Policy Characteristics'!B:B,MATCH($C894,'Policy Characteristics'!$C:$C,0)))</f>
        <v>Hydrogen Combustion</v>
      </c>
      <c r="C894" s="446" t="str">
        <f t="shared" si="39"/>
        <v>Fraction of Eligible Industrial Energy Use Shifted to Hydrogen</v>
      </c>
      <c r="D894" s="294" t="s">
        <v>3076</v>
      </c>
      <c r="E894" t="s">
        <v>3516</v>
      </c>
      <c r="F894" t="s">
        <v>3039</v>
      </c>
      <c r="G894" s="339" t="s">
        <v>3523</v>
      </c>
      <c r="H894" s="20">
        <v>2131</v>
      </c>
      <c r="I894" s="468" t="s">
        <v>43</v>
      </c>
      <c r="J894" s="469" t="str">
        <f>IF(ISBLANK(INDEX('Policy Characteristics'!D:D,MATCH($C894,'Policy Characteristics'!$C:$C,0))),"",INDEX('Policy Characteristics'!D:D,MATCH($C894,'Policy Characteristics'!$C:$C,0)))</f>
        <v>Hydrogen Combustion</v>
      </c>
      <c r="K894" s="446" t="str">
        <f>IF(ISBLANK(INDEX('Policy Characteristics'!E:E,MATCH($C894,'Policy Characteristics'!$C:$C,0))),"",INDEX('Policy Characteristics'!E:E,MATCH($C894,'Policy Characteristics'!$C:$C,0)))</f>
        <v>indst shift to hydrogen</v>
      </c>
      <c r="L894" s="242">
        <f>IF(ISBLANK(INDEX('Policy Characteristics'!F:F,MATCH($C894,'Policy Characteristics'!$C:$C,0))),"",INDEX('Policy Characteristics'!F:F,MATCH($C894,'Policy Characteristics'!$C:$C,0)))</f>
        <v>0</v>
      </c>
      <c r="M894" s="242">
        <f>IF(ISBLANK(INDEX('Policy Characteristics'!G:G,MATCH($C894,'Policy Characteristics'!$C:$C,0))),"",INDEX('Policy Characteristics'!G:G,MATCH($C894,'Policy Characteristics'!$C:$C,0)))</f>
        <v>1</v>
      </c>
      <c r="N894" s="242">
        <f>IF(ISBLANK(INDEX('Policy Characteristics'!H:H,MATCH($C894,'Policy Characteristics'!$C:$C,0))),"",INDEX('Policy Characteristics'!H:H,MATCH($C894,'Policy Characteristics'!$C:$C,0)))</f>
        <v>0.01</v>
      </c>
      <c r="O894" s="446" t="str">
        <f>IF(ISBLANK(INDEX('Policy Characteristics'!I:I,MATCH($C894,'Policy Characteristics'!$C:$C,0))),"",INDEX('Policy Characteristics'!I:I,MATCH($C894,'Policy Characteristics'!$C:$C,0)))</f>
        <v>% of fuel shifted</v>
      </c>
      <c r="P894" s="446" t="str">
        <f>IF(ISBLANK(INDEX('Policy Characteristics'!J:J,MATCH($C894,'Policy Characteristics'!$C:$C,0))),"",INDEX('Policy Characteristics'!J:J,MATCH($C894,'Policy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4" s="446" t="str">
        <f>IF(ISBLANK(INDEX('Policy Characteristics'!K:K,MATCH($C894,'Policy Characteristics'!$C:$C,0))),"",INDEX('Policy Characteristics'!K:K,MATCH($C894,'Policy Characteristics'!$C:$C,0)))</f>
        <v>industry-ag-main.html#fuel-switching</v>
      </c>
      <c r="R894" s="446" t="str">
        <f>IF(ISBLANK(INDEX('Policy Characteristics'!L:L,MATCH($C894,'Policy Characteristics'!$C:$C,0))),"",INDEX('Policy Characteristics'!L:L,MATCH($C894,'Policy Characteristics'!$C:$C,0)))</f>
        <v>industry-elec-and-hydrogen.html</v>
      </c>
    </row>
    <row r="895" spans="1:18" s="295" customFormat="1" x14ac:dyDescent="0.25">
      <c r="A895" s="446" t="str">
        <f>IF(ISBLANK(INDEX('Policy Characteristics'!A:A,MATCH($C895,'Policy Characteristics'!$C:$C,0))),"",INDEX('Policy Characteristics'!A:A,MATCH($C895,'Policy Characteristics'!$C:$C,0)))</f>
        <v>Industry</v>
      </c>
      <c r="B895" s="467" t="str">
        <f>IF(ISBLANK(INDEX('Policy Characteristics'!B:B,MATCH($C895,'Policy Characteristics'!$C:$C,0))),"",INDEX('Policy Characteristics'!B:B,MATCH($C895,'Policy Characteristics'!$C:$C,0)))</f>
        <v>Hydrogen Combustion</v>
      </c>
      <c r="C895" s="446" t="str">
        <f t="shared" si="39"/>
        <v>Fraction of Eligible Industrial Energy Use Shifted to Hydrogen</v>
      </c>
      <c r="D895" s="294" t="s">
        <v>3076</v>
      </c>
      <c r="E895" t="s">
        <v>3517</v>
      </c>
      <c r="F895" t="s">
        <v>3039</v>
      </c>
      <c r="G895" s="339" t="s">
        <v>3524</v>
      </c>
      <c r="H895" s="20">
        <v>2132</v>
      </c>
      <c r="I895" s="468" t="s">
        <v>43</v>
      </c>
      <c r="J895" s="469" t="str">
        <f>IF(ISBLANK(INDEX('Policy Characteristics'!D:D,MATCH($C895,'Policy Characteristics'!$C:$C,0))),"",INDEX('Policy Characteristics'!D:D,MATCH($C895,'Policy Characteristics'!$C:$C,0)))</f>
        <v>Hydrogen Combustion</v>
      </c>
      <c r="K895" s="446" t="str">
        <f>IF(ISBLANK(INDEX('Policy Characteristics'!E:E,MATCH($C895,'Policy Characteristics'!$C:$C,0))),"",INDEX('Policy Characteristics'!E:E,MATCH($C895,'Policy Characteristics'!$C:$C,0)))</f>
        <v>indst shift to hydrogen</v>
      </c>
      <c r="L895" s="242">
        <f>IF(ISBLANK(INDEX('Policy Characteristics'!F:F,MATCH($C895,'Policy Characteristics'!$C:$C,0))),"",INDEX('Policy Characteristics'!F:F,MATCH($C895,'Policy Characteristics'!$C:$C,0)))</f>
        <v>0</v>
      </c>
      <c r="M895" s="242">
        <f>IF(ISBLANK(INDEX('Policy Characteristics'!G:G,MATCH($C895,'Policy Characteristics'!$C:$C,0))),"",INDEX('Policy Characteristics'!G:G,MATCH($C895,'Policy Characteristics'!$C:$C,0)))</f>
        <v>1</v>
      </c>
      <c r="N895" s="242">
        <f>IF(ISBLANK(INDEX('Policy Characteristics'!H:H,MATCH($C895,'Policy Characteristics'!$C:$C,0))),"",INDEX('Policy Characteristics'!H:H,MATCH($C895,'Policy Characteristics'!$C:$C,0)))</f>
        <v>0.01</v>
      </c>
      <c r="O895" s="446" t="str">
        <f>IF(ISBLANK(INDEX('Policy Characteristics'!I:I,MATCH($C895,'Policy Characteristics'!$C:$C,0))),"",INDEX('Policy Characteristics'!I:I,MATCH($C895,'Policy Characteristics'!$C:$C,0)))</f>
        <v>% of fuel shifted</v>
      </c>
      <c r="P895" s="446" t="str">
        <f>IF(ISBLANK(INDEX('Policy Characteristics'!J:J,MATCH($C895,'Policy Characteristics'!$C:$C,0))),"",INDEX('Policy Characteristics'!J:J,MATCH($C895,'Policy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5" s="446" t="str">
        <f>IF(ISBLANK(INDEX('Policy Characteristics'!K:K,MATCH($C895,'Policy Characteristics'!$C:$C,0))),"",INDEX('Policy Characteristics'!K:K,MATCH($C895,'Policy Characteristics'!$C:$C,0)))</f>
        <v>industry-ag-main.html#fuel-switching</v>
      </c>
      <c r="R895" s="446" t="str">
        <f>IF(ISBLANK(INDEX('Policy Characteristics'!L:L,MATCH($C895,'Policy Characteristics'!$C:$C,0))),"",INDEX('Policy Characteristics'!L:L,MATCH($C895,'Policy Characteristics'!$C:$C,0)))</f>
        <v>industry-elec-and-hydrogen.html</v>
      </c>
    </row>
    <row r="896" spans="1:18" s="295" customFormat="1" x14ac:dyDescent="0.25">
      <c r="A896" s="446" t="str">
        <f>IF(ISBLANK(INDEX('Policy Characteristics'!A:A,MATCH($C896,'Policy Characteristics'!$C:$C,0))),"",INDEX('Policy Characteristics'!A:A,MATCH($C896,'Policy Characteristics'!$C:$C,0)))</f>
        <v>Industry</v>
      </c>
      <c r="B896" s="467" t="str">
        <f>IF(ISBLANK(INDEX('Policy Characteristics'!B:B,MATCH($C896,'Policy Characteristics'!$C:$C,0))),"",INDEX('Policy Characteristics'!B:B,MATCH($C896,'Policy Characteristics'!$C:$C,0)))</f>
        <v>Hydrogen Combustion</v>
      </c>
      <c r="C896" s="446" t="str">
        <f t="shared" si="39"/>
        <v>Fraction of Eligible Industrial Energy Use Shifted to Hydrogen</v>
      </c>
      <c r="D896" s="294" t="s">
        <v>3076</v>
      </c>
      <c r="E896" t="s">
        <v>3518</v>
      </c>
      <c r="F896" t="s">
        <v>3039</v>
      </c>
      <c r="G896" s="339" t="s">
        <v>3525</v>
      </c>
      <c r="H896" s="20">
        <v>2133</v>
      </c>
      <c r="I896" s="468" t="s">
        <v>43</v>
      </c>
      <c r="J896" s="469" t="str">
        <f>IF(ISBLANK(INDEX('Policy Characteristics'!D:D,MATCH($C896,'Policy Characteristics'!$C:$C,0))),"",INDEX('Policy Characteristics'!D:D,MATCH($C896,'Policy Characteristics'!$C:$C,0)))</f>
        <v>Hydrogen Combustion</v>
      </c>
      <c r="K896" s="446" t="str">
        <f>IF(ISBLANK(INDEX('Policy Characteristics'!E:E,MATCH($C896,'Policy Characteristics'!$C:$C,0))),"",INDEX('Policy Characteristics'!E:E,MATCH($C896,'Policy Characteristics'!$C:$C,0)))</f>
        <v>indst shift to hydrogen</v>
      </c>
      <c r="L896" s="242">
        <f>IF(ISBLANK(INDEX('Policy Characteristics'!F:F,MATCH($C896,'Policy Characteristics'!$C:$C,0))),"",INDEX('Policy Characteristics'!F:F,MATCH($C896,'Policy Characteristics'!$C:$C,0)))</f>
        <v>0</v>
      </c>
      <c r="M896" s="242">
        <f>IF(ISBLANK(INDEX('Policy Characteristics'!G:G,MATCH($C896,'Policy Characteristics'!$C:$C,0))),"",INDEX('Policy Characteristics'!G:G,MATCH($C896,'Policy Characteristics'!$C:$C,0)))</f>
        <v>1</v>
      </c>
      <c r="N896" s="242">
        <f>IF(ISBLANK(INDEX('Policy Characteristics'!H:H,MATCH($C896,'Policy Characteristics'!$C:$C,0))),"",INDEX('Policy Characteristics'!H:H,MATCH($C896,'Policy Characteristics'!$C:$C,0)))</f>
        <v>0.01</v>
      </c>
      <c r="O896" s="446" t="str">
        <f>IF(ISBLANK(INDEX('Policy Characteristics'!I:I,MATCH($C896,'Policy Characteristics'!$C:$C,0))),"",INDEX('Policy Characteristics'!I:I,MATCH($C896,'Policy Characteristics'!$C:$C,0)))</f>
        <v>% of fuel shifted</v>
      </c>
      <c r="P896" s="446" t="str">
        <f>IF(ISBLANK(INDEX('Policy Characteristics'!J:J,MATCH($C896,'Policy Characteristics'!$C:$C,0))),"",INDEX('Policy Characteristics'!J:J,MATCH($C896,'Policy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6" s="446" t="str">
        <f>IF(ISBLANK(INDEX('Policy Characteristics'!K:K,MATCH($C896,'Policy Characteristics'!$C:$C,0))),"",INDEX('Policy Characteristics'!K:K,MATCH($C896,'Policy Characteristics'!$C:$C,0)))</f>
        <v>industry-ag-main.html#fuel-switching</v>
      </c>
      <c r="R896" s="446" t="str">
        <f>IF(ISBLANK(INDEX('Policy Characteristics'!L:L,MATCH($C896,'Policy Characteristics'!$C:$C,0))),"",INDEX('Policy Characteristics'!L:L,MATCH($C896,'Policy Characteristics'!$C:$C,0)))</f>
        <v>industry-elec-and-hydrogen.html</v>
      </c>
    </row>
    <row r="897" spans="1:18" s="295" customFormat="1" x14ac:dyDescent="0.25">
      <c r="A897" s="446" t="str">
        <f>IF(ISBLANK(INDEX('Policy Characteristics'!A:A,MATCH($C897,'Policy Characteristics'!$C:$C,0))),"",INDEX('Policy Characteristics'!A:A,MATCH($C897,'Policy Characteristics'!$C:$C,0)))</f>
        <v>Industry</v>
      </c>
      <c r="B897" s="467" t="str">
        <f>IF(ISBLANK(INDEX('Policy Characteristics'!B:B,MATCH($C897,'Policy Characteristics'!$C:$C,0))),"",INDEX('Policy Characteristics'!B:B,MATCH($C897,'Policy Characteristics'!$C:$C,0)))</f>
        <v>Hydrogen Combustion</v>
      </c>
      <c r="C897" s="446" t="str">
        <f t="shared" si="39"/>
        <v>Fraction of Eligible Industrial Energy Use Shifted to Hydrogen</v>
      </c>
      <c r="D897" s="294" t="s">
        <v>3076</v>
      </c>
      <c r="E897" t="s">
        <v>3519</v>
      </c>
      <c r="F897" t="s">
        <v>3039</v>
      </c>
      <c r="G897" s="339" t="s">
        <v>3526</v>
      </c>
      <c r="H897" s="20">
        <v>2134</v>
      </c>
      <c r="I897" s="468" t="s">
        <v>43</v>
      </c>
      <c r="J897" s="469" t="str">
        <f>IF(ISBLANK(INDEX('Policy Characteristics'!D:D,MATCH($C897,'Policy Characteristics'!$C:$C,0))),"",INDEX('Policy Characteristics'!D:D,MATCH($C897,'Policy Characteristics'!$C:$C,0)))</f>
        <v>Hydrogen Combustion</v>
      </c>
      <c r="K897" s="446" t="str">
        <f>IF(ISBLANK(INDEX('Policy Characteristics'!E:E,MATCH($C897,'Policy Characteristics'!$C:$C,0))),"",INDEX('Policy Characteristics'!E:E,MATCH($C897,'Policy Characteristics'!$C:$C,0)))</f>
        <v>indst shift to hydrogen</v>
      </c>
      <c r="L897" s="242">
        <f>IF(ISBLANK(INDEX('Policy Characteristics'!F:F,MATCH($C897,'Policy Characteristics'!$C:$C,0))),"",INDEX('Policy Characteristics'!F:F,MATCH($C897,'Policy Characteristics'!$C:$C,0)))</f>
        <v>0</v>
      </c>
      <c r="M897" s="242">
        <f>IF(ISBLANK(INDEX('Policy Characteristics'!G:G,MATCH($C897,'Policy Characteristics'!$C:$C,0))),"",INDEX('Policy Characteristics'!G:G,MATCH($C897,'Policy Characteristics'!$C:$C,0)))</f>
        <v>1</v>
      </c>
      <c r="N897" s="242">
        <f>IF(ISBLANK(INDEX('Policy Characteristics'!H:H,MATCH($C897,'Policy Characteristics'!$C:$C,0))),"",INDEX('Policy Characteristics'!H:H,MATCH($C897,'Policy Characteristics'!$C:$C,0)))</f>
        <v>0.01</v>
      </c>
      <c r="O897" s="446" t="str">
        <f>IF(ISBLANK(INDEX('Policy Characteristics'!I:I,MATCH($C897,'Policy Characteristics'!$C:$C,0))),"",INDEX('Policy Characteristics'!I:I,MATCH($C897,'Policy Characteristics'!$C:$C,0)))</f>
        <v>% of fuel shifted</v>
      </c>
      <c r="P897" s="446" t="str">
        <f>IF(ISBLANK(INDEX('Policy Characteristics'!J:J,MATCH($C897,'Policy Characteristics'!$C:$C,0))),"",INDEX('Policy Characteristics'!J:J,MATCH($C897,'Policy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7" s="446" t="str">
        <f>IF(ISBLANK(INDEX('Policy Characteristics'!K:K,MATCH($C897,'Policy Characteristics'!$C:$C,0))),"",INDEX('Policy Characteristics'!K:K,MATCH($C897,'Policy Characteristics'!$C:$C,0)))</f>
        <v>industry-ag-main.html#fuel-switching</v>
      </c>
      <c r="R897" s="446" t="str">
        <f>IF(ISBLANK(INDEX('Policy Characteristics'!L:L,MATCH($C897,'Policy Characteristics'!$C:$C,0))),"",INDEX('Policy Characteristics'!L:L,MATCH($C897,'Policy Characteristics'!$C:$C,0)))</f>
        <v>industry-elec-and-hydrogen.html</v>
      </c>
    </row>
    <row r="898" spans="1:18" s="295" customFormat="1" x14ac:dyDescent="0.25">
      <c r="A898" s="446" t="str">
        <f>IF(ISBLANK(INDEX('Policy Characteristics'!A:A,MATCH($C898,'Policy Characteristics'!$C:$C,0))),"",INDEX('Policy Characteristics'!A:A,MATCH($C898,'Policy Characteristics'!$C:$C,0)))</f>
        <v>Industry</v>
      </c>
      <c r="B898" s="467" t="str">
        <f>IF(ISBLANK(INDEX('Policy Characteristics'!B:B,MATCH($C898,'Policy Characteristics'!$C:$C,0))),"",INDEX('Policy Characteristics'!B:B,MATCH($C898,'Policy Characteristics'!$C:$C,0)))</f>
        <v>Hydrogen Combustion</v>
      </c>
      <c r="C898" s="446" t="str">
        <f t="shared" si="39"/>
        <v>Fraction of Eligible Industrial Energy Use Shifted to Hydrogen</v>
      </c>
      <c r="D898" s="294" t="s">
        <v>3076</v>
      </c>
      <c r="E898" t="s">
        <v>3520</v>
      </c>
      <c r="F898" t="s">
        <v>3039</v>
      </c>
      <c r="G898" s="339" t="s">
        <v>3527</v>
      </c>
      <c r="H898" s="20">
        <v>2135</v>
      </c>
      <c r="I898" s="468" t="s">
        <v>43</v>
      </c>
      <c r="J898" s="469" t="str">
        <f>IF(ISBLANK(INDEX('Policy Characteristics'!D:D,MATCH($C898,'Policy Characteristics'!$C:$C,0))),"",INDEX('Policy Characteristics'!D:D,MATCH($C898,'Policy Characteristics'!$C:$C,0)))</f>
        <v>Hydrogen Combustion</v>
      </c>
      <c r="K898" s="446" t="str">
        <f>IF(ISBLANK(INDEX('Policy Characteristics'!E:E,MATCH($C898,'Policy Characteristics'!$C:$C,0))),"",INDEX('Policy Characteristics'!E:E,MATCH($C898,'Policy Characteristics'!$C:$C,0)))</f>
        <v>indst shift to hydrogen</v>
      </c>
      <c r="L898" s="242">
        <f>IF(ISBLANK(INDEX('Policy Characteristics'!F:F,MATCH($C898,'Policy Characteristics'!$C:$C,0))),"",INDEX('Policy Characteristics'!F:F,MATCH($C898,'Policy Characteristics'!$C:$C,0)))</f>
        <v>0</v>
      </c>
      <c r="M898" s="242">
        <f>IF(ISBLANK(INDEX('Policy Characteristics'!G:G,MATCH($C898,'Policy Characteristics'!$C:$C,0))),"",INDEX('Policy Characteristics'!G:G,MATCH($C898,'Policy Characteristics'!$C:$C,0)))</f>
        <v>1</v>
      </c>
      <c r="N898" s="242">
        <f>IF(ISBLANK(INDEX('Policy Characteristics'!H:H,MATCH($C898,'Policy Characteristics'!$C:$C,0))),"",INDEX('Policy Characteristics'!H:H,MATCH($C898,'Policy Characteristics'!$C:$C,0)))</f>
        <v>0.01</v>
      </c>
      <c r="O898" s="446" t="str">
        <f>IF(ISBLANK(INDEX('Policy Characteristics'!I:I,MATCH($C898,'Policy Characteristics'!$C:$C,0))),"",INDEX('Policy Characteristics'!I:I,MATCH($C898,'Policy Characteristics'!$C:$C,0)))</f>
        <v>% of fuel shifted</v>
      </c>
      <c r="P898" s="446" t="str">
        <f>IF(ISBLANK(INDEX('Policy Characteristics'!J:J,MATCH($C898,'Policy Characteristics'!$C:$C,0))),"",INDEX('Policy Characteristics'!J:J,MATCH($C898,'Policy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8" s="446" t="str">
        <f>IF(ISBLANK(INDEX('Policy Characteristics'!K:K,MATCH($C898,'Policy Characteristics'!$C:$C,0))),"",INDEX('Policy Characteristics'!K:K,MATCH($C898,'Policy Characteristics'!$C:$C,0)))</f>
        <v>industry-ag-main.html#fuel-switching</v>
      </c>
      <c r="R898" s="446" t="str">
        <f>IF(ISBLANK(INDEX('Policy Characteristics'!L:L,MATCH($C898,'Policy Characteristics'!$C:$C,0))),"",INDEX('Policy Characteristics'!L:L,MATCH($C898,'Policy Characteristics'!$C:$C,0)))</f>
        <v>industry-elec-and-hydrogen.html</v>
      </c>
    </row>
    <row r="899" spans="1:18" s="295" customFormat="1" x14ac:dyDescent="0.25">
      <c r="A899" s="446" t="str">
        <f>IF(ISBLANK(INDEX('Policy Characteristics'!A:A,MATCH($C899,'Policy Characteristics'!$C:$C,0))),"",INDEX('Policy Characteristics'!A:A,MATCH($C899,'Policy Characteristics'!$C:$C,0)))</f>
        <v>Industry</v>
      </c>
      <c r="B899" s="467" t="str">
        <f>IF(ISBLANK(INDEX('Policy Characteristics'!B:B,MATCH($C899,'Policy Characteristics'!$C:$C,0))),"",INDEX('Policy Characteristics'!B:B,MATCH($C899,'Policy Characteristics'!$C:$C,0)))</f>
        <v>Hydrogen Combustion</v>
      </c>
      <c r="C899" s="446" t="str">
        <f t="shared" si="39"/>
        <v>Fraction of Eligible Industrial Energy Use Shifted to Hydrogen</v>
      </c>
      <c r="D899" s="294" t="s">
        <v>3076</v>
      </c>
      <c r="E899" t="s">
        <v>3521</v>
      </c>
      <c r="F899" t="s">
        <v>3039</v>
      </c>
      <c r="G899" s="339" t="s">
        <v>3528</v>
      </c>
      <c r="H899" s="20">
        <v>2136</v>
      </c>
      <c r="I899" s="468" t="s">
        <v>44</v>
      </c>
      <c r="J899" s="469" t="str">
        <f>IF(ISBLANK(INDEX('Policy Characteristics'!D:D,MATCH($C899,'Policy Characteristics'!$C:$C,0))),"",INDEX('Policy Characteristics'!D:D,MATCH($C899,'Policy Characteristics'!$C:$C,0)))</f>
        <v>Hydrogen Combustion</v>
      </c>
      <c r="K899" s="446" t="str">
        <f>IF(ISBLANK(INDEX('Policy Characteristics'!E:E,MATCH($C899,'Policy Characteristics'!$C:$C,0))),"",INDEX('Policy Characteristics'!E:E,MATCH($C899,'Policy Characteristics'!$C:$C,0)))</f>
        <v>indst shift to hydrogen</v>
      </c>
      <c r="L899" s="242">
        <f>IF(ISBLANK(INDEX('Policy Characteristics'!F:F,MATCH($C899,'Policy Characteristics'!$C:$C,0))),"",INDEX('Policy Characteristics'!F:F,MATCH($C899,'Policy Characteristics'!$C:$C,0)))</f>
        <v>0</v>
      </c>
      <c r="M899" s="242">
        <f>IF(ISBLANK(INDEX('Policy Characteristics'!G:G,MATCH($C899,'Policy Characteristics'!$C:$C,0))),"",INDEX('Policy Characteristics'!G:G,MATCH($C899,'Policy Characteristics'!$C:$C,0)))</f>
        <v>1</v>
      </c>
      <c r="N899" s="242">
        <f>IF(ISBLANK(INDEX('Policy Characteristics'!H:H,MATCH($C899,'Policy Characteristics'!$C:$C,0))),"",INDEX('Policy Characteristics'!H:H,MATCH($C899,'Policy Characteristics'!$C:$C,0)))</f>
        <v>0.01</v>
      </c>
      <c r="O899" s="446" t="str">
        <f>IF(ISBLANK(INDEX('Policy Characteristics'!I:I,MATCH($C899,'Policy Characteristics'!$C:$C,0))),"",INDEX('Policy Characteristics'!I:I,MATCH($C899,'Policy Characteristics'!$C:$C,0)))</f>
        <v>% of fuel shifted</v>
      </c>
      <c r="P899" s="446" t="str">
        <f>IF(ISBLANK(INDEX('Policy Characteristics'!J:J,MATCH($C899,'Policy Characteristics'!$C:$C,0))),"",INDEX('Policy Characteristics'!J:J,MATCH($C899,'Policy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9" s="446" t="str">
        <f>IF(ISBLANK(INDEX('Policy Characteristics'!K:K,MATCH($C899,'Policy Characteristics'!$C:$C,0))),"",INDEX('Policy Characteristics'!K:K,MATCH($C899,'Policy Characteristics'!$C:$C,0)))</f>
        <v>industry-ag-main.html#fuel-switching</v>
      </c>
      <c r="R899" s="446" t="str">
        <f>IF(ISBLANK(INDEX('Policy Characteristics'!L:L,MATCH($C899,'Policy Characteristics'!$C:$C,0))),"",INDEX('Policy Characteristics'!L:L,MATCH($C899,'Policy Characteristics'!$C:$C,0)))</f>
        <v>industry-elec-and-hydrogen.html</v>
      </c>
    </row>
    <row r="900" spans="1:18" s="295" customFormat="1" x14ac:dyDescent="0.25">
      <c r="A900" s="446" t="str">
        <f>IF(ISBLANK(INDEX('Policy Characteristics'!A:A,MATCH($C900,'Policy Characteristics'!$C:$C,0))),"",INDEX('Policy Characteristics'!A:A,MATCH($C900,'Policy Characteristics'!$C:$C,0)))</f>
        <v>Industry</v>
      </c>
      <c r="B900" s="467" t="str">
        <f>IF(ISBLANK(INDEX('Policy Characteristics'!B:B,MATCH($C900,'Policy Characteristics'!$C:$C,0))),"",INDEX('Policy Characteristics'!B:B,MATCH($C900,'Policy Characteristics'!$C:$C,0)))</f>
        <v>Hydrogen Combustion</v>
      </c>
      <c r="C900" s="446" t="str">
        <f t="shared" si="39"/>
        <v>Fraction of Eligible Industrial Energy Use Shifted to Hydrogen</v>
      </c>
      <c r="D900" s="294" t="s">
        <v>3076</v>
      </c>
      <c r="E900" t="s">
        <v>3673</v>
      </c>
      <c r="F900" t="s">
        <v>3039</v>
      </c>
      <c r="G900" s="339" t="s">
        <v>3673</v>
      </c>
      <c r="H900" s="20">
        <v>2137</v>
      </c>
      <c r="I900" s="468" t="s">
        <v>44</v>
      </c>
      <c r="J900" s="469" t="str">
        <f>IF(ISBLANK(INDEX('Policy Characteristics'!D:D,MATCH($C900,'Policy Characteristics'!$C:$C,0))),"",INDEX('Policy Characteristics'!D:D,MATCH($C900,'Policy Characteristics'!$C:$C,0)))</f>
        <v>Hydrogen Combustion</v>
      </c>
      <c r="K900" s="446" t="str">
        <f>IF(ISBLANK(INDEX('Policy Characteristics'!E:E,MATCH($C900,'Policy Characteristics'!$C:$C,0))),"",INDEX('Policy Characteristics'!E:E,MATCH($C900,'Policy Characteristics'!$C:$C,0)))</f>
        <v>indst shift to hydrogen</v>
      </c>
      <c r="L900" s="242">
        <f>IF(ISBLANK(INDEX('Policy Characteristics'!F:F,MATCH($C900,'Policy Characteristics'!$C:$C,0))),"",INDEX('Policy Characteristics'!F:F,MATCH($C900,'Policy Characteristics'!$C:$C,0)))</f>
        <v>0</v>
      </c>
      <c r="M900" s="242">
        <f>IF(ISBLANK(INDEX('Policy Characteristics'!G:G,MATCH($C900,'Policy Characteristics'!$C:$C,0))),"",INDEX('Policy Characteristics'!G:G,MATCH($C900,'Policy Characteristics'!$C:$C,0)))</f>
        <v>1</v>
      </c>
      <c r="N900" s="242">
        <f>IF(ISBLANK(INDEX('Policy Characteristics'!H:H,MATCH($C900,'Policy Characteristics'!$C:$C,0))),"",INDEX('Policy Characteristics'!H:H,MATCH($C900,'Policy Characteristics'!$C:$C,0)))</f>
        <v>0.01</v>
      </c>
      <c r="O900" s="446" t="str">
        <f>IF(ISBLANK(INDEX('Policy Characteristics'!I:I,MATCH($C900,'Policy Characteristics'!$C:$C,0))),"",INDEX('Policy Characteristics'!I:I,MATCH($C900,'Policy Characteristics'!$C:$C,0)))</f>
        <v>% of fuel shifted</v>
      </c>
      <c r="P900" s="446" t="str">
        <f>IF(ISBLANK(INDEX('Policy Characteristics'!J:J,MATCH($C900,'Policy Characteristics'!$C:$C,0))),"",INDEX('Policy Characteristics'!J:J,MATCH($C900,'Policy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0" s="446" t="str">
        <f>IF(ISBLANK(INDEX('Policy Characteristics'!K:K,MATCH($C900,'Policy Characteristics'!$C:$C,0))),"",INDEX('Policy Characteristics'!K:K,MATCH($C900,'Policy Characteristics'!$C:$C,0)))</f>
        <v>industry-ag-main.html#fuel-switching</v>
      </c>
      <c r="R900" s="446" t="str">
        <f>IF(ISBLANK(INDEX('Policy Characteristics'!L:L,MATCH($C900,'Policy Characteristics'!$C:$C,0))),"",INDEX('Policy Characteristics'!L:L,MATCH($C900,'Policy Characteristics'!$C:$C,0)))</f>
        <v>industry-elec-and-hydrogen.html</v>
      </c>
    </row>
    <row r="901" spans="1:18" s="295" customFormat="1" x14ac:dyDescent="0.25">
      <c r="A901" s="446" t="str">
        <f>IF(ISBLANK(INDEX('Policy Characteristics'!A:A,MATCH($C901,'Policy Characteristics'!$C:$C,0))),"",INDEX('Policy Characteristics'!A:A,MATCH($C901,'Policy Characteristics'!$C:$C,0)))</f>
        <v>Industry</v>
      </c>
      <c r="B901" s="467" t="str">
        <f>IF(ISBLANK(INDEX('Policy Characteristics'!B:B,MATCH($C901,'Policy Characteristics'!$C:$C,0))),"",INDEX('Policy Characteristics'!B:B,MATCH($C901,'Policy Characteristics'!$C:$C,0)))</f>
        <v>Hydrogen Combustion</v>
      </c>
      <c r="C901" s="446" t="str">
        <f t="shared" si="39"/>
        <v>Fraction of Eligible Industrial Energy Use Shifted to Hydrogen</v>
      </c>
      <c r="D901" s="294" t="s">
        <v>3077</v>
      </c>
      <c r="E901" t="s">
        <v>3515</v>
      </c>
      <c r="F901" t="s">
        <v>2580</v>
      </c>
      <c r="G901" s="339" t="s">
        <v>3522</v>
      </c>
      <c r="H901" s="20">
        <v>2138</v>
      </c>
      <c r="I901" s="468" t="s">
        <v>43</v>
      </c>
      <c r="J901" s="469" t="str">
        <f>IF(ISBLANK(INDEX('Policy Characteristics'!D:D,MATCH($C901,'Policy Characteristics'!$C:$C,0))),"",INDEX('Policy Characteristics'!D:D,MATCH($C901,'Policy Characteristics'!$C:$C,0)))</f>
        <v>Hydrogen Combustion</v>
      </c>
      <c r="K901" s="446" t="str">
        <f>IF(ISBLANK(INDEX('Policy Characteristics'!E:E,MATCH($C901,'Policy Characteristics'!$C:$C,0))),"",INDEX('Policy Characteristics'!E:E,MATCH($C901,'Policy Characteristics'!$C:$C,0)))</f>
        <v>indst shift to hydrogen</v>
      </c>
      <c r="L901" s="242">
        <f>IF(ISBLANK(INDEX('Policy Characteristics'!F:F,MATCH($C901,'Policy Characteristics'!$C:$C,0))),"",INDEX('Policy Characteristics'!F:F,MATCH($C901,'Policy Characteristics'!$C:$C,0)))</f>
        <v>0</v>
      </c>
      <c r="M901" s="242">
        <f>IF(ISBLANK(INDEX('Policy Characteristics'!G:G,MATCH($C901,'Policy Characteristics'!$C:$C,0))),"",INDEX('Policy Characteristics'!G:G,MATCH($C901,'Policy Characteristics'!$C:$C,0)))</f>
        <v>1</v>
      </c>
      <c r="N901" s="242">
        <f>IF(ISBLANK(INDEX('Policy Characteristics'!H:H,MATCH($C901,'Policy Characteristics'!$C:$C,0))),"",INDEX('Policy Characteristics'!H:H,MATCH($C901,'Policy Characteristics'!$C:$C,0)))</f>
        <v>0.01</v>
      </c>
      <c r="O901" s="446" t="str">
        <f>IF(ISBLANK(INDEX('Policy Characteristics'!I:I,MATCH($C901,'Policy Characteristics'!$C:$C,0))),"",INDEX('Policy Characteristics'!I:I,MATCH($C901,'Policy Characteristics'!$C:$C,0)))</f>
        <v>% of fuel shifted</v>
      </c>
      <c r="P901" s="446" t="str">
        <f>IF(ISBLANK(INDEX('Policy Characteristics'!J:J,MATCH($C901,'Policy Characteristics'!$C:$C,0))),"",INDEX('Policy Characteristics'!J:J,MATCH($C901,'Policy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1" s="446" t="str">
        <f>IF(ISBLANK(INDEX('Policy Characteristics'!K:K,MATCH($C901,'Policy Characteristics'!$C:$C,0))),"",INDEX('Policy Characteristics'!K:K,MATCH($C901,'Policy Characteristics'!$C:$C,0)))</f>
        <v>industry-ag-main.html#fuel-switching</v>
      </c>
      <c r="R901" s="446" t="str">
        <f>IF(ISBLANK(INDEX('Policy Characteristics'!L:L,MATCH($C901,'Policy Characteristics'!$C:$C,0))),"",INDEX('Policy Characteristics'!L:L,MATCH($C901,'Policy Characteristics'!$C:$C,0)))</f>
        <v>industry-elec-and-hydrogen.html</v>
      </c>
    </row>
    <row r="902" spans="1:18" s="295" customFormat="1" x14ac:dyDescent="0.25">
      <c r="A902" s="446" t="str">
        <f>IF(ISBLANK(INDEX('Policy Characteristics'!A:A,MATCH($C902,'Policy Characteristics'!$C:$C,0))),"",INDEX('Policy Characteristics'!A:A,MATCH($C902,'Policy Characteristics'!$C:$C,0)))</f>
        <v>Industry</v>
      </c>
      <c r="B902" s="467" t="str">
        <f>IF(ISBLANK(INDEX('Policy Characteristics'!B:B,MATCH($C902,'Policy Characteristics'!$C:$C,0))),"",INDEX('Policy Characteristics'!B:B,MATCH($C902,'Policy Characteristics'!$C:$C,0)))</f>
        <v>Hydrogen Combustion</v>
      </c>
      <c r="C902" s="446" t="str">
        <f t="shared" si="39"/>
        <v>Fraction of Eligible Industrial Energy Use Shifted to Hydrogen</v>
      </c>
      <c r="D902" s="294" t="s">
        <v>3077</v>
      </c>
      <c r="E902" t="s">
        <v>3516</v>
      </c>
      <c r="F902" t="s">
        <v>2580</v>
      </c>
      <c r="G902" s="339" t="s">
        <v>3523</v>
      </c>
      <c r="H902" s="20">
        <v>2139</v>
      </c>
      <c r="I902" s="468" t="s">
        <v>43</v>
      </c>
      <c r="J902" s="469" t="str">
        <f>IF(ISBLANK(INDEX('Policy Characteristics'!D:D,MATCH($C902,'Policy Characteristics'!$C:$C,0))),"",INDEX('Policy Characteristics'!D:D,MATCH($C902,'Policy Characteristics'!$C:$C,0)))</f>
        <v>Hydrogen Combustion</v>
      </c>
      <c r="K902" s="446" t="str">
        <f>IF(ISBLANK(INDEX('Policy Characteristics'!E:E,MATCH($C902,'Policy Characteristics'!$C:$C,0))),"",INDEX('Policy Characteristics'!E:E,MATCH($C902,'Policy Characteristics'!$C:$C,0)))</f>
        <v>indst shift to hydrogen</v>
      </c>
      <c r="L902" s="242">
        <f>IF(ISBLANK(INDEX('Policy Characteristics'!F:F,MATCH($C902,'Policy Characteristics'!$C:$C,0))),"",INDEX('Policy Characteristics'!F:F,MATCH($C902,'Policy Characteristics'!$C:$C,0)))</f>
        <v>0</v>
      </c>
      <c r="M902" s="242">
        <f>IF(ISBLANK(INDEX('Policy Characteristics'!G:G,MATCH($C902,'Policy Characteristics'!$C:$C,0))),"",INDEX('Policy Characteristics'!G:G,MATCH($C902,'Policy Characteristics'!$C:$C,0)))</f>
        <v>1</v>
      </c>
      <c r="N902" s="242">
        <f>IF(ISBLANK(INDEX('Policy Characteristics'!H:H,MATCH($C902,'Policy Characteristics'!$C:$C,0))),"",INDEX('Policy Characteristics'!H:H,MATCH($C902,'Policy Characteristics'!$C:$C,0)))</f>
        <v>0.01</v>
      </c>
      <c r="O902" s="446" t="str">
        <f>IF(ISBLANK(INDEX('Policy Characteristics'!I:I,MATCH($C902,'Policy Characteristics'!$C:$C,0))),"",INDEX('Policy Characteristics'!I:I,MATCH($C902,'Policy Characteristics'!$C:$C,0)))</f>
        <v>% of fuel shifted</v>
      </c>
      <c r="P902" s="446" t="str">
        <f>IF(ISBLANK(INDEX('Policy Characteristics'!J:J,MATCH($C902,'Policy Characteristics'!$C:$C,0))),"",INDEX('Policy Characteristics'!J:J,MATCH($C902,'Policy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2" s="446" t="str">
        <f>IF(ISBLANK(INDEX('Policy Characteristics'!K:K,MATCH($C902,'Policy Characteristics'!$C:$C,0))),"",INDEX('Policy Characteristics'!K:K,MATCH($C902,'Policy Characteristics'!$C:$C,0)))</f>
        <v>industry-ag-main.html#fuel-switching</v>
      </c>
      <c r="R902" s="446" t="str">
        <f>IF(ISBLANK(INDEX('Policy Characteristics'!L:L,MATCH($C902,'Policy Characteristics'!$C:$C,0))),"",INDEX('Policy Characteristics'!L:L,MATCH($C902,'Policy Characteristics'!$C:$C,0)))</f>
        <v>industry-elec-and-hydrogen.html</v>
      </c>
    </row>
    <row r="903" spans="1:18" s="295" customFormat="1" x14ac:dyDescent="0.25">
      <c r="A903" s="446" t="str">
        <f>IF(ISBLANK(INDEX('Policy Characteristics'!A:A,MATCH($C903,'Policy Characteristics'!$C:$C,0))),"",INDEX('Policy Characteristics'!A:A,MATCH($C903,'Policy Characteristics'!$C:$C,0)))</f>
        <v>Industry</v>
      </c>
      <c r="B903" s="467" t="str">
        <f>IF(ISBLANK(INDEX('Policy Characteristics'!B:B,MATCH($C903,'Policy Characteristics'!$C:$C,0))),"",INDEX('Policy Characteristics'!B:B,MATCH($C903,'Policy Characteristics'!$C:$C,0)))</f>
        <v>Hydrogen Combustion</v>
      </c>
      <c r="C903" s="446" t="str">
        <f t="shared" si="39"/>
        <v>Fraction of Eligible Industrial Energy Use Shifted to Hydrogen</v>
      </c>
      <c r="D903" s="294" t="s">
        <v>3077</v>
      </c>
      <c r="E903" t="s">
        <v>3517</v>
      </c>
      <c r="F903" t="s">
        <v>2580</v>
      </c>
      <c r="G903" s="339" t="s">
        <v>3524</v>
      </c>
      <c r="H903" s="20">
        <v>2140</v>
      </c>
      <c r="I903" s="468" t="s">
        <v>43</v>
      </c>
      <c r="J903" s="469" t="str">
        <f>IF(ISBLANK(INDEX('Policy Characteristics'!D:D,MATCH($C903,'Policy Characteristics'!$C:$C,0))),"",INDEX('Policy Characteristics'!D:D,MATCH($C903,'Policy Characteristics'!$C:$C,0)))</f>
        <v>Hydrogen Combustion</v>
      </c>
      <c r="K903" s="446" t="str">
        <f>IF(ISBLANK(INDEX('Policy Characteristics'!E:E,MATCH($C903,'Policy Characteristics'!$C:$C,0))),"",INDEX('Policy Characteristics'!E:E,MATCH($C903,'Policy Characteristics'!$C:$C,0)))</f>
        <v>indst shift to hydrogen</v>
      </c>
      <c r="L903" s="242">
        <f>IF(ISBLANK(INDEX('Policy Characteristics'!F:F,MATCH($C903,'Policy Characteristics'!$C:$C,0))),"",INDEX('Policy Characteristics'!F:F,MATCH($C903,'Policy Characteristics'!$C:$C,0)))</f>
        <v>0</v>
      </c>
      <c r="M903" s="242">
        <f>IF(ISBLANK(INDEX('Policy Characteristics'!G:G,MATCH($C903,'Policy Characteristics'!$C:$C,0))),"",INDEX('Policy Characteristics'!G:G,MATCH($C903,'Policy Characteristics'!$C:$C,0)))</f>
        <v>1</v>
      </c>
      <c r="N903" s="242">
        <f>IF(ISBLANK(INDEX('Policy Characteristics'!H:H,MATCH($C903,'Policy Characteristics'!$C:$C,0))),"",INDEX('Policy Characteristics'!H:H,MATCH($C903,'Policy Characteristics'!$C:$C,0)))</f>
        <v>0.01</v>
      </c>
      <c r="O903" s="446" t="str">
        <f>IF(ISBLANK(INDEX('Policy Characteristics'!I:I,MATCH($C903,'Policy Characteristics'!$C:$C,0))),"",INDEX('Policy Characteristics'!I:I,MATCH($C903,'Policy Characteristics'!$C:$C,0)))</f>
        <v>% of fuel shifted</v>
      </c>
      <c r="P903" s="446" t="str">
        <f>IF(ISBLANK(INDEX('Policy Characteristics'!J:J,MATCH($C903,'Policy Characteristics'!$C:$C,0))),"",INDEX('Policy Characteristics'!J:J,MATCH($C903,'Policy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3" s="446" t="str">
        <f>IF(ISBLANK(INDEX('Policy Characteristics'!K:K,MATCH($C903,'Policy Characteristics'!$C:$C,0))),"",INDEX('Policy Characteristics'!K:K,MATCH($C903,'Policy Characteristics'!$C:$C,0)))</f>
        <v>industry-ag-main.html#fuel-switching</v>
      </c>
      <c r="R903" s="446" t="str">
        <f>IF(ISBLANK(INDEX('Policy Characteristics'!L:L,MATCH($C903,'Policy Characteristics'!$C:$C,0))),"",INDEX('Policy Characteristics'!L:L,MATCH($C903,'Policy Characteristics'!$C:$C,0)))</f>
        <v>industry-elec-and-hydrogen.html</v>
      </c>
    </row>
    <row r="904" spans="1:18" s="295" customFormat="1" x14ac:dyDescent="0.25">
      <c r="A904" s="446" t="str">
        <f>IF(ISBLANK(INDEX('Policy Characteristics'!A:A,MATCH($C904,'Policy Characteristics'!$C:$C,0))),"",INDEX('Policy Characteristics'!A:A,MATCH($C904,'Policy Characteristics'!$C:$C,0)))</f>
        <v>Industry</v>
      </c>
      <c r="B904" s="467" t="str">
        <f>IF(ISBLANK(INDEX('Policy Characteristics'!B:B,MATCH($C904,'Policy Characteristics'!$C:$C,0))),"",INDEX('Policy Characteristics'!B:B,MATCH($C904,'Policy Characteristics'!$C:$C,0)))</f>
        <v>Hydrogen Combustion</v>
      </c>
      <c r="C904" s="446" t="str">
        <f t="shared" si="39"/>
        <v>Fraction of Eligible Industrial Energy Use Shifted to Hydrogen</v>
      </c>
      <c r="D904" s="294" t="s">
        <v>3077</v>
      </c>
      <c r="E904" t="s">
        <v>3518</v>
      </c>
      <c r="F904" t="s">
        <v>2580</v>
      </c>
      <c r="G904" s="339" t="s">
        <v>3525</v>
      </c>
      <c r="H904" s="20">
        <v>2141</v>
      </c>
      <c r="I904" s="468" t="s">
        <v>43</v>
      </c>
      <c r="J904" s="469" t="str">
        <f>IF(ISBLANK(INDEX('Policy Characteristics'!D:D,MATCH($C904,'Policy Characteristics'!$C:$C,0))),"",INDEX('Policy Characteristics'!D:D,MATCH($C904,'Policy Characteristics'!$C:$C,0)))</f>
        <v>Hydrogen Combustion</v>
      </c>
      <c r="K904" s="446" t="str">
        <f>IF(ISBLANK(INDEX('Policy Characteristics'!E:E,MATCH($C904,'Policy Characteristics'!$C:$C,0))),"",INDEX('Policy Characteristics'!E:E,MATCH($C904,'Policy Characteristics'!$C:$C,0)))</f>
        <v>indst shift to hydrogen</v>
      </c>
      <c r="L904" s="242">
        <f>IF(ISBLANK(INDEX('Policy Characteristics'!F:F,MATCH($C904,'Policy Characteristics'!$C:$C,0))),"",INDEX('Policy Characteristics'!F:F,MATCH($C904,'Policy Characteristics'!$C:$C,0)))</f>
        <v>0</v>
      </c>
      <c r="M904" s="242">
        <f>IF(ISBLANK(INDEX('Policy Characteristics'!G:G,MATCH($C904,'Policy Characteristics'!$C:$C,0))),"",INDEX('Policy Characteristics'!G:G,MATCH($C904,'Policy Characteristics'!$C:$C,0)))</f>
        <v>1</v>
      </c>
      <c r="N904" s="242">
        <f>IF(ISBLANK(INDEX('Policy Characteristics'!H:H,MATCH($C904,'Policy Characteristics'!$C:$C,0))),"",INDEX('Policy Characteristics'!H:H,MATCH($C904,'Policy Characteristics'!$C:$C,0)))</f>
        <v>0.01</v>
      </c>
      <c r="O904" s="446" t="str">
        <f>IF(ISBLANK(INDEX('Policy Characteristics'!I:I,MATCH($C904,'Policy Characteristics'!$C:$C,0))),"",INDEX('Policy Characteristics'!I:I,MATCH($C904,'Policy Characteristics'!$C:$C,0)))</f>
        <v>% of fuel shifted</v>
      </c>
      <c r="P904" s="446" t="str">
        <f>IF(ISBLANK(INDEX('Policy Characteristics'!J:J,MATCH($C904,'Policy Characteristics'!$C:$C,0))),"",INDEX('Policy Characteristics'!J:J,MATCH($C904,'Policy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4" s="446" t="str">
        <f>IF(ISBLANK(INDEX('Policy Characteristics'!K:K,MATCH($C904,'Policy Characteristics'!$C:$C,0))),"",INDEX('Policy Characteristics'!K:K,MATCH($C904,'Policy Characteristics'!$C:$C,0)))</f>
        <v>industry-ag-main.html#fuel-switching</v>
      </c>
      <c r="R904" s="446" t="str">
        <f>IF(ISBLANK(INDEX('Policy Characteristics'!L:L,MATCH($C904,'Policy Characteristics'!$C:$C,0))),"",INDEX('Policy Characteristics'!L:L,MATCH($C904,'Policy Characteristics'!$C:$C,0)))</f>
        <v>industry-elec-and-hydrogen.html</v>
      </c>
    </row>
    <row r="905" spans="1:18" s="295" customFormat="1" x14ac:dyDescent="0.25">
      <c r="A905" s="446" t="str">
        <f>IF(ISBLANK(INDEX('Policy Characteristics'!A:A,MATCH($C905,'Policy Characteristics'!$C:$C,0))),"",INDEX('Policy Characteristics'!A:A,MATCH($C905,'Policy Characteristics'!$C:$C,0)))</f>
        <v>Industry</v>
      </c>
      <c r="B905" s="467" t="str">
        <f>IF(ISBLANK(INDEX('Policy Characteristics'!B:B,MATCH($C905,'Policy Characteristics'!$C:$C,0))),"",INDEX('Policy Characteristics'!B:B,MATCH($C905,'Policy Characteristics'!$C:$C,0)))</f>
        <v>Hydrogen Combustion</v>
      </c>
      <c r="C905" s="446" t="str">
        <f t="shared" si="39"/>
        <v>Fraction of Eligible Industrial Energy Use Shifted to Hydrogen</v>
      </c>
      <c r="D905" s="294" t="s">
        <v>3077</v>
      </c>
      <c r="E905" t="s">
        <v>3519</v>
      </c>
      <c r="F905" t="s">
        <v>2580</v>
      </c>
      <c r="G905" s="339" t="s">
        <v>3526</v>
      </c>
      <c r="H905" s="20">
        <v>2142</v>
      </c>
      <c r="I905" s="468" t="s">
        <v>43</v>
      </c>
      <c r="J905" s="469" t="str">
        <f>IF(ISBLANK(INDEX('Policy Characteristics'!D:D,MATCH($C905,'Policy Characteristics'!$C:$C,0))),"",INDEX('Policy Characteristics'!D:D,MATCH($C905,'Policy Characteristics'!$C:$C,0)))</f>
        <v>Hydrogen Combustion</v>
      </c>
      <c r="K905" s="446" t="str">
        <f>IF(ISBLANK(INDEX('Policy Characteristics'!E:E,MATCH($C905,'Policy Characteristics'!$C:$C,0))),"",INDEX('Policy Characteristics'!E:E,MATCH($C905,'Policy Characteristics'!$C:$C,0)))</f>
        <v>indst shift to hydrogen</v>
      </c>
      <c r="L905" s="242">
        <f>IF(ISBLANK(INDEX('Policy Characteristics'!F:F,MATCH($C905,'Policy Characteristics'!$C:$C,0))),"",INDEX('Policy Characteristics'!F:F,MATCH($C905,'Policy Characteristics'!$C:$C,0)))</f>
        <v>0</v>
      </c>
      <c r="M905" s="242">
        <f>IF(ISBLANK(INDEX('Policy Characteristics'!G:G,MATCH($C905,'Policy Characteristics'!$C:$C,0))),"",INDEX('Policy Characteristics'!G:G,MATCH($C905,'Policy Characteristics'!$C:$C,0)))</f>
        <v>1</v>
      </c>
      <c r="N905" s="242">
        <f>IF(ISBLANK(INDEX('Policy Characteristics'!H:H,MATCH($C905,'Policy Characteristics'!$C:$C,0))),"",INDEX('Policy Characteristics'!H:H,MATCH($C905,'Policy Characteristics'!$C:$C,0)))</f>
        <v>0.01</v>
      </c>
      <c r="O905" s="446" t="str">
        <f>IF(ISBLANK(INDEX('Policy Characteristics'!I:I,MATCH($C905,'Policy Characteristics'!$C:$C,0))),"",INDEX('Policy Characteristics'!I:I,MATCH($C905,'Policy Characteristics'!$C:$C,0)))</f>
        <v>% of fuel shifted</v>
      </c>
      <c r="P905" s="446" t="str">
        <f>IF(ISBLANK(INDEX('Policy Characteristics'!J:J,MATCH($C905,'Policy Characteristics'!$C:$C,0))),"",INDEX('Policy Characteristics'!J:J,MATCH($C905,'Policy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5" s="446" t="str">
        <f>IF(ISBLANK(INDEX('Policy Characteristics'!K:K,MATCH($C905,'Policy Characteristics'!$C:$C,0))),"",INDEX('Policy Characteristics'!K:K,MATCH($C905,'Policy Characteristics'!$C:$C,0)))</f>
        <v>industry-ag-main.html#fuel-switching</v>
      </c>
      <c r="R905" s="446" t="str">
        <f>IF(ISBLANK(INDEX('Policy Characteristics'!L:L,MATCH($C905,'Policy Characteristics'!$C:$C,0))),"",INDEX('Policy Characteristics'!L:L,MATCH($C905,'Policy Characteristics'!$C:$C,0)))</f>
        <v>industry-elec-and-hydrogen.html</v>
      </c>
    </row>
    <row r="906" spans="1:18" s="295" customFormat="1" x14ac:dyDescent="0.25">
      <c r="A906" s="446" t="str">
        <f>IF(ISBLANK(INDEX('Policy Characteristics'!A:A,MATCH($C906,'Policy Characteristics'!$C:$C,0))),"",INDEX('Policy Characteristics'!A:A,MATCH($C906,'Policy Characteristics'!$C:$C,0)))</f>
        <v>Industry</v>
      </c>
      <c r="B906" s="467" t="str">
        <f>IF(ISBLANK(INDEX('Policy Characteristics'!B:B,MATCH($C906,'Policy Characteristics'!$C:$C,0))),"",INDEX('Policy Characteristics'!B:B,MATCH($C906,'Policy Characteristics'!$C:$C,0)))</f>
        <v>Hydrogen Combustion</v>
      </c>
      <c r="C906" s="446" t="str">
        <f t="shared" si="39"/>
        <v>Fraction of Eligible Industrial Energy Use Shifted to Hydrogen</v>
      </c>
      <c r="D906" s="294" t="s">
        <v>3077</v>
      </c>
      <c r="E906" t="s">
        <v>3520</v>
      </c>
      <c r="F906" t="s">
        <v>2580</v>
      </c>
      <c r="G906" s="339" t="s">
        <v>3527</v>
      </c>
      <c r="H906" s="20">
        <v>2143</v>
      </c>
      <c r="I906" s="468" t="s">
        <v>43</v>
      </c>
      <c r="J906" s="469" t="str">
        <f>IF(ISBLANK(INDEX('Policy Characteristics'!D:D,MATCH($C906,'Policy Characteristics'!$C:$C,0))),"",INDEX('Policy Characteristics'!D:D,MATCH($C906,'Policy Characteristics'!$C:$C,0)))</f>
        <v>Hydrogen Combustion</v>
      </c>
      <c r="K906" s="446" t="str">
        <f>IF(ISBLANK(INDEX('Policy Characteristics'!E:E,MATCH($C906,'Policy Characteristics'!$C:$C,0))),"",INDEX('Policy Characteristics'!E:E,MATCH($C906,'Policy Characteristics'!$C:$C,0)))</f>
        <v>indst shift to hydrogen</v>
      </c>
      <c r="L906" s="242">
        <f>IF(ISBLANK(INDEX('Policy Characteristics'!F:F,MATCH($C906,'Policy Characteristics'!$C:$C,0))),"",INDEX('Policy Characteristics'!F:F,MATCH($C906,'Policy Characteristics'!$C:$C,0)))</f>
        <v>0</v>
      </c>
      <c r="M906" s="242">
        <f>IF(ISBLANK(INDEX('Policy Characteristics'!G:G,MATCH($C906,'Policy Characteristics'!$C:$C,0))),"",INDEX('Policy Characteristics'!G:G,MATCH($C906,'Policy Characteristics'!$C:$C,0)))</f>
        <v>1</v>
      </c>
      <c r="N906" s="242">
        <f>IF(ISBLANK(INDEX('Policy Characteristics'!H:H,MATCH($C906,'Policy Characteristics'!$C:$C,0))),"",INDEX('Policy Characteristics'!H:H,MATCH($C906,'Policy Characteristics'!$C:$C,0)))</f>
        <v>0.01</v>
      </c>
      <c r="O906" s="446" t="str">
        <f>IF(ISBLANK(INDEX('Policy Characteristics'!I:I,MATCH($C906,'Policy Characteristics'!$C:$C,0))),"",INDEX('Policy Characteristics'!I:I,MATCH($C906,'Policy Characteristics'!$C:$C,0)))</f>
        <v>% of fuel shifted</v>
      </c>
      <c r="P906" s="446" t="str">
        <f>IF(ISBLANK(INDEX('Policy Characteristics'!J:J,MATCH($C906,'Policy Characteristics'!$C:$C,0))),"",INDEX('Policy Characteristics'!J:J,MATCH($C906,'Policy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6" s="446" t="str">
        <f>IF(ISBLANK(INDEX('Policy Characteristics'!K:K,MATCH($C906,'Policy Characteristics'!$C:$C,0))),"",INDEX('Policy Characteristics'!K:K,MATCH($C906,'Policy Characteristics'!$C:$C,0)))</f>
        <v>industry-ag-main.html#fuel-switching</v>
      </c>
      <c r="R906" s="446" t="str">
        <f>IF(ISBLANK(INDEX('Policy Characteristics'!L:L,MATCH($C906,'Policy Characteristics'!$C:$C,0))),"",INDEX('Policy Characteristics'!L:L,MATCH($C906,'Policy Characteristics'!$C:$C,0)))</f>
        <v>industry-elec-and-hydrogen.html</v>
      </c>
    </row>
    <row r="907" spans="1:18" s="295" customFormat="1" x14ac:dyDescent="0.25">
      <c r="A907" s="446" t="str">
        <f>IF(ISBLANK(INDEX('Policy Characteristics'!A:A,MATCH($C907,'Policy Characteristics'!$C:$C,0))),"",INDEX('Policy Characteristics'!A:A,MATCH($C907,'Policy Characteristics'!$C:$C,0)))</f>
        <v>Industry</v>
      </c>
      <c r="B907" s="467" t="str">
        <f>IF(ISBLANK(INDEX('Policy Characteristics'!B:B,MATCH($C907,'Policy Characteristics'!$C:$C,0))),"",INDEX('Policy Characteristics'!B:B,MATCH($C907,'Policy Characteristics'!$C:$C,0)))</f>
        <v>Hydrogen Combustion</v>
      </c>
      <c r="C907" s="446" t="str">
        <f t="shared" si="39"/>
        <v>Fraction of Eligible Industrial Energy Use Shifted to Hydrogen</v>
      </c>
      <c r="D907" s="294" t="s">
        <v>3077</v>
      </c>
      <c r="E907" t="s">
        <v>3521</v>
      </c>
      <c r="F907" t="s">
        <v>2580</v>
      </c>
      <c r="G907" s="339" t="s">
        <v>3528</v>
      </c>
      <c r="H907" s="20">
        <v>2144</v>
      </c>
      <c r="I907" s="468" t="s">
        <v>44</v>
      </c>
      <c r="J907" s="469" t="str">
        <f>IF(ISBLANK(INDEX('Policy Characteristics'!D:D,MATCH($C907,'Policy Characteristics'!$C:$C,0))),"",INDEX('Policy Characteristics'!D:D,MATCH($C907,'Policy Characteristics'!$C:$C,0)))</f>
        <v>Hydrogen Combustion</v>
      </c>
      <c r="K907" s="446" t="str">
        <f>IF(ISBLANK(INDEX('Policy Characteristics'!E:E,MATCH($C907,'Policy Characteristics'!$C:$C,0))),"",INDEX('Policy Characteristics'!E:E,MATCH($C907,'Policy Characteristics'!$C:$C,0)))</f>
        <v>indst shift to hydrogen</v>
      </c>
      <c r="L907" s="242">
        <f>IF(ISBLANK(INDEX('Policy Characteristics'!F:F,MATCH($C907,'Policy Characteristics'!$C:$C,0))),"",INDEX('Policy Characteristics'!F:F,MATCH($C907,'Policy Characteristics'!$C:$C,0)))</f>
        <v>0</v>
      </c>
      <c r="M907" s="242">
        <f>IF(ISBLANK(INDEX('Policy Characteristics'!G:G,MATCH($C907,'Policy Characteristics'!$C:$C,0))),"",INDEX('Policy Characteristics'!G:G,MATCH($C907,'Policy Characteristics'!$C:$C,0)))</f>
        <v>1</v>
      </c>
      <c r="N907" s="242">
        <f>IF(ISBLANK(INDEX('Policy Characteristics'!H:H,MATCH($C907,'Policy Characteristics'!$C:$C,0))),"",INDEX('Policy Characteristics'!H:H,MATCH($C907,'Policy Characteristics'!$C:$C,0)))</f>
        <v>0.01</v>
      </c>
      <c r="O907" s="446" t="str">
        <f>IF(ISBLANK(INDEX('Policy Characteristics'!I:I,MATCH($C907,'Policy Characteristics'!$C:$C,0))),"",INDEX('Policy Characteristics'!I:I,MATCH($C907,'Policy Characteristics'!$C:$C,0)))</f>
        <v>% of fuel shifted</v>
      </c>
      <c r="P907" s="446" t="str">
        <f>IF(ISBLANK(INDEX('Policy Characteristics'!J:J,MATCH($C907,'Policy Characteristics'!$C:$C,0))),"",INDEX('Policy Characteristics'!J:J,MATCH($C907,'Policy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7" s="446" t="str">
        <f>IF(ISBLANK(INDEX('Policy Characteristics'!K:K,MATCH($C907,'Policy Characteristics'!$C:$C,0))),"",INDEX('Policy Characteristics'!K:K,MATCH($C907,'Policy Characteristics'!$C:$C,0)))</f>
        <v>industry-ag-main.html#fuel-switching</v>
      </c>
      <c r="R907" s="446" t="str">
        <f>IF(ISBLANK(INDEX('Policy Characteristics'!L:L,MATCH($C907,'Policy Characteristics'!$C:$C,0))),"",INDEX('Policy Characteristics'!L:L,MATCH($C907,'Policy Characteristics'!$C:$C,0)))</f>
        <v>industry-elec-and-hydrogen.html</v>
      </c>
    </row>
    <row r="908" spans="1:18" s="295" customFormat="1" x14ac:dyDescent="0.25">
      <c r="A908" s="446" t="str">
        <f>IF(ISBLANK(INDEX('Policy Characteristics'!A:A,MATCH($C908,'Policy Characteristics'!$C:$C,0))),"",INDEX('Policy Characteristics'!A:A,MATCH($C908,'Policy Characteristics'!$C:$C,0)))</f>
        <v>Industry</v>
      </c>
      <c r="B908" s="467" t="str">
        <f>IF(ISBLANK(INDEX('Policy Characteristics'!B:B,MATCH($C908,'Policy Characteristics'!$C:$C,0))),"",INDEX('Policy Characteristics'!B:B,MATCH($C908,'Policy Characteristics'!$C:$C,0)))</f>
        <v>Hydrogen Combustion</v>
      </c>
      <c r="C908" s="446" t="str">
        <f t="shared" si="39"/>
        <v>Fraction of Eligible Industrial Energy Use Shifted to Hydrogen</v>
      </c>
      <c r="D908" s="294" t="s">
        <v>3077</v>
      </c>
      <c r="E908" t="s">
        <v>3673</v>
      </c>
      <c r="F908" t="s">
        <v>2580</v>
      </c>
      <c r="G908" s="339" t="s">
        <v>3673</v>
      </c>
      <c r="H908" s="20">
        <v>2145</v>
      </c>
      <c r="I908" s="468" t="s">
        <v>43</v>
      </c>
      <c r="J908" s="469" t="str">
        <f>IF(ISBLANK(INDEX('Policy Characteristics'!D:D,MATCH($C908,'Policy Characteristics'!$C:$C,0))),"",INDEX('Policy Characteristics'!D:D,MATCH($C908,'Policy Characteristics'!$C:$C,0)))</f>
        <v>Hydrogen Combustion</v>
      </c>
      <c r="K908" s="446" t="str">
        <f>IF(ISBLANK(INDEX('Policy Characteristics'!E:E,MATCH($C908,'Policy Characteristics'!$C:$C,0))),"",INDEX('Policy Characteristics'!E:E,MATCH($C908,'Policy Characteristics'!$C:$C,0)))</f>
        <v>indst shift to hydrogen</v>
      </c>
      <c r="L908" s="242">
        <f>IF(ISBLANK(INDEX('Policy Characteristics'!F:F,MATCH($C908,'Policy Characteristics'!$C:$C,0))),"",INDEX('Policy Characteristics'!F:F,MATCH($C908,'Policy Characteristics'!$C:$C,0)))</f>
        <v>0</v>
      </c>
      <c r="M908" s="242">
        <f>IF(ISBLANK(INDEX('Policy Characteristics'!G:G,MATCH($C908,'Policy Characteristics'!$C:$C,0))),"",INDEX('Policy Characteristics'!G:G,MATCH($C908,'Policy Characteristics'!$C:$C,0)))</f>
        <v>1</v>
      </c>
      <c r="N908" s="242">
        <f>IF(ISBLANK(INDEX('Policy Characteristics'!H:H,MATCH($C908,'Policy Characteristics'!$C:$C,0))),"",INDEX('Policy Characteristics'!H:H,MATCH($C908,'Policy Characteristics'!$C:$C,0)))</f>
        <v>0.01</v>
      </c>
      <c r="O908" s="446" t="str">
        <f>IF(ISBLANK(INDEX('Policy Characteristics'!I:I,MATCH($C908,'Policy Characteristics'!$C:$C,0))),"",INDEX('Policy Characteristics'!I:I,MATCH($C908,'Policy Characteristics'!$C:$C,0)))</f>
        <v>% of fuel shifted</v>
      </c>
      <c r="P908" s="446" t="str">
        <f>IF(ISBLANK(INDEX('Policy Characteristics'!J:J,MATCH($C908,'Policy Characteristics'!$C:$C,0))),"",INDEX('Policy Characteristics'!J:J,MATCH($C908,'Policy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8" s="446" t="str">
        <f>IF(ISBLANK(INDEX('Policy Characteristics'!K:K,MATCH($C908,'Policy Characteristics'!$C:$C,0))),"",INDEX('Policy Characteristics'!K:K,MATCH($C908,'Policy Characteristics'!$C:$C,0)))</f>
        <v>industry-ag-main.html#fuel-switching</v>
      </c>
      <c r="R908" s="446" t="str">
        <f>IF(ISBLANK(INDEX('Policy Characteristics'!L:L,MATCH($C908,'Policy Characteristics'!$C:$C,0))),"",INDEX('Policy Characteristics'!L:L,MATCH($C908,'Policy Characteristics'!$C:$C,0)))</f>
        <v>industry-elec-and-hydrogen.html</v>
      </c>
    </row>
    <row r="909" spans="1:18" s="295" customFormat="1" x14ac:dyDescent="0.25">
      <c r="A909" s="446" t="str">
        <f>IF(ISBLANK(INDEX('Policy Characteristics'!A:A,MATCH($C909,'Policy Characteristics'!$C:$C,0))),"",INDEX('Policy Characteristics'!A:A,MATCH($C909,'Policy Characteristics'!$C:$C,0)))</f>
        <v>Industry</v>
      </c>
      <c r="B909" s="467" t="str">
        <f>IF(ISBLANK(INDEX('Policy Characteristics'!B:B,MATCH($C909,'Policy Characteristics'!$C:$C,0))),"",INDEX('Policy Characteristics'!B:B,MATCH($C909,'Policy Characteristics'!$C:$C,0)))</f>
        <v>Hydrogen Combustion</v>
      </c>
      <c r="C909" s="446" t="str">
        <f t="shared" si="39"/>
        <v>Fraction of Eligible Industrial Energy Use Shifted to Hydrogen</v>
      </c>
      <c r="D909" s="294" t="s">
        <v>3078</v>
      </c>
      <c r="E909" t="s">
        <v>3515</v>
      </c>
      <c r="F909" t="s">
        <v>3040</v>
      </c>
      <c r="G909" s="339" t="s">
        <v>3522</v>
      </c>
      <c r="H909" s="20">
        <v>2146</v>
      </c>
      <c r="I909" s="468" t="s">
        <v>43</v>
      </c>
      <c r="J909" s="469" t="str">
        <f>IF(ISBLANK(INDEX('Policy Characteristics'!D:D,MATCH($C909,'Policy Characteristics'!$C:$C,0))),"",INDEX('Policy Characteristics'!D:D,MATCH($C909,'Policy Characteristics'!$C:$C,0)))</f>
        <v>Hydrogen Combustion</v>
      </c>
      <c r="K909" s="446" t="str">
        <f>IF(ISBLANK(INDEX('Policy Characteristics'!E:E,MATCH($C909,'Policy Characteristics'!$C:$C,0))),"",INDEX('Policy Characteristics'!E:E,MATCH($C909,'Policy Characteristics'!$C:$C,0)))</f>
        <v>indst shift to hydrogen</v>
      </c>
      <c r="L909" s="242">
        <f>IF(ISBLANK(INDEX('Policy Characteristics'!F:F,MATCH($C909,'Policy Characteristics'!$C:$C,0))),"",INDEX('Policy Characteristics'!F:F,MATCH($C909,'Policy Characteristics'!$C:$C,0)))</f>
        <v>0</v>
      </c>
      <c r="M909" s="242">
        <f>IF(ISBLANK(INDEX('Policy Characteristics'!G:G,MATCH($C909,'Policy Characteristics'!$C:$C,0))),"",INDEX('Policy Characteristics'!G:G,MATCH($C909,'Policy Characteristics'!$C:$C,0)))</f>
        <v>1</v>
      </c>
      <c r="N909" s="242">
        <f>IF(ISBLANK(INDEX('Policy Characteristics'!H:H,MATCH($C909,'Policy Characteristics'!$C:$C,0))),"",INDEX('Policy Characteristics'!H:H,MATCH($C909,'Policy Characteristics'!$C:$C,0)))</f>
        <v>0.01</v>
      </c>
      <c r="O909" s="446" t="str">
        <f>IF(ISBLANK(INDEX('Policy Characteristics'!I:I,MATCH($C909,'Policy Characteristics'!$C:$C,0))),"",INDEX('Policy Characteristics'!I:I,MATCH($C909,'Policy Characteristics'!$C:$C,0)))</f>
        <v>% of fuel shifted</v>
      </c>
      <c r="P909" s="446" t="str">
        <f>IF(ISBLANK(INDEX('Policy Characteristics'!J:J,MATCH($C909,'Policy Characteristics'!$C:$C,0))),"",INDEX('Policy Characteristics'!J:J,MATCH($C909,'Policy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9" s="446" t="str">
        <f>IF(ISBLANK(INDEX('Policy Characteristics'!K:K,MATCH($C909,'Policy Characteristics'!$C:$C,0))),"",INDEX('Policy Characteristics'!K:K,MATCH($C909,'Policy Characteristics'!$C:$C,0)))</f>
        <v>industry-ag-main.html#fuel-switching</v>
      </c>
      <c r="R909" s="446" t="str">
        <f>IF(ISBLANK(INDEX('Policy Characteristics'!L:L,MATCH($C909,'Policy Characteristics'!$C:$C,0))),"",INDEX('Policy Characteristics'!L:L,MATCH($C909,'Policy Characteristics'!$C:$C,0)))</f>
        <v>industry-elec-and-hydrogen.html</v>
      </c>
    </row>
    <row r="910" spans="1:18" s="295" customFormat="1" x14ac:dyDescent="0.25">
      <c r="A910" s="446" t="str">
        <f>IF(ISBLANK(INDEX('Policy Characteristics'!A:A,MATCH($C910,'Policy Characteristics'!$C:$C,0))),"",INDEX('Policy Characteristics'!A:A,MATCH($C910,'Policy Characteristics'!$C:$C,0)))</f>
        <v>Industry</v>
      </c>
      <c r="B910" s="467" t="str">
        <f>IF(ISBLANK(INDEX('Policy Characteristics'!B:B,MATCH($C910,'Policy Characteristics'!$C:$C,0))),"",INDEX('Policy Characteristics'!B:B,MATCH($C910,'Policy Characteristics'!$C:$C,0)))</f>
        <v>Hydrogen Combustion</v>
      </c>
      <c r="C910" s="446" t="str">
        <f t="shared" si="39"/>
        <v>Fraction of Eligible Industrial Energy Use Shifted to Hydrogen</v>
      </c>
      <c r="D910" s="294" t="s">
        <v>3078</v>
      </c>
      <c r="E910" t="s">
        <v>3516</v>
      </c>
      <c r="F910" t="s">
        <v>3040</v>
      </c>
      <c r="G910" s="339" t="s">
        <v>3523</v>
      </c>
      <c r="H910" s="20">
        <v>2147</v>
      </c>
      <c r="I910" s="468" t="s">
        <v>43</v>
      </c>
      <c r="J910" s="469" t="str">
        <f>IF(ISBLANK(INDEX('Policy Characteristics'!D:D,MATCH($C910,'Policy Characteristics'!$C:$C,0))),"",INDEX('Policy Characteristics'!D:D,MATCH($C910,'Policy Characteristics'!$C:$C,0)))</f>
        <v>Hydrogen Combustion</v>
      </c>
      <c r="K910" s="446" t="str">
        <f>IF(ISBLANK(INDEX('Policy Characteristics'!E:E,MATCH($C910,'Policy Characteristics'!$C:$C,0))),"",INDEX('Policy Characteristics'!E:E,MATCH($C910,'Policy Characteristics'!$C:$C,0)))</f>
        <v>indst shift to hydrogen</v>
      </c>
      <c r="L910" s="242">
        <f>IF(ISBLANK(INDEX('Policy Characteristics'!F:F,MATCH($C910,'Policy Characteristics'!$C:$C,0))),"",INDEX('Policy Characteristics'!F:F,MATCH($C910,'Policy Characteristics'!$C:$C,0)))</f>
        <v>0</v>
      </c>
      <c r="M910" s="242">
        <f>IF(ISBLANK(INDEX('Policy Characteristics'!G:G,MATCH($C910,'Policy Characteristics'!$C:$C,0))),"",INDEX('Policy Characteristics'!G:G,MATCH($C910,'Policy Characteristics'!$C:$C,0)))</f>
        <v>1</v>
      </c>
      <c r="N910" s="242">
        <f>IF(ISBLANK(INDEX('Policy Characteristics'!H:H,MATCH($C910,'Policy Characteristics'!$C:$C,0))),"",INDEX('Policy Characteristics'!H:H,MATCH($C910,'Policy Characteristics'!$C:$C,0)))</f>
        <v>0.01</v>
      </c>
      <c r="O910" s="446" t="str">
        <f>IF(ISBLANK(INDEX('Policy Characteristics'!I:I,MATCH($C910,'Policy Characteristics'!$C:$C,0))),"",INDEX('Policy Characteristics'!I:I,MATCH($C910,'Policy Characteristics'!$C:$C,0)))</f>
        <v>% of fuel shifted</v>
      </c>
      <c r="P910" s="446" t="str">
        <f>IF(ISBLANK(INDEX('Policy Characteristics'!J:J,MATCH($C910,'Policy Characteristics'!$C:$C,0))),"",INDEX('Policy Characteristics'!J:J,MATCH($C910,'Policy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0" s="446" t="str">
        <f>IF(ISBLANK(INDEX('Policy Characteristics'!K:K,MATCH($C910,'Policy Characteristics'!$C:$C,0))),"",INDEX('Policy Characteristics'!K:K,MATCH($C910,'Policy Characteristics'!$C:$C,0)))</f>
        <v>industry-ag-main.html#fuel-switching</v>
      </c>
      <c r="R910" s="446" t="str">
        <f>IF(ISBLANK(INDEX('Policy Characteristics'!L:L,MATCH($C910,'Policy Characteristics'!$C:$C,0))),"",INDEX('Policy Characteristics'!L:L,MATCH($C910,'Policy Characteristics'!$C:$C,0)))</f>
        <v>industry-elec-and-hydrogen.html</v>
      </c>
    </row>
    <row r="911" spans="1:18" s="295" customFormat="1" x14ac:dyDescent="0.25">
      <c r="A911" s="446" t="str">
        <f>IF(ISBLANK(INDEX('Policy Characteristics'!A:A,MATCH($C911,'Policy Characteristics'!$C:$C,0))),"",INDEX('Policy Characteristics'!A:A,MATCH($C911,'Policy Characteristics'!$C:$C,0)))</f>
        <v>Industry</v>
      </c>
      <c r="B911" s="467" t="str">
        <f>IF(ISBLANK(INDEX('Policy Characteristics'!B:B,MATCH($C911,'Policy Characteristics'!$C:$C,0))),"",INDEX('Policy Characteristics'!B:B,MATCH($C911,'Policy Characteristics'!$C:$C,0)))</f>
        <v>Hydrogen Combustion</v>
      </c>
      <c r="C911" s="446" t="str">
        <f t="shared" si="39"/>
        <v>Fraction of Eligible Industrial Energy Use Shifted to Hydrogen</v>
      </c>
      <c r="D911" s="294" t="s">
        <v>3078</v>
      </c>
      <c r="E911" t="s">
        <v>3517</v>
      </c>
      <c r="F911" t="s">
        <v>3040</v>
      </c>
      <c r="G911" s="339" t="s">
        <v>3524</v>
      </c>
      <c r="H911" s="20">
        <v>2148</v>
      </c>
      <c r="I911" s="468" t="s">
        <v>43</v>
      </c>
      <c r="J911" s="469" t="str">
        <f>IF(ISBLANK(INDEX('Policy Characteristics'!D:D,MATCH($C911,'Policy Characteristics'!$C:$C,0))),"",INDEX('Policy Characteristics'!D:D,MATCH($C911,'Policy Characteristics'!$C:$C,0)))</f>
        <v>Hydrogen Combustion</v>
      </c>
      <c r="K911" s="446" t="str">
        <f>IF(ISBLANK(INDEX('Policy Characteristics'!E:E,MATCH($C911,'Policy Characteristics'!$C:$C,0))),"",INDEX('Policy Characteristics'!E:E,MATCH($C911,'Policy Characteristics'!$C:$C,0)))</f>
        <v>indst shift to hydrogen</v>
      </c>
      <c r="L911" s="242">
        <f>IF(ISBLANK(INDEX('Policy Characteristics'!F:F,MATCH($C911,'Policy Characteristics'!$C:$C,0))),"",INDEX('Policy Characteristics'!F:F,MATCH($C911,'Policy Characteristics'!$C:$C,0)))</f>
        <v>0</v>
      </c>
      <c r="M911" s="242">
        <f>IF(ISBLANK(INDEX('Policy Characteristics'!G:G,MATCH($C911,'Policy Characteristics'!$C:$C,0))),"",INDEX('Policy Characteristics'!G:G,MATCH($C911,'Policy Characteristics'!$C:$C,0)))</f>
        <v>1</v>
      </c>
      <c r="N911" s="242">
        <f>IF(ISBLANK(INDEX('Policy Characteristics'!H:H,MATCH($C911,'Policy Characteristics'!$C:$C,0))),"",INDEX('Policy Characteristics'!H:H,MATCH($C911,'Policy Characteristics'!$C:$C,0)))</f>
        <v>0.01</v>
      </c>
      <c r="O911" s="446" t="str">
        <f>IF(ISBLANK(INDEX('Policy Characteristics'!I:I,MATCH($C911,'Policy Characteristics'!$C:$C,0))),"",INDEX('Policy Characteristics'!I:I,MATCH($C911,'Policy Characteristics'!$C:$C,0)))</f>
        <v>% of fuel shifted</v>
      </c>
      <c r="P911" s="446" t="str">
        <f>IF(ISBLANK(INDEX('Policy Characteristics'!J:J,MATCH($C911,'Policy Characteristics'!$C:$C,0))),"",INDEX('Policy Characteristics'!J:J,MATCH($C911,'Policy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1" s="446" t="str">
        <f>IF(ISBLANK(INDEX('Policy Characteristics'!K:K,MATCH($C911,'Policy Characteristics'!$C:$C,0))),"",INDEX('Policy Characteristics'!K:K,MATCH($C911,'Policy Characteristics'!$C:$C,0)))</f>
        <v>industry-ag-main.html#fuel-switching</v>
      </c>
      <c r="R911" s="446" t="str">
        <f>IF(ISBLANK(INDEX('Policy Characteristics'!L:L,MATCH($C911,'Policy Characteristics'!$C:$C,0))),"",INDEX('Policy Characteristics'!L:L,MATCH($C911,'Policy Characteristics'!$C:$C,0)))</f>
        <v>industry-elec-and-hydrogen.html</v>
      </c>
    </row>
    <row r="912" spans="1:18" s="295" customFormat="1" x14ac:dyDescent="0.25">
      <c r="A912" s="446" t="str">
        <f>IF(ISBLANK(INDEX('Policy Characteristics'!A:A,MATCH($C912,'Policy Characteristics'!$C:$C,0))),"",INDEX('Policy Characteristics'!A:A,MATCH($C912,'Policy Characteristics'!$C:$C,0)))</f>
        <v>Industry</v>
      </c>
      <c r="B912" s="467" t="str">
        <f>IF(ISBLANK(INDEX('Policy Characteristics'!B:B,MATCH($C912,'Policy Characteristics'!$C:$C,0))),"",INDEX('Policy Characteristics'!B:B,MATCH($C912,'Policy Characteristics'!$C:$C,0)))</f>
        <v>Hydrogen Combustion</v>
      </c>
      <c r="C912" s="446" t="str">
        <f t="shared" si="39"/>
        <v>Fraction of Eligible Industrial Energy Use Shifted to Hydrogen</v>
      </c>
      <c r="D912" s="294" t="s">
        <v>3078</v>
      </c>
      <c r="E912" t="s">
        <v>3518</v>
      </c>
      <c r="F912" t="s">
        <v>3040</v>
      </c>
      <c r="G912" s="339" t="s">
        <v>3525</v>
      </c>
      <c r="H912" s="20">
        <v>2149</v>
      </c>
      <c r="I912" s="468" t="s">
        <v>43</v>
      </c>
      <c r="J912" s="469" t="str">
        <f>IF(ISBLANK(INDEX('Policy Characteristics'!D:D,MATCH($C912,'Policy Characteristics'!$C:$C,0))),"",INDEX('Policy Characteristics'!D:D,MATCH($C912,'Policy Characteristics'!$C:$C,0)))</f>
        <v>Hydrogen Combustion</v>
      </c>
      <c r="K912" s="446" t="str">
        <f>IF(ISBLANK(INDEX('Policy Characteristics'!E:E,MATCH($C912,'Policy Characteristics'!$C:$C,0))),"",INDEX('Policy Characteristics'!E:E,MATCH($C912,'Policy Characteristics'!$C:$C,0)))</f>
        <v>indst shift to hydrogen</v>
      </c>
      <c r="L912" s="242">
        <f>IF(ISBLANK(INDEX('Policy Characteristics'!F:F,MATCH($C912,'Policy Characteristics'!$C:$C,0))),"",INDEX('Policy Characteristics'!F:F,MATCH($C912,'Policy Characteristics'!$C:$C,0)))</f>
        <v>0</v>
      </c>
      <c r="M912" s="242">
        <f>IF(ISBLANK(INDEX('Policy Characteristics'!G:G,MATCH($C912,'Policy Characteristics'!$C:$C,0))),"",INDEX('Policy Characteristics'!G:G,MATCH($C912,'Policy Characteristics'!$C:$C,0)))</f>
        <v>1</v>
      </c>
      <c r="N912" s="242">
        <f>IF(ISBLANK(INDEX('Policy Characteristics'!H:H,MATCH($C912,'Policy Characteristics'!$C:$C,0))),"",INDEX('Policy Characteristics'!H:H,MATCH($C912,'Policy Characteristics'!$C:$C,0)))</f>
        <v>0.01</v>
      </c>
      <c r="O912" s="446" t="str">
        <f>IF(ISBLANK(INDEX('Policy Characteristics'!I:I,MATCH($C912,'Policy Characteristics'!$C:$C,0))),"",INDEX('Policy Characteristics'!I:I,MATCH($C912,'Policy Characteristics'!$C:$C,0)))</f>
        <v>% of fuel shifted</v>
      </c>
      <c r="P912" s="446" t="str">
        <f>IF(ISBLANK(INDEX('Policy Characteristics'!J:J,MATCH($C912,'Policy Characteristics'!$C:$C,0))),"",INDEX('Policy Characteristics'!J:J,MATCH($C912,'Policy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2" s="446" t="str">
        <f>IF(ISBLANK(INDEX('Policy Characteristics'!K:K,MATCH($C912,'Policy Characteristics'!$C:$C,0))),"",INDEX('Policy Characteristics'!K:K,MATCH($C912,'Policy Characteristics'!$C:$C,0)))</f>
        <v>industry-ag-main.html#fuel-switching</v>
      </c>
      <c r="R912" s="446" t="str">
        <f>IF(ISBLANK(INDEX('Policy Characteristics'!L:L,MATCH($C912,'Policy Characteristics'!$C:$C,0))),"",INDEX('Policy Characteristics'!L:L,MATCH($C912,'Policy Characteristics'!$C:$C,0)))</f>
        <v>industry-elec-and-hydrogen.html</v>
      </c>
    </row>
    <row r="913" spans="1:18" s="295" customFormat="1" x14ac:dyDescent="0.25">
      <c r="A913" s="446" t="str">
        <f>IF(ISBLANK(INDEX('Policy Characteristics'!A:A,MATCH($C913,'Policy Characteristics'!$C:$C,0))),"",INDEX('Policy Characteristics'!A:A,MATCH($C913,'Policy Characteristics'!$C:$C,0)))</f>
        <v>Industry</v>
      </c>
      <c r="B913" s="467" t="str">
        <f>IF(ISBLANK(INDEX('Policy Characteristics'!B:B,MATCH($C913,'Policy Characteristics'!$C:$C,0))),"",INDEX('Policy Characteristics'!B:B,MATCH($C913,'Policy Characteristics'!$C:$C,0)))</f>
        <v>Hydrogen Combustion</v>
      </c>
      <c r="C913" s="446" t="str">
        <f t="shared" si="39"/>
        <v>Fraction of Eligible Industrial Energy Use Shifted to Hydrogen</v>
      </c>
      <c r="D913" s="294" t="s">
        <v>3078</v>
      </c>
      <c r="E913" t="s">
        <v>3519</v>
      </c>
      <c r="F913" t="s">
        <v>3040</v>
      </c>
      <c r="G913" s="339" t="s">
        <v>3526</v>
      </c>
      <c r="H913" s="20">
        <v>2150</v>
      </c>
      <c r="I913" s="468" t="s">
        <v>44</v>
      </c>
      <c r="J913" s="469" t="str">
        <f>IF(ISBLANK(INDEX('Policy Characteristics'!D:D,MATCH($C913,'Policy Characteristics'!$C:$C,0))),"",INDEX('Policy Characteristics'!D:D,MATCH($C913,'Policy Characteristics'!$C:$C,0)))</f>
        <v>Hydrogen Combustion</v>
      </c>
      <c r="K913" s="446" t="str">
        <f>IF(ISBLANK(INDEX('Policy Characteristics'!E:E,MATCH($C913,'Policy Characteristics'!$C:$C,0))),"",INDEX('Policy Characteristics'!E:E,MATCH($C913,'Policy Characteristics'!$C:$C,0)))</f>
        <v>indst shift to hydrogen</v>
      </c>
      <c r="L913" s="242">
        <f>IF(ISBLANK(INDEX('Policy Characteristics'!F:F,MATCH($C913,'Policy Characteristics'!$C:$C,0))),"",INDEX('Policy Characteristics'!F:F,MATCH($C913,'Policy Characteristics'!$C:$C,0)))</f>
        <v>0</v>
      </c>
      <c r="M913" s="242">
        <f>IF(ISBLANK(INDEX('Policy Characteristics'!G:G,MATCH($C913,'Policy Characteristics'!$C:$C,0))),"",INDEX('Policy Characteristics'!G:G,MATCH($C913,'Policy Characteristics'!$C:$C,0)))</f>
        <v>1</v>
      </c>
      <c r="N913" s="242">
        <f>IF(ISBLANK(INDEX('Policy Characteristics'!H:H,MATCH($C913,'Policy Characteristics'!$C:$C,0))),"",INDEX('Policy Characteristics'!H:H,MATCH($C913,'Policy Characteristics'!$C:$C,0)))</f>
        <v>0.01</v>
      </c>
      <c r="O913" s="446" t="str">
        <f>IF(ISBLANK(INDEX('Policy Characteristics'!I:I,MATCH($C913,'Policy Characteristics'!$C:$C,0))),"",INDEX('Policy Characteristics'!I:I,MATCH($C913,'Policy Characteristics'!$C:$C,0)))</f>
        <v>% of fuel shifted</v>
      </c>
      <c r="P913" s="446" t="str">
        <f>IF(ISBLANK(INDEX('Policy Characteristics'!J:J,MATCH($C913,'Policy Characteristics'!$C:$C,0))),"",INDEX('Policy Characteristics'!J:J,MATCH($C913,'Policy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3" s="446" t="str">
        <f>IF(ISBLANK(INDEX('Policy Characteristics'!K:K,MATCH($C913,'Policy Characteristics'!$C:$C,0))),"",INDEX('Policy Characteristics'!K:K,MATCH($C913,'Policy Characteristics'!$C:$C,0)))</f>
        <v>industry-ag-main.html#fuel-switching</v>
      </c>
      <c r="R913" s="446" t="str">
        <f>IF(ISBLANK(INDEX('Policy Characteristics'!L:L,MATCH($C913,'Policy Characteristics'!$C:$C,0))),"",INDEX('Policy Characteristics'!L:L,MATCH($C913,'Policy Characteristics'!$C:$C,0)))</f>
        <v>industry-elec-and-hydrogen.html</v>
      </c>
    </row>
    <row r="914" spans="1:18" s="295" customFormat="1" x14ac:dyDescent="0.25">
      <c r="A914" s="446" t="str">
        <f>IF(ISBLANK(INDEX('Policy Characteristics'!A:A,MATCH($C914,'Policy Characteristics'!$C:$C,0))),"",INDEX('Policy Characteristics'!A:A,MATCH($C914,'Policy Characteristics'!$C:$C,0)))</f>
        <v>Industry</v>
      </c>
      <c r="B914" s="467" t="str">
        <f>IF(ISBLANK(INDEX('Policy Characteristics'!B:B,MATCH($C914,'Policy Characteristics'!$C:$C,0))),"",INDEX('Policy Characteristics'!B:B,MATCH($C914,'Policy Characteristics'!$C:$C,0)))</f>
        <v>Hydrogen Combustion</v>
      </c>
      <c r="C914" s="446" t="str">
        <f t="shared" si="39"/>
        <v>Fraction of Eligible Industrial Energy Use Shifted to Hydrogen</v>
      </c>
      <c r="D914" s="294" t="s">
        <v>3078</v>
      </c>
      <c r="E914" t="s">
        <v>3520</v>
      </c>
      <c r="F914" t="s">
        <v>3040</v>
      </c>
      <c r="G914" s="339" t="s">
        <v>3527</v>
      </c>
      <c r="H914" s="20">
        <v>2151</v>
      </c>
      <c r="I914" s="468" t="s">
        <v>44</v>
      </c>
      <c r="J914" s="469" t="str">
        <f>IF(ISBLANK(INDEX('Policy Characteristics'!D:D,MATCH($C914,'Policy Characteristics'!$C:$C,0))),"",INDEX('Policy Characteristics'!D:D,MATCH($C914,'Policy Characteristics'!$C:$C,0)))</f>
        <v>Hydrogen Combustion</v>
      </c>
      <c r="K914" s="446" t="str">
        <f>IF(ISBLANK(INDEX('Policy Characteristics'!E:E,MATCH($C914,'Policy Characteristics'!$C:$C,0))),"",INDEX('Policy Characteristics'!E:E,MATCH($C914,'Policy Characteristics'!$C:$C,0)))</f>
        <v>indst shift to hydrogen</v>
      </c>
      <c r="L914" s="242">
        <f>IF(ISBLANK(INDEX('Policy Characteristics'!F:F,MATCH($C914,'Policy Characteristics'!$C:$C,0))),"",INDEX('Policy Characteristics'!F:F,MATCH($C914,'Policy Characteristics'!$C:$C,0)))</f>
        <v>0</v>
      </c>
      <c r="M914" s="242">
        <f>IF(ISBLANK(INDEX('Policy Characteristics'!G:G,MATCH($C914,'Policy Characteristics'!$C:$C,0))),"",INDEX('Policy Characteristics'!G:G,MATCH($C914,'Policy Characteristics'!$C:$C,0)))</f>
        <v>1</v>
      </c>
      <c r="N914" s="242">
        <f>IF(ISBLANK(INDEX('Policy Characteristics'!H:H,MATCH($C914,'Policy Characteristics'!$C:$C,0))),"",INDEX('Policy Characteristics'!H:H,MATCH($C914,'Policy Characteristics'!$C:$C,0)))</f>
        <v>0.01</v>
      </c>
      <c r="O914" s="446" t="str">
        <f>IF(ISBLANK(INDEX('Policy Characteristics'!I:I,MATCH($C914,'Policy Characteristics'!$C:$C,0))),"",INDEX('Policy Characteristics'!I:I,MATCH($C914,'Policy Characteristics'!$C:$C,0)))</f>
        <v>% of fuel shifted</v>
      </c>
      <c r="P914" s="446" t="str">
        <f>IF(ISBLANK(INDEX('Policy Characteristics'!J:J,MATCH($C914,'Policy Characteristics'!$C:$C,0))),"",INDEX('Policy Characteristics'!J:J,MATCH($C914,'Policy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4" s="446" t="str">
        <f>IF(ISBLANK(INDEX('Policy Characteristics'!K:K,MATCH($C914,'Policy Characteristics'!$C:$C,0))),"",INDEX('Policy Characteristics'!K:K,MATCH($C914,'Policy Characteristics'!$C:$C,0)))</f>
        <v>industry-ag-main.html#fuel-switching</v>
      </c>
      <c r="R914" s="446" t="str">
        <f>IF(ISBLANK(INDEX('Policy Characteristics'!L:L,MATCH($C914,'Policy Characteristics'!$C:$C,0))),"",INDEX('Policy Characteristics'!L:L,MATCH($C914,'Policy Characteristics'!$C:$C,0)))</f>
        <v>industry-elec-and-hydrogen.html</v>
      </c>
    </row>
    <row r="915" spans="1:18" s="295" customFormat="1" x14ac:dyDescent="0.25">
      <c r="A915" s="446" t="str">
        <f>IF(ISBLANK(INDEX('Policy Characteristics'!A:A,MATCH($C915,'Policy Characteristics'!$C:$C,0))),"",INDEX('Policy Characteristics'!A:A,MATCH($C915,'Policy Characteristics'!$C:$C,0)))</f>
        <v>Industry</v>
      </c>
      <c r="B915" s="467" t="str">
        <f>IF(ISBLANK(INDEX('Policy Characteristics'!B:B,MATCH($C915,'Policy Characteristics'!$C:$C,0))),"",INDEX('Policy Characteristics'!B:B,MATCH($C915,'Policy Characteristics'!$C:$C,0)))</f>
        <v>Hydrogen Combustion</v>
      </c>
      <c r="C915" s="446" t="str">
        <f t="shared" si="39"/>
        <v>Fraction of Eligible Industrial Energy Use Shifted to Hydrogen</v>
      </c>
      <c r="D915" s="294" t="s">
        <v>3078</v>
      </c>
      <c r="E915" t="s">
        <v>3521</v>
      </c>
      <c r="F915" t="s">
        <v>3040</v>
      </c>
      <c r="G915" s="339" t="s">
        <v>3528</v>
      </c>
      <c r="H915" s="20">
        <v>2152</v>
      </c>
      <c r="I915" s="468" t="s">
        <v>44</v>
      </c>
      <c r="J915" s="469" t="str">
        <f>IF(ISBLANK(INDEX('Policy Characteristics'!D:D,MATCH($C915,'Policy Characteristics'!$C:$C,0))),"",INDEX('Policy Characteristics'!D:D,MATCH($C915,'Policy Characteristics'!$C:$C,0)))</f>
        <v>Hydrogen Combustion</v>
      </c>
      <c r="K915" s="446" t="str">
        <f>IF(ISBLANK(INDEX('Policy Characteristics'!E:E,MATCH($C915,'Policy Characteristics'!$C:$C,0))),"",INDEX('Policy Characteristics'!E:E,MATCH($C915,'Policy Characteristics'!$C:$C,0)))</f>
        <v>indst shift to hydrogen</v>
      </c>
      <c r="L915" s="242">
        <f>IF(ISBLANK(INDEX('Policy Characteristics'!F:F,MATCH($C915,'Policy Characteristics'!$C:$C,0))),"",INDEX('Policy Characteristics'!F:F,MATCH($C915,'Policy Characteristics'!$C:$C,0)))</f>
        <v>0</v>
      </c>
      <c r="M915" s="242">
        <f>IF(ISBLANK(INDEX('Policy Characteristics'!G:G,MATCH($C915,'Policy Characteristics'!$C:$C,0))),"",INDEX('Policy Characteristics'!G:G,MATCH($C915,'Policy Characteristics'!$C:$C,0)))</f>
        <v>1</v>
      </c>
      <c r="N915" s="242">
        <f>IF(ISBLANK(INDEX('Policy Characteristics'!H:H,MATCH($C915,'Policy Characteristics'!$C:$C,0))),"",INDEX('Policy Characteristics'!H:H,MATCH($C915,'Policy Characteristics'!$C:$C,0)))</f>
        <v>0.01</v>
      </c>
      <c r="O915" s="446" t="str">
        <f>IF(ISBLANK(INDEX('Policy Characteristics'!I:I,MATCH($C915,'Policy Characteristics'!$C:$C,0))),"",INDEX('Policy Characteristics'!I:I,MATCH($C915,'Policy Characteristics'!$C:$C,0)))</f>
        <v>% of fuel shifted</v>
      </c>
      <c r="P915" s="446" t="str">
        <f>IF(ISBLANK(INDEX('Policy Characteristics'!J:J,MATCH($C915,'Policy Characteristics'!$C:$C,0))),"",INDEX('Policy Characteristics'!J:J,MATCH($C915,'Policy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5" s="446" t="str">
        <f>IF(ISBLANK(INDEX('Policy Characteristics'!K:K,MATCH($C915,'Policy Characteristics'!$C:$C,0))),"",INDEX('Policy Characteristics'!K:K,MATCH($C915,'Policy Characteristics'!$C:$C,0)))</f>
        <v>industry-ag-main.html#fuel-switching</v>
      </c>
      <c r="R915" s="446" t="str">
        <f>IF(ISBLANK(INDEX('Policy Characteristics'!L:L,MATCH($C915,'Policy Characteristics'!$C:$C,0))),"",INDEX('Policy Characteristics'!L:L,MATCH($C915,'Policy Characteristics'!$C:$C,0)))</f>
        <v>industry-elec-and-hydrogen.html</v>
      </c>
    </row>
    <row r="916" spans="1:18" s="295" customFormat="1" x14ac:dyDescent="0.25">
      <c r="A916" s="446" t="str">
        <f>IF(ISBLANK(INDEX('Policy Characteristics'!A:A,MATCH($C916,'Policy Characteristics'!$C:$C,0))),"",INDEX('Policy Characteristics'!A:A,MATCH($C916,'Policy Characteristics'!$C:$C,0)))</f>
        <v>Industry</v>
      </c>
      <c r="B916" s="467" t="str">
        <f>IF(ISBLANK(INDEX('Policy Characteristics'!B:B,MATCH($C916,'Policy Characteristics'!$C:$C,0))),"",INDEX('Policy Characteristics'!B:B,MATCH($C916,'Policy Characteristics'!$C:$C,0)))</f>
        <v>Hydrogen Combustion</v>
      </c>
      <c r="C916" s="446" t="str">
        <f t="shared" si="39"/>
        <v>Fraction of Eligible Industrial Energy Use Shifted to Hydrogen</v>
      </c>
      <c r="D916" s="294" t="s">
        <v>3078</v>
      </c>
      <c r="E916" t="s">
        <v>3673</v>
      </c>
      <c r="F916" t="s">
        <v>3040</v>
      </c>
      <c r="G916" s="339" t="s">
        <v>3673</v>
      </c>
      <c r="H916" s="20">
        <v>2153</v>
      </c>
      <c r="I916" s="468" t="s">
        <v>44</v>
      </c>
      <c r="J916" s="469" t="str">
        <f>IF(ISBLANK(INDEX('Policy Characteristics'!D:D,MATCH($C916,'Policy Characteristics'!$C:$C,0))),"",INDEX('Policy Characteristics'!D:D,MATCH($C916,'Policy Characteristics'!$C:$C,0)))</f>
        <v>Hydrogen Combustion</v>
      </c>
      <c r="K916" s="446" t="str">
        <f>IF(ISBLANK(INDEX('Policy Characteristics'!E:E,MATCH($C916,'Policy Characteristics'!$C:$C,0))),"",INDEX('Policy Characteristics'!E:E,MATCH($C916,'Policy Characteristics'!$C:$C,0)))</f>
        <v>indst shift to hydrogen</v>
      </c>
      <c r="L916" s="242">
        <f>IF(ISBLANK(INDEX('Policy Characteristics'!F:F,MATCH($C916,'Policy Characteristics'!$C:$C,0))),"",INDEX('Policy Characteristics'!F:F,MATCH($C916,'Policy Characteristics'!$C:$C,0)))</f>
        <v>0</v>
      </c>
      <c r="M916" s="242">
        <f>IF(ISBLANK(INDEX('Policy Characteristics'!G:G,MATCH($C916,'Policy Characteristics'!$C:$C,0))),"",INDEX('Policy Characteristics'!G:G,MATCH($C916,'Policy Characteristics'!$C:$C,0)))</f>
        <v>1</v>
      </c>
      <c r="N916" s="242">
        <f>IF(ISBLANK(INDEX('Policy Characteristics'!H:H,MATCH($C916,'Policy Characteristics'!$C:$C,0))),"",INDEX('Policy Characteristics'!H:H,MATCH($C916,'Policy Characteristics'!$C:$C,0)))</f>
        <v>0.01</v>
      </c>
      <c r="O916" s="446" t="str">
        <f>IF(ISBLANK(INDEX('Policy Characteristics'!I:I,MATCH($C916,'Policy Characteristics'!$C:$C,0))),"",INDEX('Policy Characteristics'!I:I,MATCH($C916,'Policy Characteristics'!$C:$C,0)))</f>
        <v>% of fuel shifted</v>
      </c>
      <c r="P916" s="446" t="str">
        <f>IF(ISBLANK(INDEX('Policy Characteristics'!J:J,MATCH($C916,'Policy Characteristics'!$C:$C,0))),"",INDEX('Policy Characteristics'!J:J,MATCH($C916,'Policy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6" s="446" t="str">
        <f>IF(ISBLANK(INDEX('Policy Characteristics'!K:K,MATCH($C916,'Policy Characteristics'!$C:$C,0))),"",INDEX('Policy Characteristics'!K:K,MATCH($C916,'Policy Characteristics'!$C:$C,0)))</f>
        <v>industry-ag-main.html#fuel-switching</v>
      </c>
      <c r="R916" s="446" t="str">
        <f>IF(ISBLANK(INDEX('Policy Characteristics'!L:L,MATCH($C916,'Policy Characteristics'!$C:$C,0))),"",INDEX('Policy Characteristics'!L:L,MATCH($C916,'Policy Characteristics'!$C:$C,0)))</f>
        <v>industry-elec-and-hydrogen.html</v>
      </c>
    </row>
    <row r="917" spans="1:18" s="295" customFormat="1" x14ac:dyDescent="0.25">
      <c r="A917" s="446" t="str">
        <f>IF(ISBLANK(INDEX('Policy Characteristics'!A:A,MATCH($C917,'Policy Characteristics'!$C:$C,0))),"",INDEX('Policy Characteristics'!A:A,MATCH($C917,'Policy Characteristics'!$C:$C,0)))</f>
        <v>Industry</v>
      </c>
      <c r="B917" s="467" t="str">
        <f>IF(ISBLANK(INDEX('Policy Characteristics'!B:B,MATCH($C917,'Policy Characteristics'!$C:$C,0))),"",INDEX('Policy Characteristics'!B:B,MATCH($C917,'Policy Characteristics'!$C:$C,0)))</f>
        <v>Hydrogen Combustion</v>
      </c>
      <c r="C917" s="446" t="str">
        <f t="shared" si="39"/>
        <v>Fraction of Eligible Industrial Energy Use Shifted to Hydrogen</v>
      </c>
      <c r="D917" s="294" t="s">
        <v>3079</v>
      </c>
      <c r="E917" t="s">
        <v>3515</v>
      </c>
      <c r="F917" t="s">
        <v>3041</v>
      </c>
      <c r="G917" s="339" t="s">
        <v>3522</v>
      </c>
      <c r="H917" s="20">
        <v>2154</v>
      </c>
      <c r="I917" s="468" t="s">
        <v>43</v>
      </c>
      <c r="J917" s="469" t="str">
        <f>IF(ISBLANK(INDEX('Policy Characteristics'!D:D,MATCH($C917,'Policy Characteristics'!$C:$C,0))),"",INDEX('Policy Characteristics'!D:D,MATCH($C917,'Policy Characteristics'!$C:$C,0)))</f>
        <v>Hydrogen Combustion</v>
      </c>
      <c r="K917" s="446" t="str">
        <f>IF(ISBLANK(INDEX('Policy Characteristics'!E:E,MATCH($C917,'Policy Characteristics'!$C:$C,0))),"",INDEX('Policy Characteristics'!E:E,MATCH($C917,'Policy Characteristics'!$C:$C,0)))</f>
        <v>indst shift to hydrogen</v>
      </c>
      <c r="L917" s="242">
        <f>IF(ISBLANK(INDEX('Policy Characteristics'!F:F,MATCH($C917,'Policy Characteristics'!$C:$C,0))),"",INDEX('Policy Characteristics'!F:F,MATCH($C917,'Policy Characteristics'!$C:$C,0)))</f>
        <v>0</v>
      </c>
      <c r="M917" s="242">
        <f>IF(ISBLANK(INDEX('Policy Characteristics'!G:G,MATCH($C917,'Policy Characteristics'!$C:$C,0))),"",INDEX('Policy Characteristics'!G:G,MATCH($C917,'Policy Characteristics'!$C:$C,0)))</f>
        <v>1</v>
      </c>
      <c r="N917" s="242">
        <f>IF(ISBLANK(INDEX('Policy Characteristics'!H:H,MATCH($C917,'Policy Characteristics'!$C:$C,0))),"",INDEX('Policy Characteristics'!H:H,MATCH($C917,'Policy Characteristics'!$C:$C,0)))</f>
        <v>0.01</v>
      </c>
      <c r="O917" s="446" t="str">
        <f>IF(ISBLANK(INDEX('Policy Characteristics'!I:I,MATCH($C917,'Policy Characteristics'!$C:$C,0))),"",INDEX('Policy Characteristics'!I:I,MATCH($C917,'Policy Characteristics'!$C:$C,0)))</f>
        <v>% of fuel shifted</v>
      </c>
      <c r="P917" s="446" t="str">
        <f>IF(ISBLANK(INDEX('Policy Characteristics'!J:J,MATCH($C917,'Policy Characteristics'!$C:$C,0))),"",INDEX('Policy Characteristics'!J:J,MATCH($C917,'Policy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7" s="446" t="str">
        <f>IF(ISBLANK(INDEX('Policy Characteristics'!K:K,MATCH($C917,'Policy Characteristics'!$C:$C,0))),"",INDEX('Policy Characteristics'!K:K,MATCH($C917,'Policy Characteristics'!$C:$C,0)))</f>
        <v>industry-ag-main.html#fuel-switching</v>
      </c>
      <c r="R917" s="446" t="str">
        <f>IF(ISBLANK(INDEX('Policy Characteristics'!L:L,MATCH($C917,'Policy Characteristics'!$C:$C,0))),"",INDEX('Policy Characteristics'!L:L,MATCH($C917,'Policy Characteristics'!$C:$C,0)))</f>
        <v>industry-elec-and-hydrogen.html</v>
      </c>
    </row>
    <row r="918" spans="1:18" s="295" customFormat="1" x14ac:dyDescent="0.25">
      <c r="A918" s="446" t="str">
        <f>IF(ISBLANK(INDEX('Policy Characteristics'!A:A,MATCH($C918,'Policy Characteristics'!$C:$C,0))),"",INDEX('Policy Characteristics'!A:A,MATCH($C918,'Policy Characteristics'!$C:$C,0)))</f>
        <v>Industry</v>
      </c>
      <c r="B918" s="467" t="str">
        <f>IF(ISBLANK(INDEX('Policy Characteristics'!B:B,MATCH($C918,'Policy Characteristics'!$C:$C,0))),"",INDEX('Policy Characteristics'!B:B,MATCH($C918,'Policy Characteristics'!$C:$C,0)))</f>
        <v>Hydrogen Combustion</v>
      </c>
      <c r="C918" s="446" t="str">
        <f t="shared" si="39"/>
        <v>Fraction of Eligible Industrial Energy Use Shifted to Hydrogen</v>
      </c>
      <c r="D918" s="294" t="s">
        <v>3079</v>
      </c>
      <c r="E918" t="s">
        <v>3516</v>
      </c>
      <c r="F918" t="s">
        <v>3041</v>
      </c>
      <c r="G918" s="339" t="s">
        <v>3523</v>
      </c>
      <c r="H918" s="20">
        <v>2155</v>
      </c>
      <c r="I918" s="468" t="s">
        <v>43</v>
      </c>
      <c r="J918" s="469" t="str">
        <f>IF(ISBLANK(INDEX('Policy Characteristics'!D:D,MATCH($C918,'Policy Characteristics'!$C:$C,0))),"",INDEX('Policy Characteristics'!D:D,MATCH($C918,'Policy Characteristics'!$C:$C,0)))</f>
        <v>Hydrogen Combustion</v>
      </c>
      <c r="K918" s="446" t="str">
        <f>IF(ISBLANK(INDEX('Policy Characteristics'!E:E,MATCH($C918,'Policy Characteristics'!$C:$C,0))),"",INDEX('Policy Characteristics'!E:E,MATCH($C918,'Policy Characteristics'!$C:$C,0)))</f>
        <v>indst shift to hydrogen</v>
      </c>
      <c r="L918" s="242">
        <f>IF(ISBLANK(INDEX('Policy Characteristics'!F:F,MATCH($C918,'Policy Characteristics'!$C:$C,0))),"",INDEX('Policy Characteristics'!F:F,MATCH($C918,'Policy Characteristics'!$C:$C,0)))</f>
        <v>0</v>
      </c>
      <c r="M918" s="242">
        <f>IF(ISBLANK(INDEX('Policy Characteristics'!G:G,MATCH($C918,'Policy Characteristics'!$C:$C,0))),"",INDEX('Policy Characteristics'!G:G,MATCH($C918,'Policy Characteristics'!$C:$C,0)))</f>
        <v>1</v>
      </c>
      <c r="N918" s="242">
        <f>IF(ISBLANK(INDEX('Policy Characteristics'!H:H,MATCH($C918,'Policy Characteristics'!$C:$C,0))),"",INDEX('Policy Characteristics'!H:H,MATCH($C918,'Policy Characteristics'!$C:$C,0)))</f>
        <v>0.01</v>
      </c>
      <c r="O918" s="446" t="str">
        <f>IF(ISBLANK(INDEX('Policy Characteristics'!I:I,MATCH($C918,'Policy Characteristics'!$C:$C,0))),"",INDEX('Policy Characteristics'!I:I,MATCH($C918,'Policy Characteristics'!$C:$C,0)))</f>
        <v>% of fuel shifted</v>
      </c>
      <c r="P918" s="446" t="str">
        <f>IF(ISBLANK(INDEX('Policy Characteristics'!J:J,MATCH($C918,'Policy Characteristics'!$C:$C,0))),"",INDEX('Policy Characteristics'!J:J,MATCH($C918,'Policy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8" s="446" t="str">
        <f>IF(ISBLANK(INDEX('Policy Characteristics'!K:K,MATCH($C918,'Policy Characteristics'!$C:$C,0))),"",INDEX('Policy Characteristics'!K:K,MATCH($C918,'Policy Characteristics'!$C:$C,0)))</f>
        <v>industry-ag-main.html#fuel-switching</v>
      </c>
      <c r="R918" s="446" t="str">
        <f>IF(ISBLANK(INDEX('Policy Characteristics'!L:L,MATCH($C918,'Policy Characteristics'!$C:$C,0))),"",INDEX('Policy Characteristics'!L:L,MATCH($C918,'Policy Characteristics'!$C:$C,0)))</f>
        <v>industry-elec-and-hydrogen.html</v>
      </c>
    </row>
    <row r="919" spans="1:18" s="295" customFormat="1" x14ac:dyDescent="0.25">
      <c r="A919" s="446" t="str">
        <f>IF(ISBLANK(INDEX('Policy Characteristics'!A:A,MATCH($C919,'Policy Characteristics'!$C:$C,0))),"",INDEX('Policy Characteristics'!A:A,MATCH($C919,'Policy Characteristics'!$C:$C,0)))</f>
        <v>Industry</v>
      </c>
      <c r="B919" s="467" t="str">
        <f>IF(ISBLANK(INDEX('Policy Characteristics'!B:B,MATCH($C919,'Policy Characteristics'!$C:$C,0))),"",INDEX('Policy Characteristics'!B:B,MATCH($C919,'Policy Characteristics'!$C:$C,0)))</f>
        <v>Hydrogen Combustion</v>
      </c>
      <c r="C919" s="446" t="str">
        <f t="shared" si="39"/>
        <v>Fraction of Eligible Industrial Energy Use Shifted to Hydrogen</v>
      </c>
      <c r="D919" s="294" t="s">
        <v>3079</v>
      </c>
      <c r="E919" t="s">
        <v>3517</v>
      </c>
      <c r="F919" t="s">
        <v>3041</v>
      </c>
      <c r="G919" s="339" t="s">
        <v>3524</v>
      </c>
      <c r="H919" s="20">
        <v>2156</v>
      </c>
      <c r="I919" s="468" t="s">
        <v>43</v>
      </c>
      <c r="J919" s="469" t="str">
        <f>IF(ISBLANK(INDEX('Policy Characteristics'!D:D,MATCH($C919,'Policy Characteristics'!$C:$C,0))),"",INDEX('Policy Characteristics'!D:D,MATCH($C919,'Policy Characteristics'!$C:$C,0)))</f>
        <v>Hydrogen Combustion</v>
      </c>
      <c r="K919" s="446" t="str">
        <f>IF(ISBLANK(INDEX('Policy Characteristics'!E:E,MATCH($C919,'Policy Characteristics'!$C:$C,0))),"",INDEX('Policy Characteristics'!E:E,MATCH($C919,'Policy Characteristics'!$C:$C,0)))</f>
        <v>indst shift to hydrogen</v>
      </c>
      <c r="L919" s="242">
        <f>IF(ISBLANK(INDEX('Policy Characteristics'!F:F,MATCH($C919,'Policy Characteristics'!$C:$C,0))),"",INDEX('Policy Characteristics'!F:F,MATCH($C919,'Policy Characteristics'!$C:$C,0)))</f>
        <v>0</v>
      </c>
      <c r="M919" s="242">
        <f>IF(ISBLANK(INDEX('Policy Characteristics'!G:G,MATCH($C919,'Policy Characteristics'!$C:$C,0))),"",INDEX('Policy Characteristics'!G:G,MATCH($C919,'Policy Characteristics'!$C:$C,0)))</f>
        <v>1</v>
      </c>
      <c r="N919" s="242">
        <f>IF(ISBLANK(INDEX('Policy Characteristics'!H:H,MATCH($C919,'Policy Characteristics'!$C:$C,0))),"",INDEX('Policy Characteristics'!H:H,MATCH($C919,'Policy Characteristics'!$C:$C,0)))</f>
        <v>0.01</v>
      </c>
      <c r="O919" s="446" t="str">
        <f>IF(ISBLANK(INDEX('Policy Characteristics'!I:I,MATCH($C919,'Policy Characteristics'!$C:$C,0))),"",INDEX('Policy Characteristics'!I:I,MATCH($C919,'Policy Characteristics'!$C:$C,0)))</f>
        <v>% of fuel shifted</v>
      </c>
      <c r="P919" s="446" t="str">
        <f>IF(ISBLANK(INDEX('Policy Characteristics'!J:J,MATCH($C919,'Policy Characteristics'!$C:$C,0))),"",INDEX('Policy Characteristics'!J:J,MATCH($C919,'Policy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9" s="446" t="str">
        <f>IF(ISBLANK(INDEX('Policy Characteristics'!K:K,MATCH($C919,'Policy Characteristics'!$C:$C,0))),"",INDEX('Policy Characteristics'!K:K,MATCH($C919,'Policy Characteristics'!$C:$C,0)))</f>
        <v>industry-ag-main.html#fuel-switching</v>
      </c>
      <c r="R919" s="446" t="str">
        <f>IF(ISBLANK(INDEX('Policy Characteristics'!L:L,MATCH($C919,'Policy Characteristics'!$C:$C,0))),"",INDEX('Policy Characteristics'!L:L,MATCH($C919,'Policy Characteristics'!$C:$C,0)))</f>
        <v>industry-elec-and-hydrogen.html</v>
      </c>
    </row>
    <row r="920" spans="1:18" s="295" customFormat="1" x14ac:dyDescent="0.25">
      <c r="A920" s="446" t="str">
        <f>IF(ISBLANK(INDEX('Policy Characteristics'!A:A,MATCH($C920,'Policy Characteristics'!$C:$C,0))),"",INDEX('Policy Characteristics'!A:A,MATCH($C920,'Policy Characteristics'!$C:$C,0)))</f>
        <v>Industry</v>
      </c>
      <c r="B920" s="467" t="str">
        <f>IF(ISBLANK(INDEX('Policy Characteristics'!B:B,MATCH($C920,'Policy Characteristics'!$C:$C,0))),"",INDEX('Policy Characteristics'!B:B,MATCH($C920,'Policy Characteristics'!$C:$C,0)))</f>
        <v>Hydrogen Combustion</v>
      </c>
      <c r="C920" s="446" t="str">
        <f t="shared" si="39"/>
        <v>Fraction of Eligible Industrial Energy Use Shifted to Hydrogen</v>
      </c>
      <c r="D920" s="294" t="s">
        <v>3079</v>
      </c>
      <c r="E920" t="s">
        <v>3518</v>
      </c>
      <c r="F920" t="s">
        <v>3041</v>
      </c>
      <c r="G920" s="339" t="s">
        <v>3525</v>
      </c>
      <c r="H920" s="20">
        <v>2157</v>
      </c>
      <c r="I920" s="468" t="s">
        <v>43</v>
      </c>
      <c r="J920" s="469" t="str">
        <f>IF(ISBLANK(INDEX('Policy Characteristics'!D:D,MATCH($C920,'Policy Characteristics'!$C:$C,0))),"",INDEX('Policy Characteristics'!D:D,MATCH($C920,'Policy Characteristics'!$C:$C,0)))</f>
        <v>Hydrogen Combustion</v>
      </c>
      <c r="K920" s="446" t="str">
        <f>IF(ISBLANK(INDEX('Policy Characteristics'!E:E,MATCH($C920,'Policy Characteristics'!$C:$C,0))),"",INDEX('Policy Characteristics'!E:E,MATCH($C920,'Policy Characteristics'!$C:$C,0)))</f>
        <v>indst shift to hydrogen</v>
      </c>
      <c r="L920" s="242">
        <f>IF(ISBLANK(INDEX('Policy Characteristics'!F:F,MATCH($C920,'Policy Characteristics'!$C:$C,0))),"",INDEX('Policy Characteristics'!F:F,MATCH($C920,'Policy Characteristics'!$C:$C,0)))</f>
        <v>0</v>
      </c>
      <c r="M920" s="242">
        <f>IF(ISBLANK(INDEX('Policy Characteristics'!G:G,MATCH($C920,'Policy Characteristics'!$C:$C,0))),"",INDEX('Policy Characteristics'!G:G,MATCH($C920,'Policy Characteristics'!$C:$C,0)))</f>
        <v>1</v>
      </c>
      <c r="N920" s="242">
        <f>IF(ISBLANK(INDEX('Policy Characteristics'!H:H,MATCH($C920,'Policy Characteristics'!$C:$C,0))),"",INDEX('Policy Characteristics'!H:H,MATCH($C920,'Policy Characteristics'!$C:$C,0)))</f>
        <v>0.01</v>
      </c>
      <c r="O920" s="446" t="str">
        <f>IF(ISBLANK(INDEX('Policy Characteristics'!I:I,MATCH($C920,'Policy Characteristics'!$C:$C,0))),"",INDEX('Policy Characteristics'!I:I,MATCH($C920,'Policy Characteristics'!$C:$C,0)))</f>
        <v>% of fuel shifted</v>
      </c>
      <c r="P920" s="446" t="str">
        <f>IF(ISBLANK(INDEX('Policy Characteristics'!J:J,MATCH($C920,'Policy Characteristics'!$C:$C,0))),"",INDEX('Policy Characteristics'!J:J,MATCH($C920,'Policy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0" s="446" t="str">
        <f>IF(ISBLANK(INDEX('Policy Characteristics'!K:K,MATCH($C920,'Policy Characteristics'!$C:$C,0))),"",INDEX('Policy Characteristics'!K:K,MATCH($C920,'Policy Characteristics'!$C:$C,0)))</f>
        <v>industry-ag-main.html#fuel-switching</v>
      </c>
      <c r="R920" s="446" t="str">
        <f>IF(ISBLANK(INDEX('Policy Characteristics'!L:L,MATCH($C920,'Policy Characteristics'!$C:$C,0))),"",INDEX('Policy Characteristics'!L:L,MATCH($C920,'Policy Characteristics'!$C:$C,0)))</f>
        <v>industry-elec-and-hydrogen.html</v>
      </c>
    </row>
    <row r="921" spans="1:18" s="295" customFormat="1" x14ac:dyDescent="0.25">
      <c r="A921" s="446" t="str">
        <f>IF(ISBLANK(INDEX('Policy Characteristics'!A:A,MATCH($C921,'Policy Characteristics'!$C:$C,0))),"",INDEX('Policy Characteristics'!A:A,MATCH($C921,'Policy Characteristics'!$C:$C,0)))</f>
        <v>Industry</v>
      </c>
      <c r="B921" s="467" t="str">
        <f>IF(ISBLANK(INDEX('Policy Characteristics'!B:B,MATCH($C921,'Policy Characteristics'!$C:$C,0))),"",INDEX('Policy Characteristics'!B:B,MATCH($C921,'Policy Characteristics'!$C:$C,0)))</f>
        <v>Hydrogen Combustion</v>
      </c>
      <c r="C921" s="446" t="str">
        <f t="shared" si="39"/>
        <v>Fraction of Eligible Industrial Energy Use Shifted to Hydrogen</v>
      </c>
      <c r="D921" s="294" t="s">
        <v>3079</v>
      </c>
      <c r="E921" t="s">
        <v>3519</v>
      </c>
      <c r="F921" t="s">
        <v>3041</v>
      </c>
      <c r="G921" s="339" t="s">
        <v>3526</v>
      </c>
      <c r="H921" s="20">
        <v>2158</v>
      </c>
      <c r="I921" s="468" t="s">
        <v>44</v>
      </c>
      <c r="J921" s="469" t="str">
        <f>IF(ISBLANK(INDEX('Policy Characteristics'!D:D,MATCH($C921,'Policy Characteristics'!$C:$C,0))),"",INDEX('Policy Characteristics'!D:D,MATCH($C921,'Policy Characteristics'!$C:$C,0)))</f>
        <v>Hydrogen Combustion</v>
      </c>
      <c r="K921" s="446" t="str">
        <f>IF(ISBLANK(INDEX('Policy Characteristics'!E:E,MATCH($C921,'Policy Characteristics'!$C:$C,0))),"",INDEX('Policy Characteristics'!E:E,MATCH($C921,'Policy Characteristics'!$C:$C,0)))</f>
        <v>indst shift to hydrogen</v>
      </c>
      <c r="L921" s="242">
        <f>IF(ISBLANK(INDEX('Policy Characteristics'!F:F,MATCH($C921,'Policy Characteristics'!$C:$C,0))),"",INDEX('Policy Characteristics'!F:F,MATCH($C921,'Policy Characteristics'!$C:$C,0)))</f>
        <v>0</v>
      </c>
      <c r="M921" s="242">
        <f>IF(ISBLANK(INDEX('Policy Characteristics'!G:G,MATCH($C921,'Policy Characteristics'!$C:$C,0))),"",INDEX('Policy Characteristics'!G:G,MATCH($C921,'Policy Characteristics'!$C:$C,0)))</f>
        <v>1</v>
      </c>
      <c r="N921" s="242">
        <f>IF(ISBLANK(INDEX('Policy Characteristics'!H:H,MATCH($C921,'Policy Characteristics'!$C:$C,0))),"",INDEX('Policy Characteristics'!H:H,MATCH($C921,'Policy Characteristics'!$C:$C,0)))</f>
        <v>0.01</v>
      </c>
      <c r="O921" s="446" t="str">
        <f>IF(ISBLANK(INDEX('Policy Characteristics'!I:I,MATCH($C921,'Policy Characteristics'!$C:$C,0))),"",INDEX('Policy Characteristics'!I:I,MATCH($C921,'Policy Characteristics'!$C:$C,0)))</f>
        <v>% of fuel shifted</v>
      </c>
      <c r="P921" s="446" t="str">
        <f>IF(ISBLANK(INDEX('Policy Characteristics'!J:J,MATCH($C921,'Policy Characteristics'!$C:$C,0))),"",INDEX('Policy Characteristics'!J:J,MATCH($C921,'Policy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1" s="446" t="str">
        <f>IF(ISBLANK(INDEX('Policy Characteristics'!K:K,MATCH($C921,'Policy Characteristics'!$C:$C,0))),"",INDEX('Policy Characteristics'!K:K,MATCH($C921,'Policy Characteristics'!$C:$C,0)))</f>
        <v>industry-ag-main.html#fuel-switching</v>
      </c>
      <c r="R921" s="446" t="str">
        <f>IF(ISBLANK(INDEX('Policy Characteristics'!L:L,MATCH($C921,'Policy Characteristics'!$C:$C,0))),"",INDEX('Policy Characteristics'!L:L,MATCH($C921,'Policy Characteristics'!$C:$C,0)))</f>
        <v>industry-elec-and-hydrogen.html</v>
      </c>
    </row>
    <row r="922" spans="1:18" s="295" customFormat="1" x14ac:dyDescent="0.25">
      <c r="A922" s="446" t="str">
        <f>IF(ISBLANK(INDEX('Policy Characteristics'!A:A,MATCH($C922,'Policy Characteristics'!$C:$C,0))),"",INDEX('Policy Characteristics'!A:A,MATCH($C922,'Policy Characteristics'!$C:$C,0)))</f>
        <v>Industry</v>
      </c>
      <c r="B922" s="467" t="str">
        <f>IF(ISBLANK(INDEX('Policy Characteristics'!B:B,MATCH($C922,'Policy Characteristics'!$C:$C,0))),"",INDEX('Policy Characteristics'!B:B,MATCH($C922,'Policy Characteristics'!$C:$C,0)))</f>
        <v>Hydrogen Combustion</v>
      </c>
      <c r="C922" s="446" t="str">
        <f t="shared" si="39"/>
        <v>Fraction of Eligible Industrial Energy Use Shifted to Hydrogen</v>
      </c>
      <c r="D922" s="294" t="s">
        <v>3079</v>
      </c>
      <c r="E922" t="s">
        <v>3520</v>
      </c>
      <c r="F922" t="s">
        <v>3041</v>
      </c>
      <c r="G922" s="339" t="s">
        <v>3527</v>
      </c>
      <c r="H922" s="20">
        <v>2159</v>
      </c>
      <c r="I922" s="468" t="s">
        <v>44</v>
      </c>
      <c r="J922" s="469" t="str">
        <f>IF(ISBLANK(INDEX('Policy Characteristics'!D:D,MATCH($C922,'Policy Characteristics'!$C:$C,0))),"",INDEX('Policy Characteristics'!D:D,MATCH($C922,'Policy Characteristics'!$C:$C,0)))</f>
        <v>Hydrogen Combustion</v>
      </c>
      <c r="K922" s="446" t="str">
        <f>IF(ISBLANK(INDEX('Policy Characteristics'!E:E,MATCH($C922,'Policy Characteristics'!$C:$C,0))),"",INDEX('Policy Characteristics'!E:E,MATCH($C922,'Policy Characteristics'!$C:$C,0)))</f>
        <v>indst shift to hydrogen</v>
      </c>
      <c r="L922" s="242">
        <f>IF(ISBLANK(INDEX('Policy Characteristics'!F:F,MATCH($C922,'Policy Characteristics'!$C:$C,0))),"",INDEX('Policy Characteristics'!F:F,MATCH($C922,'Policy Characteristics'!$C:$C,0)))</f>
        <v>0</v>
      </c>
      <c r="M922" s="242">
        <f>IF(ISBLANK(INDEX('Policy Characteristics'!G:G,MATCH($C922,'Policy Characteristics'!$C:$C,0))),"",INDEX('Policy Characteristics'!G:G,MATCH($C922,'Policy Characteristics'!$C:$C,0)))</f>
        <v>1</v>
      </c>
      <c r="N922" s="242">
        <f>IF(ISBLANK(INDEX('Policy Characteristics'!H:H,MATCH($C922,'Policy Characteristics'!$C:$C,0))),"",INDEX('Policy Characteristics'!H:H,MATCH($C922,'Policy Characteristics'!$C:$C,0)))</f>
        <v>0.01</v>
      </c>
      <c r="O922" s="446" t="str">
        <f>IF(ISBLANK(INDEX('Policy Characteristics'!I:I,MATCH($C922,'Policy Characteristics'!$C:$C,0))),"",INDEX('Policy Characteristics'!I:I,MATCH($C922,'Policy Characteristics'!$C:$C,0)))</f>
        <v>% of fuel shifted</v>
      </c>
      <c r="P922" s="446" t="str">
        <f>IF(ISBLANK(INDEX('Policy Characteristics'!J:J,MATCH($C922,'Policy Characteristics'!$C:$C,0))),"",INDEX('Policy Characteristics'!J:J,MATCH($C922,'Policy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2" s="446" t="str">
        <f>IF(ISBLANK(INDEX('Policy Characteristics'!K:K,MATCH($C922,'Policy Characteristics'!$C:$C,0))),"",INDEX('Policy Characteristics'!K:K,MATCH($C922,'Policy Characteristics'!$C:$C,0)))</f>
        <v>industry-ag-main.html#fuel-switching</v>
      </c>
      <c r="R922" s="446" t="str">
        <f>IF(ISBLANK(INDEX('Policy Characteristics'!L:L,MATCH($C922,'Policy Characteristics'!$C:$C,0))),"",INDEX('Policy Characteristics'!L:L,MATCH($C922,'Policy Characteristics'!$C:$C,0)))</f>
        <v>industry-elec-and-hydrogen.html</v>
      </c>
    </row>
    <row r="923" spans="1:18" s="295" customFormat="1" x14ac:dyDescent="0.25">
      <c r="A923" s="446" t="str">
        <f>IF(ISBLANK(INDEX('Policy Characteristics'!A:A,MATCH($C923,'Policy Characteristics'!$C:$C,0))),"",INDEX('Policy Characteristics'!A:A,MATCH($C923,'Policy Characteristics'!$C:$C,0)))</f>
        <v>Industry</v>
      </c>
      <c r="B923" s="467" t="str">
        <f>IF(ISBLANK(INDEX('Policy Characteristics'!B:B,MATCH($C923,'Policy Characteristics'!$C:$C,0))),"",INDEX('Policy Characteristics'!B:B,MATCH($C923,'Policy Characteristics'!$C:$C,0)))</f>
        <v>Hydrogen Combustion</v>
      </c>
      <c r="C923" s="446" t="str">
        <f t="shared" si="39"/>
        <v>Fraction of Eligible Industrial Energy Use Shifted to Hydrogen</v>
      </c>
      <c r="D923" s="294" t="s">
        <v>3079</v>
      </c>
      <c r="E923" t="s">
        <v>3521</v>
      </c>
      <c r="F923" t="s">
        <v>3041</v>
      </c>
      <c r="G923" s="339" t="s">
        <v>3528</v>
      </c>
      <c r="H923" s="20">
        <v>2160</v>
      </c>
      <c r="I923" s="468" t="s">
        <v>44</v>
      </c>
      <c r="J923" s="469" t="str">
        <f>IF(ISBLANK(INDEX('Policy Characteristics'!D:D,MATCH($C923,'Policy Characteristics'!$C:$C,0))),"",INDEX('Policy Characteristics'!D:D,MATCH($C923,'Policy Characteristics'!$C:$C,0)))</f>
        <v>Hydrogen Combustion</v>
      </c>
      <c r="K923" s="446" t="str">
        <f>IF(ISBLANK(INDEX('Policy Characteristics'!E:E,MATCH($C923,'Policy Characteristics'!$C:$C,0))),"",INDEX('Policy Characteristics'!E:E,MATCH($C923,'Policy Characteristics'!$C:$C,0)))</f>
        <v>indst shift to hydrogen</v>
      </c>
      <c r="L923" s="242">
        <f>IF(ISBLANK(INDEX('Policy Characteristics'!F:F,MATCH($C923,'Policy Characteristics'!$C:$C,0))),"",INDEX('Policy Characteristics'!F:F,MATCH($C923,'Policy Characteristics'!$C:$C,0)))</f>
        <v>0</v>
      </c>
      <c r="M923" s="242">
        <f>IF(ISBLANK(INDEX('Policy Characteristics'!G:G,MATCH($C923,'Policy Characteristics'!$C:$C,0))),"",INDEX('Policy Characteristics'!G:G,MATCH($C923,'Policy Characteristics'!$C:$C,0)))</f>
        <v>1</v>
      </c>
      <c r="N923" s="242">
        <f>IF(ISBLANK(INDEX('Policy Characteristics'!H:H,MATCH($C923,'Policy Characteristics'!$C:$C,0))),"",INDEX('Policy Characteristics'!H:H,MATCH($C923,'Policy Characteristics'!$C:$C,0)))</f>
        <v>0.01</v>
      </c>
      <c r="O923" s="446" t="str">
        <f>IF(ISBLANK(INDEX('Policy Characteristics'!I:I,MATCH($C923,'Policy Characteristics'!$C:$C,0))),"",INDEX('Policy Characteristics'!I:I,MATCH($C923,'Policy Characteristics'!$C:$C,0)))</f>
        <v>% of fuel shifted</v>
      </c>
      <c r="P923" s="446" t="str">
        <f>IF(ISBLANK(INDEX('Policy Characteristics'!J:J,MATCH($C923,'Policy Characteristics'!$C:$C,0))),"",INDEX('Policy Characteristics'!J:J,MATCH($C923,'Policy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3" s="446" t="str">
        <f>IF(ISBLANK(INDEX('Policy Characteristics'!K:K,MATCH($C923,'Policy Characteristics'!$C:$C,0))),"",INDEX('Policy Characteristics'!K:K,MATCH($C923,'Policy Characteristics'!$C:$C,0)))</f>
        <v>industry-ag-main.html#fuel-switching</v>
      </c>
      <c r="R923" s="446" t="str">
        <f>IF(ISBLANK(INDEX('Policy Characteristics'!L:L,MATCH($C923,'Policy Characteristics'!$C:$C,0))),"",INDEX('Policy Characteristics'!L:L,MATCH($C923,'Policy Characteristics'!$C:$C,0)))</f>
        <v>industry-elec-and-hydrogen.html</v>
      </c>
    </row>
    <row r="924" spans="1:18" s="295" customFormat="1" x14ac:dyDescent="0.25">
      <c r="A924" s="446" t="str">
        <f>IF(ISBLANK(INDEX('Policy Characteristics'!A:A,MATCH($C924,'Policy Characteristics'!$C:$C,0))),"",INDEX('Policy Characteristics'!A:A,MATCH($C924,'Policy Characteristics'!$C:$C,0)))</f>
        <v>Industry</v>
      </c>
      <c r="B924" s="467" t="str">
        <f>IF(ISBLANK(INDEX('Policy Characteristics'!B:B,MATCH($C924,'Policy Characteristics'!$C:$C,0))),"",INDEX('Policy Characteristics'!B:B,MATCH($C924,'Policy Characteristics'!$C:$C,0)))</f>
        <v>Hydrogen Combustion</v>
      </c>
      <c r="C924" s="446" t="str">
        <f t="shared" si="39"/>
        <v>Fraction of Eligible Industrial Energy Use Shifted to Hydrogen</v>
      </c>
      <c r="D924" s="294" t="s">
        <v>3079</v>
      </c>
      <c r="E924" t="s">
        <v>3673</v>
      </c>
      <c r="F924" t="s">
        <v>3041</v>
      </c>
      <c r="G924" s="339" t="s">
        <v>3673</v>
      </c>
      <c r="H924" s="20">
        <v>2161</v>
      </c>
      <c r="I924" s="468" t="s">
        <v>44</v>
      </c>
      <c r="J924" s="469" t="str">
        <f>IF(ISBLANK(INDEX('Policy Characteristics'!D:D,MATCH($C924,'Policy Characteristics'!$C:$C,0))),"",INDEX('Policy Characteristics'!D:D,MATCH($C924,'Policy Characteristics'!$C:$C,0)))</f>
        <v>Hydrogen Combustion</v>
      </c>
      <c r="K924" s="446" t="str">
        <f>IF(ISBLANK(INDEX('Policy Characteristics'!E:E,MATCH($C924,'Policy Characteristics'!$C:$C,0))),"",INDEX('Policy Characteristics'!E:E,MATCH($C924,'Policy Characteristics'!$C:$C,0)))</f>
        <v>indst shift to hydrogen</v>
      </c>
      <c r="L924" s="242">
        <f>IF(ISBLANK(INDEX('Policy Characteristics'!F:F,MATCH($C924,'Policy Characteristics'!$C:$C,0))),"",INDEX('Policy Characteristics'!F:F,MATCH($C924,'Policy Characteristics'!$C:$C,0)))</f>
        <v>0</v>
      </c>
      <c r="M924" s="242">
        <f>IF(ISBLANK(INDEX('Policy Characteristics'!G:G,MATCH($C924,'Policy Characteristics'!$C:$C,0))),"",INDEX('Policy Characteristics'!G:G,MATCH($C924,'Policy Characteristics'!$C:$C,0)))</f>
        <v>1</v>
      </c>
      <c r="N924" s="242">
        <f>IF(ISBLANK(INDEX('Policy Characteristics'!H:H,MATCH($C924,'Policy Characteristics'!$C:$C,0))),"",INDEX('Policy Characteristics'!H:H,MATCH($C924,'Policy Characteristics'!$C:$C,0)))</f>
        <v>0.01</v>
      </c>
      <c r="O924" s="446" t="str">
        <f>IF(ISBLANK(INDEX('Policy Characteristics'!I:I,MATCH($C924,'Policy Characteristics'!$C:$C,0))),"",INDEX('Policy Characteristics'!I:I,MATCH($C924,'Policy Characteristics'!$C:$C,0)))</f>
        <v>% of fuel shifted</v>
      </c>
      <c r="P924" s="446" t="str">
        <f>IF(ISBLANK(INDEX('Policy Characteristics'!J:J,MATCH($C924,'Policy Characteristics'!$C:$C,0))),"",INDEX('Policy Characteristics'!J:J,MATCH($C924,'Policy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4" s="446" t="str">
        <f>IF(ISBLANK(INDEX('Policy Characteristics'!K:K,MATCH($C924,'Policy Characteristics'!$C:$C,0))),"",INDEX('Policy Characteristics'!K:K,MATCH($C924,'Policy Characteristics'!$C:$C,0)))</f>
        <v>industry-ag-main.html#fuel-switching</v>
      </c>
      <c r="R924" s="446" t="str">
        <f>IF(ISBLANK(INDEX('Policy Characteristics'!L:L,MATCH($C924,'Policy Characteristics'!$C:$C,0))),"",INDEX('Policy Characteristics'!L:L,MATCH($C924,'Policy Characteristics'!$C:$C,0)))</f>
        <v>industry-elec-and-hydrogen.html</v>
      </c>
    </row>
    <row r="925" spans="1:18" s="295" customFormat="1" x14ac:dyDescent="0.25">
      <c r="A925" s="446" t="str">
        <f>IF(ISBLANK(INDEX('Policy Characteristics'!A:A,MATCH($C925,'Policy Characteristics'!$C:$C,0))),"",INDEX('Policy Characteristics'!A:A,MATCH($C925,'Policy Characteristics'!$C:$C,0)))</f>
        <v>Industry</v>
      </c>
      <c r="B925" s="467" t="str">
        <f>IF(ISBLANK(INDEX('Policy Characteristics'!B:B,MATCH($C925,'Policy Characteristics'!$C:$C,0))),"",INDEX('Policy Characteristics'!B:B,MATCH($C925,'Policy Characteristics'!$C:$C,0)))</f>
        <v>Hydrogen Combustion</v>
      </c>
      <c r="C925" s="446" t="str">
        <f t="shared" si="39"/>
        <v>Fraction of Eligible Industrial Energy Use Shifted to Hydrogen</v>
      </c>
      <c r="D925" s="294" t="s">
        <v>3080</v>
      </c>
      <c r="E925" t="s">
        <v>3515</v>
      </c>
      <c r="F925" t="s">
        <v>3042</v>
      </c>
      <c r="G925" s="339" t="s">
        <v>3522</v>
      </c>
      <c r="H925" s="20">
        <v>2162</v>
      </c>
      <c r="I925" s="468" t="s">
        <v>43</v>
      </c>
      <c r="J925" s="469" t="str">
        <f>IF(ISBLANK(INDEX('Policy Characteristics'!D:D,MATCH($C925,'Policy Characteristics'!$C:$C,0))),"",INDEX('Policy Characteristics'!D:D,MATCH($C925,'Policy Characteristics'!$C:$C,0)))</f>
        <v>Hydrogen Combustion</v>
      </c>
      <c r="K925" s="446" t="str">
        <f>IF(ISBLANK(INDEX('Policy Characteristics'!E:E,MATCH($C925,'Policy Characteristics'!$C:$C,0))),"",INDEX('Policy Characteristics'!E:E,MATCH($C925,'Policy Characteristics'!$C:$C,0)))</f>
        <v>indst shift to hydrogen</v>
      </c>
      <c r="L925" s="242">
        <f>IF(ISBLANK(INDEX('Policy Characteristics'!F:F,MATCH($C925,'Policy Characteristics'!$C:$C,0))),"",INDEX('Policy Characteristics'!F:F,MATCH($C925,'Policy Characteristics'!$C:$C,0)))</f>
        <v>0</v>
      </c>
      <c r="M925" s="242">
        <f>IF(ISBLANK(INDEX('Policy Characteristics'!G:G,MATCH($C925,'Policy Characteristics'!$C:$C,0))),"",INDEX('Policy Characteristics'!G:G,MATCH($C925,'Policy Characteristics'!$C:$C,0)))</f>
        <v>1</v>
      </c>
      <c r="N925" s="242">
        <f>IF(ISBLANK(INDEX('Policy Characteristics'!H:H,MATCH($C925,'Policy Characteristics'!$C:$C,0))),"",INDEX('Policy Characteristics'!H:H,MATCH($C925,'Policy Characteristics'!$C:$C,0)))</f>
        <v>0.01</v>
      </c>
      <c r="O925" s="446" t="str">
        <f>IF(ISBLANK(INDEX('Policy Characteristics'!I:I,MATCH($C925,'Policy Characteristics'!$C:$C,0))),"",INDEX('Policy Characteristics'!I:I,MATCH($C925,'Policy Characteristics'!$C:$C,0)))</f>
        <v>% of fuel shifted</v>
      </c>
      <c r="P925" s="446" t="str">
        <f>IF(ISBLANK(INDEX('Policy Characteristics'!J:J,MATCH($C925,'Policy Characteristics'!$C:$C,0))),"",INDEX('Policy Characteristics'!J:J,MATCH($C925,'Policy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5" s="446" t="str">
        <f>IF(ISBLANK(INDEX('Policy Characteristics'!K:K,MATCH($C925,'Policy Characteristics'!$C:$C,0))),"",INDEX('Policy Characteristics'!K:K,MATCH($C925,'Policy Characteristics'!$C:$C,0)))</f>
        <v>industry-ag-main.html#fuel-switching</v>
      </c>
      <c r="R925" s="446" t="str">
        <f>IF(ISBLANK(INDEX('Policy Characteristics'!L:L,MATCH($C925,'Policy Characteristics'!$C:$C,0))),"",INDEX('Policy Characteristics'!L:L,MATCH($C925,'Policy Characteristics'!$C:$C,0)))</f>
        <v>industry-elec-and-hydrogen.html</v>
      </c>
    </row>
    <row r="926" spans="1:18" s="295" customFormat="1" x14ac:dyDescent="0.25">
      <c r="A926" s="446" t="str">
        <f>IF(ISBLANK(INDEX('Policy Characteristics'!A:A,MATCH($C926,'Policy Characteristics'!$C:$C,0))),"",INDEX('Policy Characteristics'!A:A,MATCH($C926,'Policy Characteristics'!$C:$C,0)))</f>
        <v>Industry</v>
      </c>
      <c r="B926" s="467" t="str">
        <f>IF(ISBLANK(INDEX('Policy Characteristics'!B:B,MATCH($C926,'Policy Characteristics'!$C:$C,0))),"",INDEX('Policy Characteristics'!B:B,MATCH($C926,'Policy Characteristics'!$C:$C,0)))</f>
        <v>Hydrogen Combustion</v>
      </c>
      <c r="C926" s="446" t="str">
        <f t="shared" si="39"/>
        <v>Fraction of Eligible Industrial Energy Use Shifted to Hydrogen</v>
      </c>
      <c r="D926" s="294" t="s">
        <v>3080</v>
      </c>
      <c r="E926" t="s">
        <v>3516</v>
      </c>
      <c r="F926" t="s">
        <v>3042</v>
      </c>
      <c r="G926" s="339" t="s">
        <v>3523</v>
      </c>
      <c r="H926" s="20">
        <v>2163</v>
      </c>
      <c r="I926" s="468" t="s">
        <v>43</v>
      </c>
      <c r="J926" s="469" t="str">
        <f>IF(ISBLANK(INDEX('Policy Characteristics'!D:D,MATCH($C926,'Policy Characteristics'!$C:$C,0))),"",INDEX('Policy Characteristics'!D:D,MATCH($C926,'Policy Characteristics'!$C:$C,0)))</f>
        <v>Hydrogen Combustion</v>
      </c>
      <c r="K926" s="446" t="str">
        <f>IF(ISBLANK(INDEX('Policy Characteristics'!E:E,MATCH($C926,'Policy Characteristics'!$C:$C,0))),"",INDEX('Policy Characteristics'!E:E,MATCH($C926,'Policy Characteristics'!$C:$C,0)))</f>
        <v>indst shift to hydrogen</v>
      </c>
      <c r="L926" s="242">
        <f>IF(ISBLANK(INDEX('Policy Characteristics'!F:F,MATCH($C926,'Policy Characteristics'!$C:$C,0))),"",INDEX('Policy Characteristics'!F:F,MATCH($C926,'Policy Characteristics'!$C:$C,0)))</f>
        <v>0</v>
      </c>
      <c r="M926" s="242">
        <f>IF(ISBLANK(INDEX('Policy Characteristics'!G:G,MATCH($C926,'Policy Characteristics'!$C:$C,0))),"",INDEX('Policy Characteristics'!G:G,MATCH($C926,'Policy Characteristics'!$C:$C,0)))</f>
        <v>1</v>
      </c>
      <c r="N926" s="242">
        <f>IF(ISBLANK(INDEX('Policy Characteristics'!H:H,MATCH($C926,'Policy Characteristics'!$C:$C,0))),"",INDEX('Policy Characteristics'!H:H,MATCH($C926,'Policy Characteristics'!$C:$C,0)))</f>
        <v>0.01</v>
      </c>
      <c r="O926" s="446" t="str">
        <f>IF(ISBLANK(INDEX('Policy Characteristics'!I:I,MATCH($C926,'Policy Characteristics'!$C:$C,0))),"",INDEX('Policy Characteristics'!I:I,MATCH($C926,'Policy Characteristics'!$C:$C,0)))</f>
        <v>% of fuel shifted</v>
      </c>
      <c r="P926" s="446" t="str">
        <f>IF(ISBLANK(INDEX('Policy Characteristics'!J:J,MATCH($C926,'Policy Characteristics'!$C:$C,0))),"",INDEX('Policy Characteristics'!J:J,MATCH($C926,'Policy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6" s="446" t="str">
        <f>IF(ISBLANK(INDEX('Policy Characteristics'!K:K,MATCH($C926,'Policy Characteristics'!$C:$C,0))),"",INDEX('Policy Characteristics'!K:K,MATCH($C926,'Policy Characteristics'!$C:$C,0)))</f>
        <v>industry-ag-main.html#fuel-switching</v>
      </c>
      <c r="R926" s="446" t="str">
        <f>IF(ISBLANK(INDEX('Policy Characteristics'!L:L,MATCH($C926,'Policy Characteristics'!$C:$C,0))),"",INDEX('Policy Characteristics'!L:L,MATCH($C926,'Policy Characteristics'!$C:$C,0)))</f>
        <v>industry-elec-and-hydrogen.html</v>
      </c>
    </row>
    <row r="927" spans="1:18" s="295" customFormat="1" x14ac:dyDescent="0.25">
      <c r="A927" s="446" t="str">
        <f>IF(ISBLANK(INDEX('Policy Characteristics'!A:A,MATCH($C927,'Policy Characteristics'!$C:$C,0))),"",INDEX('Policy Characteristics'!A:A,MATCH($C927,'Policy Characteristics'!$C:$C,0)))</f>
        <v>Industry</v>
      </c>
      <c r="B927" s="467" t="str">
        <f>IF(ISBLANK(INDEX('Policy Characteristics'!B:B,MATCH($C927,'Policy Characteristics'!$C:$C,0))),"",INDEX('Policy Characteristics'!B:B,MATCH($C927,'Policy Characteristics'!$C:$C,0)))</f>
        <v>Hydrogen Combustion</v>
      </c>
      <c r="C927" s="446" t="str">
        <f t="shared" ref="C927:C990" si="40">C$797</f>
        <v>Fraction of Eligible Industrial Energy Use Shifted to Hydrogen</v>
      </c>
      <c r="D927" s="294" t="s">
        <v>3080</v>
      </c>
      <c r="E927" t="s">
        <v>3517</v>
      </c>
      <c r="F927" t="s">
        <v>3042</v>
      </c>
      <c r="G927" s="339" t="s">
        <v>3524</v>
      </c>
      <c r="H927" s="20">
        <v>2164</v>
      </c>
      <c r="I927" s="468" t="s">
        <v>43</v>
      </c>
      <c r="J927" s="469" t="str">
        <f>IF(ISBLANK(INDEX('Policy Characteristics'!D:D,MATCH($C927,'Policy Characteristics'!$C:$C,0))),"",INDEX('Policy Characteristics'!D:D,MATCH($C927,'Policy Characteristics'!$C:$C,0)))</f>
        <v>Hydrogen Combustion</v>
      </c>
      <c r="K927" s="446" t="str">
        <f>IF(ISBLANK(INDEX('Policy Characteristics'!E:E,MATCH($C927,'Policy Characteristics'!$C:$C,0))),"",INDEX('Policy Characteristics'!E:E,MATCH($C927,'Policy Characteristics'!$C:$C,0)))</f>
        <v>indst shift to hydrogen</v>
      </c>
      <c r="L927" s="242">
        <f>IF(ISBLANK(INDEX('Policy Characteristics'!F:F,MATCH($C927,'Policy Characteristics'!$C:$C,0))),"",INDEX('Policy Characteristics'!F:F,MATCH($C927,'Policy Characteristics'!$C:$C,0)))</f>
        <v>0</v>
      </c>
      <c r="M927" s="242">
        <f>IF(ISBLANK(INDEX('Policy Characteristics'!G:G,MATCH($C927,'Policy Characteristics'!$C:$C,0))),"",INDEX('Policy Characteristics'!G:G,MATCH($C927,'Policy Characteristics'!$C:$C,0)))</f>
        <v>1</v>
      </c>
      <c r="N927" s="242">
        <f>IF(ISBLANK(INDEX('Policy Characteristics'!H:H,MATCH($C927,'Policy Characteristics'!$C:$C,0))),"",INDEX('Policy Characteristics'!H:H,MATCH($C927,'Policy Characteristics'!$C:$C,0)))</f>
        <v>0.01</v>
      </c>
      <c r="O927" s="446" t="str">
        <f>IF(ISBLANK(INDEX('Policy Characteristics'!I:I,MATCH($C927,'Policy Characteristics'!$C:$C,0))),"",INDEX('Policy Characteristics'!I:I,MATCH($C927,'Policy Characteristics'!$C:$C,0)))</f>
        <v>% of fuel shifted</v>
      </c>
      <c r="P927" s="446" t="str">
        <f>IF(ISBLANK(INDEX('Policy Characteristics'!J:J,MATCH($C927,'Policy Characteristics'!$C:$C,0))),"",INDEX('Policy Characteristics'!J:J,MATCH($C927,'Policy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7" s="446" t="str">
        <f>IF(ISBLANK(INDEX('Policy Characteristics'!K:K,MATCH($C927,'Policy Characteristics'!$C:$C,0))),"",INDEX('Policy Characteristics'!K:K,MATCH($C927,'Policy Characteristics'!$C:$C,0)))</f>
        <v>industry-ag-main.html#fuel-switching</v>
      </c>
      <c r="R927" s="446" t="str">
        <f>IF(ISBLANK(INDEX('Policy Characteristics'!L:L,MATCH($C927,'Policy Characteristics'!$C:$C,0))),"",INDEX('Policy Characteristics'!L:L,MATCH($C927,'Policy Characteristics'!$C:$C,0)))</f>
        <v>industry-elec-and-hydrogen.html</v>
      </c>
    </row>
    <row r="928" spans="1:18" s="295" customFormat="1" x14ac:dyDescent="0.25">
      <c r="A928" s="446" t="str">
        <f>IF(ISBLANK(INDEX('Policy Characteristics'!A:A,MATCH($C928,'Policy Characteristics'!$C:$C,0))),"",INDEX('Policy Characteristics'!A:A,MATCH($C928,'Policy Characteristics'!$C:$C,0)))</f>
        <v>Industry</v>
      </c>
      <c r="B928" s="467" t="str">
        <f>IF(ISBLANK(INDEX('Policy Characteristics'!B:B,MATCH($C928,'Policy Characteristics'!$C:$C,0))),"",INDEX('Policy Characteristics'!B:B,MATCH($C928,'Policy Characteristics'!$C:$C,0)))</f>
        <v>Hydrogen Combustion</v>
      </c>
      <c r="C928" s="446" t="str">
        <f t="shared" si="40"/>
        <v>Fraction of Eligible Industrial Energy Use Shifted to Hydrogen</v>
      </c>
      <c r="D928" s="294" t="s">
        <v>3080</v>
      </c>
      <c r="E928" t="s">
        <v>3518</v>
      </c>
      <c r="F928" t="s">
        <v>3042</v>
      </c>
      <c r="G928" s="339" t="s">
        <v>3525</v>
      </c>
      <c r="H928" s="20">
        <v>2165</v>
      </c>
      <c r="I928" s="468" t="s">
        <v>43</v>
      </c>
      <c r="J928" s="469" t="str">
        <f>IF(ISBLANK(INDEX('Policy Characteristics'!D:D,MATCH($C928,'Policy Characteristics'!$C:$C,0))),"",INDEX('Policy Characteristics'!D:D,MATCH($C928,'Policy Characteristics'!$C:$C,0)))</f>
        <v>Hydrogen Combustion</v>
      </c>
      <c r="K928" s="446" t="str">
        <f>IF(ISBLANK(INDEX('Policy Characteristics'!E:E,MATCH($C928,'Policy Characteristics'!$C:$C,0))),"",INDEX('Policy Characteristics'!E:E,MATCH($C928,'Policy Characteristics'!$C:$C,0)))</f>
        <v>indst shift to hydrogen</v>
      </c>
      <c r="L928" s="242">
        <f>IF(ISBLANK(INDEX('Policy Characteristics'!F:F,MATCH($C928,'Policy Characteristics'!$C:$C,0))),"",INDEX('Policy Characteristics'!F:F,MATCH($C928,'Policy Characteristics'!$C:$C,0)))</f>
        <v>0</v>
      </c>
      <c r="M928" s="242">
        <f>IF(ISBLANK(INDEX('Policy Characteristics'!G:G,MATCH($C928,'Policy Characteristics'!$C:$C,0))),"",INDEX('Policy Characteristics'!G:G,MATCH($C928,'Policy Characteristics'!$C:$C,0)))</f>
        <v>1</v>
      </c>
      <c r="N928" s="242">
        <f>IF(ISBLANK(INDEX('Policy Characteristics'!H:H,MATCH($C928,'Policy Characteristics'!$C:$C,0))),"",INDEX('Policy Characteristics'!H:H,MATCH($C928,'Policy Characteristics'!$C:$C,0)))</f>
        <v>0.01</v>
      </c>
      <c r="O928" s="446" t="str">
        <f>IF(ISBLANK(INDEX('Policy Characteristics'!I:I,MATCH($C928,'Policy Characteristics'!$C:$C,0))),"",INDEX('Policy Characteristics'!I:I,MATCH($C928,'Policy Characteristics'!$C:$C,0)))</f>
        <v>% of fuel shifted</v>
      </c>
      <c r="P928" s="446" t="str">
        <f>IF(ISBLANK(INDEX('Policy Characteristics'!J:J,MATCH($C928,'Policy Characteristics'!$C:$C,0))),"",INDEX('Policy Characteristics'!J:J,MATCH($C928,'Policy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8" s="446" t="str">
        <f>IF(ISBLANK(INDEX('Policy Characteristics'!K:K,MATCH($C928,'Policy Characteristics'!$C:$C,0))),"",INDEX('Policy Characteristics'!K:K,MATCH($C928,'Policy Characteristics'!$C:$C,0)))</f>
        <v>industry-ag-main.html#fuel-switching</v>
      </c>
      <c r="R928" s="446" t="str">
        <f>IF(ISBLANK(INDEX('Policy Characteristics'!L:L,MATCH($C928,'Policy Characteristics'!$C:$C,0))),"",INDEX('Policy Characteristics'!L:L,MATCH($C928,'Policy Characteristics'!$C:$C,0)))</f>
        <v>industry-elec-and-hydrogen.html</v>
      </c>
    </row>
    <row r="929" spans="1:18" s="295" customFormat="1" x14ac:dyDescent="0.25">
      <c r="A929" s="446" t="str">
        <f>IF(ISBLANK(INDEX('Policy Characteristics'!A:A,MATCH($C929,'Policy Characteristics'!$C:$C,0))),"",INDEX('Policy Characteristics'!A:A,MATCH($C929,'Policy Characteristics'!$C:$C,0)))</f>
        <v>Industry</v>
      </c>
      <c r="B929" s="467" t="str">
        <f>IF(ISBLANK(INDEX('Policy Characteristics'!B:B,MATCH($C929,'Policy Characteristics'!$C:$C,0))),"",INDEX('Policy Characteristics'!B:B,MATCH($C929,'Policy Characteristics'!$C:$C,0)))</f>
        <v>Hydrogen Combustion</v>
      </c>
      <c r="C929" s="446" t="str">
        <f t="shared" si="40"/>
        <v>Fraction of Eligible Industrial Energy Use Shifted to Hydrogen</v>
      </c>
      <c r="D929" s="294" t="s">
        <v>3080</v>
      </c>
      <c r="E929" t="s">
        <v>3519</v>
      </c>
      <c r="F929" t="s">
        <v>3042</v>
      </c>
      <c r="G929" s="339" t="s">
        <v>3526</v>
      </c>
      <c r="H929" s="20">
        <v>2166</v>
      </c>
      <c r="I929" s="468" t="s">
        <v>44</v>
      </c>
      <c r="J929" s="469" t="str">
        <f>IF(ISBLANK(INDEX('Policy Characteristics'!D:D,MATCH($C929,'Policy Characteristics'!$C:$C,0))),"",INDEX('Policy Characteristics'!D:D,MATCH($C929,'Policy Characteristics'!$C:$C,0)))</f>
        <v>Hydrogen Combustion</v>
      </c>
      <c r="K929" s="446" t="str">
        <f>IF(ISBLANK(INDEX('Policy Characteristics'!E:E,MATCH($C929,'Policy Characteristics'!$C:$C,0))),"",INDEX('Policy Characteristics'!E:E,MATCH($C929,'Policy Characteristics'!$C:$C,0)))</f>
        <v>indst shift to hydrogen</v>
      </c>
      <c r="L929" s="242">
        <f>IF(ISBLANK(INDEX('Policy Characteristics'!F:F,MATCH($C929,'Policy Characteristics'!$C:$C,0))),"",INDEX('Policy Characteristics'!F:F,MATCH($C929,'Policy Characteristics'!$C:$C,0)))</f>
        <v>0</v>
      </c>
      <c r="M929" s="242">
        <f>IF(ISBLANK(INDEX('Policy Characteristics'!G:G,MATCH($C929,'Policy Characteristics'!$C:$C,0))),"",INDEX('Policy Characteristics'!G:G,MATCH($C929,'Policy Characteristics'!$C:$C,0)))</f>
        <v>1</v>
      </c>
      <c r="N929" s="242">
        <f>IF(ISBLANK(INDEX('Policy Characteristics'!H:H,MATCH($C929,'Policy Characteristics'!$C:$C,0))),"",INDEX('Policy Characteristics'!H:H,MATCH($C929,'Policy Characteristics'!$C:$C,0)))</f>
        <v>0.01</v>
      </c>
      <c r="O929" s="446" t="str">
        <f>IF(ISBLANK(INDEX('Policy Characteristics'!I:I,MATCH($C929,'Policy Characteristics'!$C:$C,0))),"",INDEX('Policy Characteristics'!I:I,MATCH($C929,'Policy Characteristics'!$C:$C,0)))</f>
        <v>% of fuel shifted</v>
      </c>
      <c r="P929" s="446" t="str">
        <f>IF(ISBLANK(INDEX('Policy Characteristics'!J:J,MATCH($C929,'Policy Characteristics'!$C:$C,0))),"",INDEX('Policy Characteristics'!J:J,MATCH($C929,'Policy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9" s="446" t="str">
        <f>IF(ISBLANK(INDEX('Policy Characteristics'!K:K,MATCH($C929,'Policy Characteristics'!$C:$C,0))),"",INDEX('Policy Characteristics'!K:K,MATCH($C929,'Policy Characteristics'!$C:$C,0)))</f>
        <v>industry-ag-main.html#fuel-switching</v>
      </c>
      <c r="R929" s="446" t="str">
        <f>IF(ISBLANK(INDEX('Policy Characteristics'!L:L,MATCH($C929,'Policy Characteristics'!$C:$C,0))),"",INDEX('Policy Characteristics'!L:L,MATCH($C929,'Policy Characteristics'!$C:$C,0)))</f>
        <v>industry-elec-and-hydrogen.html</v>
      </c>
    </row>
    <row r="930" spans="1:18" s="295" customFormat="1" x14ac:dyDescent="0.25">
      <c r="A930" s="446" t="str">
        <f>IF(ISBLANK(INDEX('Policy Characteristics'!A:A,MATCH($C930,'Policy Characteristics'!$C:$C,0))),"",INDEX('Policy Characteristics'!A:A,MATCH($C930,'Policy Characteristics'!$C:$C,0)))</f>
        <v>Industry</v>
      </c>
      <c r="B930" s="467" t="str">
        <f>IF(ISBLANK(INDEX('Policy Characteristics'!B:B,MATCH($C930,'Policy Characteristics'!$C:$C,0))),"",INDEX('Policy Characteristics'!B:B,MATCH($C930,'Policy Characteristics'!$C:$C,0)))</f>
        <v>Hydrogen Combustion</v>
      </c>
      <c r="C930" s="446" t="str">
        <f t="shared" si="40"/>
        <v>Fraction of Eligible Industrial Energy Use Shifted to Hydrogen</v>
      </c>
      <c r="D930" s="294" t="s">
        <v>3080</v>
      </c>
      <c r="E930" t="s">
        <v>3520</v>
      </c>
      <c r="F930" t="s">
        <v>3042</v>
      </c>
      <c r="G930" s="339" t="s">
        <v>3527</v>
      </c>
      <c r="H930" s="20">
        <v>2167</v>
      </c>
      <c r="I930" s="468" t="s">
        <v>44</v>
      </c>
      <c r="J930" s="469" t="str">
        <f>IF(ISBLANK(INDEX('Policy Characteristics'!D:D,MATCH($C930,'Policy Characteristics'!$C:$C,0))),"",INDEX('Policy Characteristics'!D:D,MATCH($C930,'Policy Characteristics'!$C:$C,0)))</f>
        <v>Hydrogen Combustion</v>
      </c>
      <c r="K930" s="446" t="str">
        <f>IF(ISBLANK(INDEX('Policy Characteristics'!E:E,MATCH($C930,'Policy Characteristics'!$C:$C,0))),"",INDEX('Policy Characteristics'!E:E,MATCH($C930,'Policy Characteristics'!$C:$C,0)))</f>
        <v>indst shift to hydrogen</v>
      </c>
      <c r="L930" s="242">
        <f>IF(ISBLANK(INDEX('Policy Characteristics'!F:F,MATCH($C930,'Policy Characteristics'!$C:$C,0))),"",INDEX('Policy Characteristics'!F:F,MATCH($C930,'Policy Characteristics'!$C:$C,0)))</f>
        <v>0</v>
      </c>
      <c r="M930" s="242">
        <f>IF(ISBLANK(INDEX('Policy Characteristics'!G:G,MATCH($C930,'Policy Characteristics'!$C:$C,0))),"",INDEX('Policy Characteristics'!G:G,MATCH($C930,'Policy Characteristics'!$C:$C,0)))</f>
        <v>1</v>
      </c>
      <c r="N930" s="242">
        <f>IF(ISBLANK(INDEX('Policy Characteristics'!H:H,MATCH($C930,'Policy Characteristics'!$C:$C,0))),"",INDEX('Policy Characteristics'!H:H,MATCH($C930,'Policy Characteristics'!$C:$C,0)))</f>
        <v>0.01</v>
      </c>
      <c r="O930" s="446" t="str">
        <f>IF(ISBLANK(INDEX('Policy Characteristics'!I:I,MATCH($C930,'Policy Characteristics'!$C:$C,0))),"",INDEX('Policy Characteristics'!I:I,MATCH($C930,'Policy Characteristics'!$C:$C,0)))</f>
        <v>% of fuel shifted</v>
      </c>
      <c r="P930" s="446" t="str">
        <f>IF(ISBLANK(INDEX('Policy Characteristics'!J:J,MATCH($C930,'Policy Characteristics'!$C:$C,0))),"",INDEX('Policy Characteristics'!J:J,MATCH($C930,'Policy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0" s="446" t="str">
        <f>IF(ISBLANK(INDEX('Policy Characteristics'!K:K,MATCH($C930,'Policy Characteristics'!$C:$C,0))),"",INDEX('Policy Characteristics'!K:K,MATCH($C930,'Policy Characteristics'!$C:$C,0)))</f>
        <v>industry-ag-main.html#fuel-switching</v>
      </c>
      <c r="R930" s="446" t="str">
        <f>IF(ISBLANK(INDEX('Policy Characteristics'!L:L,MATCH($C930,'Policy Characteristics'!$C:$C,0))),"",INDEX('Policy Characteristics'!L:L,MATCH($C930,'Policy Characteristics'!$C:$C,0)))</f>
        <v>industry-elec-and-hydrogen.html</v>
      </c>
    </row>
    <row r="931" spans="1:18" s="295" customFormat="1" x14ac:dyDescent="0.25">
      <c r="A931" s="446" t="str">
        <f>IF(ISBLANK(INDEX('Policy Characteristics'!A:A,MATCH($C931,'Policy Characteristics'!$C:$C,0))),"",INDEX('Policy Characteristics'!A:A,MATCH($C931,'Policy Characteristics'!$C:$C,0)))</f>
        <v>Industry</v>
      </c>
      <c r="B931" s="467" t="str">
        <f>IF(ISBLANK(INDEX('Policy Characteristics'!B:B,MATCH($C931,'Policy Characteristics'!$C:$C,0))),"",INDEX('Policy Characteristics'!B:B,MATCH($C931,'Policy Characteristics'!$C:$C,0)))</f>
        <v>Hydrogen Combustion</v>
      </c>
      <c r="C931" s="446" t="str">
        <f t="shared" si="40"/>
        <v>Fraction of Eligible Industrial Energy Use Shifted to Hydrogen</v>
      </c>
      <c r="D931" s="294" t="s">
        <v>3080</v>
      </c>
      <c r="E931" t="s">
        <v>3521</v>
      </c>
      <c r="F931" t="s">
        <v>3042</v>
      </c>
      <c r="G931" s="339" t="s">
        <v>3528</v>
      </c>
      <c r="H931" s="20">
        <v>2168</v>
      </c>
      <c r="I931" s="468" t="s">
        <v>44</v>
      </c>
      <c r="J931" s="469" t="str">
        <f>IF(ISBLANK(INDEX('Policy Characteristics'!D:D,MATCH($C931,'Policy Characteristics'!$C:$C,0))),"",INDEX('Policy Characteristics'!D:D,MATCH($C931,'Policy Characteristics'!$C:$C,0)))</f>
        <v>Hydrogen Combustion</v>
      </c>
      <c r="K931" s="446" t="str">
        <f>IF(ISBLANK(INDEX('Policy Characteristics'!E:E,MATCH($C931,'Policy Characteristics'!$C:$C,0))),"",INDEX('Policy Characteristics'!E:E,MATCH($C931,'Policy Characteristics'!$C:$C,0)))</f>
        <v>indst shift to hydrogen</v>
      </c>
      <c r="L931" s="242">
        <f>IF(ISBLANK(INDEX('Policy Characteristics'!F:F,MATCH($C931,'Policy Characteristics'!$C:$C,0))),"",INDEX('Policy Characteristics'!F:F,MATCH($C931,'Policy Characteristics'!$C:$C,0)))</f>
        <v>0</v>
      </c>
      <c r="M931" s="242">
        <f>IF(ISBLANK(INDEX('Policy Characteristics'!G:G,MATCH($C931,'Policy Characteristics'!$C:$C,0))),"",INDEX('Policy Characteristics'!G:G,MATCH($C931,'Policy Characteristics'!$C:$C,0)))</f>
        <v>1</v>
      </c>
      <c r="N931" s="242">
        <f>IF(ISBLANK(INDEX('Policy Characteristics'!H:H,MATCH($C931,'Policy Characteristics'!$C:$C,0))),"",INDEX('Policy Characteristics'!H:H,MATCH($C931,'Policy Characteristics'!$C:$C,0)))</f>
        <v>0.01</v>
      </c>
      <c r="O931" s="446" t="str">
        <f>IF(ISBLANK(INDEX('Policy Characteristics'!I:I,MATCH($C931,'Policy Characteristics'!$C:$C,0))),"",INDEX('Policy Characteristics'!I:I,MATCH($C931,'Policy Characteristics'!$C:$C,0)))</f>
        <v>% of fuel shifted</v>
      </c>
      <c r="P931" s="446" t="str">
        <f>IF(ISBLANK(INDEX('Policy Characteristics'!J:J,MATCH($C931,'Policy Characteristics'!$C:$C,0))),"",INDEX('Policy Characteristics'!J:J,MATCH($C931,'Policy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1" s="446" t="str">
        <f>IF(ISBLANK(INDEX('Policy Characteristics'!K:K,MATCH($C931,'Policy Characteristics'!$C:$C,0))),"",INDEX('Policy Characteristics'!K:K,MATCH($C931,'Policy Characteristics'!$C:$C,0)))</f>
        <v>industry-ag-main.html#fuel-switching</v>
      </c>
      <c r="R931" s="446" t="str">
        <f>IF(ISBLANK(INDEX('Policy Characteristics'!L:L,MATCH($C931,'Policy Characteristics'!$C:$C,0))),"",INDEX('Policy Characteristics'!L:L,MATCH($C931,'Policy Characteristics'!$C:$C,0)))</f>
        <v>industry-elec-and-hydrogen.html</v>
      </c>
    </row>
    <row r="932" spans="1:18" s="295" customFormat="1" x14ac:dyDescent="0.25">
      <c r="A932" s="446" t="str">
        <f>IF(ISBLANK(INDEX('Policy Characteristics'!A:A,MATCH($C932,'Policy Characteristics'!$C:$C,0))),"",INDEX('Policy Characteristics'!A:A,MATCH($C932,'Policy Characteristics'!$C:$C,0)))</f>
        <v>Industry</v>
      </c>
      <c r="B932" s="467" t="str">
        <f>IF(ISBLANK(INDEX('Policy Characteristics'!B:B,MATCH($C932,'Policy Characteristics'!$C:$C,0))),"",INDEX('Policy Characteristics'!B:B,MATCH($C932,'Policy Characteristics'!$C:$C,0)))</f>
        <v>Hydrogen Combustion</v>
      </c>
      <c r="C932" s="446" t="str">
        <f t="shared" si="40"/>
        <v>Fraction of Eligible Industrial Energy Use Shifted to Hydrogen</v>
      </c>
      <c r="D932" s="294" t="s">
        <v>3080</v>
      </c>
      <c r="E932" t="s">
        <v>3673</v>
      </c>
      <c r="F932" t="s">
        <v>3042</v>
      </c>
      <c r="G932" s="339" t="s">
        <v>3673</v>
      </c>
      <c r="H932" s="20">
        <v>2169</v>
      </c>
      <c r="I932" s="468" t="s">
        <v>43</v>
      </c>
      <c r="J932" s="469" t="str">
        <f>IF(ISBLANK(INDEX('Policy Characteristics'!D:D,MATCH($C932,'Policy Characteristics'!$C:$C,0))),"",INDEX('Policy Characteristics'!D:D,MATCH($C932,'Policy Characteristics'!$C:$C,0)))</f>
        <v>Hydrogen Combustion</v>
      </c>
      <c r="K932" s="446" t="str">
        <f>IF(ISBLANK(INDEX('Policy Characteristics'!E:E,MATCH($C932,'Policy Characteristics'!$C:$C,0))),"",INDEX('Policy Characteristics'!E:E,MATCH($C932,'Policy Characteristics'!$C:$C,0)))</f>
        <v>indst shift to hydrogen</v>
      </c>
      <c r="L932" s="242">
        <f>IF(ISBLANK(INDEX('Policy Characteristics'!F:F,MATCH($C932,'Policy Characteristics'!$C:$C,0))),"",INDEX('Policy Characteristics'!F:F,MATCH($C932,'Policy Characteristics'!$C:$C,0)))</f>
        <v>0</v>
      </c>
      <c r="M932" s="242">
        <f>IF(ISBLANK(INDEX('Policy Characteristics'!G:G,MATCH($C932,'Policy Characteristics'!$C:$C,0))),"",INDEX('Policy Characteristics'!G:G,MATCH($C932,'Policy Characteristics'!$C:$C,0)))</f>
        <v>1</v>
      </c>
      <c r="N932" s="242">
        <f>IF(ISBLANK(INDEX('Policy Characteristics'!H:H,MATCH($C932,'Policy Characteristics'!$C:$C,0))),"",INDEX('Policy Characteristics'!H:H,MATCH($C932,'Policy Characteristics'!$C:$C,0)))</f>
        <v>0.01</v>
      </c>
      <c r="O932" s="446" t="str">
        <f>IF(ISBLANK(INDEX('Policy Characteristics'!I:I,MATCH($C932,'Policy Characteristics'!$C:$C,0))),"",INDEX('Policy Characteristics'!I:I,MATCH($C932,'Policy Characteristics'!$C:$C,0)))</f>
        <v>% of fuel shifted</v>
      </c>
      <c r="P932" s="446" t="str">
        <f>IF(ISBLANK(INDEX('Policy Characteristics'!J:J,MATCH($C932,'Policy Characteristics'!$C:$C,0))),"",INDEX('Policy Characteristics'!J:J,MATCH($C932,'Policy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2" s="446" t="str">
        <f>IF(ISBLANK(INDEX('Policy Characteristics'!K:K,MATCH($C932,'Policy Characteristics'!$C:$C,0))),"",INDEX('Policy Characteristics'!K:K,MATCH($C932,'Policy Characteristics'!$C:$C,0)))</f>
        <v>industry-ag-main.html#fuel-switching</v>
      </c>
      <c r="R932" s="446" t="str">
        <f>IF(ISBLANK(INDEX('Policy Characteristics'!L:L,MATCH($C932,'Policy Characteristics'!$C:$C,0))),"",INDEX('Policy Characteristics'!L:L,MATCH($C932,'Policy Characteristics'!$C:$C,0)))</f>
        <v>industry-elec-and-hydrogen.html</v>
      </c>
    </row>
    <row r="933" spans="1:18" s="295" customFormat="1" x14ac:dyDescent="0.25">
      <c r="A933" s="446" t="str">
        <f>IF(ISBLANK(INDEX('Policy Characteristics'!A:A,MATCH($C933,'Policy Characteristics'!$C:$C,0))),"",INDEX('Policy Characteristics'!A:A,MATCH($C933,'Policy Characteristics'!$C:$C,0)))</f>
        <v>Industry</v>
      </c>
      <c r="B933" s="467" t="str">
        <f>IF(ISBLANK(INDEX('Policy Characteristics'!B:B,MATCH($C933,'Policy Characteristics'!$C:$C,0))),"",INDEX('Policy Characteristics'!B:B,MATCH($C933,'Policy Characteristics'!$C:$C,0)))</f>
        <v>Hydrogen Combustion</v>
      </c>
      <c r="C933" s="446" t="str">
        <f t="shared" si="40"/>
        <v>Fraction of Eligible Industrial Energy Use Shifted to Hydrogen</v>
      </c>
      <c r="D933" s="294" t="s">
        <v>3081</v>
      </c>
      <c r="E933" t="s">
        <v>3515</v>
      </c>
      <c r="F933" t="s">
        <v>3043</v>
      </c>
      <c r="G933" s="339" t="s">
        <v>3522</v>
      </c>
      <c r="H933" s="20">
        <v>2170</v>
      </c>
      <c r="I933" s="468" t="s">
        <v>43</v>
      </c>
      <c r="J933" s="469" t="str">
        <f>IF(ISBLANK(INDEX('Policy Characteristics'!D:D,MATCH($C933,'Policy Characteristics'!$C:$C,0))),"",INDEX('Policy Characteristics'!D:D,MATCH($C933,'Policy Characteristics'!$C:$C,0)))</f>
        <v>Hydrogen Combustion</v>
      </c>
      <c r="K933" s="446" t="str">
        <f>IF(ISBLANK(INDEX('Policy Characteristics'!E:E,MATCH($C933,'Policy Characteristics'!$C:$C,0))),"",INDEX('Policy Characteristics'!E:E,MATCH($C933,'Policy Characteristics'!$C:$C,0)))</f>
        <v>indst shift to hydrogen</v>
      </c>
      <c r="L933" s="242">
        <f>IF(ISBLANK(INDEX('Policy Characteristics'!F:F,MATCH($C933,'Policy Characteristics'!$C:$C,0))),"",INDEX('Policy Characteristics'!F:F,MATCH($C933,'Policy Characteristics'!$C:$C,0)))</f>
        <v>0</v>
      </c>
      <c r="M933" s="242">
        <f>IF(ISBLANK(INDEX('Policy Characteristics'!G:G,MATCH($C933,'Policy Characteristics'!$C:$C,0))),"",INDEX('Policy Characteristics'!G:G,MATCH($C933,'Policy Characteristics'!$C:$C,0)))</f>
        <v>1</v>
      </c>
      <c r="N933" s="242">
        <f>IF(ISBLANK(INDEX('Policy Characteristics'!H:H,MATCH($C933,'Policy Characteristics'!$C:$C,0))),"",INDEX('Policy Characteristics'!H:H,MATCH($C933,'Policy Characteristics'!$C:$C,0)))</f>
        <v>0.01</v>
      </c>
      <c r="O933" s="446" t="str">
        <f>IF(ISBLANK(INDEX('Policy Characteristics'!I:I,MATCH($C933,'Policy Characteristics'!$C:$C,0))),"",INDEX('Policy Characteristics'!I:I,MATCH($C933,'Policy Characteristics'!$C:$C,0)))</f>
        <v>% of fuel shifted</v>
      </c>
      <c r="P933" s="446" t="str">
        <f>IF(ISBLANK(INDEX('Policy Characteristics'!J:J,MATCH($C933,'Policy Characteristics'!$C:$C,0))),"",INDEX('Policy Characteristics'!J:J,MATCH($C933,'Policy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3" s="446" t="str">
        <f>IF(ISBLANK(INDEX('Policy Characteristics'!K:K,MATCH($C933,'Policy Characteristics'!$C:$C,0))),"",INDEX('Policy Characteristics'!K:K,MATCH($C933,'Policy Characteristics'!$C:$C,0)))</f>
        <v>industry-ag-main.html#fuel-switching</v>
      </c>
      <c r="R933" s="446" t="str">
        <f>IF(ISBLANK(INDEX('Policy Characteristics'!L:L,MATCH($C933,'Policy Characteristics'!$C:$C,0))),"",INDEX('Policy Characteristics'!L:L,MATCH($C933,'Policy Characteristics'!$C:$C,0)))</f>
        <v>industry-elec-and-hydrogen.html</v>
      </c>
    </row>
    <row r="934" spans="1:18" s="295" customFormat="1" x14ac:dyDescent="0.25">
      <c r="A934" s="446" t="str">
        <f>IF(ISBLANK(INDEX('Policy Characteristics'!A:A,MATCH($C934,'Policy Characteristics'!$C:$C,0))),"",INDEX('Policy Characteristics'!A:A,MATCH($C934,'Policy Characteristics'!$C:$C,0)))</f>
        <v>Industry</v>
      </c>
      <c r="B934" s="467" t="str">
        <f>IF(ISBLANK(INDEX('Policy Characteristics'!B:B,MATCH($C934,'Policy Characteristics'!$C:$C,0))),"",INDEX('Policy Characteristics'!B:B,MATCH($C934,'Policy Characteristics'!$C:$C,0)))</f>
        <v>Hydrogen Combustion</v>
      </c>
      <c r="C934" s="446" t="str">
        <f t="shared" si="40"/>
        <v>Fraction of Eligible Industrial Energy Use Shifted to Hydrogen</v>
      </c>
      <c r="D934" s="294" t="s">
        <v>3081</v>
      </c>
      <c r="E934" t="s">
        <v>3516</v>
      </c>
      <c r="F934" t="s">
        <v>3043</v>
      </c>
      <c r="G934" s="339" t="s">
        <v>3523</v>
      </c>
      <c r="H934" s="20">
        <v>2171</v>
      </c>
      <c r="I934" s="468" t="s">
        <v>43</v>
      </c>
      <c r="J934" s="469" t="str">
        <f>IF(ISBLANK(INDEX('Policy Characteristics'!D:D,MATCH($C934,'Policy Characteristics'!$C:$C,0))),"",INDEX('Policy Characteristics'!D:D,MATCH($C934,'Policy Characteristics'!$C:$C,0)))</f>
        <v>Hydrogen Combustion</v>
      </c>
      <c r="K934" s="446" t="str">
        <f>IF(ISBLANK(INDEX('Policy Characteristics'!E:E,MATCH($C934,'Policy Characteristics'!$C:$C,0))),"",INDEX('Policy Characteristics'!E:E,MATCH($C934,'Policy Characteristics'!$C:$C,0)))</f>
        <v>indst shift to hydrogen</v>
      </c>
      <c r="L934" s="242">
        <f>IF(ISBLANK(INDEX('Policy Characteristics'!F:F,MATCH($C934,'Policy Characteristics'!$C:$C,0))),"",INDEX('Policy Characteristics'!F:F,MATCH($C934,'Policy Characteristics'!$C:$C,0)))</f>
        <v>0</v>
      </c>
      <c r="M934" s="242">
        <f>IF(ISBLANK(INDEX('Policy Characteristics'!G:G,MATCH($C934,'Policy Characteristics'!$C:$C,0))),"",INDEX('Policy Characteristics'!G:G,MATCH($C934,'Policy Characteristics'!$C:$C,0)))</f>
        <v>1</v>
      </c>
      <c r="N934" s="242">
        <f>IF(ISBLANK(INDEX('Policy Characteristics'!H:H,MATCH($C934,'Policy Characteristics'!$C:$C,0))),"",INDEX('Policy Characteristics'!H:H,MATCH($C934,'Policy Characteristics'!$C:$C,0)))</f>
        <v>0.01</v>
      </c>
      <c r="O934" s="446" t="str">
        <f>IF(ISBLANK(INDEX('Policy Characteristics'!I:I,MATCH($C934,'Policy Characteristics'!$C:$C,0))),"",INDEX('Policy Characteristics'!I:I,MATCH($C934,'Policy Characteristics'!$C:$C,0)))</f>
        <v>% of fuel shifted</v>
      </c>
      <c r="P934" s="446" t="str">
        <f>IF(ISBLANK(INDEX('Policy Characteristics'!J:J,MATCH($C934,'Policy Characteristics'!$C:$C,0))),"",INDEX('Policy Characteristics'!J:J,MATCH($C934,'Policy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4" s="446" t="str">
        <f>IF(ISBLANK(INDEX('Policy Characteristics'!K:K,MATCH($C934,'Policy Characteristics'!$C:$C,0))),"",INDEX('Policy Characteristics'!K:K,MATCH($C934,'Policy Characteristics'!$C:$C,0)))</f>
        <v>industry-ag-main.html#fuel-switching</v>
      </c>
      <c r="R934" s="446" t="str">
        <f>IF(ISBLANK(INDEX('Policy Characteristics'!L:L,MATCH($C934,'Policy Characteristics'!$C:$C,0))),"",INDEX('Policy Characteristics'!L:L,MATCH($C934,'Policy Characteristics'!$C:$C,0)))</f>
        <v>industry-elec-and-hydrogen.html</v>
      </c>
    </row>
    <row r="935" spans="1:18" s="295" customFormat="1" x14ac:dyDescent="0.25">
      <c r="A935" s="446" t="str">
        <f>IF(ISBLANK(INDEX('Policy Characteristics'!A:A,MATCH($C935,'Policy Characteristics'!$C:$C,0))),"",INDEX('Policy Characteristics'!A:A,MATCH($C935,'Policy Characteristics'!$C:$C,0)))</f>
        <v>Industry</v>
      </c>
      <c r="B935" s="467" t="str">
        <f>IF(ISBLANK(INDEX('Policy Characteristics'!B:B,MATCH($C935,'Policy Characteristics'!$C:$C,0))),"",INDEX('Policy Characteristics'!B:B,MATCH($C935,'Policy Characteristics'!$C:$C,0)))</f>
        <v>Hydrogen Combustion</v>
      </c>
      <c r="C935" s="446" t="str">
        <f t="shared" si="40"/>
        <v>Fraction of Eligible Industrial Energy Use Shifted to Hydrogen</v>
      </c>
      <c r="D935" s="294" t="s">
        <v>3081</v>
      </c>
      <c r="E935" t="s">
        <v>3517</v>
      </c>
      <c r="F935" t="s">
        <v>3043</v>
      </c>
      <c r="G935" s="339" t="s">
        <v>3524</v>
      </c>
      <c r="H935" s="20">
        <v>2172</v>
      </c>
      <c r="I935" s="468" t="s">
        <v>43</v>
      </c>
      <c r="J935" s="469" t="str">
        <f>IF(ISBLANK(INDEX('Policy Characteristics'!D:D,MATCH($C935,'Policy Characteristics'!$C:$C,0))),"",INDEX('Policy Characteristics'!D:D,MATCH($C935,'Policy Characteristics'!$C:$C,0)))</f>
        <v>Hydrogen Combustion</v>
      </c>
      <c r="K935" s="446" t="str">
        <f>IF(ISBLANK(INDEX('Policy Characteristics'!E:E,MATCH($C935,'Policy Characteristics'!$C:$C,0))),"",INDEX('Policy Characteristics'!E:E,MATCH($C935,'Policy Characteristics'!$C:$C,0)))</f>
        <v>indst shift to hydrogen</v>
      </c>
      <c r="L935" s="242">
        <f>IF(ISBLANK(INDEX('Policy Characteristics'!F:F,MATCH($C935,'Policy Characteristics'!$C:$C,0))),"",INDEX('Policy Characteristics'!F:F,MATCH($C935,'Policy Characteristics'!$C:$C,0)))</f>
        <v>0</v>
      </c>
      <c r="M935" s="242">
        <f>IF(ISBLANK(INDEX('Policy Characteristics'!G:G,MATCH($C935,'Policy Characteristics'!$C:$C,0))),"",INDEX('Policy Characteristics'!G:G,MATCH($C935,'Policy Characteristics'!$C:$C,0)))</f>
        <v>1</v>
      </c>
      <c r="N935" s="242">
        <f>IF(ISBLANK(INDEX('Policy Characteristics'!H:H,MATCH($C935,'Policy Characteristics'!$C:$C,0))),"",INDEX('Policy Characteristics'!H:H,MATCH($C935,'Policy Characteristics'!$C:$C,0)))</f>
        <v>0.01</v>
      </c>
      <c r="O935" s="446" t="str">
        <f>IF(ISBLANK(INDEX('Policy Characteristics'!I:I,MATCH($C935,'Policy Characteristics'!$C:$C,0))),"",INDEX('Policy Characteristics'!I:I,MATCH($C935,'Policy Characteristics'!$C:$C,0)))</f>
        <v>% of fuel shifted</v>
      </c>
      <c r="P935" s="446" t="str">
        <f>IF(ISBLANK(INDEX('Policy Characteristics'!J:J,MATCH($C935,'Policy Characteristics'!$C:$C,0))),"",INDEX('Policy Characteristics'!J:J,MATCH($C935,'Policy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5" s="446" t="str">
        <f>IF(ISBLANK(INDEX('Policy Characteristics'!K:K,MATCH($C935,'Policy Characteristics'!$C:$C,0))),"",INDEX('Policy Characteristics'!K:K,MATCH($C935,'Policy Characteristics'!$C:$C,0)))</f>
        <v>industry-ag-main.html#fuel-switching</v>
      </c>
      <c r="R935" s="446" t="str">
        <f>IF(ISBLANK(INDEX('Policy Characteristics'!L:L,MATCH($C935,'Policy Characteristics'!$C:$C,0))),"",INDEX('Policy Characteristics'!L:L,MATCH($C935,'Policy Characteristics'!$C:$C,0)))</f>
        <v>industry-elec-and-hydrogen.html</v>
      </c>
    </row>
    <row r="936" spans="1:18" s="295" customFormat="1" x14ac:dyDescent="0.25">
      <c r="A936" s="446" t="str">
        <f>IF(ISBLANK(INDEX('Policy Characteristics'!A:A,MATCH($C936,'Policy Characteristics'!$C:$C,0))),"",INDEX('Policy Characteristics'!A:A,MATCH($C936,'Policy Characteristics'!$C:$C,0)))</f>
        <v>Industry</v>
      </c>
      <c r="B936" s="467" t="str">
        <f>IF(ISBLANK(INDEX('Policy Characteristics'!B:B,MATCH($C936,'Policy Characteristics'!$C:$C,0))),"",INDEX('Policy Characteristics'!B:B,MATCH($C936,'Policy Characteristics'!$C:$C,0)))</f>
        <v>Hydrogen Combustion</v>
      </c>
      <c r="C936" s="446" t="str">
        <f t="shared" si="40"/>
        <v>Fraction of Eligible Industrial Energy Use Shifted to Hydrogen</v>
      </c>
      <c r="D936" s="294" t="s">
        <v>3081</v>
      </c>
      <c r="E936" t="s">
        <v>3518</v>
      </c>
      <c r="F936" t="s">
        <v>3043</v>
      </c>
      <c r="G936" s="339" t="s">
        <v>3525</v>
      </c>
      <c r="H936" s="20">
        <v>2173</v>
      </c>
      <c r="I936" s="468" t="s">
        <v>43</v>
      </c>
      <c r="J936" s="469" t="str">
        <f>IF(ISBLANK(INDEX('Policy Characteristics'!D:D,MATCH($C936,'Policy Characteristics'!$C:$C,0))),"",INDEX('Policy Characteristics'!D:D,MATCH($C936,'Policy Characteristics'!$C:$C,0)))</f>
        <v>Hydrogen Combustion</v>
      </c>
      <c r="K936" s="446" t="str">
        <f>IF(ISBLANK(INDEX('Policy Characteristics'!E:E,MATCH($C936,'Policy Characteristics'!$C:$C,0))),"",INDEX('Policy Characteristics'!E:E,MATCH($C936,'Policy Characteristics'!$C:$C,0)))</f>
        <v>indst shift to hydrogen</v>
      </c>
      <c r="L936" s="242">
        <f>IF(ISBLANK(INDEX('Policy Characteristics'!F:F,MATCH($C936,'Policy Characteristics'!$C:$C,0))),"",INDEX('Policy Characteristics'!F:F,MATCH($C936,'Policy Characteristics'!$C:$C,0)))</f>
        <v>0</v>
      </c>
      <c r="M936" s="242">
        <f>IF(ISBLANK(INDEX('Policy Characteristics'!G:G,MATCH($C936,'Policy Characteristics'!$C:$C,0))),"",INDEX('Policy Characteristics'!G:G,MATCH($C936,'Policy Characteristics'!$C:$C,0)))</f>
        <v>1</v>
      </c>
      <c r="N936" s="242">
        <f>IF(ISBLANK(INDEX('Policy Characteristics'!H:H,MATCH($C936,'Policy Characteristics'!$C:$C,0))),"",INDEX('Policy Characteristics'!H:H,MATCH($C936,'Policy Characteristics'!$C:$C,0)))</f>
        <v>0.01</v>
      </c>
      <c r="O936" s="446" t="str">
        <f>IF(ISBLANK(INDEX('Policy Characteristics'!I:I,MATCH($C936,'Policy Characteristics'!$C:$C,0))),"",INDEX('Policy Characteristics'!I:I,MATCH($C936,'Policy Characteristics'!$C:$C,0)))</f>
        <v>% of fuel shifted</v>
      </c>
      <c r="P936" s="446" t="str">
        <f>IF(ISBLANK(INDEX('Policy Characteristics'!J:J,MATCH($C936,'Policy Characteristics'!$C:$C,0))),"",INDEX('Policy Characteristics'!J:J,MATCH($C936,'Policy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6" s="446" t="str">
        <f>IF(ISBLANK(INDEX('Policy Characteristics'!K:K,MATCH($C936,'Policy Characteristics'!$C:$C,0))),"",INDEX('Policy Characteristics'!K:K,MATCH($C936,'Policy Characteristics'!$C:$C,0)))</f>
        <v>industry-ag-main.html#fuel-switching</v>
      </c>
      <c r="R936" s="446" t="str">
        <f>IF(ISBLANK(INDEX('Policy Characteristics'!L:L,MATCH($C936,'Policy Characteristics'!$C:$C,0))),"",INDEX('Policy Characteristics'!L:L,MATCH($C936,'Policy Characteristics'!$C:$C,0)))</f>
        <v>industry-elec-and-hydrogen.html</v>
      </c>
    </row>
    <row r="937" spans="1:18" s="295" customFormat="1" x14ac:dyDescent="0.25">
      <c r="A937" s="446" t="str">
        <f>IF(ISBLANK(INDEX('Policy Characteristics'!A:A,MATCH($C937,'Policy Characteristics'!$C:$C,0))),"",INDEX('Policy Characteristics'!A:A,MATCH($C937,'Policy Characteristics'!$C:$C,0)))</f>
        <v>Industry</v>
      </c>
      <c r="B937" s="467" t="str">
        <f>IF(ISBLANK(INDEX('Policy Characteristics'!B:B,MATCH($C937,'Policy Characteristics'!$C:$C,0))),"",INDEX('Policy Characteristics'!B:B,MATCH($C937,'Policy Characteristics'!$C:$C,0)))</f>
        <v>Hydrogen Combustion</v>
      </c>
      <c r="C937" s="446" t="str">
        <f t="shared" si="40"/>
        <v>Fraction of Eligible Industrial Energy Use Shifted to Hydrogen</v>
      </c>
      <c r="D937" s="294" t="s">
        <v>3081</v>
      </c>
      <c r="E937" t="s">
        <v>3519</v>
      </c>
      <c r="F937" t="s">
        <v>3043</v>
      </c>
      <c r="G937" s="339" t="s">
        <v>3526</v>
      </c>
      <c r="H937" s="20">
        <v>2174</v>
      </c>
      <c r="I937" s="468" t="s">
        <v>44</v>
      </c>
      <c r="J937" s="469" t="str">
        <f>IF(ISBLANK(INDEX('Policy Characteristics'!D:D,MATCH($C937,'Policy Characteristics'!$C:$C,0))),"",INDEX('Policy Characteristics'!D:D,MATCH($C937,'Policy Characteristics'!$C:$C,0)))</f>
        <v>Hydrogen Combustion</v>
      </c>
      <c r="K937" s="446" t="str">
        <f>IF(ISBLANK(INDEX('Policy Characteristics'!E:E,MATCH($C937,'Policy Characteristics'!$C:$C,0))),"",INDEX('Policy Characteristics'!E:E,MATCH($C937,'Policy Characteristics'!$C:$C,0)))</f>
        <v>indst shift to hydrogen</v>
      </c>
      <c r="L937" s="242">
        <f>IF(ISBLANK(INDEX('Policy Characteristics'!F:F,MATCH($C937,'Policy Characteristics'!$C:$C,0))),"",INDEX('Policy Characteristics'!F:F,MATCH($C937,'Policy Characteristics'!$C:$C,0)))</f>
        <v>0</v>
      </c>
      <c r="M937" s="242">
        <f>IF(ISBLANK(INDEX('Policy Characteristics'!G:G,MATCH($C937,'Policy Characteristics'!$C:$C,0))),"",INDEX('Policy Characteristics'!G:G,MATCH($C937,'Policy Characteristics'!$C:$C,0)))</f>
        <v>1</v>
      </c>
      <c r="N937" s="242">
        <f>IF(ISBLANK(INDEX('Policy Characteristics'!H:H,MATCH($C937,'Policy Characteristics'!$C:$C,0))),"",INDEX('Policy Characteristics'!H:H,MATCH($C937,'Policy Characteristics'!$C:$C,0)))</f>
        <v>0.01</v>
      </c>
      <c r="O937" s="446" t="str">
        <f>IF(ISBLANK(INDEX('Policy Characteristics'!I:I,MATCH($C937,'Policy Characteristics'!$C:$C,0))),"",INDEX('Policy Characteristics'!I:I,MATCH($C937,'Policy Characteristics'!$C:$C,0)))</f>
        <v>% of fuel shifted</v>
      </c>
      <c r="P937" s="446" t="str">
        <f>IF(ISBLANK(INDEX('Policy Characteristics'!J:J,MATCH($C937,'Policy Characteristics'!$C:$C,0))),"",INDEX('Policy Characteristics'!J:J,MATCH($C937,'Policy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7" s="446" t="str">
        <f>IF(ISBLANK(INDEX('Policy Characteristics'!K:K,MATCH($C937,'Policy Characteristics'!$C:$C,0))),"",INDEX('Policy Characteristics'!K:K,MATCH($C937,'Policy Characteristics'!$C:$C,0)))</f>
        <v>industry-ag-main.html#fuel-switching</v>
      </c>
      <c r="R937" s="446" t="str">
        <f>IF(ISBLANK(INDEX('Policy Characteristics'!L:L,MATCH($C937,'Policy Characteristics'!$C:$C,0))),"",INDEX('Policy Characteristics'!L:L,MATCH($C937,'Policy Characteristics'!$C:$C,0)))</f>
        <v>industry-elec-and-hydrogen.html</v>
      </c>
    </row>
    <row r="938" spans="1:18" s="295" customFormat="1" x14ac:dyDescent="0.25">
      <c r="A938" s="446" t="str">
        <f>IF(ISBLANK(INDEX('Policy Characteristics'!A:A,MATCH($C938,'Policy Characteristics'!$C:$C,0))),"",INDEX('Policy Characteristics'!A:A,MATCH($C938,'Policy Characteristics'!$C:$C,0)))</f>
        <v>Industry</v>
      </c>
      <c r="B938" s="467" t="str">
        <f>IF(ISBLANK(INDEX('Policy Characteristics'!B:B,MATCH($C938,'Policy Characteristics'!$C:$C,0))),"",INDEX('Policy Characteristics'!B:B,MATCH($C938,'Policy Characteristics'!$C:$C,0)))</f>
        <v>Hydrogen Combustion</v>
      </c>
      <c r="C938" s="446" t="str">
        <f t="shared" si="40"/>
        <v>Fraction of Eligible Industrial Energy Use Shifted to Hydrogen</v>
      </c>
      <c r="D938" s="294" t="s">
        <v>3081</v>
      </c>
      <c r="E938" t="s">
        <v>3520</v>
      </c>
      <c r="F938" t="s">
        <v>3043</v>
      </c>
      <c r="G938" s="339" t="s">
        <v>3527</v>
      </c>
      <c r="H938" s="20">
        <v>2175</v>
      </c>
      <c r="I938" s="468" t="s">
        <v>44</v>
      </c>
      <c r="J938" s="469" t="str">
        <f>IF(ISBLANK(INDEX('Policy Characteristics'!D:D,MATCH($C938,'Policy Characteristics'!$C:$C,0))),"",INDEX('Policy Characteristics'!D:D,MATCH($C938,'Policy Characteristics'!$C:$C,0)))</f>
        <v>Hydrogen Combustion</v>
      </c>
      <c r="K938" s="446" t="str">
        <f>IF(ISBLANK(INDEX('Policy Characteristics'!E:E,MATCH($C938,'Policy Characteristics'!$C:$C,0))),"",INDEX('Policy Characteristics'!E:E,MATCH($C938,'Policy Characteristics'!$C:$C,0)))</f>
        <v>indst shift to hydrogen</v>
      </c>
      <c r="L938" s="242">
        <f>IF(ISBLANK(INDEX('Policy Characteristics'!F:F,MATCH($C938,'Policy Characteristics'!$C:$C,0))),"",INDEX('Policy Characteristics'!F:F,MATCH($C938,'Policy Characteristics'!$C:$C,0)))</f>
        <v>0</v>
      </c>
      <c r="M938" s="242">
        <f>IF(ISBLANK(INDEX('Policy Characteristics'!G:G,MATCH($C938,'Policy Characteristics'!$C:$C,0))),"",INDEX('Policy Characteristics'!G:G,MATCH($C938,'Policy Characteristics'!$C:$C,0)))</f>
        <v>1</v>
      </c>
      <c r="N938" s="242">
        <f>IF(ISBLANK(INDEX('Policy Characteristics'!H:H,MATCH($C938,'Policy Characteristics'!$C:$C,0))),"",INDEX('Policy Characteristics'!H:H,MATCH($C938,'Policy Characteristics'!$C:$C,0)))</f>
        <v>0.01</v>
      </c>
      <c r="O938" s="446" t="str">
        <f>IF(ISBLANK(INDEX('Policy Characteristics'!I:I,MATCH($C938,'Policy Characteristics'!$C:$C,0))),"",INDEX('Policy Characteristics'!I:I,MATCH($C938,'Policy Characteristics'!$C:$C,0)))</f>
        <v>% of fuel shifted</v>
      </c>
      <c r="P938" s="446" t="str">
        <f>IF(ISBLANK(INDEX('Policy Characteristics'!J:J,MATCH($C938,'Policy Characteristics'!$C:$C,0))),"",INDEX('Policy Characteristics'!J:J,MATCH($C938,'Policy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8" s="446" t="str">
        <f>IF(ISBLANK(INDEX('Policy Characteristics'!K:K,MATCH($C938,'Policy Characteristics'!$C:$C,0))),"",INDEX('Policy Characteristics'!K:K,MATCH($C938,'Policy Characteristics'!$C:$C,0)))</f>
        <v>industry-ag-main.html#fuel-switching</v>
      </c>
      <c r="R938" s="446" t="str">
        <f>IF(ISBLANK(INDEX('Policy Characteristics'!L:L,MATCH($C938,'Policy Characteristics'!$C:$C,0))),"",INDEX('Policy Characteristics'!L:L,MATCH($C938,'Policy Characteristics'!$C:$C,0)))</f>
        <v>industry-elec-and-hydrogen.html</v>
      </c>
    </row>
    <row r="939" spans="1:18" s="295" customFormat="1" x14ac:dyDescent="0.25">
      <c r="A939" s="446" t="str">
        <f>IF(ISBLANK(INDEX('Policy Characteristics'!A:A,MATCH($C939,'Policy Characteristics'!$C:$C,0))),"",INDEX('Policy Characteristics'!A:A,MATCH($C939,'Policy Characteristics'!$C:$C,0)))</f>
        <v>Industry</v>
      </c>
      <c r="B939" s="467" t="str">
        <f>IF(ISBLANK(INDEX('Policy Characteristics'!B:B,MATCH($C939,'Policy Characteristics'!$C:$C,0))),"",INDEX('Policy Characteristics'!B:B,MATCH($C939,'Policy Characteristics'!$C:$C,0)))</f>
        <v>Hydrogen Combustion</v>
      </c>
      <c r="C939" s="446" t="str">
        <f t="shared" si="40"/>
        <v>Fraction of Eligible Industrial Energy Use Shifted to Hydrogen</v>
      </c>
      <c r="D939" s="294" t="s">
        <v>3081</v>
      </c>
      <c r="E939" t="s">
        <v>3521</v>
      </c>
      <c r="F939" t="s">
        <v>3043</v>
      </c>
      <c r="G939" s="339" t="s">
        <v>3528</v>
      </c>
      <c r="H939" s="20">
        <v>2176</v>
      </c>
      <c r="I939" s="468" t="s">
        <v>44</v>
      </c>
      <c r="J939" s="469" t="str">
        <f>IF(ISBLANK(INDEX('Policy Characteristics'!D:D,MATCH($C939,'Policy Characteristics'!$C:$C,0))),"",INDEX('Policy Characteristics'!D:D,MATCH($C939,'Policy Characteristics'!$C:$C,0)))</f>
        <v>Hydrogen Combustion</v>
      </c>
      <c r="K939" s="446" t="str">
        <f>IF(ISBLANK(INDEX('Policy Characteristics'!E:E,MATCH($C939,'Policy Characteristics'!$C:$C,0))),"",INDEX('Policy Characteristics'!E:E,MATCH($C939,'Policy Characteristics'!$C:$C,0)))</f>
        <v>indst shift to hydrogen</v>
      </c>
      <c r="L939" s="242">
        <f>IF(ISBLANK(INDEX('Policy Characteristics'!F:F,MATCH($C939,'Policy Characteristics'!$C:$C,0))),"",INDEX('Policy Characteristics'!F:F,MATCH($C939,'Policy Characteristics'!$C:$C,0)))</f>
        <v>0</v>
      </c>
      <c r="M939" s="242">
        <f>IF(ISBLANK(INDEX('Policy Characteristics'!G:G,MATCH($C939,'Policy Characteristics'!$C:$C,0))),"",INDEX('Policy Characteristics'!G:G,MATCH($C939,'Policy Characteristics'!$C:$C,0)))</f>
        <v>1</v>
      </c>
      <c r="N939" s="242">
        <f>IF(ISBLANK(INDEX('Policy Characteristics'!H:H,MATCH($C939,'Policy Characteristics'!$C:$C,0))),"",INDEX('Policy Characteristics'!H:H,MATCH($C939,'Policy Characteristics'!$C:$C,0)))</f>
        <v>0.01</v>
      </c>
      <c r="O939" s="446" t="str">
        <f>IF(ISBLANK(INDEX('Policy Characteristics'!I:I,MATCH($C939,'Policy Characteristics'!$C:$C,0))),"",INDEX('Policy Characteristics'!I:I,MATCH($C939,'Policy Characteristics'!$C:$C,0)))</f>
        <v>% of fuel shifted</v>
      </c>
      <c r="P939" s="446" t="str">
        <f>IF(ISBLANK(INDEX('Policy Characteristics'!J:J,MATCH($C939,'Policy Characteristics'!$C:$C,0))),"",INDEX('Policy Characteristics'!J:J,MATCH($C939,'Policy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9" s="446" t="str">
        <f>IF(ISBLANK(INDEX('Policy Characteristics'!K:K,MATCH($C939,'Policy Characteristics'!$C:$C,0))),"",INDEX('Policy Characteristics'!K:K,MATCH($C939,'Policy Characteristics'!$C:$C,0)))</f>
        <v>industry-ag-main.html#fuel-switching</v>
      </c>
      <c r="R939" s="446" t="str">
        <f>IF(ISBLANK(INDEX('Policy Characteristics'!L:L,MATCH($C939,'Policy Characteristics'!$C:$C,0))),"",INDEX('Policy Characteristics'!L:L,MATCH($C939,'Policy Characteristics'!$C:$C,0)))</f>
        <v>industry-elec-and-hydrogen.html</v>
      </c>
    </row>
    <row r="940" spans="1:18" s="295" customFormat="1" x14ac:dyDescent="0.25">
      <c r="A940" s="446" t="str">
        <f>IF(ISBLANK(INDEX('Policy Characteristics'!A:A,MATCH($C940,'Policy Characteristics'!$C:$C,0))),"",INDEX('Policy Characteristics'!A:A,MATCH($C940,'Policy Characteristics'!$C:$C,0)))</f>
        <v>Industry</v>
      </c>
      <c r="B940" s="467" t="str">
        <f>IF(ISBLANK(INDEX('Policy Characteristics'!B:B,MATCH($C940,'Policy Characteristics'!$C:$C,0))),"",INDEX('Policy Characteristics'!B:B,MATCH($C940,'Policy Characteristics'!$C:$C,0)))</f>
        <v>Hydrogen Combustion</v>
      </c>
      <c r="C940" s="446" t="str">
        <f t="shared" si="40"/>
        <v>Fraction of Eligible Industrial Energy Use Shifted to Hydrogen</v>
      </c>
      <c r="D940" s="294" t="s">
        <v>3081</v>
      </c>
      <c r="E940" t="s">
        <v>3673</v>
      </c>
      <c r="F940" t="s">
        <v>3043</v>
      </c>
      <c r="G940" s="339" t="s">
        <v>3673</v>
      </c>
      <c r="H940" s="20">
        <v>2177</v>
      </c>
      <c r="I940" s="468" t="s">
        <v>44</v>
      </c>
      <c r="J940" s="469" t="str">
        <f>IF(ISBLANK(INDEX('Policy Characteristics'!D:D,MATCH($C940,'Policy Characteristics'!$C:$C,0))),"",INDEX('Policy Characteristics'!D:D,MATCH($C940,'Policy Characteristics'!$C:$C,0)))</f>
        <v>Hydrogen Combustion</v>
      </c>
      <c r="K940" s="446" t="str">
        <f>IF(ISBLANK(INDEX('Policy Characteristics'!E:E,MATCH($C940,'Policy Characteristics'!$C:$C,0))),"",INDEX('Policy Characteristics'!E:E,MATCH($C940,'Policy Characteristics'!$C:$C,0)))</f>
        <v>indst shift to hydrogen</v>
      </c>
      <c r="L940" s="242">
        <f>IF(ISBLANK(INDEX('Policy Characteristics'!F:F,MATCH($C940,'Policy Characteristics'!$C:$C,0))),"",INDEX('Policy Characteristics'!F:F,MATCH($C940,'Policy Characteristics'!$C:$C,0)))</f>
        <v>0</v>
      </c>
      <c r="M940" s="242">
        <f>IF(ISBLANK(INDEX('Policy Characteristics'!G:G,MATCH($C940,'Policy Characteristics'!$C:$C,0))),"",INDEX('Policy Characteristics'!G:G,MATCH($C940,'Policy Characteristics'!$C:$C,0)))</f>
        <v>1</v>
      </c>
      <c r="N940" s="242">
        <f>IF(ISBLANK(INDEX('Policy Characteristics'!H:H,MATCH($C940,'Policy Characteristics'!$C:$C,0))),"",INDEX('Policy Characteristics'!H:H,MATCH($C940,'Policy Characteristics'!$C:$C,0)))</f>
        <v>0.01</v>
      </c>
      <c r="O940" s="446" t="str">
        <f>IF(ISBLANK(INDEX('Policy Characteristics'!I:I,MATCH($C940,'Policy Characteristics'!$C:$C,0))),"",INDEX('Policy Characteristics'!I:I,MATCH($C940,'Policy Characteristics'!$C:$C,0)))</f>
        <v>% of fuel shifted</v>
      </c>
      <c r="P940" s="446" t="str">
        <f>IF(ISBLANK(INDEX('Policy Characteristics'!J:J,MATCH($C940,'Policy Characteristics'!$C:$C,0))),"",INDEX('Policy Characteristics'!J:J,MATCH($C940,'Policy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0" s="446" t="str">
        <f>IF(ISBLANK(INDEX('Policy Characteristics'!K:K,MATCH($C940,'Policy Characteristics'!$C:$C,0))),"",INDEX('Policy Characteristics'!K:K,MATCH($C940,'Policy Characteristics'!$C:$C,0)))</f>
        <v>industry-ag-main.html#fuel-switching</v>
      </c>
      <c r="R940" s="446" t="str">
        <f>IF(ISBLANK(INDEX('Policy Characteristics'!L:L,MATCH($C940,'Policy Characteristics'!$C:$C,0))),"",INDEX('Policy Characteristics'!L:L,MATCH($C940,'Policy Characteristics'!$C:$C,0)))</f>
        <v>industry-elec-and-hydrogen.html</v>
      </c>
    </row>
    <row r="941" spans="1:18" s="295" customFormat="1" x14ac:dyDescent="0.25">
      <c r="A941" s="446" t="str">
        <f>IF(ISBLANK(INDEX('Policy Characteristics'!A:A,MATCH($C941,'Policy Characteristics'!$C:$C,0))),"",INDEX('Policy Characteristics'!A:A,MATCH($C941,'Policy Characteristics'!$C:$C,0)))</f>
        <v>Industry</v>
      </c>
      <c r="B941" s="467" t="str">
        <f>IF(ISBLANK(INDEX('Policy Characteristics'!B:B,MATCH($C941,'Policy Characteristics'!$C:$C,0))),"",INDEX('Policy Characteristics'!B:B,MATCH($C941,'Policy Characteristics'!$C:$C,0)))</f>
        <v>Hydrogen Combustion</v>
      </c>
      <c r="C941" s="446" t="str">
        <f t="shared" si="40"/>
        <v>Fraction of Eligible Industrial Energy Use Shifted to Hydrogen</v>
      </c>
      <c r="D941" s="294" t="s">
        <v>3082</v>
      </c>
      <c r="E941" t="s">
        <v>3515</v>
      </c>
      <c r="F941" t="s">
        <v>3044</v>
      </c>
      <c r="G941" s="339" t="s">
        <v>3522</v>
      </c>
      <c r="H941" s="20">
        <v>2178</v>
      </c>
      <c r="I941" s="468" t="s">
        <v>43</v>
      </c>
      <c r="J941" s="469" t="str">
        <f>IF(ISBLANK(INDEX('Policy Characteristics'!D:D,MATCH($C941,'Policy Characteristics'!$C:$C,0))),"",INDEX('Policy Characteristics'!D:D,MATCH($C941,'Policy Characteristics'!$C:$C,0)))</f>
        <v>Hydrogen Combustion</v>
      </c>
      <c r="K941" s="446" t="str">
        <f>IF(ISBLANK(INDEX('Policy Characteristics'!E:E,MATCH($C941,'Policy Characteristics'!$C:$C,0))),"",INDEX('Policy Characteristics'!E:E,MATCH($C941,'Policy Characteristics'!$C:$C,0)))</f>
        <v>indst shift to hydrogen</v>
      </c>
      <c r="L941" s="242">
        <f>IF(ISBLANK(INDEX('Policy Characteristics'!F:F,MATCH($C941,'Policy Characteristics'!$C:$C,0))),"",INDEX('Policy Characteristics'!F:F,MATCH($C941,'Policy Characteristics'!$C:$C,0)))</f>
        <v>0</v>
      </c>
      <c r="M941" s="242">
        <f>IF(ISBLANK(INDEX('Policy Characteristics'!G:G,MATCH($C941,'Policy Characteristics'!$C:$C,0))),"",INDEX('Policy Characteristics'!G:G,MATCH($C941,'Policy Characteristics'!$C:$C,0)))</f>
        <v>1</v>
      </c>
      <c r="N941" s="242">
        <f>IF(ISBLANK(INDEX('Policy Characteristics'!H:H,MATCH($C941,'Policy Characteristics'!$C:$C,0))),"",INDEX('Policy Characteristics'!H:H,MATCH($C941,'Policy Characteristics'!$C:$C,0)))</f>
        <v>0.01</v>
      </c>
      <c r="O941" s="446" t="str">
        <f>IF(ISBLANK(INDEX('Policy Characteristics'!I:I,MATCH($C941,'Policy Characteristics'!$C:$C,0))),"",INDEX('Policy Characteristics'!I:I,MATCH($C941,'Policy Characteristics'!$C:$C,0)))</f>
        <v>% of fuel shifted</v>
      </c>
      <c r="P941" s="446" t="str">
        <f>IF(ISBLANK(INDEX('Policy Characteristics'!J:J,MATCH($C941,'Policy Characteristics'!$C:$C,0))),"",INDEX('Policy Characteristics'!J:J,MATCH($C941,'Policy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1" s="446" t="str">
        <f>IF(ISBLANK(INDEX('Policy Characteristics'!K:K,MATCH($C941,'Policy Characteristics'!$C:$C,0))),"",INDEX('Policy Characteristics'!K:K,MATCH($C941,'Policy Characteristics'!$C:$C,0)))</f>
        <v>industry-ag-main.html#fuel-switching</v>
      </c>
      <c r="R941" s="446" t="str">
        <f>IF(ISBLANK(INDEX('Policy Characteristics'!L:L,MATCH($C941,'Policy Characteristics'!$C:$C,0))),"",INDEX('Policy Characteristics'!L:L,MATCH($C941,'Policy Characteristics'!$C:$C,0)))</f>
        <v>industry-elec-and-hydrogen.html</v>
      </c>
    </row>
    <row r="942" spans="1:18" s="295" customFormat="1" x14ac:dyDescent="0.25">
      <c r="A942" s="446" t="str">
        <f>IF(ISBLANK(INDEX('Policy Characteristics'!A:A,MATCH($C942,'Policy Characteristics'!$C:$C,0))),"",INDEX('Policy Characteristics'!A:A,MATCH($C942,'Policy Characteristics'!$C:$C,0)))</f>
        <v>Industry</v>
      </c>
      <c r="B942" s="467" t="str">
        <f>IF(ISBLANK(INDEX('Policy Characteristics'!B:B,MATCH($C942,'Policy Characteristics'!$C:$C,0))),"",INDEX('Policy Characteristics'!B:B,MATCH($C942,'Policy Characteristics'!$C:$C,0)))</f>
        <v>Hydrogen Combustion</v>
      </c>
      <c r="C942" s="446" t="str">
        <f t="shared" si="40"/>
        <v>Fraction of Eligible Industrial Energy Use Shifted to Hydrogen</v>
      </c>
      <c r="D942" s="294" t="s">
        <v>3082</v>
      </c>
      <c r="E942" t="s">
        <v>3516</v>
      </c>
      <c r="F942" t="s">
        <v>3044</v>
      </c>
      <c r="G942" s="339" t="s">
        <v>3523</v>
      </c>
      <c r="H942" s="20">
        <v>2179</v>
      </c>
      <c r="I942" s="468" t="s">
        <v>43</v>
      </c>
      <c r="J942" s="469" t="str">
        <f>IF(ISBLANK(INDEX('Policy Characteristics'!D:D,MATCH($C942,'Policy Characteristics'!$C:$C,0))),"",INDEX('Policy Characteristics'!D:D,MATCH($C942,'Policy Characteristics'!$C:$C,0)))</f>
        <v>Hydrogen Combustion</v>
      </c>
      <c r="K942" s="446" t="str">
        <f>IF(ISBLANK(INDEX('Policy Characteristics'!E:E,MATCH($C942,'Policy Characteristics'!$C:$C,0))),"",INDEX('Policy Characteristics'!E:E,MATCH($C942,'Policy Characteristics'!$C:$C,0)))</f>
        <v>indst shift to hydrogen</v>
      </c>
      <c r="L942" s="242">
        <f>IF(ISBLANK(INDEX('Policy Characteristics'!F:F,MATCH($C942,'Policy Characteristics'!$C:$C,0))),"",INDEX('Policy Characteristics'!F:F,MATCH($C942,'Policy Characteristics'!$C:$C,0)))</f>
        <v>0</v>
      </c>
      <c r="M942" s="242">
        <f>IF(ISBLANK(INDEX('Policy Characteristics'!G:G,MATCH($C942,'Policy Characteristics'!$C:$C,0))),"",INDEX('Policy Characteristics'!G:G,MATCH($C942,'Policy Characteristics'!$C:$C,0)))</f>
        <v>1</v>
      </c>
      <c r="N942" s="242">
        <f>IF(ISBLANK(INDEX('Policy Characteristics'!H:H,MATCH($C942,'Policy Characteristics'!$C:$C,0))),"",INDEX('Policy Characteristics'!H:H,MATCH($C942,'Policy Characteristics'!$C:$C,0)))</f>
        <v>0.01</v>
      </c>
      <c r="O942" s="446" t="str">
        <f>IF(ISBLANK(INDEX('Policy Characteristics'!I:I,MATCH($C942,'Policy Characteristics'!$C:$C,0))),"",INDEX('Policy Characteristics'!I:I,MATCH($C942,'Policy Characteristics'!$C:$C,0)))</f>
        <v>% of fuel shifted</v>
      </c>
      <c r="P942" s="446" t="str">
        <f>IF(ISBLANK(INDEX('Policy Characteristics'!J:J,MATCH($C942,'Policy Characteristics'!$C:$C,0))),"",INDEX('Policy Characteristics'!J:J,MATCH($C942,'Policy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2" s="446" t="str">
        <f>IF(ISBLANK(INDEX('Policy Characteristics'!K:K,MATCH($C942,'Policy Characteristics'!$C:$C,0))),"",INDEX('Policy Characteristics'!K:K,MATCH($C942,'Policy Characteristics'!$C:$C,0)))</f>
        <v>industry-ag-main.html#fuel-switching</v>
      </c>
      <c r="R942" s="446" t="str">
        <f>IF(ISBLANK(INDEX('Policy Characteristics'!L:L,MATCH($C942,'Policy Characteristics'!$C:$C,0))),"",INDEX('Policy Characteristics'!L:L,MATCH($C942,'Policy Characteristics'!$C:$C,0)))</f>
        <v>industry-elec-and-hydrogen.html</v>
      </c>
    </row>
    <row r="943" spans="1:18" s="295" customFormat="1" x14ac:dyDescent="0.25">
      <c r="A943" s="446" t="str">
        <f>IF(ISBLANK(INDEX('Policy Characteristics'!A:A,MATCH($C943,'Policy Characteristics'!$C:$C,0))),"",INDEX('Policy Characteristics'!A:A,MATCH($C943,'Policy Characteristics'!$C:$C,0)))</f>
        <v>Industry</v>
      </c>
      <c r="B943" s="467" t="str">
        <f>IF(ISBLANK(INDEX('Policy Characteristics'!B:B,MATCH($C943,'Policy Characteristics'!$C:$C,0))),"",INDEX('Policy Characteristics'!B:B,MATCH($C943,'Policy Characteristics'!$C:$C,0)))</f>
        <v>Hydrogen Combustion</v>
      </c>
      <c r="C943" s="446" t="str">
        <f t="shared" si="40"/>
        <v>Fraction of Eligible Industrial Energy Use Shifted to Hydrogen</v>
      </c>
      <c r="D943" s="294" t="s">
        <v>3082</v>
      </c>
      <c r="E943" t="s">
        <v>3517</v>
      </c>
      <c r="F943" t="s">
        <v>3044</v>
      </c>
      <c r="G943" s="339" t="s">
        <v>3524</v>
      </c>
      <c r="H943" s="20">
        <v>2180</v>
      </c>
      <c r="I943" s="468" t="s">
        <v>43</v>
      </c>
      <c r="J943" s="469" t="str">
        <f>IF(ISBLANK(INDEX('Policy Characteristics'!D:D,MATCH($C943,'Policy Characteristics'!$C:$C,0))),"",INDEX('Policy Characteristics'!D:D,MATCH($C943,'Policy Characteristics'!$C:$C,0)))</f>
        <v>Hydrogen Combustion</v>
      </c>
      <c r="K943" s="446" t="str">
        <f>IF(ISBLANK(INDEX('Policy Characteristics'!E:E,MATCH($C943,'Policy Characteristics'!$C:$C,0))),"",INDEX('Policy Characteristics'!E:E,MATCH($C943,'Policy Characteristics'!$C:$C,0)))</f>
        <v>indst shift to hydrogen</v>
      </c>
      <c r="L943" s="242">
        <f>IF(ISBLANK(INDEX('Policy Characteristics'!F:F,MATCH($C943,'Policy Characteristics'!$C:$C,0))),"",INDEX('Policy Characteristics'!F:F,MATCH($C943,'Policy Characteristics'!$C:$C,0)))</f>
        <v>0</v>
      </c>
      <c r="M943" s="242">
        <f>IF(ISBLANK(INDEX('Policy Characteristics'!G:G,MATCH($C943,'Policy Characteristics'!$C:$C,0))),"",INDEX('Policy Characteristics'!G:G,MATCH($C943,'Policy Characteristics'!$C:$C,0)))</f>
        <v>1</v>
      </c>
      <c r="N943" s="242">
        <f>IF(ISBLANK(INDEX('Policy Characteristics'!H:H,MATCH($C943,'Policy Characteristics'!$C:$C,0))),"",INDEX('Policy Characteristics'!H:H,MATCH($C943,'Policy Characteristics'!$C:$C,0)))</f>
        <v>0.01</v>
      </c>
      <c r="O943" s="446" t="str">
        <f>IF(ISBLANK(INDEX('Policy Characteristics'!I:I,MATCH($C943,'Policy Characteristics'!$C:$C,0))),"",INDEX('Policy Characteristics'!I:I,MATCH($C943,'Policy Characteristics'!$C:$C,0)))</f>
        <v>% of fuel shifted</v>
      </c>
      <c r="P943" s="446" t="str">
        <f>IF(ISBLANK(INDEX('Policy Characteristics'!J:J,MATCH($C943,'Policy Characteristics'!$C:$C,0))),"",INDEX('Policy Characteristics'!J:J,MATCH($C943,'Policy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3" s="446" t="str">
        <f>IF(ISBLANK(INDEX('Policy Characteristics'!K:K,MATCH($C943,'Policy Characteristics'!$C:$C,0))),"",INDEX('Policy Characteristics'!K:K,MATCH($C943,'Policy Characteristics'!$C:$C,0)))</f>
        <v>industry-ag-main.html#fuel-switching</v>
      </c>
      <c r="R943" s="446" t="str">
        <f>IF(ISBLANK(INDEX('Policy Characteristics'!L:L,MATCH($C943,'Policy Characteristics'!$C:$C,0))),"",INDEX('Policy Characteristics'!L:L,MATCH($C943,'Policy Characteristics'!$C:$C,0)))</f>
        <v>industry-elec-and-hydrogen.html</v>
      </c>
    </row>
    <row r="944" spans="1:18" s="295" customFormat="1" x14ac:dyDescent="0.25">
      <c r="A944" s="446" t="str">
        <f>IF(ISBLANK(INDEX('Policy Characteristics'!A:A,MATCH($C944,'Policy Characteristics'!$C:$C,0))),"",INDEX('Policy Characteristics'!A:A,MATCH($C944,'Policy Characteristics'!$C:$C,0)))</f>
        <v>Industry</v>
      </c>
      <c r="B944" s="467" t="str">
        <f>IF(ISBLANK(INDEX('Policy Characteristics'!B:B,MATCH($C944,'Policy Characteristics'!$C:$C,0))),"",INDEX('Policy Characteristics'!B:B,MATCH($C944,'Policy Characteristics'!$C:$C,0)))</f>
        <v>Hydrogen Combustion</v>
      </c>
      <c r="C944" s="446" t="str">
        <f t="shared" si="40"/>
        <v>Fraction of Eligible Industrial Energy Use Shifted to Hydrogen</v>
      </c>
      <c r="D944" s="294" t="s">
        <v>3082</v>
      </c>
      <c r="E944" t="s">
        <v>3518</v>
      </c>
      <c r="F944" t="s">
        <v>3044</v>
      </c>
      <c r="G944" s="339" t="s">
        <v>3525</v>
      </c>
      <c r="H944" s="20">
        <v>2181</v>
      </c>
      <c r="I944" s="468" t="s">
        <v>43</v>
      </c>
      <c r="J944" s="469" t="str">
        <f>IF(ISBLANK(INDEX('Policy Characteristics'!D:D,MATCH($C944,'Policy Characteristics'!$C:$C,0))),"",INDEX('Policy Characteristics'!D:D,MATCH($C944,'Policy Characteristics'!$C:$C,0)))</f>
        <v>Hydrogen Combustion</v>
      </c>
      <c r="K944" s="446" t="str">
        <f>IF(ISBLANK(INDEX('Policy Characteristics'!E:E,MATCH($C944,'Policy Characteristics'!$C:$C,0))),"",INDEX('Policy Characteristics'!E:E,MATCH($C944,'Policy Characteristics'!$C:$C,0)))</f>
        <v>indst shift to hydrogen</v>
      </c>
      <c r="L944" s="242">
        <f>IF(ISBLANK(INDEX('Policy Characteristics'!F:F,MATCH($C944,'Policy Characteristics'!$C:$C,0))),"",INDEX('Policy Characteristics'!F:F,MATCH($C944,'Policy Characteristics'!$C:$C,0)))</f>
        <v>0</v>
      </c>
      <c r="M944" s="242">
        <f>IF(ISBLANK(INDEX('Policy Characteristics'!G:G,MATCH($C944,'Policy Characteristics'!$C:$C,0))),"",INDEX('Policy Characteristics'!G:G,MATCH($C944,'Policy Characteristics'!$C:$C,0)))</f>
        <v>1</v>
      </c>
      <c r="N944" s="242">
        <f>IF(ISBLANK(INDEX('Policy Characteristics'!H:H,MATCH($C944,'Policy Characteristics'!$C:$C,0))),"",INDEX('Policy Characteristics'!H:H,MATCH($C944,'Policy Characteristics'!$C:$C,0)))</f>
        <v>0.01</v>
      </c>
      <c r="O944" s="446" t="str">
        <f>IF(ISBLANK(INDEX('Policy Characteristics'!I:I,MATCH($C944,'Policy Characteristics'!$C:$C,0))),"",INDEX('Policy Characteristics'!I:I,MATCH($C944,'Policy Characteristics'!$C:$C,0)))</f>
        <v>% of fuel shifted</v>
      </c>
      <c r="P944" s="446" t="str">
        <f>IF(ISBLANK(INDEX('Policy Characteristics'!J:J,MATCH($C944,'Policy Characteristics'!$C:$C,0))),"",INDEX('Policy Characteristics'!J:J,MATCH($C944,'Policy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4" s="446" t="str">
        <f>IF(ISBLANK(INDEX('Policy Characteristics'!K:K,MATCH($C944,'Policy Characteristics'!$C:$C,0))),"",INDEX('Policy Characteristics'!K:K,MATCH($C944,'Policy Characteristics'!$C:$C,0)))</f>
        <v>industry-ag-main.html#fuel-switching</v>
      </c>
      <c r="R944" s="446" t="str">
        <f>IF(ISBLANK(INDEX('Policy Characteristics'!L:L,MATCH($C944,'Policy Characteristics'!$C:$C,0))),"",INDEX('Policy Characteristics'!L:L,MATCH($C944,'Policy Characteristics'!$C:$C,0)))</f>
        <v>industry-elec-and-hydrogen.html</v>
      </c>
    </row>
    <row r="945" spans="1:18" s="295" customFormat="1" x14ac:dyDescent="0.25">
      <c r="A945" s="446" t="str">
        <f>IF(ISBLANK(INDEX('Policy Characteristics'!A:A,MATCH($C945,'Policy Characteristics'!$C:$C,0))),"",INDEX('Policy Characteristics'!A:A,MATCH($C945,'Policy Characteristics'!$C:$C,0)))</f>
        <v>Industry</v>
      </c>
      <c r="B945" s="467" t="str">
        <f>IF(ISBLANK(INDEX('Policy Characteristics'!B:B,MATCH($C945,'Policy Characteristics'!$C:$C,0))),"",INDEX('Policy Characteristics'!B:B,MATCH($C945,'Policy Characteristics'!$C:$C,0)))</f>
        <v>Hydrogen Combustion</v>
      </c>
      <c r="C945" s="446" t="str">
        <f t="shared" si="40"/>
        <v>Fraction of Eligible Industrial Energy Use Shifted to Hydrogen</v>
      </c>
      <c r="D945" s="294" t="s">
        <v>3082</v>
      </c>
      <c r="E945" t="s">
        <v>3519</v>
      </c>
      <c r="F945" t="s">
        <v>3044</v>
      </c>
      <c r="G945" s="339" t="s">
        <v>3526</v>
      </c>
      <c r="H945" s="20">
        <v>2182</v>
      </c>
      <c r="I945" s="468" t="s">
        <v>44</v>
      </c>
      <c r="J945" s="469" t="str">
        <f>IF(ISBLANK(INDEX('Policy Characteristics'!D:D,MATCH($C945,'Policy Characteristics'!$C:$C,0))),"",INDEX('Policy Characteristics'!D:D,MATCH($C945,'Policy Characteristics'!$C:$C,0)))</f>
        <v>Hydrogen Combustion</v>
      </c>
      <c r="K945" s="446" t="str">
        <f>IF(ISBLANK(INDEX('Policy Characteristics'!E:E,MATCH($C945,'Policy Characteristics'!$C:$C,0))),"",INDEX('Policy Characteristics'!E:E,MATCH($C945,'Policy Characteristics'!$C:$C,0)))</f>
        <v>indst shift to hydrogen</v>
      </c>
      <c r="L945" s="242">
        <f>IF(ISBLANK(INDEX('Policy Characteristics'!F:F,MATCH($C945,'Policy Characteristics'!$C:$C,0))),"",INDEX('Policy Characteristics'!F:F,MATCH($C945,'Policy Characteristics'!$C:$C,0)))</f>
        <v>0</v>
      </c>
      <c r="M945" s="242">
        <f>IF(ISBLANK(INDEX('Policy Characteristics'!G:G,MATCH($C945,'Policy Characteristics'!$C:$C,0))),"",INDEX('Policy Characteristics'!G:G,MATCH($C945,'Policy Characteristics'!$C:$C,0)))</f>
        <v>1</v>
      </c>
      <c r="N945" s="242">
        <f>IF(ISBLANK(INDEX('Policy Characteristics'!H:H,MATCH($C945,'Policy Characteristics'!$C:$C,0))),"",INDEX('Policy Characteristics'!H:H,MATCH($C945,'Policy Characteristics'!$C:$C,0)))</f>
        <v>0.01</v>
      </c>
      <c r="O945" s="446" t="str">
        <f>IF(ISBLANK(INDEX('Policy Characteristics'!I:I,MATCH($C945,'Policy Characteristics'!$C:$C,0))),"",INDEX('Policy Characteristics'!I:I,MATCH($C945,'Policy Characteristics'!$C:$C,0)))</f>
        <v>% of fuel shifted</v>
      </c>
      <c r="P945" s="446" t="str">
        <f>IF(ISBLANK(INDEX('Policy Characteristics'!J:J,MATCH($C945,'Policy Characteristics'!$C:$C,0))),"",INDEX('Policy Characteristics'!J:J,MATCH($C945,'Policy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5" s="446" t="str">
        <f>IF(ISBLANK(INDEX('Policy Characteristics'!K:K,MATCH($C945,'Policy Characteristics'!$C:$C,0))),"",INDEX('Policy Characteristics'!K:K,MATCH($C945,'Policy Characteristics'!$C:$C,0)))</f>
        <v>industry-ag-main.html#fuel-switching</v>
      </c>
      <c r="R945" s="446" t="str">
        <f>IF(ISBLANK(INDEX('Policy Characteristics'!L:L,MATCH($C945,'Policy Characteristics'!$C:$C,0))),"",INDEX('Policy Characteristics'!L:L,MATCH($C945,'Policy Characteristics'!$C:$C,0)))</f>
        <v>industry-elec-and-hydrogen.html</v>
      </c>
    </row>
    <row r="946" spans="1:18" s="295" customFormat="1" x14ac:dyDescent="0.25">
      <c r="A946" s="446" t="str">
        <f>IF(ISBLANK(INDEX('Policy Characteristics'!A:A,MATCH($C946,'Policy Characteristics'!$C:$C,0))),"",INDEX('Policy Characteristics'!A:A,MATCH($C946,'Policy Characteristics'!$C:$C,0)))</f>
        <v>Industry</v>
      </c>
      <c r="B946" s="467" t="str">
        <f>IF(ISBLANK(INDEX('Policy Characteristics'!B:B,MATCH($C946,'Policy Characteristics'!$C:$C,0))),"",INDEX('Policy Characteristics'!B:B,MATCH($C946,'Policy Characteristics'!$C:$C,0)))</f>
        <v>Hydrogen Combustion</v>
      </c>
      <c r="C946" s="446" t="str">
        <f t="shared" si="40"/>
        <v>Fraction of Eligible Industrial Energy Use Shifted to Hydrogen</v>
      </c>
      <c r="D946" s="294" t="s">
        <v>3082</v>
      </c>
      <c r="E946" t="s">
        <v>3520</v>
      </c>
      <c r="F946" t="s">
        <v>3044</v>
      </c>
      <c r="G946" s="339" t="s">
        <v>3527</v>
      </c>
      <c r="H946" s="20">
        <v>2183</v>
      </c>
      <c r="I946" s="468" t="s">
        <v>43</v>
      </c>
      <c r="J946" s="469" t="str">
        <f>IF(ISBLANK(INDEX('Policy Characteristics'!D:D,MATCH($C946,'Policy Characteristics'!$C:$C,0))),"",INDEX('Policy Characteristics'!D:D,MATCH($C946,'Policy Characteristics'!$C:$C,0)))</f>
        <v>Hydrogen Combustion</v>
      </c>
      <c r="K946" s="446" t="str">
        <f>IF(ISBLANK(INDEX('Policy Characteristics'!E:E,MATCH($C946,'Policy Characteristics'!$C:$C,0))),"",INDEX('Policy Characteristics'!E:E,MATCH($C946,'Policy Characteristics'!$C:$C,0)))</f>
        <v>indst shift to hydrogen</v>
      </c>
      <c r="L946" s="242">
        <f>IF(ISBLANK(INDEX('Policy Characteristics'!F:F,MATCH($C946,'Policy Characteristics'!$C:$C,0))),"",INDEX('Policy Characteristics'!F:F,MATCH($C946,'Policy Characteristics'!$C:$C,0)))</f>
        <v>0</v>
      </c>
      <c r="M946" s="242">
        <f>IF(ISBLANK(INDEX('Policy Characteristics'!G:G,MATCH($C946,'Policy Characteristics'!$C:$C,0))),"",INDEX('Policy Characteristics'!G:G,MATCH($C946,'Policy Characteristics'!$C:$C,0)))</f>
        <v>1</v>
      </c>
      <c r="N946" s="242">
        <f>IF(ISBLANK(INDEX('Policy Characteristics'!H:H,MATCH($C946,'Policy Characteristics'!$C:$C,0))),"",INDEX('Policy Characteristics'!H:H,MATCH($C946,'Policy Characteristics'!$C:$C,0)))</f>
        <v>0.01</v>
      </c>
      <c r="O946" s="446" t="str">
        <f>IF(ISBLANK(INDEX('Policy Characteristics'!I:I,MATCH($C946,'Policy Characteristics'!$C:$C,0))),"",INDEX('Policy Characteristics'!I:I,MATCH($C946,'Policy Characteristics'!$C:$C,0)))</f>
        <v>% of fuel shifted</v>
      </c>
      <c r="P946" s="446" t="str">
        <f>IF(ISBLANK(INDEX('Policy Characteristics'!J:J,MATCH($C946,'Policy Characteristics'!$C:$C,0))),"",INDEX('Policy Characteristics'!J:J,MATCH($C946,'Policy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6" s="446" t="str">
        <f>IF(ISBLANK(INDEX('Policy Characteristics'!K:K,MATCH($C946,'Policy Characteristics'!$C:$C,0))),"",INDEX('Policy Characteristics'!K:K,MATCH($C946,'Policy Characteristics'!$C:$C,0)))</f>
        <v>industry-ag-main.html#fuel-switching</v>
      </c>
      <c r="R946" s="446" t="str">
        <f>IF(ISBLANK(INDEX('Policy Characteristics'!L:L,MATCH($C946,'Policy Characteristics'!$C:$C,0))),"",INDEX('Policy Characteristics'!L:L,MATCH($C946,'Policy Characteristics'!$C:$C,0)))</f>
        <v>industry-elec-and-hydrogen.html</v>
      </c>
    </row>
    <row r="947" spans="1:18" s="295" customFormat="1" x14ac:dyDescent="0.25">
      <c r="A947" s="446" t="str">
        <f>IF(ISBLANK(INDEX('Policy Characteristics'!A:A,MATCH($C947,'Policy Characteristics'!$C:$C,0))),"",INDEX('Policy Characteristics'!A:A,MATCH($C947,'Policy Characteristics'!$C:$C,0)))</f>
        <v>Industry</v>
      </c>
      <c r="B947" s="467" t="str">
        <f>IF(ISBLANK(INDEX('Policy Characteristics'!B:B,MATCH($C947,'Policy Characteristics'!$C:$C,0))),"",INDEX('Policy Characteristics'!B:B,MATCH($C947,'Policy Characteristics'!$C:$C,0)))</f>
        <v>Hydrogen Combustion</v>
      </c>
      <c r="C947" s="446" t="str">
        <f t="shared" si="40"/>
        <v>Fraction of Eligible Industrial Energy Use Shifted to Hydrogen</v>
      </c>
      <c r="D947" s="294" t="s">
        <v>3082</v>
      </c>
      <c r="E947" t="s">
        <v>3521</v>
      </c>
      <c r="F947" t="s">
        <v>3044</v>
      </c>
      <c r="G947" s="339" t="s">
        <v>3528</v>
      </c>
      <c r="H947" s="20">
        <v>2184</v>
      </c>
      <c r="I947" s="468" t="s">
        <v>44</v>
      </c>
      <c r="J947" s="469" t="str">
        <f>IF(ISBLANK(INDEX('Policy Characteristics'!D:D,MATCH($C947,'Policy Characteristics'!$C:$C,0))),"",INDEX('Policy Characteristics'!D:D,MATCH($C947,'Policy Characteristics'!$C:$C,0)))</f>
        <v>Hydrogen Combustion</v>
      </c>
      <c r="K947" s="446" t="str">
        <f>IF(ISBLANK(INDEX('Policy Characteristics'!E:E,MATCH($C947,'Policy Characteristics'!$C:$C,0))),"",INDEX('Policy Characteristics'!E:E,MATCH($C947,'Policy Characteristics'!$C:$C,0)))</f>
        <v>indst shift to hydrogen</v>
      </c>
      <c r="L947" s="242">
        <f>IF(ISBLANK(INDEX('Policy Characteristics'!F:F,MATCH($C947,'Policy Characteristics'!$C:$C,0))),"",INDEX('Policy Characteristics'!F:F,MATCH($C947,'Policy Characteristics'!$C:$C,0)))</f>
        <v>0</v>
      </c>
      <c r="M947" s="242">
        <f>IF(ISBLANK(INDEX('Policy Characteristics'!G:G,MATCH($C947,'Policy Characteristics'!$C:$C,0))),"",INDEX('Policy Characteristics'!G:G,MATCH($C947,'Policy Characteristics'!$C:$C,0)))</f>
        <v>1</v>
      </c>
      <c r="N947" s="242">
        <f>IF(ISBLANK(INDEX('Policy Characteristics'!H:H,MATCH($C947,'Policy Characteristics'!$C:$C,0))),"",INDEX('Policy Characteristics'!H:H,MATCH($C947,'Policy Characteristics'!$C:$C,0)))</f>
        <v>0.01</v>
      </c>
      <c r="O947" s="446" t="str">
        <f>IF(ISBLANK(INDEX('Policy Characteristics'!I:I,MATCH($C947,'Policy Characteristics'!$C:$C,0))),"",INDEX('Policy Characteristics'!I:I,MATCH($C947,'Policy Characteristics'!$C:$C,0)))</f>
        <v>% of fuel shifted</v>
      </c>
      <c r="P947" s="446" t="str">
        <f>IF(ISBLANK(INDEX('Policy Characteristics'!J:J,MATCH($C947,'Policy Characteristics'!$C:$C,0))),"",INDEX('Policy Characteristics'!J:J,MATCH($C947,'Policy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7" s="446" t="str">
        <f>IF(ISBLANK(INDEX('Policy Characteristics'!K:K,MATCH($C947,'Policy Characteristics'!$C:$C,0))),"",INDEX('Policy Characteristics'!K:K,MATCH($C947,'Policy Characteristics'!$C:$C,0)))</f>
        <v>industry-ag-main.html#fuel-switching</v>
      </c>
      <c r="R947" s="446" t="str">
        <f>IF(ISBLANK(INDEX('Policy Characteristics'!L:L,MATCH($C947,'Policy Characteristics'!$C:$C,0))),"",INDEX('Policy Characteristics'!L:L,MATCH($C947,'Policy Characteristics'!$C:$C,0)))</f>
        <v>industry-elec-and-hydrogen.html</v>
      </c>
    </row>
    <row r="948" spans="1:18" s="295" customFormat="1" x14ac:dyDescent="0.25">
      <c r="A948" s="446" t="str">
        <f>IF(ISBLANK(INDEX('Policy Characteristics'!A:A,MATCH($C948,'Policy Characteristics'!$C:$C,0))),"",INDEX('Policy Characteristics'!A:A,MATCH($C948,'Policy Characteristics'!$C:$C,0)))</f>
        <v>Industry</v>
      </c>
      <c r="B948" s="467" t="str">
        <f>IF(ISBLANK(INDEX('Policy Characteristics'!B:B,MATCH($C948,'Policy Characteristics'!$C:$C,0))),"",INDEX('Policy Characteristics'!B:B,MATCH($C948,'Policy Characteristics'!$C:$C,0)))</f>
        <v>Hydrogen Combustion</v>
      </c>
      <c r="C948" s="446" t="str">
        <f t="shared" si="40"/>
        <v>Fraction of Eligible Industrial Energy Use Shifted to Hydrogen</v>
      </c>
      <c r="D948" s="294" t="s">
        <v>3082</v>
      </c>
      <c r="E948" t="s">
        <v>3673</v>
      </c>
      <c r="F948" t="s">
        <v>3044</v>
      </c>
      <c r="G948" s="339" t="s">
        <v>3673</v>
      </c>
      <c r="H948" s="20">
        <v>2185</v>
      </c>
      <c r="I948" s="468" t="s">
        <v>43</v>
      </c>
      <c r="J948" s="469" t="str">
        <f>IF(ISBLANK(INDEX('Policy Characteristics'!D:D,MATCH($C948,'Policy Characteristics'!$C:$C,0))),"",INDEX('Policy Characteristics'!D:D,MATCH($C948,'Policy Characteristics'!$C:$C,0)))</f>
        <v>Hydrogen Combustion</v>
      </c>
      <c r="K948" s="446" t="str">
        <f>IF(ISBLANK(INDEX('Policy Characteristics'!E:E,MATCH($C948,'Policy Characteristics'!$C:$C,0))),"",INDEX('Policy Characteristics'!E:E,MATCH($C948,'Policy Characteristics'!$C:$C,0)))</f>
        <v>indst shift to hydrogen</v>
      </c>
      <c r="L948" s="242">
        <f>IF(ISBLANK(INDEX('Policy Characteristics'!F:F,MATCH($C948,'Policy Characteristics'!$C:$C,0))),"",INDEX('Policy Characteristics'!F:F,MATCH($C948,'Policy Characteristics'!$C:$C,0)))</f>
        <v>0</v>
      </c>
      <c r="M948" s="242">
        <f>IF(ISBLANK(INDEX('Policy Characteristics'!G:G,MATCH($C948,'Policy Characteristics'!$C:$C,0))),"",INDEX('Policy Characteristics'!G:G,MATCH($C948,'Policy Characteristics'!$C:$C,0)))</f>
        <v>1</v>
      </c>
      <c r="N948" s="242">
        <f>IF(ISBLANK(INDEX('Policy Characteristics'!H:H,MATCH($C948,'Policy Characteristics'!$C:$C,0))),"",INDEX('Policy Characteristics'!H:H,MATCH($C948,'Policy Characteristics'!$C:$C,0)))</f>
        <v>0.01</v>
      </c>
      <c r="O948" s="446" t="str">
        <f>IF(ISBLANK(INDEX('Policy Characteristics'!I:I,MATCH($C948,'Policy Characteristics'!$C:$C,0))),"",INDEX('Policy Characteristics'!I:I,MATCH($C948,'Policy Characteristics'!$C:$C,0)))</f>
        <v>% of fuel shifted</v>
      </c>
      <c r="P948" s="446" t="str">
        <f>IF(ISBLANK(INDEX('Policy Characteristics'!J:J,MATCH($C948,'Policy Characteristics'!$C:$C,0))),"",INDEX('Policy Characteristics'!J:J,MATCH($C948,'Policy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8" s="446" t="str">
        <f>IF(ISBLANK(INDEX('Policy Characteristics'!K:K,MATCH($C948,'Policy Characteristics'!$C:$C,0))),"",INDEX('Policy Characteristics'!K:K,MATCH($C948,'Policy Characteristics'!$C:$C,0)))</f>
        <v>industry-ag-main.html#fuel-switching</v>
      </c>
      <c r="R948" s="446" t="str">
        <f>IF(ISBLANK(INDEX('Policy Characteristics'!L:L,MATCH($C948,'Policy Characteristics'!$C:$C,0))),"",INDEX('Policy Characteristics'!L:L,MATCH($C948,'Policy Characteristics'!$C:$C,0)))</f>
        <v>industry-elec-and-hydrogen.html</v>
      </c>
    </row>
    <row r="949" spans="1:18" s="295" customFormat="1" x14ac:dyDescent="0.25">
      <c r="A949" s="446" t="str">
        <f>IF(ISBLANK(INDEX('Policy Characteristics'!A:A,MATCH($C949,'Policy Characteristics'!$C:$C,0))),"",INDEX('Policy Characteristics'!A:A,MATCH($C949,'Policy Characteristics'!$C:$C,0)))</f>
        <v>Industry</v>
      </c>
      <c r="B949" s="467" t="str">
        <f>IF(ISBLANK(INDEX('Policy Characteristics'!B:B,MATCH($C949,'Policy Characteristics'!$C:$C,0))),"",INDEX('Policy Characteristics'!B:B,MATCH($C949,'Policy Characteristics'!$C:$C,0)))</f>
        <v>Hydrogen Combustion</v>
      </c>
      <c r="C949" s="446" t="str">
        <f t="shared" si="40"/>
        <v>Fraction of Eligible Industrial Energy Use Shifted to Hydrogen</v>
      </c>
      <c r="D949" s="294" t="s">
        <v>3083</v>
      </c>
      <c r="E949" t="s">
        <v>3515</v>
      </c>
      <c r="F949" t="s">
        <v>3045</v>
      </c>
      <c r="G949" s="339" t="s">
        <v>3522</v>
      </c>
      <c r="H949" s="20">
        <v>2186</v>
      </c>
      <c r="I949" s="468" t="s">
        <v>43</v>
      </c>
      <c r="J949" s="469" t="str">
        <f>IF(ISBLANK(INDEX('Policy Characteristics'!D:D,MATCH($C949,'Policy Characteristics'!$C:$C,0))),"",INDEX('Policy Characteristics'!D:D,MATCH($C949,'Policy Characteristics'!$C:$C,0)))</f>
        <v>Hydrogen Combustion</v>
      </c>
      <c r="K949" s="446" t="str">
        <f>IF(ISBLANK(INDEX('Policy Characteristics'!E:E,MATCH($C949,'Policy Characteristics'!$C:$C,0))),"",INDEX('Policy Characteristics'!E:E,MATCH($C949,'Policy Characteristics'!$C:$C,0)))</f>
        <v>indst shift to hydrogen</v>
      </c>
      <c r="L949" s="242">
        <f>IF(ISBLANK(INDEX('Policy Characteristics'!F:F,MATCH($C949,'Policy Characteristics'!$C:$C,0))),"",INDEX('Policy Characteristics'!F:F,MATCH($C949,'Policy Characteristics'!$C:$C,0)))</f>
        <v>0</v>
      </c>
      <c r="M949" s="242">
        <f>IF(ISBLANK(INDEX('Policy Characteristics'!G:G,MATCH($C949,'Policy Characteristics'!$C:$C,0))),"",INDEX('Policy Characteristics'!G:G,MATCH($C949,'Policy Characteristics'!$C:$C,0)))</f>
        <v>1</v>
      </c>
      <c r="N949" s="242">
        <f>IF(ISBLANK(INDEX('Policy Characteristics'!H:H,MATCH($C949,'Policy Characteristics'!$C:$C,0))),"",INDEX('Policy Characteristics'!H:H,MATCH($C949,'Policy Characteristics'!$C:$C,0)))</f>
        <v>0.01</v>
      </c>
      <c r="O949" s="446" t="str">
        <f>IF(ISBLANK(INDEX('Policy Characteristics'!I:I,MATCH($C949,'Policy Characteristics'!$C:$C,0))),"",INDEX('Policy Characteristics'!I:I,MATCH($C949,'Policy Characteristics'!$C:$C,0)))</f>
        <v>% of fuel shifted</v>
      </c>
      <c r="P949" s="446" t="str">
        <f>IF(ISBLANK(INDEX('Policy Characteristics'!J:J,MATCH($C949,'Policy Characteristics'!$C:$C,0))),"",INDEX('Policy Characteristics'!J:J,MATCH($C949,'Policy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9" s="446" t="str">
        <f>IF(ISBLANK(INDEX('Policy Characteristics'!K:K,MATCH($C949,'Policy Characteristics'!$C:$C,0))),"",INDEX('Policy Characteristics'!K:K,MATCH($C949,'Policy Characteristics'!$C:$C,0)))</f>
        <v>industry-ag-main.html#fuel-switching</v>
      </c>
      <c r="R949" s="446" t="str">
        <f>IF(ISBLANK(INDEX('Policy Characteristics'!L:L,MATCH($C949,'Policy Characteristics'!$C:$C,0))),"",INDEX('Policy Characteristics'!L:L,MATCH($C949,'Policy Characteristics'!$C:$C,0)))</f>
        <v>industry-elec-and-hydrogen.html</v>
      </c>
    </row>
    <row r="950" spans="1:18" s="295" customFormat="1" x14ac:dyDescent="0.25">
      <c r="A950" s="446" t="str">
        <f>IF(ISBLANK(INDEX('Policy Characteristics'!A:A,MATCH($C950,'Policy Characteristics'!$C:$C,0))),"",INDEX('Policy Characteristics'!A:A,MATCH($C950,'Policy Characteristics'!$C:$C,0)))</f>
        <v>Industry</v>
      </c>
      <c r="B950" s="467" t="str">
        <f>IF(ISBLANK(INDEX('Policy Characteristics'!B:B,MATCH($C950,'Policy Characteristics'!$C:$C,0))),"",INDEX('Policy Characteristics'!B:B,MATCH($C950,'Policy Characteristics'!$C:$C,0)))</f>
        <v>Hydrogen Combustion</v>
      </c>
      <c r="C950" s="446" t="str">
        <f t="shared" si="40"/>
        <v>Fraction of Eligible Industrial Energy Use Shifted to Hydrogen</v>
      </c>
      <c r="D950" s="294" t="s">
        <v>3083</v>
      </c>
      <c r="E950" t="s">
        <v>3516</v>
      </c>
      <c r="F950" t="s">
        <v>3045</v>
      </c>
      <c r="G950" s="339" t="s">
        <v>3523</v>
      </c>
      <c r="H950" s="20">
        <v>2187</v>
      </c>
      <c r="I950" s="468" t="s">
        <v>43</v>
      </c>
      <c r="J950" s="469" t="str">
        <f>IF(ISBLANK(INDEX('Policy Characteristics'!D:D,MATCH($C950,'Policy Characteristics'!$C:$C,0))),"",INDEX('Policy Characteristics'!D:D,MATCH($C950,'Policy Characteristics'!$C:$C,0)))</f>
        <v>Hydrogen Combustion</v>
      </c>
      <c r="K950" s="446" t="str">
        <f>IF(ISBLANK(INDEX('Policy Characteristics'!E:E,MATCH($C950,'Policy Characteristics'!$C:$C,0))),"",INDEX('Policy Characteristics'!E:E,MATCH($C950,'Policy Characteristics'!$C:$C,0)))</f>
        <v>indst shift to hydrogen</v>
      </c>
      <c r="L950" s="242">
        <f>IF(ISBLANK(INDEX('Policy Characteristics'!F:F,MATCH($C950,'Policy Characteristics'!$C:$C,0))),"",INDEX('Policy Characteristics'!F:F,MATCH($C950,'Policy Characteristics'!$C:$C,0)))</f>
        <v>0</v>
      </c>
      <c r="M950" s="242">
        <f>IF(ISBLANK(INDEX('Policy Characteristics'!G:G,MATCH($C950,'Policy Characteristics'!$C:$C,0))),"",INDEX('Policy Characteristics'!G:G,MATCH($C950,'Policy Characteristics'!$C:$C,0)))</f>
        <v>1</v>
      </c>
      <c r="N950" s="242">
        <f>IF(ISBLANK(INDEX('Policy Characteristics'!H:H,MATCH($C950,'Policy Characteristics'!$C:$C,0))),"",INDEX('Policy Characteristics'!H:H,MATCH($C950,'Policy Characteristics'!$C:$C,0)))</f>
        <v>0.01</v>
      </c>
      <c r="O950" s="446" t="str">
        <f>IF(ISBLANK(INDEX('Policy Characteristics'!I:I,MATCH($C950,'Policy Characteristics'!$C:$C,0))),"",INDEX('Policy Characteristics'!I:I,MATCH($C950,'Policy Characteristics'!$C:$C,0)))</f>
        <v>% of fuel shifted</v>
      </c>
      <c r="P950" s="446" t="str">
        <f>IF(ISBLANK(INDEX('Policy Characteristics'!J:J,MATCH($C950,'Policy Characteristics'!$C:$C,0))),"",INDEX('Policy Characteristics'!J:J,MATCH($C950,'Policy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0" s="446" t="str">
        <f>IF(ISBLANK(INDEX('Policy Characteristics'!K:K,MATCH($C950,'Policy Characteristics'!$C:$C,0))),"",INDEX('Policy Characteristics'!K:K,MATCH($C950,'Policy Characteristics'!$C:$C,0)))</f>
        <v>industry-ag-main.html#fuel-switching</v>
      </c>
      <c r="R950" s="446" t="str">
        <f>IF(ISBLANK(INDEX('Policy Characteristics'!L:L,MATCH($C950,'Policy Characteristics'!$C:$C,0))),"",INDEX('Policy Characteristics'!L:L,MATCH($C950,'Policy Characteristics'!$C:$C,0)))</f>
        <v>industry-elec-and-hydrogen.html</v>
      </c>
    </row>
    <row r="951" spans="1:18" s="295" customFormat="1" x14ac:dyDescent="0.25">
      <c r="A951" s="446" t="str">
        <f>IF(ISBLANK(INDEX('Policy Characteristics'!A:A,MATCH($C951,'Policy Characteristics'!$C:$C,0))),"",INDEX('Policy Characteristics'!A:A,MATCH($C951,'Policy Characteristics'!$C:$C,0)))</f>
        <v>Industry</v>
      </c>
      <c r="B951" s="467" t="str">
        <f>IF(ISBLANK(INDEX('Policy Characteristics'!B:B,MATCH($C951,'Policy Characteristics'!$C:$C,0))),"",INDEX('Policy Characteristics'!B:B,MATCH($C951,'Policy Characteristics'!$C:$C,0)))</f>
        <v>Hydrogen Combustion</v>
      </c>
      <c r="C951" s="446" t="str">
        <f t="shared" si="40"/>
        <v>Fraction of Eligible Industrial Energy Use Shifted to Hydrogen</v>
      </c>
      <c r="D951" s="294" t="s">
        <v>3083</v>
      </c>
      <c r="E951" t="s">
        <v>3517</v>
      </c>
      <c r="F951" t="s">
        <v>3045</v>
      </c>
      <c r="G951" s="339" t="s">
        <v>3524</v>
      </c>
      <c r="H951" s="20">
        <v>2188</v>
      </c>
      <c r="I951" s="468" t="s">
        <v>43</v>
      </c>
      <c r="J951" s="469" t="str">
        <f>IF(ISBLANK(INDEX('Policy Characteristics'!D:D,MATCH($C951,'Policy Characteristics'!$C:$C,0))),"",INDEX('Policy Characteristics'!D:D,MATCH($C951,'Policy Characteristics'!$C:$C,0)))</f>
        <v>Hydrogen Combustion</v>
      </c>
      <c r="K951" s="446" t="str">
        <f>IF(ISBLANK(INDEX('Policy Characteristics'!E:E,MATCH($C951,'Policy Characteristics'!$C:$C,0))),"",INDEX('Policy Characteristics'!E:E,MATCH($C951,'Policy Characteristics'!$C:$C,0)))</f>
        <v>indst shift to hydrogen</v>
      </c>
      <c r="L951" s="242">
        <f>IF(ISBLANK(INDEX('Policy Characteristics'!F:F,MATCH($C951,'Policy Characteristics'!$C:$C,0))),"",INDEX('Policy Characteristics'!F:F,MATCH($C951,'Policy Characteristics'!$C:$C,0)))</f>
        <v>0</v>
      </c>
      <c r="M951" s="242">
        <f>IF(ISBLANK(INDEX('Policy Characteristics'!G:G,MATCH($C951,'Policy Characteristics'!$C:$C,0))),"",INDEX('Policy Characteristics'!G:G,MATCH($C951,'Policy Characteristics'!$C:$C,0)))</f>
        <v>1</v>
      </c>
      <c r="N951" s="242">
        <f>IF(ISBLANK(INDEX('Policy Characteristics'!H:H,MATCH($C951,'Policy Characteristics'!$C:$C,0))),"",INDEX('Policy Characteristics'!H:H,MATCH($C951,'Policy Characteristics'!$C:$C,0)))</f>
        <v>0.01</v>
      </c>
      <c r="O951" s="446" t="str">
        <f>IF(ISBLANK(INDEX('Policy Characteristics'!I:I,MATCH($C951,'Policy Characteristics'!$C:$C,0))),"",INDEX('Policy Characteristics'!I:I,MATCH($C951,'Policy Characteristics'!$C:$C,0)))</f>
        <v>% of fuel shifted</v>
      </c>
      <c r="P951" s="446" t="str">
        <f>IF(ISBLANK(INDEX('Policy Characteristics'!J:J,MATCH($C951,'Policy Characteristics'!$C:$C,0))),"",INDEX('Policy Characteristics'!J:J,MATCH($C951,'Policy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1" s="446" t="str">
        <f>IF(ISBLANK(INDEX('Policy Characteristics'!K:K,MATCH($C951,'Policy Characteristics'!$C:$C,0))),"",INDEX('Policy Characteristics'!K:K,MATCH($C951,'Policy Characteristics'!$C:$C,0)))</f>
        <v>industry-ag-main.html#fuel-switching</v>
      </c>
      <c r="R951" s="446" t="str">
        <f>IF(ISBLANK(INDEX('Policy Characteristics'!L:L,MATCH($C951,'Policy Characteristics'!$C:$C,0))),"",INDEX('Policy Characteristics'!L:L,MATCH($C951,'Policy Characteristics'!$C:$C,0)))</f>
        <v>industry-elec-and-hydrogen.html</v>
      </c>
    </row>
    <row r="952" spans="1:18" s="295" customFormat="1" x14ac:dyDescent="0.25">
      <c r="A952" s="446" t="str">
        <f>IF(ISBLANK(INDEX('Policy Characteristics'!A:A,MATCH($C952,'Policy Characteristics'!$C:$C,0))),"",INDEX('Policy Characteristics'!A:A,MATCH($C952,'Policy Characteristics'!$C:$C,0)))</f>
        <v>Industry</v>
      </c>
      <c r="B952" s="467" t="str">
        <f>IF(ISBLANK(INDEX('Policy Characteristics'!B:B,MATCH($C952,'Policy Characteristics'!$C:$C,0))),"",INDEX('Policy Characteristics'!B:B,MATCH($C952,'Policy Characteristics'!$C:$C,0)))</f>
        <v>Hydrogen Combustion</v>
      </c>
      <c r="C952" s="446" t="str">
        <f t="shared" si="40"/>
        <v>Fraction of Eligible Industrial Energy Use Shifted to Hydrogen</v>
      </c>
      <c r="D952" s="294" t="s">
        <v>3083</v>
      </c>
      <c r="E952" t="s">
        <v>3518</v>
      </c>
      <c r="F952" t="s">
        <v>3045</v>
      </c>
      <c r="G952" s="339" t="s">
        <v>3525</v>
      </c>
      <c r="H952" s="20">
        <v>2189</v>
      </c>
      <c r="I952" s="468" t="s">
        <v>43</v>
      </c>
      <c r="J952" s="469" t="str">
        <f>IF(ISBLANK(INDEX('Policy Characteristics'!D:D,MATCH($C952,'Policy Characteristics'!$C:$C,0))),"",INDEX('Policy Characteristics'!D:D,MATCH($C952,'Policy Characteristics'!$C:$C,0)))</f>
        <v>Hydrogen Combustion</v>
      </c>
      <c r="K952" s="446" t="str">
        <f>IF(ISBLANK(INDEX('Policy Characteristics'!E:E,MATCH($C952,'Policy Characteristics'!$C:$C,0))),"",INDEX('Policy Characteristics'!E:E,MATCH($C952,'Policy Characteristics'!$C:$C,0)))</f>
        <v>indst shift to hydrogen</v>
      </c>
      <c r="L952" s="242">
        <f>IF(ISBLANK(INDEX('Policy Characteristics'!F:F,MATCH($C952,'Policy Characteristics'!$C:$C,0))),"",INDEX('Policy Characteristics'!F:F,MATCH($C952,'Policy Characteristics'!$C:$C,0)))</f>
        <v>0</v>
      </c>
      <c r="M952" s="242">
        <f>IF(ISBLANK(INDEX('Policy Characteristics'!G:G,MATCH($C952,'Policy Characteristics'!$C:$C,0))),"",INDEX('Policy Characteristics'!G:G,MATCH($C952,'Policy Characteristics'!$C:$C,0)))</f>
        <v>1</v>
      </c>
      <c r="N952" s="242">
        <f>IF(ISBLANK(INDEX('Policy Characteristics'!H:H,MATCH($C952,'Policy Characteristics'!$C:$C,0))),"",INDEX('Policy Characteristics'!H:H,MATCH($C952,'Policy Characteristics'!$C:$C,0)))</f>
        <v>0.01</v>
      </c>
      <c r="O952" s="446" t="str">
        <f>IF(ISBLANK(INDEX('Policy Characteristics'!I:I,MATCH($C952,'Policy Characteristics'!$C:$C,0))),"",INDEX('Policy Characteristics'!I:I,MATCH($C952,'Policy Characteristics'!$C:$C,0)))</f>
        <v>% of fuel shifted</v>
      </c>
      <c r="P952" s="446" t="str">
        <f>IF(ISBLANK(INDEX('Policy Characteristics'!J:J,MATCH($C952,'Policy Characteristics'!$C:$C,0))),"",INDEX('Policy Characteristics'!J:J,MATCH($C952,'Policy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2" s="446" t="str">
        <f>IF(ISBLANK(INDEX('Policy Characteristics'!K:K,MATCH($C952,'Policy Characteristics'!$C:$C,0))),"",INDEX('Policy Characteristics'!K:K,MATCH($C952,'Policy Characteristics'!$C:$C,0)))</f>
        <v>industry-ag-main.html#fuel-switching</v>
      </c>
      <c r="R952" s="446" t="str">
        <f>IF(ISBLANK(INDEX('Policy Characteristics'!L:L,MATCH($C952,'Policy Characteristics'!$C:$C,0))),"",INDEX('Policy Characteristics'!L:L,MATCH($C952,'Policy Characteristics'!$C:$C,0)))</f>
        <v>industry-elec-and-hydrogen.html</v>
      </c>
    </row>
    <row r="953" spans="1:18" s="295" customFormat="1" x14ac:dyDescent="0.25">
      <c r="A953" s="446" t="str">
        <f>IF(ISBLANK(INDEX('Policy Characteristics'!A:A,MATCH($C953,'Policy Characteristics'!$C:$C,0))),"",INDEX('Policy Characteristics'!A:A,MATCH($C953,'Policy Characteristics'!$C:$C,0)))</f>
        <v>Industry</v>
      </c>
      <c r="B953" s="467" t="str">
        <f>IF(ISBLANK(INDEX('Policy Characteristics'!B:B,MATCH($C953,'Policy Characteristics'!$C:$C,0))),"",INDEX('Policy Characteristics'!B:B,MATCH($C953,'Policy Characteristics'!$C:$C,0)))</f>
        <v>Hydrogen Combustion</v>
      </c>
      <c r="C953" s="446" t="str">
        <f t="shared" si="40"/>
        <v>Fraction of Eligible Industrial Energy Use Shifted to Hydrogen</v>
      </c>
      <c r="D953" s="294" t="s">
        <v>3083</v>
      </c>
      <c r="E953" t="s">
        <v>3519</v>
      </c>
      <c r="F953" t="s">
        <v>3045</v>
      </c>
      <c r="G953" s="339" t="s">
        <v>3526</v>
      </c>
      <c r="H953" s="20">
        <v>2190</v>
      </c>
      <c r="I953" s="468" t="s">
        <v>44</v>
      </c>
      <c r="J953" s="469" t="str">
        <f>IF(ISBLANK(INDEX('Policy Characteristics'!D:D,MATCH($C953,'Policy Characteristics'!$C:$C,0))),"",INDEX('Policy Characteristics'!D:D,MATCH($C953,'Policy Characteristics'!$C:$C,0)))</f>
        <v>Hydrogen Combustion</v>
      </c>
      <c r="K953" s="446" t="str">
        <f>IF(ISBLANK(INDEX('Policy Characteristics'!E:E,MATCH($C953,'Policy Characteristics'!$C:$C,0))),"",INDEX('Policy Characteristics'!E:E,MATCH($C953,'Policy Characteristics'!$C:$C,0)))</f>
        <v>indst shift to hydrogen</v>
      </c>
      <c r="L953" s="242">
        <f>IF(ISBLANK(INDEX('Policy Characteristics'!F:F,MATCH($C953,'Policy Characteristics'!$C:$C,0))),"",INDEX('Policy Characteristics'!F:F,MATCH($C953,'Policy Characteristics'!$C:$C,0)))</f>
        <v>0</v>
      </c>
      <c r="M953" s="242">
        <f>IF(ISBLANK(INDEX('Policy Characteristics'!G:G,MATCH($C953,'Policy Characteristics'!$C:$C,0))),"",INDEX('Policy Characteristics'!G:G,MATCH($C953,'Policy Characteristics'!$C:$C,0)))</f>
        <v>1</v>
      </c>
      <c r="N953" s="242">
        <f>IF(ISBLANK(INDEX('Policy Characteristics'!H:H,MATCH($C953,'Policy Characteristics'!$C:$C,0))),"",INDEX('Policy Characteristics'!H:H,MATCH($C953,'Policy Characteristics'!$C:$C,0)))</f>
        <v>0.01</v>
      </c>
      <c r="O953" s="446" t="str">
        <f>IF(ISBLANK(INDEX('Policy Characteristics'!I:I,MATCH($C953,'Policy Characteristics'!$C:$C,0))),"",INDEX('Policy Characteristics'!I:I,MATCH($C953,'Policy Characteristics'!$C:$C,0)))</f>
        <v>% of fuel shifted</v>
      </c>
      <c r="P953" s="446" t="str">
        <f>IF(ISBLANK(INDEX('Policy Characteristics'!J:J,MATCH($C953,'Policy Characteristics'!$C:$C,0))),"",INDEX('Policy Characteristics'!J:J,MATCH($C953,'Policy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3" s="446" t="str">
        <f>IF(ISBLANK(INDEX('Policy Characteristics'!K:K,MATCH($C953,'Policy Characteristics'!$C:$C,0))),"",INDEX('Policy Characteristics'!K:K,MATCH($C953,'Policy Characteristics'!$C:$C,0)))</f>
        <v>industry-ag-main.html#fuel-switching</v>
      </c>
      <c r="R953" s="446" t="str">
        <f>IF(ISBLANK(INDEX('Policy Characteristics'!L:L,MATCH($C953,'Policy Characteristics'!$C:$C,0))),"",INDEX('Policy Characteristics'!L:L,MATCH($C953,'Policy Characteristics'!$C:$C,0)))</f>
        <v>industry-elec-and-hydrogen.html</v>
      </c>
    </row>
    <row r="954" spans="1:18" s="295" customFormat="1" x14ac:dyDescent="0.25">
      <c r="A954" s="446" t="str">
        <f>IF(ISBLANK(INDEX('Policy Characteristics'!A:A,MATCH($C954,'Policy Characteristics'!$C:$C,0))),"",INDEX('Policy Characteristics'!A:A,MATCH($C954,'Policy Characteristics'!$C:$C,0)))</f>
        <v>Industry</v>
      </c>
      <c r="B954" s="467" t="str">
        <f>IF(ISBLANK(INDEX('Policy Characteristics'!B:B,MATCH($C954,'Policy Characteristics'!$C:$C,0))),"",INDEX('Policy Characteristics'!B:B,MATCH($C954,'Policy Characteristics'!$C:$C,0)))</f>
        <v>Hydrogen Combustion</v>
      </c>
      <c r="C954" s="446" t="str">
        <f t="shared" si="40"/>
        <v>Fraction of Eligible Industrial Energy Use Shifted to Hydrogen</v>
      </c>
      <c r="D954" s="294" t="s">
        <v>3083</v>
      </c>
      <c r="E954" t="s">
        <v>3520</v>
      </c>
      <c r="F954" t="s">
        <v>3045</v>
      </c>
      <c r="G954" s="339" t="s">
        <v>3527</v>
      </c>
      <c r="H954" s="20">
        <v>2191</v>
      </c>
      <c r="I954" s="468" t="s">
        <v>44</v>
      </c>
      <c r="J954" s="469" t="str">
        <f>IF(ISBLANK(INDEX('Policy Characteristics'!D:D,MATCH($C954,'Policy Characteristics'!$C:$C,0))),"",INDEX('Policy Characteristics'!D:D,MATCH($C954,'Policy Characteristics'!$C:$C,0)))</f>
        <v>Hydrogen Combustion</v>
      </c>
      <c r="K954" s="446" t="str">
        <f>IF(ISBLANK(INDEX('Policy Characteristics'!E:E,MATCH($C954,'Policy Characteristics'!$C:$C,0))),"",INDEX('Policy Characteristics'!E:E,MATCH($C954,'Policy Characteristics'!$C:$C,0)))</f>
        <v>indst shift to hydrogen</v>
      </c>
      <c r="L954" s="242">
        <f>IF(ISBLANK(INDEX('Policy Characteristics'!F:F,MATCH($C954,'Policy Characteristics'!$C:$C,0))),"",INDEX('Policy Characteristics'!F:F,MATCH($C954,'Policy Characteristics'!$C:$C,0)))</f>
        <v>0</v>
      </c>
      <c r="M954" s="242">
        <f>IF(ISBLANK(INDEX('Policy Characteristics'!G:G,MATCH($C954,'Policy Characteristics'!$C:$C,0))),"",INDEX('Policy Characteristics'!G:G,MATCH($C954,'Policy Characteristics'!$C:$C,0)))</f>
        <v>1</v>
      </c>
      <c r="N954" s="242">
        <f>IF(ISBLANK(INDEX('Policy Characteristics'!H:H,MATCH($C954,'Policy Characteristics'!$C:$C,0))),"",INDEX('Policy Characteristics'!H:H,MATCH($C954,'Policy Characteristics'!$C:$C,0)))</f>
        <v>0.01</v>
      </c>
      <c r="O954" s="446" t="str">
        <f>IF(ISBLANK(INDEX('Policy Characteristics'!I:I,MATCH($C954,'Policy Characteristics'!$C:$C,0))),"",INDEX('Policy Characteristics'!I:I,MATCH($C954,'Policy Characteristics'!$C:$C,0)))</f>
        <v>% of fuel shifted</v>
      </c>
      <c r="P954" s="446" t="str">
        <f>IF(ISBLANK(INDEX('Policy Characteristics'!J:J,MATCH($C954,'Policy Characteristics'!$C:$C,0))),"",INDEX('Policy Characteristics'!J:J,MATCH($C954,'Policy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4" s="446" t="str">
        <f>IF(ISBLANK(INDEX('Policy Characteristics'!K:K,MATCH($C954,'Policy Characteristics'!$C:$C,0))),"",INDEX('Policy Characteristics'!K:K,MATCH($C954,'Policy Characteristics'!$C:$C,0)))</f>
        <v>industry-ag-main.html#fuel-switching</v>
      </c>
      <c r="R954" s="446" t="str">
        <f>IF(ISBLANK(INDEX('Policy Characteristics'!L:L,MATCH($C954,'Policy Characteristics'!$C:$C,0))),"",INDEX('Policy Characteristics'!L:L,MATCH($C954,'Policy Characteristics'!$C:$C,0)))</f>
        <v>industry-elec-and-hydrogen.html</v>
      </c>
    </row>
    <row r="955" spans="1:18" s="295" customFormat="1" x14ac:dyDescent="0.25">
      <c r="A955" s="446" t="str">
        <f>IF(ISBLANK(INDEX('Policy Characteristics'!A:A,MATCH($C955,'Policy Characteristics'!$C:$C,0))),"",INDEX('Policy Characteristics'!A:A,MATCH($C955,'Policy Characteristics'!$C:$C,0)))</f>
        <v>Industry</v>
      </c>
      <c r="B955" s="467" t="str">
        <f>IF(ISBLANK(INDEX('Policy Characteristics'!B:B,MATCH($C955,'Policy Characteristics'!$C:$C,0))),"",INDEX('Policy Characteristics'!B:B,MATCH($C955,'Policy Characteristics'!$C:$C,0)))</f>
        <v>Hydrogen Combustion</v>
      </c>
      <c r="C955" s="446" t="str">
        <f t="shared" si="40"/>
        <v>Fraction of Eligible Industrial Energy Use Shifted to Hydrogen</v>
      </c>
      <c r="D955" s="294" t="s">
        <v>3083</v>
      </c>
      <c r="E955" t="s">
        <v>3521</v>
      </c>
      <c r="F955" t="s">
        <v>3045</v>
      </c>
      <c r="G955" s="339" t="s">
        <v>3528</v>
      </c>
      <c r="H955" s="20">
        <v>2192</v>
      </c>
      <c r="I955" s="468" t="s">
        <v>44</v>
      </c>
      <c r="J955" s="469" t="str">
        <f>IF(ISBLANK(INDEX('Policy Characteristics'!D:D,MATCH($C955,'Policy Characteristics'!$C:$C,0))),"",INDEX('Policy Characteristics'!D:D,MATCH($C955,'Policy Characteristics'!$C:$C,0)))</f>
        <v>Hydrogen Combustion</v>
      </c>
      <c r="K955" s="446" t="str">
        <f>IF(ISBLANK(INDEX('Policy Characteristics'!E:E,MATCH($C955,'Policy Characteristics'!$C:$C,0))),"",INDEX('Policy Characteristics'!E:E,MATCH($C955,'Policy Characteristics'!$C:$C,0)))</f>
        <v>indst shift to hydrogen</v>
      </c>
      <c r="L955" s="242">
        <f>IF(ISBLANK(INDEX('Policy Characteristics'!F:F,MATCH($C955,'Policy Characteristics'!$C:$C,0))),"",INDEX('Policy Characteristics'!F:F,MATCH($C955,'Policy Characteristics'!$C:$C,0)))</f>
        <v>0</v>
      </c>
      <c r="M955" s="242">
        <f>IF(ISBLANK(INDEX('Policy Characteristics'!G:G,MATCH($C955,'Policy Characteristics'!$C:$C,0))),"",INDEX('Policy Characteristics'!G:G,MATCH($C955,'Policy Characteristics'!$C:$C,0)))</f>
        <v>1</v>
      </c>
      <c r="N955" s="242">
        <f>IF(ISBLANK(INDEX('Policy Characteristics'!H:H,MATCH($C955,'Policy Characteristics'!$C:$C,0))),"",INDEX('Policy Characteristics'!H:H,MATCH($C955,'Policy Characteristics'!$C:$C,0)))</f>
        <v>0.01</v>
      </c>
      <c r="O955" s="446" t="str">
        <f>IF(ISBLANK(INDEX('Policy Characteristics'!I:I,MATCH($C955,'Policy Characteristics'!$C:$C,0))),"",INDEX('Policy Characteristics'!I:I,MATCH($C955,'Policy Characteristics'!$C:$C,0)))</f>
        <v>% of fuel shifted</v>
      </c>
      <c r="P955" s="446" t="str">
        <f>IF(ISBLANK(INDEX('Policy Characteristics'!J:J,MATCH($C955,'Policy Characteristics'!$C:$C,0))),"",INDEX('Policy Characteristics'!J:J,MATCH($C955,'Policy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5" s="446" t="str">
        <f>IF(ISBLANK(INDEX('Policy Characteristics'!K:K,MATCH($C955,'Policy Characteristics'!$C:$C,0))),"",INDEX('Policy Characteristics'!K:K,MATCH($C955,'Policy Characteristics'!$C:$C,0)))</f>
        <v>industry-ag-main.html#fuel-switching</v>
      </c>
      <c r="R955" s="446" t="str">
        <f>IF(ISBLANK(INDEX('Policy Characteristics'!L:L,MATCH($C955,'Policy Characteristics'!$C:$C,0))),"",INDEX('Policy Characteristics'!L:L,MATCH($C955,'Policy Characteristics'!$C:$C,0)))</f>
        <v>industry-elec-and-hydrogen.html</v>
      </c>
    </row>
    <row r="956" spans="1:18" s="295" customFormat="1" x14ac:dyDescent="0.25">
      <c r="A956" s="446" t="str">
        <f>IF(ISBLANK(INDEX('Policy Characteristics'!A:A,MATCH($C956,'Policy Characteristics'!$C:$C,0))),"",INDEX('Policy Characteristics'!A:A,MATCH($C956,'Policy Characteristics'!$C:$C,0)))</f>
        <v>Industry</v>
      </c>
      <c r="B956" s="467" t="str">
        <f>IF(ISBLANK(INDEX('Policy Characteristics'!B:B,MATCH($C956,'Policy Characteristics'!$C:$C,0))),"",INDEX('Policy Characteristics'!B:B,MATCH($C956,'Policy Characteristics'!$C:$C,0)))</f>
        <v>Hydrogen Combustion</v>
      </c>
      <c r="C956" s="446" t="str">
        <f t="shared" si="40"/>
        <v>Fraction of Eligible Industrial Energy Use Shifted to Hydrogen</v>
      </c>
      <c r="D956" s="294" t="s">
        <v>3083</v>
      </c>
      <c r="E956" t="s">
        <v>3673</v>
      </c>
      <c r="F956" t="s">
        <v>3045</v>
      </c>
      <c r="G956" s="339" t="s">
        <v>3673</v>
      </c>
      <c r="H956" s="20">
        <v>2193</v>
      </c>
      <c r="I956" s="468" t="s">
        <v>43</v>
      </c>
      <c r="J956" s="469" t="str">
        <f>IF(ISBLANK(INDEX('Policy Characteristics'!D:D,MATCH($C956,'Policy Characteristics'!$C:$C,0))),"",INDEX('Policy Characteristics'!D:D,MATCH($C956,'Policy Characteristics'!$C:$C,0)))</f>
        <v>Hydrogen Combustion</v>
      </c>
      <c r="K956" s="446" t="str">
        <f>IF(ISBLANK(INDEX('Policy Characteristics'!E:E,MATCH($C956,'Policy Characteristics'!$C:$C,0))),"",INDEX('Policy Characteristics'!E:E,MATCH($C956,'Policy Characteristics'!$C:$C,0)))</f>
        <v>indst shift to hydrogen</v>
      </c>
      <c r="L956" s="242">
        <f>IF(ISBLANK(INDEX('Policy Characteristics'!F:F,MATCH($C956,'Policy Characteristics'!$C:$C,0))),"",INDEX('Policy Characteristics'!F:F,MATCH($C956,'Policy Characteristics'!$C:$C,0)))</f>
        <v>0</v>
      </c>
      <c r="M956" s="242">
        <f>IF(ISBLANK(INDEX('Policy Characteristics'!G:G,MATCH($C956,'Policy Characteristics'!$C:$C,0))),"",INDEX('Policy Characteristics'!G:G,MATCH($C956,'Policy Characteristics'!$C:$C,0)))</f>
        <v>1</v>
      </c>
      <c r="N956" s="242">
        <f>IF(ISBLANK(INDEX('Policy Characteristics'!H:H,MATCH($C956,'Policy Characteristics'!$C:$C,0))),"",INDEX('Policy Characteristics'!H:H,MATCH($C956,'Policy Characteristics'!$C:$C,0)))</f>
        <v>0.01</v>
      </c>
      <c r="O956" s="446" t="str">
        <f>IF(ISBLANK(INDEX('Policy Characteristics'!I:I,MATCH($C956,'Policy Characteristics'!$C:$C,0))),"",INDEX('Policy Characteristics'!I:I,MATCH($C956,'Policy Characteristics'!$C:$C,0)))</f>
        <v>% of fuel shifted</v>
      </c>
      <c r="P956" s="446" t="str">
        <f>IF(ISBLANK(INDEX('Policy Characteristics'!J:J,MATCH($C956,'Policy Characteristics'!$C:$C,0))),"",INDEX('Policy Characteristics'!J:J,MATCH($C956,'Policy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6" s="446" t="str">
        <f>IF(ISBLANK(INDEX('Policy Characteristics'!K:K,MATCH($C956,'Policy Characteristics'!$C:$C,0))),"",INDEX('Policy Characteristics'!K:K,MATCH($C956,'Policy Characteristics'!$C:$C,0)))</f>
        <v>industry-ag-main.html#fuel-switching</v>
      </c>
      <c r="R956" s="446" t="str">
        <f>IF(ISBLANK(INDEX('Policy Characteristics'!L:L,MATCH($C956,'Policy Characteristics'!$C:$C,0))),"",INDEX('Policy Characteristics'!L:L,MATCH($C956,'Policy Characteristics'!$C:$C,0)))</f>
        <v>industry-elec-and-hydrogen.html</v>
      </c>
    </row>
    <row r="957" spans="1:18" s="295" customFormat="1" x14ac:dyDescent="0.25">
      <c r="A957" s="446" t="str">
        <f>IF(ISBLANK(INDEX('Policy Characteristics'!A:A,MATCH($C957,'Policy Characteristics'!$C:$C,0))),"",INDEX('Policy Characteristics'!A:A,MATCH($C957,'Policy Characteristics'!$C:$C,0)))</f>
        <v>Industry</v>
      </c>
      <c r="B957" s="467" t="str">
        <f>IF(ISBLANK(INDEX('Policy Characteristics'!B:B,MATCH($C957,'Policy Characteristics'!$C:$C,0))),"",INDEX('Policy Characteristics'!B:B,MATCH($C957,'Policy Characteristics'!$C:$C,0)))</f>
        <v>Hydrogen Combustion</v>
      </c>
      <c r="C957" s="446" t="str">
        <f t="shared" si="40"/>
        <v>Fraction of Eligible Industrial Energy Use Shifted to Hydrogen</v>
      </c>
      <c r="D957" s="294" t="s">
        <v>3084</v>
      </c>
      <c r="E957" t="s">
        <v>3515</v>
      </c>
      <c r="F957" t="s">
        <v>3046</v>
      </c>
      <c r="G957" s="339" t="s">
        <v>3522</v>
      </c>
      <c r="H957" s="20">
        <v>2194</v>
      </c>
      <c r="I957" s="468" t="s">
        <v>43</v>
      </c>
      <c r="J957" s="469" t="str">
        <f>IF(ISBLANK(INDEX('Policy Characteristics'!D:D,MATCH($C957,'Policy Characteristics'!$C:$C,0))),"",INDEX('Policy Characteristics'!D:D,MATCH($C957,'Policy Characteristics'!$C:$C,0)))</f>
        <v>Hydrogen Combustion</v>
      </c>
      <c r="K957" s="446" t="str">
        <f>IF(ISBLANK(INDEX('Policy Characteristics'!E:E,MATCH($C957,'Policy Characteristics'!$C:$C,0))),"",INDEX('Policy Characteristics'!E:E,MATCH($C957,'Policy Characteristics'!$C:$C,0)))</f>
        <v>indst shift to hydrogen</v>
      </c>
      <c r="L957" s="242">
        <f>IF(ISBLANK(INDEX('Policy Characteristics'!F:F,MATCH($C957,'Policy Characteristics'!$C:$C,0))),"",INDEX('Policy Characteristics'!F:F,MATCH($C957,'Policy Characteristics'!$C:$C,0)))</f>
        <v>0</v>
      </c>
      <c r="M957" s="242">
        <f>IF(ISBLANK(INDEX('Policy Characteristics'!G:G,MATCH($C957,'Policy Characteristics'!$C:$C,0))),"",INDEX('Policy Characteristics'!G:G,MATCH($C957,'Policy Characteristics'!$C:$C,0)))</f>
        <v>1</v>
      </c>
      <c r="N957" s="242">
        <f>IF(ISBLANK(INDEX('Policy Characteristics'!H:H,MATCH($C957,'Policy Characteristics'!$C:$C,0))),"",INDEX('Policy Characteristics'!H:H,MATCH($C957,'Policy Characteristics'!$C:$C,0)))</f>
        <v>0.01</v>
      </c>
      <c r="O957" s="446" t="str">
        <f>IF(ISBLANK(INDEX('Policy Characteristics'!I:I,MATCH($C957,'Policy Characteristics'!$C:$C,0))),"",INDEX('Policy Characteristics'!I:I,MATCH($C957,'Policy Characteristics'!$C:$C,0)))</f>
        <v>% of fuel shifted</v>
      </c>
      <c r="P957" s="446" t="str">
        <f>IF(ISBLANK(INDEX('Policy Characteristics'!J:J,MATCH($C957,'Policy Characteristics'!$C:$C,0))),"",INDEX('Policy Characteristics'!J:J,MATCH($C957,'Policy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7" s="446" t="str">
        <f>IF(ISBLANK(INDEX('Policy Characteristics'!K:K,MATCH($C957,'Policy Characteristics'!$C:$C,0))),"",INDEX('Policy Characteristics'!K:K,MATCH($C957,'Policy Characteristics'!$C:$C,0)))</f>
        <v>industry-ag-main.html#fuel-switching</v>
      </c>
      <c r="R957" s="446" t="str">
        <f>IF(ISBLANK(INDEX('Policy Characteristics'!L:L,MATCH($C957,'Policy Characteristics'!$C:$C,0))),"",INDEX('Policy Characteristics'!L:L,MATCH($C957,'Policy Characteristics'!$C:$C,0)))</f>
        <v>industry-elec-and-hydrogen.html</v>
      </c>
    </row>
    <row r="958" spans="1:18" s="295" customFormat="1" x14ac:dyDescent="0.25">
      <c r="A958" s="446" t="str">
        <f>IF(ISBLANK(INDEX('Policy Characteristics'!A:A,MATCH($C958,'Policy Characteristics'!$C:$C,0))),"",INDEX('Policy Characteristics'!A:A,MATCH($C958,'Policy Characteristics'!$C:$C,0)))</f>
        <v>Industry</v>
      </c>
      <c r="B958" s="467" t="str">
        <f>IF(ISBLANK(INDEX('Policy Characteristics'!B:B,MATCH($C958,'Policy Characteristics'!$C:$C,0))),"",INDEX('Policy Characteristics'!B:B,MATCH($C958,'Policy Characteristics'!$C:$C,0)))</f>
        <v>Hydrogen Combustion</v>
      </c>
      <c r="C958" s="446" t="str">
        <f t="shared" si="40"/>
        <v>Fraction of Eligible Industrial Energy Use Shifted to Hydrogen</v>
      </c>
      <c r="D958" s="294" t="s">
        <v>3084</v>
      </c>
      <c r="E958" t="s">
        <v>3516</v>
      </c>
      <c r="F958" t="s">
        <v>3046</v>
      </c>
      <c r="G958" s="339" t="s">
        <v>3523</v>
      </c>
      <c r="H958" s="20">
        <v>2195</v>
      </c>
      <c r="I958" s="468" t="s">
        <v>43</v>
      </c>
      <c r="J958" s="469" t="str">
        <f>IF(ISBLANK(INDEX('Policy Characteristics'!D:D,MATCH($C958,'Policy Characteristics'!$C:$C,0))),"",INDEX('Policy Characteristics'!D:D,MATCH($C958,'Policy Characteristics'!$C:$C,0)))</f>
        <v>Hydrogen Combustion</v>
      </c>
      <c r="K958" s="446" t="str">
        <f>IF(ISBLANK(INDEX('Policy Characteristics'!E:E,MATCH($C958,'Policy Characteristics'!$C:$C,0))),"",INDEX('Policy Characteristics'!E:E,MATCH($C958,'Policy Characteristics'!$C:$C,0)))</f>
        <v>indst shift to hydrogen</v>
      </c>
      <c r="L958" s="242">
        <f>IF(ISBLANK(INDEX('Policy Characteristics'!F:F,MATCH($C958,'Policy Characteristics'!$C:$C,0))),"",INDEX('Policy Characteristics'!F:F,MATCH($C958,'Policy Characteristics'!$C:$C,0)))</f>
        <v>0</v>
      </c>
      <c r="M958" s="242">
        <f>IF(ISBLANK(INDEX('Policy Characteristics'!G:G,MATCH($C958,'Policy Characteristics'!$C:$C,0))),"",INDEX('Policy Characteristics'!G:G,MATCH($C958,'Policy Characteristics'!$C:$C,0)))</f>
        <v>1</v>
      </c>
      <c r="N958" s="242">
        <f>IF(ISBLANK(INDEX('Policy Characteristics'!H:H,MATCH($C958,'Policy Characteristics'!$C:$C,0))),"",INDEX('Policy Characteristics'!H:H,MATCH($C958,'Policy Characteristics'!$C:$C,0)))</f>
        <v>0.01</v>
      </c>
      <c r="O958" s="446" t="str">
        <f>IF(ISBLANK(INDEX('Policy Characteristics'!I:I,MATCH($C958,'Policy Characteristics'!$C:$C,0))),"",INDEX('Policy Characteristics'!I:I,MATCH($C958,'Policy Characteristics'!$C:$C,0)))</f>
        <v>% of fuel shifted</v>
      </c>
      <c r="P958" s="446" t="str">
        <f>IF(ISBLANK(INDEX('Policy Characteristics'!J:J,MATCH($C958,'Policy Characteristics'!$C:$C,0))),"",INDEX('Policy Characteristics'!J:J,MATCH($C958,'Policy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8" s="446" t="str">
        <f>IF(ISBLANK(INDEX('Policy Characteristics'!K:K,MATCH($C958,'Policy Characteristics'!$C:$C,0))),"",INDEX('Policy Characteristics'!K:K,MATCH($C958,'Policy Characteristics'!$C:$C,0)))</f>
        <v>industry-ag-main.html#fuel-switching</v>
      </c>
      <c r="R958" s="446" t="str">
        <f>IF(ISBLANK(INDEX('Policy Characteristics'!L:L,MATCH($C958,'Policy Characteristics'!$C:$C,0))),"",INDEX('Policy Characteristics'!L:L,MATCH($C958,'Policy Characteristics'!$C:$C,0)))</f>
        <v>industry-elec-and-hydrogen.html</v>
      </c>
    </row>
    <row r="959" spans="1:18" s="295" customFormat="1" x14ac:dyDescent="0.25">
      <c r="A959" s="446" t="str">
        <f>IF(ISBLANK(INDEX('Policy Characteristics'!A:A,MATCH($C959,'Policy Characteristics'!$C:$C,0))),"",INDEX('Policy Characteristics'!A:A,MATCH($C959,'Policy Characteristics'!$C:$C,0)))</f>
        <v>Industry</v>
      </c>
      <c r="B959" s="467" t="str">
        <f>IF(ISBLANK(INDEX('Policy Characteristics'!B:B,MATCH($C959,'Policy Characteristics'!$C:$C,0))),"",INDEX('Policy Characteristics'!B:B,MATCH($C959,'Policy Characteristics'!$C:$C,0)))</f>
        <v>Hydrogen Combustion</v>
      </c>
      <c r="C959" s="446" t="str">
        <f t="shared" si="40"/>
        <v>Fraction of Eligible Industrial Energy Use Shifted to Hydrogen</v>
      </c>
      <c r="D959" s="294" t="s">
        <v>3084</v>
      </c>
      <c r="E959" t="s">
        <v>3517</v>
      </c>
      <c r="F959" t="s">
        <v>3046</v>
      </c>
      <c r="G959" s="339" t="s">
        <v>3524</v>
      </c>
      <c r="H959" s="20">
        <v>2196</v>
      </c>
      <c r="I959" s="468" t="s">
        <v>43</v>
      </c>
      <c r="J959" s="469" t="str">
        <f>IF(ISBLANK(INDEX('Policy Characteristics'!D:D,MATCH($C959,'Policy Characteristics'!$C:$C,0))),"",INDEX('Policy Characteristics'!D:D,MATCH($C959,'Policy Characteristics'!$C:$C,0)))</f>
        <v>Hydrogen Combustion</v>
      </c>
      <c r="K959" s="446" t="str">
        <f>IF(ISBLANK(INDEX('Policy Characteristics'!E:E,MATCH($C959,'Policy Characteristics'!$C:$C,0))),"",INDEX('Policy Characteristics'!E:E,MATCH($C959,'Policy Characteristics'!$C:$C,0)))</f>
        <v>indst shift to hydrogen</v>
      </c>
      <c r="L959" s="242">
        <f>IF(ISBLANK(INDEX('Policy Characteristics'!F:F,MATCH($C959,'Policy Characteristics'!$C:$C,0))),"",INDEX('Policy Characteristics'!F:F,MATCH($C959,'Policy Characteristics'!$C:$C,0)))</f>
        <v>0</v>
      </c>
      <c r="M959" s="242">
        <f>IF(ISBLANK(INDEX('Policy Characteristics'!G:G,MATCH($C959,'Policy Characteristics'!$C:$C,0))),"",INDEX('Policy Characteristics'!G:G,MATCH($C959,'Policy Characteristics'!$C:$C,0)))</f>
        <v>1</v>
      </c>
      <c r="N959" s="242">
        <f>IF(ISBLANK(INDEX('Policy Characteristics'!H:H,MATCH($C959,'Policy Characteristics'!$C:$C,0))),"",INDEX('Policy Characteristics'!H:H,MATCH($C959,'Policy Characteristics'!$C:$C,0)))</f>
        <v>0.01</v>
      </c>
      <c r="O959" s="446" t="str">
        <f>IF(ISBLANK(INDEX('Policy Characteristics'!I:I,MATCH($C959,'Policy Characteristics'!$C:$C,0))),"",INDEX('Policy Characteristics'!I:I,MATCH($C959,'Policy Characteristics'!$C:$C,0)))</f>
        <v>% of fuel shifted</v>
      </c>
      <c r="P959" s="446" t="str">
        <f>IF(ISBLANK(INDEX('Policy Characteristics'!J:J,MATCH($C959,'Policy Characteristics'!$C:$C,0))),"",INDEX('Policy Characteristics'!J:J,MATCH($C959,'Policy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9" s="446" t="str">
        <f>IF(ISBLANK(INDEX('Policy Characteristics'!K:K,MATCH($C959,'Policy Characteristics'!$C:$C,0))),"",INDEX('Policy Characteristics'!K:K,MATCH($C959,'Policy Characteristics'!$C:$C,0)))</f>
        <v>industry-ag-main.html#fuel-switching</v>
      </c>
      <c r="R959" s="446" t="str">
        <f>IF(ISBLANK(INDEX('Policy Characteristics'!L:L,MATCH($C959,'Policy Characteristics'!$C:$C,0))),"",INDEX('Policy Characteristics'!L:L,MATCH($C959,'Policy Characteristics'!$C:$C,0)))</f>
        <v>industry-elec-and-hydrogen.html</v>
      </c>
    </row>
    <row r="960" spans="1:18" s="295" customFormat="1" x14ac:dyDescent="0.25">
      <c r="A960" s="446" t="str">
        <f>IF(ISBLANK(INDEX('Policy Characteristics'!A:A,MATCH($C960,'Policy Characteristics'!$C:$C,0))),"",INDEX('Policy Characteristics'!A:A,MATCH($C960,'Policy Characteristics'!$C:$C,0)))</f>
        <v>Industry</v>
      </c>
      <c r="B960" s="467" t="str">
        <f>IF(ISBLANK(INDEX('Policy Characteristics'!B:B,MATCH($C960,'Policy Characteristics'!$C:$C,0))),"",INDEX('Policy Characteristics'!B:B,MATCH($C960,'Policy Characteristics'!$C:$C,0)))</f>
        <v>Hydrogen Combustion</v>
      </c>
      <c r="C960" s="446" t="str">
        <f t="shared" si="40"/>
        <v>Fraction of Eligible Industrial Energy Use Shifted to Hydrogen</v>
      </c>
      <c r="D960" s="294" t="s">
        <v>3084</v>
      </c>
      <c r="E960" t="s">
        <v>3518</v>
      </c>
      <c r="F960" t="s">
        <v>3046</v>
      </c>
      <c r="G960" s="339" t="s">
        <v>3525</v>
      </c>
      <c r="H960" s="20">
        <v>2197</v>
      </c>
      <c r="I960" s="468" t="s">
        <v>43</v>
      </c>
      <c r="J960" s="469" t="str">
        <f>IF(ISBLANK(INDEX('Policy Characteristics'!D:D,MATCH($C960,'Policy Characteristics'!$C:$C,0))),"",INDEX('Policy Characteristics'!D:D,MATCH($C960,'Policy Characteristics'!$C:$C,0)))</f>
        <v>Hydrogen Combustion</v>
      </c>
      <c r="K960" s="446" t="str">
        <f>IF(ISBLANK(INDEX('Policy Characteristics'!E:E,MATCH($C960,'Policy Characteristics'!$C:$C,0))),"",INDEX('Policy Characteristics'!E:E,MATCH($C960,'Policy Characteristics'!$C:$C,0)))</f>
        <v>indst shift to hydrogen</v>
      </c>
      <c r="L960" s="242">
        <f>IF(ISBLANK(INDEX('Policy Characteristics'!F:F,MATCH($C960,'Policy Characteristics'!$C:$C,0))),"",INDEX('Policy Characteristics'!F:F,MATCH($C960,'Policy Characteristics'!$C:$C,0)))</f>
        <v>0</v>
      </c>
      <c r="M960" s="242">
        <f>IF(ISBLANK(INDEX('Policy Characteristics'!G:G,MATCH($C960,'Policy Characteristics'!$C:$C,0))),"",INDEX('Policy Characteristics'!G:G,MATCH($C960,'Policy Characteristics'!$C:$C,0)))</f>
        <v>1</v>
      </c>
      <c r="N960" s="242">
        <f>IF(ISBLANK(INDEX('Policy Characteristics'!H:H,MATCH($C960,'Policy Characteristics'!$C:$C,0))),"",INDEX('Policy Characteristics'!H:H,MATCH($C960,'Policy Characteristics'!$C:$C,0)))</f>
        <v>0.01</v>
      </c>
      <c r="O960" s="446" t="str">
        <f>IF(ISBLANK(INDEX('Policy Characteristics'!I:I,MATCH($C960,'Policy Characteristics'!$C:$C,0))),"",INDEX('Policy Characteristics'!I:I,MATCH($C960,'Policy Characteristics'!$C:$C,0)))</f>
        <v>% of fuel shifted</v>
      </c>
      <c r="P960" s="446" t="str">
        <f>IF(ISBLANK(INDEX('Policy Characteristics'!J:J,MATCH($C960,'Policy Characteristics'!$C:$C,0))),"",INDEX('Policy Characteristics'!J:J,MATCH($C960,'Policy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0" s="446" t="str">
        <f>IF(ISBLANK(INDEX('Policy Characteristics'!K:K,MATCH($C960,'Policy Characteristics'!$C:$C,0))),"",INDEX('Policy Characteristics'!K:K,MATCH($C960,'Policy Characteristics'!$C:$C,0)))</f>
        <v>industry-ag-main.html#fuel-switching</v>
      </c>
      <c r="R960" s="446" t="str">
        <f>IF(ISBLANK(INDEX('Policy Characteristics'!L:L,MATCH($C960,'Policy Characteristics'!$C:$C,0))),"",INDEX('Policy Characteristics'!L:L,MATCH($C960,'Policy Characteristics'!$C:$C,0)))</f>
        <v>industry-elec-and-hydrogen.html</v>
      </c>
    </row>
    <row r="961" spans="1:18" s="295" customFormat="1" x14ac:dyDescent="0.25">
      <c r="A961" s="446" t="str">
        <f>IF(ISBLANK(INDEX('Policy Characteristics'!A:A,MATCH($C961,'Policy Characteristics'!$C:$C,0))),"",INDEX('Policy Characteristics'!A:A,MATCH($C961,'Policy Characteristics'!$C:$C,0)))</f>
        <v>Industry</v>
      </c>
      <c r="B961" s="467" t="str">
        <f>IF(ISBLANK(INDEX('Policy Characteristics'!B:B,MATCH($C961,'Policy Characteristics'!$C:$C,0))),"",INDEX('Policy Characteristics'!B:B,MATCH($C961,'Policy Characteristics'!$C:$C,0)))</f>
        <v>Hydrogen Combustion</v>
      </c>
      <c r="C961" s="446" t="str">
        <f t="shared" si="40"/>
        <v>Fraction of Eligible Industrial Energy Use Shifted to Hydrogen</v>
      </c>
      <c r="D961" s="294" t="s">
        <v>3084</v>
      </c>
      <c r="E961" t="s">
        <v>3519</v>
      </c>
      <c r="F961" t="s">
        <v>3046</v>
      </c>
      <c r="G961" s="339" t="s">
        <v>3526</v>
      </c>
      <c r="H961" s="20">
        <v>2198</v>
      </c>
      <c r="I961" s="468" t="s">
        <v>44</v>
      </c>
      <c r="J961" s="469" t="str">
        <f>IF(ISBLANK(INDEX('Policy Characteristics'!D:D,MATCH($C961,'Policy Characteristics'!$C:$C,0))),"",INDEX('Policy Characteristics'!D:D,MATCH($C961,'Policy Characteristics'!$C:$C,0)))</f>
        <v>Hydrogen Combustion</v>
      </c>
      <c r="K961" s="446" t="str">
        <f>IF(ISBLANK(INDEX('Policy Characteristics'!E:E,MATCH($C961,'Policy Characteristics'!$C:$C,0))),"",INDEX('Policy Characteristics'!E:E,MATCH($C961,'Policy Characteristics'!$C:$C,0)))</f>
        <v>indst shift to hydrogen</v>
      </c>
      <c r="L961" s="242">
        <f>IF(ISBLANK(INDEX('Policy Characteristics'!F:F,MATCH($C961,'Policy Characteristics'!$C:$C,0))),"",INDEX('Policy Characteristics'!F:F,MATCH($C961,'Policy Characteristics'!$C:$C,0)))</f>
        <v>0</v>
      </c>
      <c r="M961" s="242">
        <f>IF(ISBLANK(INDEX('Policy Characteristics'!G:G,MATCH($C961,'Policy Characteristics'!$C:$C,0))),"",INDEX('Policy Characteristics'!G:G,MATCH($C961,'Policy Characteristics'!$C:$C,0)))</f>
        <v>1</v>
      </c>
      <c r="N961" s="242">
        <f>IF(ISBLANK(INDEX('Policy Characteristics'!H:H,MATCH($C961,'Policy Characteristics'!$C:$C,0))),"",INDEX('Policy Characteristics'!H:H,MATCH($C961,'Policy Characteristics'!$C:$C,0)))</f>
        <v>0.01</v>
      </c>
      <c r="O961" s="446" t="str">
        <f>IF(ISBLANK(INDEX('Policy Characteristics'!I:I,MATCH($C961,'Policy Characteristics'!$C:$C,0))),"",INDEX('Policy Characteristics'!I:I,MATCH($C961,'Policy Characteristics'!$C:$C,0)))</f>
        <v>% of fuel shifted</v>
      </c>
      <c r="P961" s="446" t="str">
        <f>IF(ISBLANK(INDEX('Policy Characteristics'!J:J,MATCH($C961,'Policy Characteristics'!$C:$C,0))),"",INDEX('Policy Characteristics'!J:J,MATCH($C961,'Policy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1" s="446" t="str">
        <f>IF(ISBLANK(INDEX('Policy Characteristics'!K:K,MATCH($C961,'Policy Characteristics'!$C:$C,0))),"",INDEX('Policy Characteristics'!K:K,MATCH($C961,'Policy Characteristics'!$C:$C,0)))</f>
        <v>industry-ag-main.html#fuel-switching</v>
      </c>
      <c r="R961" s="446" t="str">
        <f>IF(ISBLANK(INDEX('Policy Characteristics'!L:L,MATCH($C961,'Policy Characteristics'!$C:$C,0))),"",INDEX('Policy Characteristics'!L:L,MATCH($C961,'Policy Characteristics'!$C:$C,0)))</f>
        <v>industry-elec-and-hydrogen.html</v>
      </c>
    </row>
    <row r="962" spans="1:18" s="295" customFormat="1" x14ac:dyDescent="0.25">
      <c r="A962" s="446" t="str">
        <f>IF(ISBLANK(INDEX('Policy Characteristics'!A:A,MATCH($C962,'Policy Characteristics'!$C:$C,0))),"",INDEX('Policy Characteristics'!A:A,MATCH($C962,'Policy Characteristics'!$C:$C,0)))</f>
        <v>Industry</v>
      </c>
      <c r="B962" s="467" t="str">
        <f>IF(ISBLANK(INDEX('Policy Characteristics'!B:B,MATCH($C962,'Policy Characteristics'!$C:$C,0))),"",INDEX('Policy Characteristics'!B:B,MATCH($C962,'Policy Characteristics'!$C:$C,0)))</f>
        <v>Hydrogen Combustion</v>
      </c>
      <c r="C962" s="446" t="str">
        <f t="shared" si="40"/>
        <v>Fraction of Eligible Industrial Energy Use Shifted to Hydrogen</v>
      </c>
      <c r="D962" s="294" t="s">
        <v>3084</v>
      </c>
      <c r="E962" t="s">
        <v>3520</v>
      </c>
      <c r="F962" t="s">
        <v>3046</v>
      </c>
      <c r="G962" s="339" t="s">
        <v>3527</v>
      </c>
      <c r="H962" s="20">
        <v>2199</v>
      </c>
      <c r="I962" s="468" t="s">
        <v>43</v>
      </c>
      <c r="J962" s="469" t="str">
        <f>IF(ISBLANK(INDEX('Policy Characteristics'!D:D,MATCH($C962,'Policy Characteristics'!$C:$C,0))),"",INDEX('Policy Characteristics'!D:D,MATCH($C962,'Policy Characteristics'!$C:$C,0)))</f>
        <v>Hydrogen Combustion</v>
      </c>
      <c r="K962" s="446" t="str">
        <f>IF(ISBLANK(INDEX('Policy Characteristics'!E:E,MATCH($C962,'Policy Characteristics'!$C:$C,0))),"",INDEX('Policy Characteristics'!E:E,MATCH($C962,'Policy Characteristics'!$C:$C,0)))</f>
        <v>indst shift to hydrogen</v>
      </c>
      <c r="L962" s="242">
        <f>IF(ISBLANK(INDEX('Policy Characteristics'!F:F,MATCH($C962,'Policy Characteristics'!$C:$C,0))),"",INDEX('Policy Characteristics'!F:F,MATCH($C962,'Policy Characteristics'!$C:$C,0)))</f>
        <v>0</v>
      </c>
      <c r="M962" s="242">
        <f>IF(ISBLANK(INDEX('Policy Characteristics'!G:G,MATCH($C962,'Policy Characteristics'!$C:$C,0))),"",INDEX('Policy Characteristics'!G:G,MATCH($C962,'Policy Characteristics'!$C:$C,0)))</f>
        <v>1</v>
      </c>
      <c r="N962" s="242">
        <f>IF(ISBLANK(INDEX('Policy Characteristics'!H:H,MATCH($C962,'Policy Characteristics'!$C:$C,0))),"",INDEX('Policy Characteristics'!H:H,MATCH($C962,'Policy Characteristics'!$C:$C,0)))</f>
        <v>0.01</v>
      </c>
      <c r="O962" s="446" t="str">
        <f>IF(ISBLANK(INDEX('Policy Characteristics'!I:I,MATCH($C962,'Policy Characteristics'!$C:$C,0))),"",INDEX('Policy Characteristics'!I:I,MATCH($C962,'Policy Characteristics'!$C:$C,0)))</f>
        <v>% of fuel shifted</v>
      </c>
      <c r="P962" s="446" t="str">
        <f>IF(ISBLANK(INDEX('Policy Characteristics'!J:J,MATCH($C962,'Policy Characteristics'!$C:$C,0))),"",INDEX('Policy Characteristics'!J:J,MATCH($C962,'Policy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2" s="446" t="str">
        <f>IF(ISBLANK(INDEX('Policy Characteristics'!K:K,MATCH($C962,'Policy Characteristics'!$C:$C,0))),"",INDEX('Policy Characteristics'!K:K,MATCH($C962,'Policy Characteristics'!$C:$C,0)))</f>
        <v>industry-ag-main.html#fuel-switching</v>
      </c>
      <c r="R962" s="446" t="str">
        <f>IF(ISBLANK(INDEX('Policy Characteristics'!L:L,MATCH($C962,'Policy Characteristics'!$C:$C,0))),"",INDEX('Policy Characteristics'!L:L,MATCH($C962,'Policy Characteristics'!$C:$C,0)))</f>
        <v>industry-elec-and-hydrogen.html</v>
      </c>
    </row>
    <row r="963" spans="1:18" s="295" customFormat="1" x14ac:dyDescent="0.25">
      <c r="A963" s="446" t="str">
        <f>IF(ISBLANK(INDEX('Policy Characteristics'!A:A,MATCH($C963,'Policy Characteristics'!$C:$C,0))),"",INDEX('Policy Characteristics'!A:A,MATCH($C963,'Policy Characteristics'!$C:$C,0)))</f>
        <v>Industry</v>
      </c>
      <c r="B963" s="467" t="str">
        <f>IF(ISBLANK(INDEX('Policy Characteristics'!B:B,MATCH($C963,'Policy Characteristics'!$C:$C,0))),"",INDEX('Policy Characteristics'!B:B,MATCH($C963,'Policy Characteristics'!$C:$C,0)))</f>
        <v>Hydrogen Combustion</v>
      </c>
      <c r="C963" s="446" t="str">
        <f t="shared" si="40"/>
        <v>Fraction of Eligible Industrial Energy Use Shifted to Hydrogen</v>
      </c>
      <c r="D963" s="294" t="s">
        <v>3084</v>
      </c>
      <c r="E963" t="s">
        <v>3521</v>
      </c>
      <c r="F963" t="s">
        <v>3046</v>
      </c>
      <c r="G963" s="339" t="s">
        <v>3528</v>
      </c>
      <c r="H963" s="20">
        <v>2200</v>
      </c>
      <c r="I963" s="468" t="s">
        <v>44</v>
      </c>
      <c r="J963" s="469" t="str">
        <f>IF(ISBLANK(INDEX('Policy Characteristics'!D:D,MATCH($C963,'Policy Characteristics'!$C:$C,0))),"",INDEX('Policy Characteristics'!D:D,MATCH($C963,'Policy Characteristics'!$C:$C,0)))</f>
        <v>Hydrogen Combustion</v>
      </c>
      <c r="K963" s="446" t="str">
        <f>IF(ISBLANK(INDEX('Policy Characteristics'!E:E,MATCH($C963,'Policy Characteristics'!$C:$C,0))),"",INDEX('Policy Characteristics'!E:E,MATCH($C963,'Policy Characteristics'!$C:$C,0)))</f>
        <v>indst shift to hydrogen</v>
      </c>
      <c r="L963" s="242">
        <f>IF(ISBLANK(INDEX('Policy Characteristics'!F:F,MATCH($C963,'Policy Characteristics'!$C:$C,0))),"",INDEX('Policy Characteristics'!F:F,MATCH($C963,'Policy Characteristics'!$C:$C,0)))</f>
        <v>0</v>
      </c>
      <c r="M963" s="242">
        <f>IF(ISBLANK(INDEX('Policy Characteristics'!G:G,MATCH($C963,'Policy Characteristics'!$C:$C,0))),"",INDEX('Policy Characteristics'!G:G,MATCH($C963,'Policy Characteristics'!$C:$C,0)))</f>
        <v>1</v>
      </c>
      <c r="N963" s="242">
        <f>IF(ISBLANK(INDEX('Policy Characteristics'!H:H,MATCH($C963,'Policy Characteristics'!$C:$C,0))),"",INDEX('Policy Characteristics'!H:H,MATCH($C963,'Policy Characteristics'!$C:$C,0)))</f>
        <v>0.01</v>
      </c>
      <c r="O963" s="446" t="str">
        <f>IF(ISBLANK(INDEX('Policy Characteristics'!I:I,MATCH($C963,'Policy Characteristics'!$C:$C,0))),"",INDEX('Policy Characteristics'!I:I,MATCH($C963,'Policy Characteristics'!$C:$C,0)))</f>
        <v>% of fuel shifted</v>
      </c>
      <c r="P963" s="446" t="str">
        <f>IF(ISBLANK(INDEX('Policy Characteristics'!J:J,MATCH($C963,'Policy Characteristics'!$C:$C,0))),"",INDEX('Policy Characteristics'!J:J,MATCH($C963,'Policy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3" s="446" t="str">
        <f>IF(ISBLANK(INDEX('Policy Characteristics'!K:K,MATCH($C963,'Policy Characteristics'!$C:$C,0))),"",INDEX('Policy Characteristics'!K:K,MATCH($C963,'Policy Characteristics'!$C:$C,0)))</f>
        <v>industry-ag-main.html#fuel-switching</v>
      </c>
      <c r="R963" s="446" t="str">
        <f>IF(ISBLANK(INDEX('Policy Characteristics'!L:L,MATCH($C963,'Policy Characteristics'!$C:$C,0))),"",INDEX('Policy Characteristics'!L:L,MATCH($C963,'Policy Characteristics'!$C:$C,0)))</f>
        <v>industry-elec-and-hydrogen.html</v>
      </c>
    </row>
    <row r="964" spans="1:18" s="295" customFormat="1" x14ac:dyDescent="0.25">
      <c r="A964" s="446" t="str">
        <f>IF(ISBLANK(INDEX('Policy Characteristics'!A:A,MATCH($C964,'Policy Characteristics'!$C:$C,0))),"",INDEX('Policy Characteristics'!A:A,MATCH($C964,'Policy Characteristics'!$C:$C,0)))</f>
        <v>Industry</v>
      </c>
      <c r="B964" s="467" t="str">
        <f>IF(ISBLANK(INDEX('Policy Characteristics'!B:B,MATCH($C964,'Policy Characteristics'!$C:$C,0))),"",INDEX('Policy Characteristics'!B:B,MATCH($C964,'Policy Characteristics'!$C:$C,0)))</f>
        <v>Hydrogen Combustion</v>
      </c>
      <c r="C964" s="446" t="str">
        <f t="shared" si="40"/>
        <v>Fraction of Eligible Industrial Energy Use Shifted to Hydrogen</v>
      </c>
      <c r="D964" s="294" t="s">
        <v>3084</v>
      </c>
      <c r="E964" t="s">
        <v>3673</v>
      </c>
      <c r="F964" t="s">
        <v>3046</v>
      </c>
      <c r="G964" s="339" t="s">
        <v>3673</v>
      </c>
      <c r="H964" s="20">
        <v>2201</v>
      </c>
      <c r="I964" s="468" t="s">
        <v>44</v>
      </c>
      <c r="J964" s="469" t="str">
        <f>IF(ISBLANK(INDEX('Policy Characteristics'!D:D,MATCH($C964,'Policy Characteristics'!$C:$C,0))),"",INDEX('Policy Characteristics'!D:D,MATCH($C964,'Policy Characteristics'!$C:$C,0)))</f>
        <v>Hydrogen Combustion</v>
      </c>
      <c r="K964" s="446" t="str">
        <f>IF(ISBLANK(INDEX('Policy Characteristics'!E:E,MATCH($C964,'Policy Characteristics'!$C:$C,0))),"",INDEX('Policy Characteristics'!E:E,MATCH($C964,'Policy Characteristics'!$C:$C,0)))</f>
        <v>indst shift to hydrogen</v>
      </c>
      <c r="L964" s="242">
        <f>IF(ISBLANK(INDEX('Policy Characteristics'!F:F,MATCH($C964,'Policy Characteristics'!$C:$C,0))),"",INDEX('Policy Characteristics'!F:F,MATCH($C964,'Policy Characteristics'!$C:$C,0)))</f>
        <v>0</v>
      </c>
      <c r="M964" s="242">
        <f>IF(ISBLANK(INDEX('Policy Characteristics'!G:G,MATCH($C964,'Policy Characteristics'!$C:$C,0))),"",INDEX('Policy Characteristics'!G:G,MATCH($C964,'Policy Characteristics'!$C:$C,0)))</f>
        <v>1</v>
      </c>
      <c r="N964" s="242">
        <f>IF(ISBLANK(INDEX('Policy Characteristics'!H:H,MATCH($C964,'Policy Characteristics'!$C:$C,0))),"",INDEX('Policy Characteristics'!H:H,MATCH($C964,'Policy Characteristics'!$C:$C,0)))</f>
        <v>0.01</v>
      </c>
      <c r="O964" s="446" t="str">
        <f>IF(ISBLANK(INDEX('Policy Characteristics'!I:I,MATCH($C964,'Policy Characteristics'!$C:$C,0))),"",INDEX('Policy Characteristics'!I:I,MATCH($C964,'Policy Characteristics'!$C:$C,0)))</f>
        <v>% of fuel shifted</v>
      </c>
      <c r="P964" s="446" t="str">
        <f>IF(ISBLANK(INDEX('Policy Characteristics'!J:J,MATCH($C964,'Policy Characteristics'!$C:$C,0))),"",INDEX('Policy Characteristics'!J:J,MATCH($C964,'Policy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4" s="446" t="str">
        <f>IF(ISBLANK(INDEX('Policy Characteristics'!K:K,MATCH($C964,'Policy Characteristics'!$C:$C,0))),"",INDEX('Policy Characteristics'!K:K,MATCH($C964,'Policy Characteristics'!$C:$C,0)))</f>
        <v>industry-ag-main.html#fuel-switching</v>
      </c>
      <c r="R964" s="446" t="str">
        <f>IF(ISBLANK(INDEX('Policy Characteristics'!L:L,MATCH($C964,'Policy Characteristics'!$C:$C,0))),"",INDEX('Policy Characteristics'!L:L,MATCH($C964,'Policy Characteristics'!$C:$C,0)))</f>
        <v>industry-elec-and-hydrogen.html</v>
      </c>
    </row>
    <row r="965" spans="1:18" s="295" customFormat="1" x14ac:dyDescent="0.25">
      <c r="A965" s="446" t="str">
        <f>IF(ISBLANK(INDEX('Policy Characteristics'!A:A,MATCH($C965,'Policy Characteristics'!$C:$C,0))),"",INDEX('Policy Characteristics'!A:A,MATCH($C965,'Policy Characteristics'!$C:$C,0)))</f>
        <v>Industry</v>
      </c>
      <c r="B965" s="467" t="str">
        <f>IF(ISBLANK(INDEX('Policy Characteristics'!B:B,MATCH($C965,'Policy Characteristics'!$C:$C,0))),"",INDEX('Policy Characteristics'!B:B,MATCH($C965,'Policy Characteristics'!$C:$C,0)))</f>
        <v>Hydrogen Combustion</v>
      </c>
      <c r="C965" s="446" t="str">
        <f t="shared" si="40"/>
        <v>Fraction of Eligible Industrial Energy Use Shifted to Hydrogen</v>
      </c>
      <c r="D965" s="294" t="s">
        <v>3085</v>
      </c>
      <c r="E965" t="s">
        <v>3515</v>
      </c>
      <c r="F965" t="s">
        <v>3047</v>
      </c>
      <c r="G965" s="339" t="s">
        <v>3522</v>
      </c>
      <c r="H965" s="20">
        <v>2202</v>
      </c>
      <c r="I965" s="468" t="s">
        <v>43</v>
      </c>
      <c r="J965" s="469" t="str">
        <f>IF(ISBLANK(INDEX('Policy Characteristics'!D:D,MATCH($C965,'Policy Characteristics'!$C:$C,0))),"",INDEX('Policy Characteristics'!D:D,MATCH($C965,'Policy Characteristics'!$C:$C,0)))</f>
        <v>Hydrogen Combustion</v>
      </c>
      <c r="K965" s="446" t="str">
        <f>IF(ISBLANK(INDEX('Policy Characteristics'!E:E,MATCH($C965,'Policy Characteristics'!$C:$C,0))),"",INDEX('Policy Characteristics'!E:E,MATCH($C965,'Policy Characteristics'!$C:$C,0)))</f>
        <v>indst shift to hydrogen</v>
      </c>
      <c r="L965" s="242">
        <f>IF(ISBLANK(INDEX('Policy Characteristics'!F:F,MATCH($C965,'Policy Characteristics'!$C:$C,0))),"",INDEX('Policy Characteristics'!F:F,MATCH($C965,'Policy Characteristics'!$C:$C,0)))</f>
        <v>0</v>
      </c>
      <c r="M965" s="242">
        <f>IF(ISBLANK(INDEX('Policy Characteristics'!G:G,MATCH($C965,'Policy Characteristics'!$C:$C,0))),"",INDEX('Policy Characteristics'!G:G,MATCH($C965,'Policy Characteristics'!$C:$C,0)))</f>
        <v>1</v>
      </c>
      <c r="N965" s="242">
        <f>IF(ISBLANK(INDEX('Policy Characteristics'!H:H,MATCH($C965,'Policy Characteristics'!$C:$C,0))),"",INDEX('Policy Characteristics'!H:H,MATCH($C965,'Policy Characteristics'!$C:$C,0)))</f>
        <v>0.01</v>
      </c>
      <c r="O965" s="446" t="str">
        <f>IF(ISBLANK(INDEX('Policy Characteristics'!I:I,MATCH($C965,'Policy Characteristics'!$C:$C,0))),"",INDEX('Policy Characteristics'!I:I,MATCH($C965,'Policy Characteristics'!$C:$C,0)))</f>
        <v>% of fuel shifted</v>
      </c>
      <c r="P965" s="446" t="str">
        <f>IF(ISBLANK(INDEX('Policy Characteristics'!J:J,MATCH($C965,'Policy Characteristics'!$C:$C,0))),"",INDEX('Policy Characteristics'!J:J,MATCH($C965,'Policy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5" s="446" t="str">
        <f>IF(ISBLANK(INDEX('Policy Characteristics'!K:K,MATCH($C965,'Policy Characteristics'!$C:$C,0))),"",INDEX('Policy Characteristics'!K:K,MATCH($C965,'Policy Characteristics'!$C:$C,0)))</f>
        <v>industry-ag-main.html#fuel-switching</v>
      </c>
      <c r="R965" s="446" t="str">
        <f>IF(ISBLANK(INDEX('Policy Characteristics'!L:L,MATCH($C965,'Policy Characteristics'!$C:$C,0))),"",INDEX('Policy Characteristics'!L:L,MATCH($C965,'Policy Characteristics'!$C:$C,0)))</f>
        <v>industry-elec-and-hydrogen.html</v>
      </c>
    </row>
    <row r="966" spans="1:18" s="295" customFormat="1" x14ac:dyDescent="0.25">
      <c r="A966" s="446" t="str">
        <f>IF(ISBLANK(INDEX('Policy Characteristics'!A:A,MATCH($C966,'Policy Characteristics'!$C:$C,0))),"",INDEX('Policy Characteristics'!A:A,MATCH($C966,'Policy Characteristics'!$C:$C,0)))</f>
        <v>Industry</v>
      </c>
      <c r="B966" s="467" t="str">
        <f>IF(ISBLANK(INDEX('Policy Characteristics'!B:B,MATCH($C966,'Policy Characteristics'!$C:$C,0))),"",INDEX('Policy Characteristics'!B:B,MATCH($C966,'Policy Characteristics'!$C:$C,0)))</f>
        <v>Hydrogen Combustion</v>
      </c>
      <c r="C966" s="446" t="str">
        <f t="shared" si="40"/>
        <v>Fraction of Eligible Industrial Energy Use Shifted to Hydrogen</v>
      </c>
      <c r="D966" s="294" t="s">
        <v>3085</v>
      </c>
      <c r="E966" t="s">
        <v>3516</v>
      </c>
      <c r="F966" t="s">
        <v>3047</v>
      </c>
      <c r="G966" s="339" t="s">
        <v>3523</v>
      </c>
      <c r="H966" s="20">
        <v>2203</v>
      </c>
      <c r="I966" s="468" t="s">
        <v>43</v>
      </c>
      <c r="J966" s="469" t="str">
        <f>IF(ISBLANK(INDEX('Policy Characteristics'!D:D,MATCH($C966,'Policy Characteristics'!$C:$C,0))),"",INDEX('Policy Characteristics'!D:D,MATCH($C966,'Policy Characteristics'!$C:$C,0)))</f>
        <v>Hydrogen Combustion</v>
      </c>
      <c r="K966" s="446" t="str">
        <f>IF(ISBLANK(INDEX('Policy Characteristics'!E:E,MATCH($C966,'Policy Characteristics'!$C:$C,0))),"",INDEX('Policy Characteristics'!E:E,MATCH($C966,'Policy Characteristics'!$C:$C,0)))</f>
        <v>indst shift to hydrogen</v>
      </c>
      <c r="L966" s="242">
        <f>IF(ISBLANK(INDEX('Policy Characteristics'!F:F,MATCH($C966,'Policy Characteristics'!$C:$C,0))),"",INDEX('Policy Characteristics'!F:F,MATCH($C966,'Policy Characteristics'!$C:$C,0)))</f>
        <v>0</v>
      </c>
      <c r="M966" s="242">
        <f>IF(ISBLANK(INDEX('Policy Characteristics'!G:G,MATCH($C966,'Policy Characteristics'!$C:$C,0))),"",INDEX('Policy Characteristics'!G:G,MATCH($C966,'Policy Characteristics'!$C:$C,0)))</f>
        <v>1</v>
      </c>
      <c r="N966" s="242">
        <f>IF(ISBLANK(INDEX('Policy Characteristics'!H:H,MATCH($C966,'Policy Characteristics'!$C:$C,0))),"",INDEX('Policy Characteristics'!H:H,MATCH($C966,'Policy Characteristics'!$C:$C,0)))</f>
        <v>0.01</v>
      </c>
      <c r="O966" s="446" t="str">
        <f>IF(ISBLANK(INDEX('Policy Characteristics'!I:I,MATCH($C966,'Policy Characteristics'!$C:$C,0))),"",INDEX('Policy Characteristics'!I:I,MATCH($C966,'Policy Characteristics'!$C:$C,0)))</f>
        <v>% of fuel shifted</v>
      </c>
      <c r="P966" s="446" t="str">
        <f>IF(ISBLANK(INDEX('Policy Characteristics'!J:J,MATCH($C966,'Policy Characteristics'!$C:$C,0))),"",INDEX('Policy Characteristics'!J:J,MATCH($C966,'Policy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6" s="446" t="str">
        <f>IF(ISBLANK(INDEX('Policy Characteristics'!K:K,MATCH($C966,'Policy Characteristics'!$C:$C,0))),"",INDEX('Policy Characteristics'!K:K,MATCH($C966,'Policy Characteristics'!$C:$C,0)))</f>
        <v>industry-ag-main.html#fuel-switching</v>
      </c>
      <c r="R966" s="446" t="str">
        <f>IF(ISBLANK(INDEX('Policy Characteristics'!L:L,MATCH($C966,'Policy Characteristics'!$C:$C,0))),"",INDEX('Policy Characteristics'!L:L,MATCH($C966,'Policy Characteristics'!$C:$C,0)))</f>
        <v>industry-elec-and-hydrogen.html</v>
      </c>
    </row>
    <row r="967" spans="1:18" s="295" customFormat="1" x14ac:dyDescent="0.25">
      <c r="A967" s="446" t="str">
        <f>IF(ISBLANK(INDEX('Policy Characteristics'!A:A,MATCH($C967,'Policy Characteristics'!$C:$C,0))),"",INDEX('Policy Characteristics'!A:A,MATCH($C967,'Policy Characteristics'!$C:$C,0)))</f>
        <v>Industry</v>
      </c>
      <c r="B967" s="467" t="str">
        <f>IF(ISBLANK(INDEX('Policy Characteristics'!B:B,MATCH($C967,'Policy Characteristics'!$C:$C,0))),"",INDEX('Policy Characteristics'!B:B,MATCH($C967,'Policy Characteristics'!$C:$C,0)))</f>
        <v>Hydrogen Combustion</v>
      </c>
      <c r="C967" s="446" t="str">
        <f t="shared" si="40"/>
        <v>Fraction of Eligible Industrial Energy Use Shifted to Hydrogen</v>
      </c>
      <c r="D967" s="294" t="s">
        <v>3085</v>
      </c>
      <c r="E967" t="s">
        <v>3517</v>
      </c>
      <c r="F967" t="s">
        <v>3047</v>
      </c>
      <c r="G967" s="339" t="s">
        <v>3524</v>
      </c>
      <c r="H967" s="20">
        <v>2204</v>
      </c>
      <c r="I967" s="468" t="s">
        <v>43</v>
      </c>
      <c r="J967" s="469" t="str">
        <f>IF(ISBLANK(INDEX('Policy Characteristics'!D:D,MATCH($C967,'Policy Characteristics'!$C:$C,0))),"",INDEX('Policy Characteristics'!D:D,MATCH($C967,'Policy Characteristics'!$C:$C,0)))</f>
        <v>Hydrogen Combustion</v>
      </c>
      <c r="K967" s="446" t="str">
        <f>IF(ISBLANK(INDEX('Policy Characteristics'!E:E,MATCH($C967,'Policy Characteristics'!$C:$C,0))),"",INDEX('Policy Characteristics'!E:E,MATCH($C967,'Policy Characteristics'!$C:$C,0)))</f>
        <v>indst shift to hydrogen</v>
      </c>
      <c r="L967" s="242">
        <f>IF(ISBLANK(INDEX('Policy Characteristics'!F:F,MATCH($C967,'Policy Characteristics'!$C:$C,0))),"",INDEX('Policy Characteristics'!F:F,MATCH($C967,'Policy Characteristics'!$C:$C,0)))</f>
        <v>0</v>
      </c>
      <c r="M967" s="242">
        <f>IF(ISBLANK(INDEX('Policy Characteristics'!G:G,MATCH($C967,'Policy Characteristics'!$C:$C,0))),"",INDEX('Policy Characteristics'!G:G,MATCH($C967,'Policy Characteristics'!$C:$C,0)))</f>
        <v>1</v>
      </c>
      <c r="N967" s="242">
        <f>IF(ISBLANK(INDEX('Policy Characteristics'!H:H,MATCH($C967,'Policy Characteristics'!$C:$C,0))),"",INDEX('Policy Characteristics'!H:H,MATCH($C967,'Policy Characteristics'!$C:$C,0)))</f>
        <v>0.01</v>
      </c>
      <c r="O967" s="446" t="str">
        <f>IF(ISBLANK(INDEX('Policy Characteristics'!I:I,MATCH($C967,'Policy Characteristics'!$C:$C,0))),"",INDEX('Policy Characteristics'!I:I,MATCH($C967,'Policy Characteristics'!$C:$C,0)))</f>
        <v>% of fuel shifted</v>
      </c>
      <c r="P967" s="446" t="str">
        <f>IF(ISBLANK(INDEX('Policy Characteristics'!J:J,MATCH($C967,'Policy Characteristics'!$C:$C,0))),"",INDEX('Policy Characteristics'!J:J,MATCH($C967,'Policy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7" s="446" t="str">
        <f>IF(ISBLANK(INDEX('Policy Characteristics'!K:K,MATCH($C967,'Policy Characteristics'!$C:$C,0))),"",INDEX('Policy Characteristics'!K:K,MATCH($C967,'Policy Characteristics'!$C:$C,0)))</f>
        <v>industry-ag-main.html#fuel-switching</v>
      </c>
      <c r="R967" s="446" t="str">
        <f>IF(ISBLANK(INDEX('Policy Characteristics'!L:L,MATCH($C967,'Policy Characteristics'!$C:$C,0))),"",INDEX('Policy Characteristics'!L:L,MATCH($C967,'Policy Characteristics'!$C:$C,0)))</f>
        <v>industry-elec-and-hydrogen.html</v>
      </c>
    </row>
    <row r="968" spans="1:18" s="295" customFormat="1" x14ac:dyDescent="0.25">
      <c r="A968" s="446" t="str">
        <f>IF(ISBLANK(INDEX('Policy Characteristics'!A:A,MATCH($C968,'Policy Characteristics'!$C:$C,0))),"",INDEX('Policy Characteristics'!A:A,MATCH($C968,'Policy Characteristics'!$C:$C,0)))</f>
        <v>Industry</v>
      </c>
      <c r="B968" s="467" t="str">
        <f>IF(ISBLANK(INDEX('Policy Characteristics'!B:B,MATCH($C968,'Policy Characteristics'!$C:$C,0))),"",INDEX('Policy Characteristics'!B:B,MATCH($C968,'Policy Characteristics'!$C:$C,0)))</f>
        <v>Hydrogen Combustion</v>
      </c>
      <c r="C968" s="446" t="str">
        <f t="shared" si="40"/>
        <v>Fraction of Eligible Industrial Energy Use Shifted to Hydrogen</v>
      </c>
      <c r="D968" s="294" t="s">
        <v>3085</v>
      </c>
      <c r="E968" t="s">
        <v>3518</v>
      </c>
      <c r="F968" t="s">
        <v>3047</v>
      </c>
      <c r="G968" s="339" t="s">
        <v>3525</v>
      </c>
      <c r="H968" s="20">
        <v>2205</v>
      </c>
      <c r="I968" s="468" t="s">
        <v>43</v>
      </c>
      <c r="J968" s="469" t="str">
        <f>IF(ISBLANK(INDEX('Policy Characteristics'!D:D,MATCH($C968,'Policy Characteristics'!$C:$C,0))),"",INDEX('Policy Characteristics'!D:D,MATCH($C968,'Policy Characteristics'!$C:$C,0)))</f>
        <v>Hydrogen Combustion</v>
      </c>
      <c r="K968" s="446" t="str">
        <f>IF(ISBLANK(INDEX('Policy Characteristics'!E:E,MATCH($C968,'Policy Characteristics'!$C:$C,0))),"",INDEX('Policy Characteristics'!E:E,MATCH($C968,'Policy Characteristics'!$C:$C,0)))</f>
        <v>indst shift to hydrogen</v>
      </c>
      <c r="L968" s="242">
        <f>IF(ISBLANK(INDEX('Policy Characteristics'!F:F,MATCH($C968,'Policy Characteristics'!$C:$C,0))),"",INDEX('Policy Characteristics'!F:F,MATCH($C968,'Policy Characteristics'!$C:$C,0)))</f>
        <v>0</v>
      </c>
      <c r="M968" s="242">
        <f>IF(ISBLANK(INDEX('Policy Characteristics'!G:G,MATCH($C968,'Policy Characteristics'!$C:$C,0))),"",INDEX('Policy Characteristics'!G:G,MATCH($C968,'Policy Characteristics'!$C:$C,0)))</f>
        <v>1</v>
      </c>
      <c r="N968" s="242">
        <f>IF(ISBLANK(INDEX('Policy Characteristics'!H:H,MATCH($C968,'Policy Characteristics'!$C:$C,0))),"",INDEX('Policy Characteristics'!H:H,MATCH($C968,'Policy Characteristics'!$C:$C,0)))</f>
        <v>0.01</v>
      </c>
      <c r="O968" s="446" t="str">
        <f>IF(ISBLANK(INDEX('Policy Characteristics'!I:I,MATCH($C968,'Policy Characteristics'!$C:$C,0))),"",INDEX('Policy Characteristics'!I:I,MATCH($C968,'Policy Characteristics'!$C:$C,0)))</f>
        <v>% of fuel shifted</v>
      </c>
      <c r="P968" s="446" t="str">
        <f>IF(ISBLANK(INDEX('Policy Characteristics'!J:J,MATCH($C968,'Policy Characteristics'!$C:$C,0))),"",INDEX('Policy Characteristics'!J:J,MATCH($C968,'Policy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8" s="446" t="str">
        <f>IF(ISBLANK(INDEX('Policy Characteristics'!K:K,MATCH($C968,'Policy Characteristics'!$C:$C,0))),"",INDEX('Policy Characteristics'!K:K,MATCH($C968,'Policy Characteristics'!$C:$C,0)))</f>
        <v>industry-ag-main.html#fuel-switching</v>
      </c>
      <c r="R968" s="446" t="str">
        <f>IF(ISBLANK(INDEX('Policy Characteristics'!L:L,MATCH($C968,'Policy Characteristics'!$C:$C,0))),"",INDEX('Policy Characteristics'!L:L,MATCH($C968,'Policy Characteristics'!$C:$C,0)))</f>
        <v>industry-elec-and-hydrogen.html</v>
      </c>
    </row>
    <row r="969" spans="1:18" s="295" customFormat="1" x14ac:dyDescent="0.25">
      <c r="A969" s="446" t="str">
        <f>IF(ISBLANK(INDEX('Policy Characteristics'!A:A,MATCH($C969,'Policy Characteristics'!$C:$C,0))),"",INDEX('Policy Characteristics'!A:A,MATCH($C969,'Policy Characteristics'!$C:$C,0)))</f>
        <v>Industry</v>
      </c>
      <c r="B969" s="467" t="str">
        <f>IF(ISBLANK(INDEX('Policy Characteristics'!B:B,MATCH($C969,'Policy Characteristics'!$C:$C,0))),"",INDEX('Policy Characteristics'!B:B,MATCH($C969,'Policy Characteristics'!$C:$C,0)))</f>
        <v>Hydrogen Combustion</v>
      </c>
      <c r="C969" s="446" t="str">
        <f t="shared" si="40"/>
        <v>Fraction of Eligible Industrial Energy Use Shifted to Hydrogen</v>
      </c>
      <c r="D969" s="294" t="s">
        <v>3085</v>
      </c>
      <c r="E969" t="s">
        <v>3519</v>
      </c>
      <c r="F969" t="s">
        <v>3047</v>
      </c>
      <c r="G969" s="339" t="s">
        <v>3526</v>
      </c>
      <c r="H969" s="20">
        <v>2206</v>
      </c>
      <c r="I969" s="468" t="s">
        <v>44</v>
      </c>
      <c r="J969" s="469" t="str">
        <f>IF(ISBLANK(INDEX('Policy Characteristics'!D:D,MATCH($C969,'Policy Characteristics'!$C:$C,0))),"",INDEX('Policy Characteristics'!D:D,MATCH($C969,'Policy Characteristics'!$C:$C,0)))</f>
        <v>Hydrogen Combustion</v>
      </c>
      <c r="K969" s="446" t="str">
        <f>IF(ISBLANK(INDEX('Policy Characteristics'!E:E,MATCH($C969,'Policy Characteristics'!$C:$C,0))),"",INDEX('Policy Characteristics'!E:E,MATCH($C969,'Policy Characteristics'!$C:$C,0)))</f>
        <v>indst shift to hydrogen</v>
      </c>
      <c r="L969" s="242">
        <f>IF(ISBLANK(INDEX('Policy Characteristics'!F:F,MATCH($C969,'Policy Characteristics'!$C:$C,0))),"",INDEX('Policy Characteristics'!F:F,MATCH($C969,'Policy Characteristics'!$C:$C,0)))</f>
        <v>0</v>
      </c>
      <c r="M969" s="242">
        <f>IF(ISBLANK(INDEX('Policy Characteristics'!G:G,MATCH($C969,'Policy Characteristics'!$C:$C,0))),"",INDEX('Policy Characteristics'!G:G,MATCH($C969,'Policy Characteristics'!$C:$C,0)))</f>
        <v>1</v>
      </c>
      <c r="N969" s="242">
        <f>IF(ISBLANK(INDEX('Policy Characteristics'!H:H,MATCH($C969,'Policy Characteristics'!$C:$C,0))),"",INDEX('Policy Characteristics'!H:H,MATCH($C969,'Policy Characteristics'!$C:$C,0)))</f>
        <v>0.01</v>
      </c>
      <c r="O969" s="446" t="str">
        <f>IF(ISBLANK(INDEX('Policy Characteristics'!I:I,MATCH($C969,'Policy Characteristics'!$C:$C,0))),"",INDEX('Policy Characteristics'!I:I,MATCH($C969,'Policy Characteristics'!$C:$C,0)))</f>
        <v>% of fuel shifted</v>
      </c>
      <c r="P969" s="446" t="str">
        <f>IF(ISBLANK(INDEX('Policy Characteristics'!J:J,MATCH($C969,'Policy Characteristics'!$C:$C,0))),"",INDEX('Policy Characteristics'!J:J,MATCH($C969,'Policy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9" s="446" t="str">
        <f>IF(ISBLANK(INDEX('Policy Characteristics'!K:K,MATCH($C969,'Policy Characteristics'!$C:$C,0))),"",INDEX('Policy Characteristics'!K:K,MATCH($C969,'Policy Characteristics'!$C:$C,0)))</f>
        <v>industry-ag-main.html#fuel-switching</v>
      </c>
      <c r="R969" s="446" t="str">
        <f>IF(ISBLANK(INDEX('Policy Characteristics'!L:L,MATCH($C969,'Policy Characteristics'!$C:$C,0))),"",INDEX('Policy Characteristics'!L:L,MATCH($C969,'Policy Characteristics'!$C:$C,0)))</f>
        <v>industry-elec-and-hydrogen.html</v>
      </c>
    </row>
    <row r="970" spans="1:18" s="295" customFormat="1" x14ac:dyDescent="0.25">
      <c r="A970" s="446" t="str">
        <f>IF(ISBLANK(INDEX('Policy Characteristics'!A:A,MATCH($C970,'Policy Characteristics'!$C:$C,0))),"",INDEX('Policy Characteristics'!A:A,MATCH($C970,'Policy Characteristics'!$C:$C,0)))</f>
        <v>Industry</v>
      </c>
      <c r="B970" s="467" t="str">
        <f>IF(ISBLANK(INDEX('Policy Characteristics'!B:B,MATCH($C970,'Policy Characteristics'!$C:$C,0))),"",INDEX('Policy Characteristics'!B:B,MATCH($C970,'Policy Characteristics'!$C:$C,0)))</f>
        <v>Hydrogen Combustion</v>
      </c>
      <c r="C970" s="446" t="str">
        <f t="shared" si="40"/>
        <v>Fraction of Eligible Industrial Energy Use Shifted to Hydrogen</v>
      </c>
      <c r="D970" s="294" t="s">
        <v>3085</v>
      </c>
      <c r="E970" t="s">
        <v>3520</v>
      </c>
      <c r="F970" t="s">
        <v>3047</v>
      </c>
      <c r="G970" s="339" t="s">
        <v>3527</v>
      </c>
      <c r="H970" s="20">
        <v>2207</v>
      </c>
      <c r="I970" s="468" t="s">
        <v>43</v>
      </c>
      <c r="J970" s="469" t="str">
        <f>IF(ISBLANK(INDEX('Policy Characteristics'!D:D,MATCH($C970,'Policy Characteristics'!$C:$C,0))),"",INDEX('Policy Characteristics'!D:D,MATCH($C970,'Policy Characteristics'!$C:$C,0)))</f>
        <v>Hydrogen Combustion</v>
      </c>
      <c r="K970" s="446" t="str">
        <f>IF(ISBLANK(INDEX('Policy Characteristics'!E:E,MATCH($C970,'Policy Characteristics'!$C:$C,0))),"",INDEX('Policy Characteristics'!E:E,MATCH($C970,'Policy Characteristics'!$C:$C,0)))</f>
        <v>indst shift to hydrogen</v>
      </c>
      <c r="L970" s="242">
        <f>IF(ISBLANK(INDEX('Policy Characteristics'!F:F,MATCH($C970,'Policy Characteristics'!$C:$C,0))),"",INDEX('Policy Characteristics'!F:F,MATCH($C970,'Policy Characteristics'!$C:$C,0)))</f>
        <v>0</v>
      </c>
      <c r="M970" s="242">
        <f>IF(ISBLANK(INDEX('Policy Characteristics'!G:G,MATCH($C970,'Policy Characteristics'!$C:$C,0))),"",INDEX('Policy Characteristics'!G:G,MATCH($C970,'Policy Characteristics'!$C:$C,0)))</f>
        <v>1</v>
      </c>
      <c r="N970" s="242">
        <f>IF(ISBLANK(INDEX('Policy Characteristics'!H:H,MATCH($C970,'Policy Characteristics'!$C:$C,0))),"",INDEX('Policy Characteristics'!H:H,MATCH($C970,'Policy Characteristics'!$C:$C,0)))</f>
        <v>0.01</v>
      </c>
      <c r="O970" s="446" t="str">
        <f>IF(ISBLANK(INDEX('Policy Characteristics'!I:I,MATCH($C970,'Policy Characteristics'!$C:$C,0))),"",INDEX('Policy Characteristics'!I:I,MATCH($C970,'Policy Characteristics'!$C:$C,0)))</f>
        <v>% of fuel shifted</v>
      </c>
      <c r="P970" s="446" t="str">
        <f>IF(ISBLANK(INDEX('Policy Characteristics'!J:J,MATCH($C970,'Policy Characteristics'!$C:$C,0))),"",INDEX('Policy Characteristics'!J:J,MATCH($C970,'Policy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0" s="446" t="str">
        <f>IF(ISBLANK(INDEX('Policy Characteristics'!K:K,MATCH($C970,'Policy Characteristics'!$C:$C,0))),"",INDEX('Policy Characteristics'!K:K,MATCH($C970,'Policy Characteristics'!$C:$C,0)))</f>
        <v>industry-ag-main.html#fuel-switching</v>
      </c>
      <c r="R970" s="446" t="str">
        <f>IF(ISBLANK(INDEX('Policy Characteristics'!L:L,MATCH($C970,'Policy Characteristics'!$C:$C,0))),"",INDEX('Policy Characteristics'!L:L,MATCH($C970,'Policy Characteristics'!$C:$C,0)))</f>
        <v>industry-elec-and-hydrogen.html</v>
      </c>
    </row>
    <row r="971" spans="1:18" s="295" customFormat="1" x14ac:dyDescent="0.25">
      <c r="A971" s="446" t="str">
        <f>IF(ISBLANK(INDEX('Policy Characteristics'!A:A,MATCH($C971,'Policy Characteristics'!$C:$C,0))),"",INDEX('Policy Characteristics'!A:A,MATCH($C971,'Policy Characteristics'!$C:$C,0)))</f>
        <v>Industry</v>
      </c>
      <c r="B971" s="467" t="str">
        <f>IF(ISBLANK(INDEX('Policy Characteristics'!B:B,MATCH($C971,'Policy Characteristics'!$C:$C,0))),"",INDEX('Policy Characteristics'!B:B,MATCH($C971,'Policy Characteristics'!$C:$C,0)))</f>
        <v>Hydrogen Combustion</v>
      </c>
      <c r="C971" s="446" t="str">
        <f t="shared" si="40"/>
        <v>Fraction of Eligible Industrial Energy Use Shifted to Hydrogen</v>
      </c>
      <c r="D971" s="294" t="s">
        <v>3085</v>
      </c>
      <c r="E971" t="s">
        <v>3521</v>
      </c>
      <c r="F971" t="s">
        <v>3047</v>
      </c>
      <c r="G971" s="339" t="s">
        <v>3528</v>
      </c>
      <c r="H971" s="20">
        <v>2208</v>
      </c>
      <c r="I971" s="468" t="s">
        <v>44</v>
      </c>
      <c r="J971" s="469" t="str">
        <f>IF(ISBLANK(INDEX('Policy Characteristics'!D:D,MATCH($C971,'Policy Characteristics'!$C:$C,0))),"",INDEX('Policy Characteristics'!D:D,MATCH($C971,'Policy Characteristics'!$C:$C,0)))</f>
        <v>Hydrogen Combustion</v>
      </c>
      <c r="K971" s="446" t="str">
        <f>IF(ISBLANK(INDEX('Policy Characteristics'!E:E,MATCH($C971,'Policy Characteristics'!$C:$C,0))),"",INDEX('Policy Characteristics'!E:E,MATCH($C971,'Policy Characteristics'!$C:$C,0)))</f>
        <v>indst shift to hydrogen</v>
      </c>
      <c r="L971" s="242">
        <f>IF(ISBLANK(INDEX('Policy Characteristics'!F:F,MATCH($C971,'Policy Characteristics'!$C:$C,0))),"",INDEX('Policy Characteristics'!F:F,MATCH($C971,'Policy Characteristics'!$C:$C,0)))</f>
        <v>0</v>
      </c>
      <c r="M971" s="242">
        <f>IF(ISBLANK(INDEX('Policy Characteristics'!G:G,MATCH($C971,'Policy Characteristics'!$C:$C,0))),"",INDEX('Policy Characteristics'!G:G,MATCH($C971,'Policy Characteristics'!$C:$C,0)))</f>
        <v>1</v>
      </c>
      <c r="N971" s="242">
        <f>IF(ISBLANK(INDEX('Policy Characteristics'!H:H,MATCH($C971,'Policy Characteristics'!$C:$C,0))),"",INDEX('Policy Characteristics'!H:H,MATCH($C971,'Policy Characteristics'!$C:$C,0)))</f>
        <v>0.01</v>
      </c>
      <c r="O971" s="446" t="str">
        <f>IF(ISBLANK(INDEX('Policy Characteristics'!I:I,MATCH($C971,'Policy Characteristics'!$C:$C,0))),"",INDEX('Policy Characteristics'!I:I,MATCH($C971,'Policy Characteristics'!$C:$C,0)))</f>
        <v>% of fuel shifted</v>
      </c>
      <c r="P971" s="446" t="str">
        <f>IF(ISBLANK(INDEX('Policy Characteristics'!J:J,MATCH($C971,'Policy Characteristics'!$C:$C,0))),"",INDEX('Policy Characteristics'!J:J,MATCH($C971,'Policy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1" s="446" t="str">
        <f>IF(ISBLANK(INDEX('Policy Characteristics'!K:K,MATCH($C971,'Policy Characteristics'!$C:$C,0))),"",INDEX('Policy Characteristics'!K:K,MATCH($C971,'Policy Characteristics'!$C:$C,0)))</f>
        <v>industry-ag-main.html#fuel-switching</v>
      </c>
      <c r="R971" s="446" t="str">
        <f>IF(ISBLANK(INDEX('Policy Characteristics'!L:L,MATCH($C971,'Policy Characteristics'!$C:$C,0))),"",INDEX('Policy Characteristics'!L:L,MATCH($C971,'Policy Characteristics'!$C:$C,0)))</f>
        <v>industry-elec-and-hydrogen.html</v>
      </c>
    </row>
    <row r="972" spans="1:18" s="295" customFormat="1" x14ac:dyDescent="0.25">
      <c r="A972" s="446" t="str">
        <f>IF(ISBLANK(INDEX('Policy Characteristics'!A:A,MATCH($C972,'Policy Characteristics'!$C:$C,0))),"",INDEX('Policy Characteristics'!A:A,MATCH($C972,'Policy Characteristics'!$C:$C,0)))</f>
        <v>Industry</v>
      </c>
      <c r="B972" s="467" t="str">
        <f>IF(ISBLANK(INDEX('Policy Characteristics'!B:B,MATCH($C972,'Policy Characteristics'!$C:$C,0))),"",INDEX('Policy Characteristics'!B:B,MATCH($C972,'Policy Characteristics'!$C:$C,0)))</f>
        <v>Hydrogen Combustion</v>
      </c>
      <c r="C972" s="446" t="str">
        <f t="shared" si="40"/>
        <v>Fraction of Eligible Industrial Energy Use Shifted to Hydrogen</v>
      </c>
      <c r="D972" s="294" t="s">
        <v>3085</v>
      </c>
      <c r="E972" t="s">
        <v>3673</v>
      </c>
      <c r="F972" t="s">
        <v>3047</v>
      </c>
      <c r="G972" s="339" t="s">
        <v>3673</v>
      </c>
      <c r="H972" s="20">
        <v>2209</v>
      </c>
      <c r="I972" s="468" t="s">
        <v>44</v>
      </c>
      <c r="J972" s="469" t="str">
        <f>IF(ISBLANK(INDEX('Policy Characteristics'!D:D,MATCH($C972,'Policy Characteristics'!$C:$C,0))),"",INDEX('Policy Characteristics'!D:D,MATCH($C972,'Policy Characteristics'!$C:$C,0)))</f>
        <v>Hydrogen Combustion</v>
      </c>
      <c r="K972" s="446" t="str">
        <f>IF(ISBLANK(INDEX('Policy Characteristics'!E:E,MATCH($C972,'Policy Characteristics'!$C:$C,0))),"",INDEX('Policy Characteristics'!E:E,MATCH($C972,'Policy Characteristics'!$C:$C,0)))</f>
        <v>indst shift to hydrogen</v>
      </c>
      <c r="L972" s="242">
        <f>IF(ISBLANK(INDEX('Policy Characteristics'!F:F,MATCH($C972,'Policy Characteristics'!$C:$C,0))),"",INDEX('Policy Characteristics'!F:F,MATCH($C972,'Policy Characteristics'!$C:$C,0)))</f>
        <v>0</v>
      </c>
      <c r="M972" s="242">
        <f>IF(ISBLANK(INDEX('Policy Characteristics'!G:G,MATCH($C972,'Policy Characteristics'!$C:$C,0))),"",INDEX('Policy Characteristics'!G:G,MATCH($C972,'Policy Characteristics'!$C:$C,0)))</f>
        <v>1</v>
      </c>
      <c r="N972" s="242">
        <f>IF(ISBLANK(INDEX('Policy Characteristics'!H:H,MATCH($C972,'Policy Characteristics'!$C:$C,0))),"",INDEX('Policy Characteristics'!H:H,MATCH($C972,'Policy Characteristics'!$C:$C,0)))</f>
        <v>0.01</v>
      </c>
      <c r="O972" s="446" t="str">
        <f>IF(ISBLANK(INDEX('Policy Characteristics'!I:I,MATCH($C972,'Policy Characteristics'!$C:$C,0))),"",INDEX('Policy Characteristics'!I:I,MATCH($C972,'Policy Characteristics'!$C:$C,0)))</f>
        <v>% of fuel shifted</v>
      </c>
      <c r="P972" s="446" t="str">
        <f>IF(ISBLANK(INDEX('Policy Characteristics'!J:J,MATCH($C972,'Policy Characteristics'!$C:$C,0))),"",INDEX('Policy Characteristics'!J:J,MATCH($C972,'Policy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2" s="446" t="str">
        <f>IF(ISBLANK(INDEX('Policy Characteristics'!K:K,MATCH($C972,'Policy Characteristics'!$C:$C,0))),"",INDEX('Policy Characteristics'!K:K,MATCH($C972,'Policy Characteristics'!$C:$C,0)))</f>
        <v>industry-ag-main.html#fuel-switching</v>
      </c>
      <c r="R972" s="446" t="str">
        <f>IF(ISBLANK(INDEX('Policy Characteristics'!L:L,MATCH($C972,'Policy Characteristics'!$C:$C,0))),"",INDEX('Policy Characteristics'!L:L,MATCH($C972,'Policy Characteristics'!$C:$C,0)))</f>
        <v>industry-elec-and-hydrogen.html</v>
      </c>
    </row>
    <row r="973" spans="1:18" s="295" customFormat="1" x14ac:dyDescent="0.25">
      <c r="A973" s="446" t="str">
        <f>IF(ISBLANK(INDEX('Policy Characteristics'!A:A,MATCH($C973,'Policy Characteristics'!$C:$C,0))),"",INDEX('Policy Characteristics'!A:A,MATCH($C973,'Policy Characteristics'!$C:$C,0)))</f>
        <v>Industry</v>
      </c>
      <c r="B973" s="467" t="str">
        <f>IF(ISBLANK(INDEX('Policy Characteristics'!B:B,MATCH($C973,'Policy Characteristics'!$C:$C,0))),"",INDEX('Policy Characteristics'!B:B,MATCH($C973,'Policy Characteristics'!$C:$C,0)))</f>
        <v>Hydrogen Combustion</v>
      </c>
      <c r="C973" s="446" t="str">
        <f t="shared" si="40"/>
        <v>Fraction of Eligible Industrial Energy Use Shifted to Hydrogen</v>
      </c>
      <c r="D973" s="294" t="s">
        <v>3086</v>
      </c>
      <c r="E973" t="s">
        <v>3515</v>
      </c>
      <c r="F973" t="s">
        <v>3048</v>
      </c>
      <c r="G973" s="339" t="s">
        <v>3522</v>
      </c>
      <c r="H973" s="20">
        <v>2210</v>
      </c>
      <c r="I973" s="468" t="s">
        <v>44</v>
      </c>
      <c r="J973" s="469" t="str">
        <f>IF(ISBLANK(INDEX('Policy Characteristics'!D:D,MATCH($C973,'Policy Characteristics'!$C:$C,0))),"",INDEX('Policy Characteristics'!D:D,MATCH($C973,'Policy Characteristics'!$C:$C,0)))</f>
        <v>Hydrogen Combustion</v>
      </c>
      <c r="K973" s="446" t="str">
        <f>IF(ISBLANK(INDEX('Policy Characteristics'!E:E,MATCH($C973,'Policy Characteristics'!$C:$C,0))),"",INDEX('Policy Characteristics'!E:E,MATCH($C973,'Policy Characteristics'!$C:$C,0)))</f>
        <v>indst shift to hydrogen</v>
      </c>
      <c r="L973" s="242">
        <f>IF(ISBLANK(INDEX('Policy Characteristics'!F:F,MATCH($C973,'Policy Characteristics'!$C:$C,0))),"",INDEX('Policy Characteristics'!F:F,MATCH($C973,'Policy Characteristics'!$C:$C,0)))</f>
        <v>0</v>
      </c>
      <c r="M973" s="242">
        <f>IF(ISBLANK(INDEX('Policy Characteristics'!G:G,MATCH($C973,'Policy Characteristics'!$C:$C,0))),"",INDEX('Policy Characteristics'!G:G,MATCH($C973,'Policy Characteristics'!$C:$C,0)))</f>
        <v>1</v>
      </c>
      <c r="N973" s="242">
        <f>IF(ISBLANK(INDEX('Policy Characteristics'!H:H,MATCH($C973,'Policy Characteristics'!$C:$C,0))),"",INDEX('Policy Characteristics'!H:H,MATCH($C973,'Policy Characteristics'!$C:$C,0)))</f>
        <v>0.01</v>
      </c>
      <c r="O973" s="446" t="str">
        <f>IF(ISBLANK(INDEX('Policy Characteristics'!I:I,MATCH($C973,'Policy Characteristics'!$C:$C,0))),"",INDEX('Policy Characteristics'!I:I,MATCH($C973,'Policy Characteristics'!$C:$C,0)))</f>
        <v>% of fuel shifted</v>
      </c>
      <c r="P973" s="446" t="str">
        <f>IF(ISBLANK(INDEX('Policy Characteristics'!J:J,MATCH($C973,'Policy Characteristics'!$C:$C,0))),"",INDEX('Policy Characteristics'!J:J,MATCH($C973,'Policy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3" s="446" t="str">
        <f>IF(ISBLANK(INDEX('Policy Characteristics'!K:K,MATCH($C973,'Policy Characteristics'!$C:$C,0))),"",INDEX('Policy Characteristics'!K:K,MATCH($C973,'Policy Characteristics'!$C:$C,0)))</f>
        <v>industry-ag-main.html#fuel-switching</v>
      </c>
      <c r="R973" s="446" t="str">
        <f>IF(ISBLANK(INDEX('Policy Characteristics'!L:L,MATCH($C973,'Policy Characteristics'!$C:$C,0))),"",INDEX('Policy Characteristics'!L:L,MATCH($C973,'Policy Characteristics'!$C:$C,0)))</f>
        <v>industry-elec-and-hydrogen.html</v>
      </c>
    </row>
    <row r="974" spans="1:18" s="295" customFormat="1" x14ac:dyDescent="0.25">
      <c r="A974" s="446" t="str">
        <f>IF(ISBLANK(INDEX('Policy Characteristics'!A:A,MATCH($C974,'Policy Characteristics'!$C:$C,0))),"",INDEX('Policy Characteristics'!A:A,MATCH($C974,'Policy Characteristics'!$C:$C,0)))</f>
        <v>Industry</v>
      </c>
      <c r="B974" s="467" t="str">
        <f>IF(ISBLANK(INDEX('Policy Characteristics'!B:B,MATCH($C974,'Policy Characteristics'!$C:$C,0))),"",INDEX('Policy Characteristics'!B:B,MATCH($C974,'Policy Characteristics'!$C:$C,0)))</f>
        <v>Hydrogen Combustion</v>
      </c>
      <c r="C974" s="446" t="str">
        <f t="shared" si="40"/>
        <v>Fraction of Eligible Industrial Energy Use Shifted to Hydrogen</v>
      </c>
      <c r="D974" s="294" t="s">
        <v>3086</v>
      </c>
      <c r="E974" t="s">
        <v>3516</v>
      </c>
      <c r="F974" t="s">
        <v>3048</v>
      </c>
      <c r="G974" s="339" t="s">
        <v>3523</v>
      </c>
      <c r="H974" s="20">
        <v>2211</v>
      </c>
      <c r="I974" s="468" t="s">
        <v>44</v>
      </c>
      <c r="J974" s="469" t="str">
        <f>IF(ISBLANK(INDEX('Policy Characteristics'!D:D,MATCH($C974,'Policy Characteristics'!$C:$C,0))),"",INDEX('Policy Characteristics'!D:D,MATCH($C974,'Policy Characteristics'!$C:$C,0)))</f>
        <v>Hydrogen Combustion</v>
      </c>
      <c r="K974" s="446" t="str">
        <f>IF(ISBLANK(INDEX('Policy Characteristics'!E:E,MATCH($C974,'Policy Characteristics'!$C:$C,0))),"",INDEX('Policy Characteristics'!E:E,MATCH($C974,'Policy Characteristics'!$C:$C,0)))</f>
        <v>indst shift to hydrogen</v>
      </c>
      <c r="L974" s="242">
        <f>IF(ISBLANK(INDEX('Policy Characteristics'!F:F,MATCH($C974,'Policy Characteristics'!$C:$C,0))),"",INDEX('Policy Characteristics'!F:F,MATCH($C974,'Policy Characteristics'!$C:$C,0)))</f>
        <v>0</v>
      </c>
      <c r="M974" s="242">
        <f>IF(ISBLANK(INDEX('Policy Characteristics'!G:G,MATCH($C974,'Policy Characteristics'!$C:$C,0))),"",INDEX('Policy Characteristics'!G:G,MATCH($C974,'Policy Characteristics'!$C:$C,0)))</f>
        <v>1</v>
      </c>
      <c r="N974" s="242">
        <f>IF(ISBLANK(INDEX('Policy Characteristics'!H:H,MATCH($C974,'Policy Characteristics'!$C:$C,0))),"",INDEX('Policy Characteristics'!H:H,MATCH($C974,'Policy Characteristics'!$C:$C,0)))</f>
        <v>0.01</v>
      </c>
      <c r="O974" s="446" t="str">
        <f>IF(ISBLANK(INDEX('Policy Characteristics'!I:I,MATCH($C974,'Policy Characteristics'!$C:$C,0))),"",INDEX('Policy Characteristics'!I:I,MATCH($C974,'Policy Characteristics'!$C:$C,0)))</f>
        <v>% of fuel shifted</v>
      </c>
      <c r="P974" s="446" t="str">
        <f>IF(ISBLANK(INDEX('Policy Characteristics'!J:J,MATCH($C974,'Policy Characteristics'!$C:$C,0))),"",INDEX('Policy Characteristics'!J:J,MATCH($C974,'Policy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4" s="446" t="str">
        <f>IF(ISBLANK(INDEX('Policy Characteristics'!K:K,MATCH($C974,'Policy Characteristics'!$C:$C,0))),"",INDEX('Policy Characteristics'!K:K,MATCH($C974,'Policy Characteristics'!$C:$C,0)))</f>
        <v>industry-ag-main.html#fuel-switching</v>
      </c>
      <c r="R974" s="446" t="str">
        <f>IF(ISBLANK(INDEX('Policy Characteristics'!L:L,MATCH($C974,'Policy Characteristics'!$C:$C,0))),"",INDEX('Policy Characteristics'!L:L,MATCH($C974,'Policy Characteristics'!$C:$C,0)))</f>
        <v>industry-elec-and-hydrogen.html</v>
      </c>
    </row>
    <row r="975" spans="1:18" s="295" customFormat="1" x14ac:dyDescent="0.25">
      <c r="A975" s="446" t="str">
        <f>IF(ISBLANK(INDEX('Policy Characteristics'!A:A,MATCH($C975,'Policy Characteristics'!$C:$C,0))),"",INDEX('Policy Characteristics'!A:A,MATCH($C975,'Policy Characteristics'!$C:$C,0)))</f>
        <v>Industry</v>
      </c>
      <c r="B975" s="467" t="str">
        <f>IF(ISBLANK(INDEX('Policy Characteristics'!B:B,MATCH($C975,'Policy Characteristics'!$C:$C,0))),"",INDEX('Policy Characteristics'!B:B,MATCH($C975,'Policy Characteristics'!$C:$C,0)))</f>
        <v>Hydrogen Combustion</v>
      </c>
      <c r="C975" s="446" t="str">
        <f t="shared" si="40"/>
        <v>Fraction of Eligible Industrial Energy Use Shifted to Hydrogen</v>
      </c>
      <c r="D975" s="294" t="s">
        <v>3086</v>
      </c>
      <c r="E975" t="s">
        <v>3517</v>
      </c>
      <c r="F975" t="s">
        <v>3048</v>
      </c>
      <c r="G975" s="339" t="s">
        <v>3524</v>
      </c>
      <c r="H975" s="20">
        <v>2212</v>
      </c>
      <c r="I975" s="468" t="s">
        <v>44</v>
      </c>
      <c r="J975" s="469" t="str">
        <f>IF(ISBLANK(INDEX('Policy Characteristics'!D:D,MATCH($C975,'Policy Characteristics'!$C:$C,0))),"",INDEX('Policy Characteristics'!D:D,MATCH($C975,'Policy Characteristics'!$C:$C,0)))</f>
        <v>Hydrogen Combustion</v>
      </c>
      <c r="K975" s="446" t="str">
        <f>IF(ISBLANK(INDEX('Policy Characteristics'!E:E,MATCH($C975,'Policy Characteristics'!$C:$C,0))),"",INDEX('Policy Characteristics'!E:E,MATCH($C975,'Policy Characteristics'!$C:$C,0)))</f>
        <v>indst shift to hydrogen</v>
      </c>
      <c r="L975" s="242">
        <f>IF(ISBLANK(INDEX('Policy Characteristics'!F:F,MATCH($C975,'Policy Characteristics'!$C:$C,0))),"",INDEX('Policy Characteristics'!F:F,MATCH($C975,'Policy Characteristics'!$C:$C,0)))</f>
        <v>0</v>
      </c>
      <c r="M975" s="242">
        <f>IF(ISBLANK(INDEX('Policy Characteristics'!G:G,MATCH($C975,'Policy Characteristics'!$C:$C,0))),"",INDEX('Policy Characteristics'!G:G,MATCH($C975,'Policy Characteristics'!$C:$C,0)))</f>
        <v>1</v>
      </c>
      <c r="N975" s="242">
        <f>IF(ISBLANK(INDEX('Policy Characteristics'!H:H,MATCH($C975,'Policy Characteristics'!$C:$C,0))),"",INDEX('Policy Characteristics'!H:H,MATCH($C975,'Policy Characteristics'!$C:$C,0)))</f>
        <v>0.01</v>
      </c>
      <c r="O975" s="446" t="str">
        <f>IF(ISBLANK(INDEX('Policy Characteristics'!I:I,MATCH($C975,'Policy Characteristics'!$C:$C,0))),"",INDEX('Policy Characteristics'!I:I,MATCH($C975,'Policy Characteristics'!$C:$C,0)))</f>
        <v>% of fuel shifted</v>
      </c>
      <c r="P975" s="446" t="str">
        <f>IF(ISBLANK(INDEX('Policy Characteristics'!J:J,MATCH($C975,'Policy Characteristics'!$C:$C,0))),"",INDEX('Policy Characteristics'!J:J,MATCH($C975,'Policy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5" s="446" t="str">
        <f>IF(ISBLANK(INDEX('Policy Characteristics'!K:K,MATCH($C975,'Policy Characteristics'!$C:$C,0))),"",INDEX('Policy Characteristics'!K:K,MATCH($C975,'Policy Characteristics'!$C:$C,0)))</f>
        <v>industry-ag-main.html#fuel-switching</v>
      </c>
      <c r="R975" s="446" t="str">
        <f>IF(ISBLANK(INDEX('Policy Characteristics'!L:L,MATCH($C975,'Policy Characteristics'!$C:$C,0))),"",INDEX('Policy Characteristics'!L:L,MATCH($C975,'Policy Characteristics'!$C:$C,0)))</f>
        <v>industry-elec-and-hydrogen.html</v>
      </c>
    </row>
    <row r="976" spans="1:18" s="295" customFormat="1" x14ac:dyDescent="0.25">
      <c r="A976" s="446" t="str">
        <f>IF(ISBLANK(INDEX('Policy Characteristics'!A:A,MATCH($C976,'Policy Characteristics'!$C:$C,0))),"",INDEX('Policy Characteristics'!A:A,MATCH($C976,'Policy Characteristics'!$C:$C,0)))</f>
        <v>Industry</v>
      </c>
      <c r="B976" s="467" t="str">
        <f>IF(ISBLANK(INDEX('Policy Characteristics'!B:B,MATCH($C976,'Policy Characteristics'!$C:$C,0))),"",INDEX('Policy Characteristics'!B:B,MATCH($C976,'Policy Characteristics'!$C:$C,0)))</f>
        <v>Hydrogen Combustion</v>
      </c>
      <c r="C976" s="446" t="str">
        <f t="shared" si="40"/>
        <v>Fraction of Eligible Industrial Energy Use Shifted to Hydrogen</v>
      </c>
      <c r="D976" s="294" t="s">
        <v>3086</v>
      </c>
      <c r="E976" t="s">
        <v>3518</v>
      </c>
      <c r="F976" t="s">
        <v>3048</v>
      </c>
      <c r="G976" s="339" t="s">
        <v>3525</v>
      </c>
      <c r="H976" s="20">
        <v>2213</v>
      </c>
      <c r="I976" s="468" t="s">
        <v>44</v>
      </c>
      <c r="J976" s="469" t="str">
        <f>IF(ISBLANK(INDEX('Policy Characteristics'!D:D,MATCH($C976,'Policy Characteristics'!$C:$C,0))),"",INDEX('Policy Characteristics'!D:D,MATCH($C976,'Policy Characteristics'!$C:$C,0)))</f>
        <v>Hydrogen Combustion</v>
      </c>
      <c r="K976" s="446" t="str">
        <f>IF(ISBLANK(INDEX('Policy Characteristics'!E:E,MATCH($C976,'Policy Characteristics'!$C:$C,0))),"",INDEX('Policy Characteristics'!E:E,MATCH($C976,'Policy Characteristics'!$C:$C,0)))</f>
        <v>indst shift to hydrogen</v>
      </c>
      <c r="L976" s="242">
        <f>IF(ISBLANK(INDEX('Policy Characteristics'!F:F,MATCH($C976,'Policy Characteristics'!$C:$C,0))),"",INDEX('Policy Characteristics'!F:F,MATCH($C976,'Policy Characteristics'!$C:$C,0)))</f>
        <v>0</v>
      </c>
      <c r="M976" s="242">
        <f>IF(ISBLANK(INDEX('Policy Characteristics'!G:G,MATCH($C976,'Policy Characteristics'!$C:$C,0))),"",INDEX('Policy Characteristics'!G:G,MATCH($C976,'Policy Characteristics'!$C:$C,0)))</f>
        <v>1</v>
      </c>
      <c r="N976" s="242">
        <f>IF(ISBLANK(INDEX('Policy Characteristics'!H:H,MATCH($C976,'Policy Characteristics'!$C:$C,0))),"",INDEX('Policy Characteristics'!H:H,MATCH($C976,'Policy Characteristics'!$C:$C,0)))</f>
        <v>0.01</v>
      </c>
      <c r="O976" s="446" t="str">
        <f>IF(ISBLANK(INDEX('Policy Characteristics'!I:I,MATCH($C976,'Policy Characteristics'!$C:$C,0))),"",INDEX('Policy Characteristics'!I:I,MATCH($C976,'Policy Characteristics'!$C:$C,0)))</f>
        <v>% of fuel shifted</v>
      </c>
      <c r="P976" s="446" t="str">
        <f>IF(ISBLANK(INDEX('Policy Characteristics'!J:J,MATCH($C976,'Policy Characteristics'!$C:$C,0))),"",INDEX('Policy Characteristics'!J:J,MATCH($C976,'Policy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6" s="446" t="str">
        <f>IF(ISBLANK(INDEX('Policy Characteristics'!K:K,MATCH($C976,'Policy Characteristics'!$C:$C,0))),"",INDEX('Policy Characteristics'!K:K,MATCH($C976,'Policy Characteristics'!$C:$C,0)))</f>
        <v>industry-ag-main.html#fuel-switching</v>
      </c>
      <c r="R976" s="446" t="str">
        <f>IF(ISBLANK(INDEX('Policy Characteristics'!L:L,MATCH($C976,'Policy Characteristics'!$C:$C,0))),"",INDEX('Policy Characteristics'!L:L,MATCH($C976,'Policy Characteristics'!$C:$C,0)))</f>
        <v>industry-elec-and-hydrogen.html</v>
      </c>
    </row>
    <row r="977" spans="1:18" s="295" customFormat="1" x14ac:dyDescent="0.25">
      <c r="A977" s="446" t="str">
        <f>IF(ISBLANK(INDEX('Policy Characteristics'!A:A,MATCH($C977,'Policy Characteristics'!$C:$C,0))),"",INDEX('Policy Characteristics'!A:A,MATCH($C977,'Policy Characteristics'!$C:$C,0)))</f>
        <v>Industry</v>
      </c>
      <c r="B977" s="467" t="str">
        <f>IF(ISBLANK(INDEX('Policy Characteristics'!B:B,MATCH($C977,'Policy Characteristics'!$C:$C,0))),"",INDEX('Policy Characteristics'!B:B,MATCH($C977,'Policy Characteristics'!$C:$C,0)))</f>
        <v>Hydrogen Combustion</v>
      </c>
      <c r="C977" s="446" t="str">
        <f t="shared" si="40"/>
        <v>Fraction of Eligible Industrial Energy Use Shifted to Hydrogen</v>
      </c>
      <c r="D977" s="294" t="s">
        <v>3086</v>
      </c>
      <c r="E977" t="s">
        <v>3519</v>
      </c>
      <c r="F977" t="s">
        <v>3048</v>
      </c>
      <c r="G977" s="339" t="s">
        <v>3526</v>
      </c>
      <c r="H977" s="20">
        <v>2214</v>
      </c>
      <c r="I977" s="468" t="s">
        <v>44</v>
      </c>
      <c r="J977" s="469" t="str">
        <f>IF(ISBLANK(INDEX('Policy Characteristics'!D:D,MATCH($C977,'Policy Characteristics'!$C:$C,0))),"",INDEX('Policy Characteristics'!D:D,MATCH($C977,'Policy Characteristics'!$C:$C,0)))</f>
        <v>Hydrogen Combustion</v>
      </c>
      <c r="K977" s="446" t="str">
        <f>IF(ISBLANK(INDEX('Policy Characteristics'!E:E,MATCH($C977,'Policy Characteristics'!$C:$C,0))),"",INDEX('Policy Characteristics'!E:E,MATCH($C977,'Policy Characteristics'!$C:$C,0)))</f>
        <v>indst shift to hydrogen</v>
      </c>
      <c r="L977" s="242">
        <f>IF(ISBLANK(INDEX('Policy Characteristics'!F:F,MATCH($C977,'Policy Characteristics'!$C:$C,0))),"",INDEX('Policy Characteristics'!F:F,MATCH($C977,'Policy Characteristics'!$C:$C,0)))</f>
        <v>0</v>
      </c>
      <c r="M977" s="242">
        <f>IF(ISBLANK(INDEX('Policy Characteristics'!G:G,MATCH($C977,'Policy Characteristics'!$C:$C,0))),"",INDEX('Policy Characteristics'!G:G,MATCH($C977,'Policy Characteristics'!$C:$C,0)))</f>
        <v>1</v>
      </c>
      <c r="N977" s="242">
        <f>IF(ISBLANK(INDEX('Policy Characteristics'!H:H,MATCH($C977,'Policy Characteristics'!$C:$C,0))),"",INDEX('Policy Characteristics'!H:H,MATCH($C977,'Policy Characteristics'!$C:$C,0)))</f>
        <v>0.01</v>
      </c>
      <c r="O977" s="446" t="str">
        <f>IF(ISBLANK(INDEX('Policy Characteristics'!I:I,MATCH($C977,'Policy Characteristics'!$C:$C,0))),"",INDEX('Policy Characteristics'!I:I,MATCH($C977,'Policy Characteristics'!$C:$C,0)))</f>
        <v>% of fuel shifted</v>
      </c>
      <c r="P977" s="446" t="str">
        <f>IF(ISBLANK(INDEX('Policy Characteristics'!J:J,MATCH($C977,'Policy Characteristics'!$C:$C,0))),"",INDEX('Policy Characteristics'!J:J,MATCH($C977,'Policy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7" s="446" t="str">
        <f>IF(ISBLANK(INDEX('Policy Characteristics'!K:K,MATCH($C977,'Policy Characteristics'!$C:$C,0))),"",INDEX('Policy Characteristics'!K:K,MATCH($C977,'Policy Characteristics'!$C:$C,0)))</f>
        <v>industry-ag-main.html#fuel-switching</v>
      </c>
      <c r="R977" s="446" t="str">
        <f>IF(ISBLANK(INDEX('Policy Characteristics'!L:L,MATCH($C977,'Policy Characteristics'!$C:$C,0))),"",INDEX('Policy Characteristics'!L:L,MATCH($C977,'Policy Characteristics'!$C:$C,0)))</f>
        <v>industry-elec-and-hydrogen.html</v>
      </c>
    </row>
    <row r="978" spans="1:18" s="295" customFormat="1" x14ac:dyDescent="0.25">
      <c r="A978" s="446" t="str">
        <f>IF(ISBLANK(INDEX('Policy Characteristics'!A:A,MATCH($C978,'Policy Characteristics'!$C:$C,0))),"",INDEX('Policy Characteristics'!A:A,MATCH($C978,'Policy Characteristics'!$C:$C,0)))</f>
        <v>Industry</v>
      </c>
      <c r="B978" s="467" t="str">
        <f>IF(ISBLANK(INDEX('Policy Characteristics'!B:B,MATCH($C978,'Policy Characteristics'!$C:$C,0))),"",INDEX('Policy Characteristics'!B:B,MATCH($C978,'Policy Characteristics'!$C:$C,0)))</f>
        <v>Hydrogen Combustion</v>
      </c>
      <c r="C978" s="446" t="str">
        <f t="shared" si="40"/>
        <v>Fraction of Eligible Industrial Energy Use Shifted to Hydrogen</v>
      </c>
      <c r="D978" s="294" t="s">
        <v>3086</v>
      </c>
      <c r="E978" t="s">
        <v>3520</v>
      </c>
      <c r="F978" t="s">
        <v>3048</v>
      </c>
      <c r="G978" s="339" t="s">
        <v>3527</v>
      </c>
      <c r="H978" s="20">
        <v>2215</v>
      </c>
      <c r="I978" s="468" t="s">
        <v>43</v>
      </c>
      <c r="J978" s="469" t="str">
        <f>IF(ISBLANK(INDEX('Policy Characteristics'!D:D,MATCH($C978,'Policy Characteristics'!$C:$C,0))),"",INDEX('Policy Characteristics'!D:D,MATCH($C978,'Policy Characteristics'!$C:$C,0)))</f>
        <v>Hydrogen Combustion</v>
      </c>
      <c r="K978" s="446" t="str">
        <f>IF(ISBLANK(INDEX('Policy Characteristics'!E:E,MATCH($C978,'Policy Characteristics'!$C:$C,0))),"",INDEX('Policy Characteristics'!E:E,MATCH($C978,'Policy Characteristics'!$C:$C,0)))</f>
        <v>indst shift to hydrogen</v>
      </c>
      <c r="L978" s="242">
        <f>IF(ISBLANK(INDEX('Policy Characteristics'!F:F,MATCH($C978,'Policy Characteristics'!$C:$C,0))),"",INDEX('Policy Characteristics'!F:F,MATCH($C978,'Policy Characteristics'!$C:$C,0)))</f>
        <v>0</v>
      </c>
      <c r="M978" s="242">
        <f>IF(ISBLANK(INDEX('Policy Characteristics'!G:G,MATCH($C978,'Policy Characteristics'!$C:$C,0))),"",INDEX('Policy Characteristics'!G:G,MATCH($C978,'Policy Characteristics'!$C:$C,0)))</f>
        <v>1</v>
      </c>
      <c r="N978" s="242">
        <f>IF(ISBLANK(INDEX('Policy Characteristics'!H:H,MATCH($C978,'Policy Characteristics'!$C:$C,0))),"",INDEX('Policy Characteristics'!H:H,MATCH($C978,'Policy Characteristics'!$C:$C,0)))</f>
        <v>0.01</v>
      </c>
      <c r="O978" s="446" t="str">
        <f>IF(ISBLANK(INDEX('Policy Characteristics'!I:I,MATCH($C978,'Policy Characteristics'!$C:$C,0))),"",INDEX('Policy Characteristics'!I:I,MATCH($C978,'Policy Characteristics'!$C:$C,0)))</f>
        <v>% of fuel shifted</v>
      </c>
      <c r="P978" s="446" t="str">
        <f>IF(ISBLANK(INDEX('Policy Characteristics'!J:J,MATCH($C978,'Policy Characteristics'!$C:$C,0))),"",INDEX('Policy Characteristics'!J:J,MATCH($C978,'Policy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8" s="446" t="str">
        <f>IF(ISBLANK(INDEX('Policy Characteristics'!K:K,MATCH($C978,'Policy Characteristics'!$C:$C,0))),"",INDEX('Policy Characteristics'!K:K,MATCH($C978,'Policy Characteristics'!$C:$C,0)))</f>
        <v>industry-ag-main.html#fuel-switching</v>
      </c>
      <c r="R978" s="446" t="str">
        <f>IF(ISBLANK(INDEX('Policy Characteristics'!L:L,MATCH($C978,'Policy Characteristics'!$C:$C,0))),"",INDEX('Policy Characteristics'!L:L,MATCH($C978,'Policy Characteristics'!$C:$C,0)))</f>
        <v>industry-elec-and-hydrogen.html</v>
      </c>
    </row>
    <row r="979" spans="1:18" s="295" customFormat="1" x14ac:dyDescent="0.25">
      <c r="A979" s="446" t="str">
        <f>IF(ISBLANK(INDEX('Policy Characteristics'!A:A,MATCH($C979,'Policy Characteristics'!$C:$C,0))),"",INDEX('Policy Characteristics'!A:A,MATCH($C979,'Policy Characteristics'!$C:$C,0)))</f>
        <v>Industry</v>
      </c>
      <c r="B979" s="467" t="str">
        <f>IF(ISBLANK(INDEX('Policy Characteristics'!B:B,MATCH($C979,'Policy Characteristics'!$C:$C,0))),"",INDEX('Policy Characteristics'!B:B,MATCH($C979,'Policy Characteristics'!$C:$C,0)))</f>
        <v>Hydrogen Combustion</v>
      </c>
      <c r="C979" s="446" t="str">
        <f t="shared" si="40"/>
        <v>Fraction of Eligible Industrial Energy Use Shifted to Hydrogen</v>
      </c>
      <c r="D979" s="294" t="s">
        <v>3086</v>
      </c>
      <c r="E979" t="s">
        <v>3521</v>
      </c>
      <c r="F979" t="s">
        <v>3048</v>
      </c>
      <c r="G979" s="339" t="s">
        <v>3528</v>
      </c>
      <c r="H979" s="20">
        <v>2216</v>
      </c>
      <c r="I979" s="468" t="s">
        <v>44</v>
      </c>
      <c r="J979" s="469" t="str">
        <f>IF(ISBLANK(INDEX('Policy Characteristics'!D:D,MATCH($C979,'Policy Characteristics'!$C:$C,0))),"",INDEX('Policy Characteristics'!D:D,MATCH($C979,'Policy Characteristics'!$C:$C,0)))</f>
        <v>Hydrogen Combustion</v>
      </c>
      <c r="K979" s="446" t="str">
        <f>IF(ISBLANK(INDEX('Policy Characteristics'!E:E,MATCH($C979,'Policy Characteristics'!$C:$C,0))),"",INDEX('Policy Characteristics'!E:E,MATCH($C979,'Policy Characteristics'!$C:$C,0)))</f>
        <v>indst shift to hydrogen</v>
      </c>
      <c r="L979" s="242">
        <f>IF(ISBLANK(INDEX('Policy Characteristics'!F:F,MATCH($C979,'Policy Characteristics'!$C:$C,0))),"",INDEX('Policy Characteristics'!F:F,MATCH($C979,'Policy Characteristics'!$C:$C,0)))</f>
        <v>0</v>
      </c>
      <c r="M979" s="242">
        <f>IF(ISBLANK(INDEX('Policy Characteristics'!G:G,MATCH($C979,'Policy Characteristics'!$C:$C,0))),"",INDEX('Policy Characteristics'!G:G,MATCH($C979,'Policy Characteristics'!$C:$C,0)))</f>
        <v>1</v>
      </c>
      <c r="N979" s="242">
        <f>IF(ISBLANK(INDEX('Policy Characteristics'!H:H,MATCH($C979,'Policy Characteristics'!$C:$C,0))),"",INDEX('Policy Characteristics'!H:H,MATCH($C979,'Policy Characteristics'!$C:$C,0)))</f>
        <v>0.01</v>
      </c>
      <c r="O979" s="446" t="str">
        <f>IF(ISBLANK(INDEX('Policy Characteristics'!I:I,MATCH($C979,'Policy Characteristics'!$C:$C,0))),"",INDEX('Policy Characteristics'!I:I,MATCH($C979,'Policy Characteristics'!$C:$C,0)))</f>
        <v>% of fuel shifted</v>
      </c>
      <c r="P979" s="446" t="str">
        <f>IF(ISBLANK(INDEX('Policy Characteristics'!J:J,MATCH($C979,'Policy Characteristics'!$C:$C,0))),"",INDEX('Policy Characteristics'!J:J,MATCH($C979,'Policy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9" s="446" t="str">
        <f>IF(ISBLANK(INDEX('Policy Characteristics'!K:K,MATCH($C979,'Policy Characteristics'!$C:$C,0))),"",INDEX('Policy Characteristics'!K:K,MATCH($C979,'Policy Characteristics'!$C:$C,0)))</f>
        <v>industry-ag-main.html#fuel-switching</v>
      </c>
      <c r="R979" s="446" t="str">
        <f>IF(ISBLANK(INDEX('Policy Characteristics'!L:L,MATCH($C979,'Policy Characteristics'!$C:$C,0))),"",INDEX('Policy Characteristics'!L:L,MATCH($C979,'Policy Characteristics'!$C:$C,0)))</f>
        <v>industry-elec-and-hydrogen.html</v>
      </c>
    </row>
    <row r="980" spans="1:18" s="295" customFormat="1" x14ac:dyDescent="0.25">
      <c r="A980" s="446" t="str">
        <f>IF(ISBLANK(INDEX('Policy Characteristics'!A:A,MATCH($C980,'Policy Characteristics'!$C:$C,0))),"",INDEX('Policy Characteristics'!A:A,MATCH($C980,'Policy Characteristics'!$C:$C,0)))</f>
        <v>Industry</v>
      </c>
      <c r="B980" s="467" t="str">
        <f>IF(ISBLANK(INDEX('Policy Characteristics'!B:B,MATCH($C980,'Policy Characteristics'!$C:$C,0))),"",INDEX('Policy Characteristics'!B:B,MATCH($C980,'Policy Characteristics'!$C:$C,0)))</f>
        <v>Hydrogen Combustion</v>
      </c>
      <c r="C980" s="446" t="str">
        <f t="shared" si="40"/>
        <v>Fraction of Eligible Industrial Energy Use Shifted to Hydrogen</v>
      </c>
      <c r="D980" s="294" t="s">
        <v>3086</v>
      </c>
      <c r="E980" t="s">
        <v>3673</v>
      </c>
      <c r="F980" t="s">
        <v>3048</v>
      </c>
      <c r="G980" s="339" t="s">
        <v>3673</v>
      </c>
      <c r="H980" s="20">
        <v>2217</v>
      </c>
      <c r="I980" s="468" t="s">
        <v>44</v>
      </c>
      <c r="J980" s="469" t="str">
        <f>IF(ISBLANK(INDEX('Policy Characteristics'!D:D,MATCH($C980,'Policy Characteristics'!$C:$C,0))),"",INDEX('Policy Characteristics'!D:D,MATCH($C980,'Policy Characteristics'!$C:$C,0)))</f>
        <v>Hydrogen Combustion</v>
      </c>
      <c r="K980" s="446" t="str">
        <f>IF(ISBLANK(INDEX('Policy Characteristics'!E:E,MATCH($C980,'Policy Characteristics'!$C:$C,0))),"",INDEX('Policy Characteristics'!E:E,MATCH($C980,'Policy Characteristics'!$C:$C,0)))</f>
        <v>indst shift to hydrogen</v>
      </c>
      <c r="L980" s="242">
        <f>IF(ISBLANK(INDEX('Policy Characteristics'!F:F,MATCH($C980,'Policy Characteristics'!$C:$C,0))),"",INDEX('Policy Characteristics'!F:F,MATCH($C980,'Policy Characteristics'!$C:$C,0)))</f>
        <v>0</v>
      </c>
      <c r="M980" s="242">
        <f>IF(ISBLANK(INDEX('Policy Characteristics'!G:G,MATCH($C980,'Policy Characteristics'!$C:$C,0))),"",INDEX('Policy Characteristics'!G:G,MATCH($C980,'Policy Characteristics'!$C:$C,0)))</f>
        <v>1</v>
      </c>
      <c r="N980" s="242">
        <f>IF(ISBLANK(INDEX('Policy Characteristics'!H:H,MATCH($C980,'Policy Characteristics'!$C:$C,0))),"",INDEX('Policy Characteristics'!H:H,MATCH($C980,'Policy Characteristics'!$C:$C,0)))</f>
        <v>0.01</v>
      </c>
      <c r="O980" s="446" t="str">
        <f>IF(ISBLANK(INDEX('Policy Characteristics'!I:I,MATCH($C980,'Policy Characteristics'!$C:$C,0))),"",INDEX('Policy Characteristics'!I:I,MATCH($C980,'Policy Characteristics'!$C:$C,0)))</f>
        <v>% of fuel shifted</v>
      </c>
      <c r="P980" s="446" t="str">
        <f>IF(ISBLANK(INDEX('Policy Characteristics'!J:J,MATCH($C980,'Policy Characteristics'!$C:$C,0))),"",INDEX('Policy Characteristics'!J:J,MATCH($C980,'Policy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0" s="446" t="str">
        <f>IF(ISBLANK(INDEX('Policy Characteristics'!K:K,MATCH($C980,'Policy Characteristics'!$C:$C,0))),"",INDEX('Policy Characteristics'!K:K,MATCH($C980,'Policy Characteristics'!$C:$C,0)))</f>
        <v>industry-ag-main.html#fuel-switching</v>
      </c>
      <c r="R980" s="446" t="str">
        <f>IF(ISBLANK(INDEX('Policy Characteristics'!L:L,MATCH($C980,'Policy Characteristics'!$C:$C,0))),"",INDEX('Policy Characteristics'!L:L,MATCH($C980,'Policy Characteristics'!$C:$C,0)))</f>
        <v>industry-elec-and-hydrogen.html</v>
      </c>
    </row>
    <row r="981" spans="1:18" s="295" customFormat="1" x14ac:dyDescent="0.25">
      <c r="A981" s="446" t="str">
        <f>IF(ISBLANK(INDEX('Policy Characteristics'!A:A,MATCH($C981,'Policy Characteristics'!$C:$C,0))),"",INDEX('Policy Characteristics'!A:A,MATCH($C981,'Policy Characteristics'!$C:$C,0)))</f>
        <v>Industry</v>
      </c>
      <c r="B981" s="467" t="str">
        <f>IF(ISBLANK(INDEX('Policy Characteristics'!B:B,MATCH($C981,'Policy Characteristics'!$C:$C,0))),"",INDEX('Policy Characteristics'!B:B,MATCH($C981,'Policy Characteristics'!$C:$C,0)))</f>
        <v>Hydrogen Combustion</v>
      </c>
      <c r="C981" s="446" t="str">
        <f t="shared" si="40"/>
        <v>Fraction of Eligible Industrial Energy Use Shifted to Hydrogen</v>
      </c>
      <c r="D981" s="294" t="s">
        <v>3087</v>
      </c>
      <c r="E981" t="s">
        <v>3515</v>
      </c>
      <c r="F981" t="s">
        <v>3090</v>
      </c>
      <c r="G981" s="339" t="s">
        <v>3522</v>
      </c>
      <c r="H981" s="20">
        <v>2218</v>
      </c>
      <c r="I981" s="468" t="s">
        <v>43</v>
      </c>
      <c r="J981" s="469" t="str">
        <f>IF(ISBLANK(INDEX('Policy Characteristics'!D:D,MATCH($C981,'Policy Characteristics'!$C:$C,0))),"",INDEX('Policy Characteristics'!D:D,MATCH($C981,'Policy Characteristics'!$C:$C,0)))</f>
        <v>Hydrogen Combustion</v>
      </c>
      <c r="K981" s="446" t="str">
        <f>IF(ISBLANK(INDEX('Policy Characteristics'!E:E,MATCH($C981,'Policy Characteristics'!$C:$C,0))),"",INDEX('Policy Characteristics'!E:E,MATCH($C981,'Policy Characteristics'!$C:$C,0)))</f>
        <v>indst shift to hydrogen</v>
      </c>
      <c r="L981" s="242">
        <f>IF(ISBLANK(INDEX('Policy Characteristics'!F:F,MATCH($C981,'Policy Characteristics'!$C:$C,0))),"",INDEX('Policy Characteristics'!F:F,MATCH($C981,'Policy Characteristics'!$C:$C,0)))</f>
        <v>0</v>
      </c>
      <c r="M981" s="242">
        <f>IF(ISBLANK(INDEX('Policy Characteristics'!G:G,MATCH($C981,'Policy Characteristics'!$C:$C,0))),"",INDEX('Policy Characteristics'!G:G,MATCH($C981,'Policy Characteristics'!$C:$C,0)))</f>
        <v>1</v>
      </c>
      <c r="N981" s="242">
        <f>IF(ISBLANK(INDEX('Policy Characteristics'!H:H,MATCH($C981,'Policy Characteristics'!$C:$C,0))),"",INDEX('Policy Characteristics'!H:H,MATCH($C981,'Policy Characteristics'!$C:$C,0)))</f>
        <v>0.01</v>
      </c>
      <c r="O981" s="446" t="str">
        <f>IF(ISBLANK(INDEX('Policy Characteristics'!I:I,MATCH($C981,'Policy Characteristics'!$C:$C,0))),"",INDEX('Policy Characteristics'!I:I,MATCH($C981,'Policy Characteristics'!$C:$C,0)))</f>
        <v>% of fuel shifted</v>
      </c>
      <c r="P981" s="446" t="str">
        <f>IF(ISBLANK(INDEX('Policy Characteristics'!J:J,MATCH($C981,'Policy Characteristics'!$C:$C,0))),"",INDEX('Policy Characteristics'!J:J,MATCH($C981,'Policy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1" s="446" t="str">
        <f>IF(ISBLANK(INDEX('Policy Characteristics'!K:K,MATCH($C981,'Policy Characteristics'!$C:$C,0))),"",INDEX('Policy Characteristics'!K:K,MATCH($C981,'Policy Characteristics'!$C:$C,0)))</f>
        <v>industry-ag-main.html#fuel-switching</v>
      </c>
      <c r="R981" s="446" t="str">
        <f>IF(ISBLANK(INDEX('Policy Characteristics'!L:L,MATCH($C981,'Policy Characteristics'!$C:$C,0))),"",INDEX('Policy Characteristics'!L:L,MATCH($C981,'Policy Characteristics'!$C:$C,0)))</f>
        <v>industry-elec-and-hydrogen.html</v>
      </c>
    </row>
    <row r="982" spans="1:18" s="295" customFormat="1" x14ac:dyDescent="0.25">
      <c r="A982" s="446" t="str">
        <f>IF(ISBLANK(INDEX('Policy Characteristics'!A:A,MATCH($C982,'Policy Characteristics'!$C:$C,0))),"",INDEX('Policy Characteristics'!A:A,MATCH($C982,'Policy Characteristics'!$C:$C,0)))</f>
        <v>Industry</v>
      </c>
      <c r="B982" s="467" t="str">
        <f>IF(ISBLANK(INDEX('Policy Characteristics'!B:B,MATCH($C982,'Policy Characteristics'!$C:$C,0))),"",INDEX('Policy Characteristics'!B:B,MATCH($C982,'Policy Characteristics'!$C:$C,0)))</f>
        <v>Hydrogen Combustion</v>
      </c>
      <c r="C982" s="446" t="str">
        <f t="shared" si="40"/>
        <v>Fraction of Eligible Industrial Energy Use Shifted to Hydrogen</v>
      </c>
      <c r="D982" s="294" t="s">
        <v>3087</v>
      </c>
      <c r="E982" t="s">
        <v>3516</v>
      </c>
      <c r="F982" t="s">
        <v>3090</v>
      </c>
      <c r="G982" s="339" t="s">
        <v>3523</v>
      </c>
      <c r="H982" s="20">
        <v>2219</v>
      </c>
      <c r="I982" s="468" t="s">
        <v>44</v>
      </c>
      <c r="J982" s="469" t="str">
        <f>IF(ISBLANK(INDEX('Policy Characteristics'!D:D,MATCH($C982,'Policy Characteristics'!$C:$C,0))),"",INDEX('Policy Characteristics'!D:D,MATCH($C982,'Policy Characteristics'!$C:$C,0)))</f>
        <v>Hydrogen Combustion</v>
      </c>
      <c r="K982" s="446" t="str">
        <f>IF(ISBLANK(INDEX('Policy Characteristics'!E:E,MATCH($C982,'Policy Characteristics'!$C:$C,0))),"",INDEX('Policy Characteristics'!E:E,MATCH($C982,'Policy Characteristics'!$C:$C,0)))</f>
        <v>indst shift to hydrogen</v>
      </c>
      <c r="L982" s="242">
        <f>IF(ISBLANK(INDEX('Policy Characteristics'!F:F,MATCH($C982,'Policy Characteristics'!$C:$C,0))),"",INDEX('Policy Characteristics'!F:F,MATCH($C982,'Policy Characteristics'!$C:$C,0)))</f>
        <v>0</v>
      </c>
      <c r="M982" s="242">
        <f>IF(ISBLANK(INDEX('Policy Characteristics'!G:G,MATCH($C982,'Policy Characteristics'!$C:$C,0))),"",INDEX('Policy Characteristics'!G:G,MATCH($C982,'Policy Characteristics'!$C:$C,0)))</f>
        <v>1</v>
      </c>
      <c r="N982" s="242">
        <f>IF(ISBLANK(INDEX('Policy Characteristics'!H:H,MATCH($C982,'Policy Characteristics'!$C:$C,0))),"",INDEX('Policy Characteristics'!H:H,MATCH($C982,'Policy Characteristics'!$C:$C,0)))</f>
        <v>0.01</v>
      </c>
      <c r="O982" s="446" t="str">
        <f>IF(ISBLANK(INDEX('Policy Characteristics'!I:I,MATCH($C982,'Policy Characteristics'!$C:$C,0))),"",INDEX('Policy Characteristics'!I:I,MATCH($C982,'Policy Characteristics'!$C:$C,0)))</f>
        <v>% of fuel shifted</v>
      </c>
      <c r="P982" s="446" t="str">
        <f>IF(ISBLANK(INDEX('Policy Characteristics'!J:J,MATCH($C982,'Policy Characteristics'!$C:$C,0))),"",INDEX('Policy Characteristics'!J:J,MATCH($C982,'Policy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2" s="446" t="str">
        <f>IF(ISBLANK(INDEX('Policy Characteristics'!K:K,MATCH($C982,'Policy Characteristics'!$C:$C,0))),"",INDEX('Policy Characteristics'!K:K,MATCH($C982,'Policy Characteristics'!$C:$C,0)))</f>
        <v>industry-ag-main.html#fuel-switching</v>
      </c>
      <c r="R982" s="446" t="str">
        <f>IF(ISBLANK(INDEX('Policy Characteristics'!L:L,MATCH($C982,'Policy Characteristics'!$C:$C,0))),"",INDEX('Policy Characteristics'!L:L,MATCH($C982,'Policy Characteristics'!$C:$C,0)))</f>
        <v>industry-elec-and-hydrogen.html</v>
      </c>
    </row>
    <row r="983" spans="1:18" s="295" customFormat="1" x14ac:dyDescent="0.25">
      <c r="A983" s="446" t="str">
        <f>IF(ISBLANK(INDEX('Policy Characteristics'!A:A,MATCH($C983,'Policy Characteristics'!$C:$C,0))),"",INDEX('Policy Characteristics'!A:A,MATCH($C983,'Policy Characteristics'!$C:$C,0)))</f>
        <v>Industry</v>
      </c>
      <c r="B983" s="467" t="str">
        <f>IF(ISBLANK(INDEX('Policy Characteristics'!B:B,MATCH($C983,'Policy Characteristics'!$C:$C,0))),"",INDEX('Policy Characteristics'!B:B,MATCH($C983,'Policy Characteristics'!$C:$C,0)))</f>
        <v>Hydrogen Combustion</v>
      </c>
      <c r="C983" s="446" t="str">
        <f t="shared" si="40"/>
        <v>Fraction of Eligible Industrial Energy Use Shifted to Hydrogen</v>
      </c>
      <c r="D983" s="294" t="s">
        <v>3087</v>
      </c>
      <c r="E983" t="s">
        <v>3517</v>
      </c>
      <c r="F983" t="s">
        <v>3090</v>
      </c>
      <c r="G983" s="339" t="s">
        <v>3524</v>
      </c>
      <c r="H983" s="20">
        <v>2220</v>
      </c>
      <c r="I983" s="468" t="s">
        <v>44</v>
      </c>
      <c r="J983" s="469" t="str">
        <f>IF(ISBLANK(INDEX('Policy Characteristics'!D:D,MATCH($C983,'Policy Characteristics'!$C:$C,0))),"",INDEX('Policy Characteristics'!D:D,MATCH($C983,'Policy Characteristics'!$C:$C,0)))</f>
        <v>Hydrogen Combustion</v>
      </c>
      <c r="K983" s="446" t="str">
        <f>IF(ISBLANK(INDEX('Policy Characteristics'!E:E,MATCH($C983,'Policy Characteristics'!$C:$C,0))),"",INDEX('Policy Characteristics'!E:E,MATCH($C983,'Policy Characteristics'!$C:$C,0)))</f>
        <v>indst shift to hydrogen</v>
      </c>
      <c r="L983" s="242">
        <f>IF(ISBLANK(INDEX('Policy Characteristics'!F:F,MATCH($C983,'Policy Characteristics'!$C:$C,0))),"",INDEX('Policy Characteristics'!F:F,MATCH($C983,'Policy Characteristics'!$C:$C,0)))</f>
        <v>0</v>
      </c>
      <c r="M983" s="242">
        <f>IF(ISBLANK(INDEX('Policy Characteristics'!G:G,MATCH($C983,'Policy Characteristics'!$C:$C,0))),"",INDEX('Policy Characteristics'!G:G,MATCH($C983,'Policy Characteristics'!$C:$C,0)))</f>
        <v>1</v>
      </c>
      <c r="N983" s="242">
        <f>IF(ISBLANK(INDEX('Policy Characteristics'!H:H,MATCH($C983,'Policy Characteristics'!$C:$C,0))),"",INDEX('Policy Characteristics'!H:H,MATCH($C983,'Policy Characteristics'!$C:$C,0)))</f>
        <v>0.01</v>
      </c>
      <c r="O983" s="446" t="str">
        <f>IF(ISBLANK(INDEX('Policy Characteristics'!I:I,MATCH($C983,'Policy Characteristics'!$C:$C,0))),"",INDEX('Policy Characteristics'!I:I,MATCH($C983,'Policy Characteristics'!$C:$C,0)))</f>
        <v>% of fuel shifted</v>
      </c>
      <c r="P983" s="446" t="str">
        <f>IF(ISBLANK(INDEX('Policy Characteristics'!J:J,MATCH($C983,'Policy Characteristics'!$C:$C,0))),"",INDEX('Policy Characteristics'!J:J,MATCH($C983,'Policy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3" s="446" t="str">
        <f>IF(ISBLANK(INDEX('Policy Characteristics'!K:K,MATCH($C983,'Policy Characteristics'!$C:$C,0))),"",INDEX('Policy Characteristics'!K:K,MATCH($C983,'Policy Characteristics'!$C:$C,0)))</f>
        <v>industry-ag-main.html#fuel-switching</v>
      </c>
      <c r="R983" s="446" t="str">
        <f>IF(ISBLANK(INDEX('Policy Characteristics'!L:L,MATCH($C983,'Policy Characteristics'!$C:$C,0))),"",INDEX('Policy Characteristics'!L:L,MATCH($C983,'Policy Characteristics'!$C:$C,0)))</f>
        <v>industry-elec-and-hydrogen.html</v>
      </c>
    </row>
    <row r="984" spans="1:18" s="295" customFormat="1" x14ac:dyDescent="0.25">
      <c r="A984" s="446" t="str">
        <f>IF(ISBLANK(INDEX('Policy Characteristics'!A:A,MATCH($C984,'Policy Characteristics'!$C:$C,0))),"",INDEX('Policy Characteristics'!A:A,MATCH($C984,'Policy Characteristics'!$C:$C,0)))</f>
        <v>Industry</v>
      </c>
      <c r="B984" s="467" t="str">
        <f>IF(ISBLANK(INDEX('Policy Characteristics'!B:B,MATCH($C984,'Policy Characteristics'!$C:$C,0))),"",INDEX('Policy Characteristics'!B:B,MATCH($C984,'Policy Characteristics'!$C:$C,0)))</f>
        <v>Hydrogen Combustion</v>
      </c>
      <c r="C984" s="446" t="str">
        <f t="shared" si="40"/>
        <v>Fraction of Eligible Industrial Energy Use Shifted to Hydrogen</v>
      </c>
      <c r="D984" s="294" t="s">
        <v>3087</v>
      </c>
      <c r="E984" t="s">
        <v>3518</v>
      </c>
      <c r="F984" t="s">
        <v>3090</v>
      </c>
      <c r="G984" s="339" t="s">
        <v>3525</v>
      </c>
      <c r="H984" s="20">
        <v>2221</v>
      </c>
      <c r="I984" s="468" t="s">
        <v>44</v>
      </c>
      <c r="J984" s="469" t="str">
        <f>IF(ISBLANK(INDEX('Policy Characteristics'!D:D,MATCH($C984,'Policy Characteristics'!$C:$C,0))),"",INDEX('Policy Characteristics'!D:D,MATCH($C984,'Policy Characteristics'!$C:$C,0)))</f>
        <v>Hydrogen Combustion</v>
      </c>
      <c r="K984" s="446" t="str">
        <f>IF(ISBLANK(INDEX('Policy Characteristics'!E:E,MATCH($C984,'Policy Characteristics'!$C:$C,0))),"",INDEX('Policy Characteristics'!E:E,MATCH($C984,'Policy Characteristics'!$C:$C,0)))</f>
        <v>indst shift to hydrogen</v>
      </c>
      <c r="L984" s="242">
        <f>IF(ISBLANK(INDEX('Policy Characteristics'!F:F,MATCH($C984,'Policy Characteristics'!$C:$C,0))),"",INDEX('Policy Characteristics'!F:F,MATCH($C984,'Policy Characteristics'!$C:$C,0)))</f>
        <v>0</v>
      </c>
      <c r="M984" s="242">
        <f>IF(ISBLANK(INDEX('Policy Characteristics'!G:G,MATCH($C984,'Policy Characteristics'!$C:$C,0))),"",INDEX('Policy Characteristics'!G:G,MATCH($C984,'Policy Characteristics'!$C:$C,0)))</f>
        <v>1</v>
      </c>
      <c r="N984" s="242">
        <f>IF(ISBLANK(INDEX('Policy Characteristics'!H:H,MATCH($C984,'Policy Characteristics'!$C:$C,0))),"",INDEX('Policy Characteristics'!H:H,MATCH($C984,'Policy Characteristics'!$C:$C,0)))</f>
        <v>0.01</v>
      </c>
      <c r="O984" s="446" t="str">
        <f>IF(ISBLANK(INDEX('Policy Characteristics'!I:I,MATCH($C984,'Policy Characteristics'!$C:$C,0))),"",INDEX('Policy Characteristics'!I:I,MATCH($C984,'Policy Characteristics'!$C:$C,0)))</f>
        <v>% of fuel shifted</v>
      </c>
      <c r="P984" s="446" t="str">
        <f>IF(ISBLANK(INDEX('Policy Characteristics'!J:J,MATCH($C984,'Policy Characteristics'!$C:$C,0))),"",INDEX('Policy Characteristics'!J:J,MATCH($C984,'Policy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4" s="446" t="str">
        <f>IF(ISBLANK(INDEX('Policy Characteristics'!K:K,MATCH($C984,'Policy Characteristics'!$C:$C,0))),"",INDEX('Policy Characteristics'!K:K,MATCH($C984,'Policy Characteristics'!$C:$C,0)))</f>
        <v>industry-ag-main.html#fuel-switching</v>
      </c>
      <c r="R984" s="446" t="str">
        <f>IF(ISBLANK(INDEX('Policy Characteristics'!L:L,MATCH($C984,'Policy Characteristics'!$C:$C,0))),"",INDEX('Policy Characteristics'!L:L,MATCH($C984,'Policy Characteristics'!$C:$C,0)))</f>
        <v>industry-elec-and-hydrogen.html</v>
      </c>
    </row>
    <row r="985" spans="1:18" s="295" customFormat="1" x14ac:dyDescent="0.25">
      <c r="A985" s="446" t="str">
        <f>IF(ISBLANK(INDEX('Policy Characteristics'!A:A,MATCH($C985,'Policy Characteristics'!$C:$C,0))),"",INDEX('Policy Characteristics'!A:A,MATCH($C985,'Policy Characteristics'!$C:$C,0)))</f>
        <v>Industry</v>
      </c>
      <c r="B985" s="467" t="str">
        <f>IF(ISBLANK(INDEX('Policy Characteristics'!B:B,MATCH($C985,'Policy Characteristics'!$C:$C,0))),"",INDEX('Policy Characteristics'!B:B,MATCH($C985,'Policy Characteristics'!$C:$C,0)))</f>
        <v>Hydrogen Combustion</v>
      </c>
      <c r="C985" s="446" t="str">
        <f t="shared" si="40"/>
        <v>Fraction of Eligible Industrial Energy Use Shifted to Hydrogen</v>
      </c>
      <c r="D985" s="294" t="s">
        <v>3087</v>
      </c>
      <c r="E985" t="s">
        <v>3519</v>
      </c>
      <c r="F985" t="s">
        <v>3090</v>
      </c>
      <c r="G985" s="339" t="s">
        <v>3526</v>
      </c>
      <c r="H985" s="20">
        <v>2222</v>
      </c>
      <c r="I985" s="468" t="s">
        <v>44</v>
      </c>
      <c r="J985" s="469" t="str">
        <f>IF(ISBLANK(INDEX('Policy Characteristics'!D:D,MATCH($C985,'Policy Characteristics'!$C:$C,0))),"",INDEX('Policy Characteristics'!D:D,MATCH($C985,'Policy Characteristics'!$C:$C,0)))</f>
        <v>Hydrogen Combustion</v>
      </c>
      <c r="K985" s="446" t="str">
        <f>IF(ISBLANK(INDEX('Policy Characteristics'!E:E,MATCH($C985,'Policy Characteristics'!$C:$C,0))),"",INDEX('Policy Characteristics'!E:E,MATCH($C985,'Policy Characteristics'!$C:$C,0)))</f>
        <v>indst shift to hydrogen</v>
      </c>
      <c r="L985" s="242">
        <f>IF(ISBLANK(INDEX('Policy Characteristics'!F:F,MATCH($C985,'Policy Characteristics'!$C:$C,0))),"",INDEX('Policy Characteristics'!F:F,MATCH($C985,'Policy Characteristics'!$C:$C,0)))</f>
        <v>0</v>
      </c>
      <c r="M985" s="242">
        <f>IF(ISBLANK(INDEX('Policy Characteristics'!G:G,MATCH($C985,'Policy Characteristics'!$C:$C,0))),"",INDEX('Policy Characteristics'!G:G,MATCH($C985,'Policy Characteristics'!$C:$C,0)))</f>
        <v>1</v>
      </c>
      <c r="N985" s="242">
        <f>IF(ISBLANK(INDEX('Policy Characteristics'!H:H,MATCH($C985,'Policy Characteristics'!$C:$C,0))),"",INDEX('Policy Characteristics'!H:H,MATCH($C985,'Policy Characteristics'!$C:$C,0)))</f>
        <v>0.01</v>
      </c>
      <c r="O985" s="446" t="str">
        <f>IF(ISBLANK(INDEX('Policy Characteristics'!I:I,MATCH($C985,'Policy Characteristics'!$C:$C,0))),"",INDEX('Policy Characteristics'!I:I,MATCH($C985,'Policy Characteristics'!$C:$C,0)))</f>
        <v>% of fuel shifted</v>
      </c>
      <c r="P985" s="446" t="str">
        <f>IF(ISBLANK(INDEX('Policy Characteristics'!J:J,MATCH($C985,'Policy Characteristics'!$C:$C,0))),"",INDEX('Policy Characteristics'!J:J,MATCH($C985,'Policy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5" s="446" t="str">
        <f>IF(ISBLANK(INDEX('Policy Characteristics'!K:K,MATCH($C985,'Policy Characteristics'!$C:$C,0))),"",INDEX('Policy Characteristics'!K:K,MATCH($C985,'Policy Characteristics'!$C:$C,0)))</f>
        <v>industry-ag-main.html#fuel-switching</v>
      </c>
      <c r="R985" s="446" t="str">
        <f>IF(ISBLANK(INDEX('Policy Characteristics'!L:L,MATCH($C985,'Policy Characteristics'!$C:$C,0))),"",INDEX('Policy Characteristics'!L:L,MATCH($C985,'Policy Characteristics'!$C:$C,0)))</f>
        <v>industry-elec-and-hydrogen.html</v>
      </c>
    </row>
    <row r="986" spans="1:18" s="295" customFormat="1" x14ac:dyDescent="0.25">
      <c r="A986" s="446" t="str">
        <f>IF(ISBLANK(INDEX('Policy Characteristics'!A:A,MATCH($C986,'Policy Characteristics'!$C:$C,0))),"",INDEX('Policy Characteristics'!A:A,MATCH($C986,'Policy Characteristics'!$C:$C,0)))</f>
        <v>Industry</v>
      </c>
      <c r="B986" s="467" t="str">
        <f>IF(ISBLANK(INDEX('Policy Characteristics'!B:B,MATCH($C986,'Policy Characteristics'!$C:$C,0))),"",INDEX('Policy Characteristics'!B:B,MATCH($C986,'Policy Characteristics'!$C:$C,0)))</f>
        <v>Hydrogen Combustion</v>
      </c>
      <c r="C986" s="446" t="str">
        <f t="shared" si="40"/>
        <v>Fraction of Eligible Industrial Energy Use Shifted to Hydrogen</v>
      </c>
      <c r="D986" s="294" t="s">
        <v>3087</v>
      </c>
      <c r="E986" t="s">
        <v>3520</v>
      </c>
      <c r="F986" t="s">
        <v>3090</v>
      </c>
      <c r="G986" s="339" t="s">
        <v>3527</v>
      </c>
      <c r="H986" s="20">
        <v>2223</v>
      </c>
      <c r="I986" s="468" t="s">
        <v>44</v>
      </c>
      <c r="J986" s="469" t="str">
        <f>IF(ISBLANK(INDEX('Policy Characteristics'!D:D,MATCH($C986,'Policy Characteristics'!$C:$C,0))),"",INDEX('Policy Characteristics'!D:D,MATCH($C986,'Policy Characteristics'!$C:$C,0)))</f>
        <v>Hydrogen Combustion</v>
      </c>
      <c r="K986" s="446" t="str">
        <f>IF(ISBLANK(INDEX('Policy Characteristics'!E:E,MATCH($C986,'Policy Characteristics'!$C:$C,0))),"",INDEX('Policy Characteristics'!E:E,MATCH($C986,'Policy Characteristics'!$C:$C,0)))</f>
        <v>indst shift to hydrogen</v>
      </c>
      <c r="L986" s="242">
        <f>IF(ISBLANK(INDEX('Policy Characteristics'!F:F,MATCH($C986,'Policy Characteristics'!$C:$C,0))),"",INDEX('Policy Characteristics'!F:F,MATCH($C986,'Policy Characteristics'!$C:$C,0)))</f>
        <v>0</v>
      </c>
      <c r="M986" s="242">
        <f>IF(ISBLANK(INDEX('Policy Characteristics'!G:G,MATCH($C986,'Policy Characteristics'!$C:$C,0))),"",INDEX('Policy Characteristics'!G:G,MATCH($C986,'Policy Characteristics'!$C:$C,0)))</f>
        <v>1</v>
      </c>
      <c r="N986" s="242">
        <f>IF(ISBLANK(INDEX('Policy Characteristics'!H:H,MATCH($C986,'Policy Characteristics'!$C:$C,0))),"",INDEX('Policy Characteristics'!H:H,MATCH($C986,'Policy Characteristics'!$C:$C,0)))</f>
        <v>0.01</v>
      </c>
      <c r="O986" s="446" t="str">
        <f>IF(ISBLANK(INDEX('Policy Characteristics'!I:I,MATCH($C986,'Policy Characteristics'!$C:$C,0))),"",INDEX('Policy Characteristics'!I:I,MATCH($C986,'Policy Characteristics'!$C:$C,0)))</f>
        <v>% of fuel shifted</v>
      </c>
      <c r="P986" s="446" t="str">
        <f>IF(ISBLANK(INDEX('Policy Characteristics'!J:J,MATCH($C986,'Policy Characteristics'!$C:$C,0))),"",INDEX('Policy Characteristics'!J:J,MATCH($C986,'Policy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6" s="446" t="str">
        <f>IF(ISBLANK(INDEX('Policy Characteristics'!K:K,MATCH($C986,'Policy Characteristics'!$C:$C,0))),"",INDEX('Policy Characteristics'!K:K,MATCH($C986,'Policy Characteristics'!$C:$C,0)))</f>
        <v>industry-ag-main.html#fuel-switching</v>
      </c>
      <c r="R986" s="446" t="str">
        <f>IF(ISBLANK(INDEX('Policy Characteristics'!L:L,MATCH($C986,'Policy Characteristics'!$C:$C,0))),"",INDEX('Policy Characteristics'!L:L,MATCH($C986,'Policy Characteristics'!$C:$C,0)))</f>
        <v>industry-elec-and-hydrogen.html</v>
      </c>
    </row>
    <row r="987" spans="1:18" s="295" customFormat="1" x14ac:dyDescent="0.25">
      <c r="A987" s="446" t="str">
        <f>IF(ISBLANK(INDEX('Policy Characteristics'!A:A,MATCH($C987,'Policy Characteristics'!$C:$C,0))),"",INDEX('Policy Characteristics'!A:A,MATCH($C987,'Policy Characteristics'!$C:$C,0)))</f>
        <v>Industry</v>
      </c>
      <c r="B987" s="467" t="str">
        <f>IF(ISBLANK(INDEX('Policy Characteristics'!B:B,MATCH($C987,'Policy Characteristics'!$C:$C,0))),"",INDEX('Policy Characteristics'!B:B,MATCH($C987,'Policy Characteristics'!$C:$C,0)))</f>
        <v>Hydrogen Combustion</v>
      </c>
      <c r="C987" s="446" t="str">
        <f t="shared" si="40"/>
        <v>Fraction of Eligible Industrial Energy Use Shifted to Hydrogen</v>
      </c>
      <c r="D987" s="294" t="s">
        <v>3087</v>
      </c>
      <c r="E987" t="s">
        <v>3521</v>
      </c>
      <c r="F987" t="s">
        <v>3090</v>
      </c>
      <c r="G987" s="339" t="s">
        <v>3528</v>
      </c>
      <c r="H987" s="20">
        <v>2224</v>
      </c>
      <c r="I987" s="468" t="s">
        <v>44</v>
      </c>
      <c r="J987" s="469" t="str">
        <f>IF(ISBLANK(INDEX('Policy Characteristics'!D:D,MATCH($C987,'Policy Characteristics'!$C:$C,0))),"",INDEX('Policy Characteristics'!D:D,MATCH($C987,'Policy Characteristics'!$C:$C,0)))</f>
        <v>Hydrogen Combustion</v>
      </c>
      <c r="K987" s="446" t="str">
        <f>IF(ISBLANK(INDEX('Policy Characteristics'!E:E,MATCH($C987,'Policy Characteristics'!$C:$C,0))),"",INDEX('Policy Characteristics'!E:E,MATCH($C987,'Policy Characteristics'!$C:$C,0)))</f>
        <v>indst shift to hydrogen</v>
      </c>
      <c r="L987" s="242">
        <f>IF(ISBLANK(INDEX('Policy Characteristics'!F:F,MATCH($C987,'Policy Characteristics'!$C:$C,0))),"",INDEX('Policy Characteristics'!F:F,MATCH($C987,'Policy Characteristics'!$C:$C,0)))</f>
        <v>0</v>
      </c>
      <c r="M987" s="242">
        <f>IF(ISBLANK(INDEX('Policy Characteristics'!G:G,MATCH($C987,'Policy Characteristics'!$C:$C,0))),"",INDEX('Policy Characteristics'!G:G,MATCH($C987,'Policy Characteristics'!$C:$C,0)))</f>
        <v>1</v>
      </c>
      <c r="N987" s="242">
        <f>IF(ISBLANK(INDEX('Policy Characteristics'!H:H,MATCH($C987,'Policy Characteristics'!$C:$C,0))),"",INDEX('Policy Characteristics'!H:H,MATCH($C987,'Policy Characteristics'!$C:$C,0)))</f>
        <v>0.01</v>
      </c>
      <c r="O987" s="446" t="str">
        <f>IF(ISBLANK(INDEX('Policy Characteristics'!I:I,MATCH($C987,'Policy Characteristics'!$C:$C,0))),"",INDEX('Policy Characteristics'!I:I,MATCH($C987,'Policy Characteristics'!$C:$C,0)))</f>
        <v>% of fuel shifted</v>
      </c>
      <c r="P987" s="446" t="str">
        <f>IF(ISBLANK(INDEX('Policy Characteristics'!J:J,MATCH($C987,'Policy Characteristics'!$C:$C,0))),"",INDEX('Policy Characteristics'!J:J,MATCH($C987,'Policy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7" s="446" t="str">
        <f>IF(ISBLANK(INDEX('Policy Characteristics'!K:K,MATCH($C987,'Policy Characteristics'!$C:$C,0))),"",INDEX('Policy Characteristics'!K:K,MATCH($C987,'Policy Characteristics'!$C:$C,0)))</f>
        <v>industry-ag-main.html#fuel-switching</v>
      </c>
      <c r="R987" s="446" t="str">
        <f>IF(ISBLANK(INDEX('Policy Characteristics'!L:L,MATCH($C987,'Policy Characteristics'!$C:$C,0))),"",INDEX('Policy Characteristics'!L:L,MATCH($C987,'Policy Characteristics'!$C:$C,0)))</f>
        <v>industry-elec-and-hydrogen.html</v>
      </c>
    </row>
    <row r="988" spans="1:18" s="295" customFormat="1" x14ac:dyDescent="0.25">
      <c r="A988" s="446" t="str">
        <f>IF(ISBLANK(INDEX('Policy Characteristics'!A:A,MATCH($C988,'Policy Characteristics'!$C:$C,0))),"",INDEX('Policy Characteristics'!A:A,MATCH($C988,'Policy Characteristics'!$C:$C,0)))</f>
        <v>Industry</v>
      </c>
      <c r="B988" s="467" t="str">
        <f>IF(ISBLANK(INDEX('Policy Characteristics'!B:B,MATCH($C988,'Policy Characteristics'!$C:$C,0))),"",INDEX('Policy Characteristics'!B:B,MATCH($C988,'Policy Characteristics'!$C:$C,0)))</f>
        <v>Hydrogen Combustion</v>
      </c>
      <c r="C988" s="446" t="str">
        <f t="shared" si="40"/>
        <v>Fraction of Eligible Industrial Energy Use Shifted to Hydrogen</v>
      </c>
      <c r="D988" s="294" t="s">
        <v>3087</v>
      </c>
      <c r="E988" t="s">
        <v>3673</v>
      </c>
      <c r="F988" t="s">
        <v>3090</v>
      </c>
      <c r="G988" s="339" t="s">
        <v>3673</v>
      </c>
      <c r="H988" s="20">
        <v>2225</v>
      </c>
      <c r="I988" s="468" t="s">
        <v>44</v>
      </c>
      <c r="J988" s="469" t="str">
        <f>IF(ISBLANK(INDEX('Policy Characteristics'!D:D,MATCH($C988,'Policy Characteristics'!$C:$C,0))),"",INDEX('Policy Characteristics'!D:D,MATCH($C988,'Policy Characteristics'!$C:$C,0)))</f>
        <v>Hydrogen Combustion</v>
      </c>
      <c r="K988" s="446" t="str">
        <f>IF(ISBLANK(INDEX('Policy Characteristics'!E:E,MATCH($C988,'Policy Characteristics'!$C:$C,0))),"",INDEX('Policy Characteristics'!E:E,MATCH($C988,'Policy Characteristics'!$C:$C,0)))</f>
        <v>indst shift to hydrogen</v>
      </c>
      <c r="L988" s="242">
        <f>IF(ISBLANK(INDEX('Policy Characteristics'!F:F,MATCH($C988,'Policy Characteristics'!$C:$C,0))),"",INDEX('Policy Characteristics'!F:F,MATCH($C988,'Policy Characteristics'!$C:$C,0)))</f>
        <v>0</v>
      </c>
      <c r="M988" s="242">
        <f>IF(ISBLANK(INDEX('Policy Characteristics'!G:G,MATCH($C988,'Policy Characteristics'!$C:$C,0))),"",INDEX('Policy Characteristics'!G:G,MATCH($C988,'Policy Characteristics'!$C:$C,0)))</f>
        <v>1</v>
      </c>
      <c r="N988" s="242">
        <f>IF(ISBLANK(INDEX('Policy Characteristics'!H:H,MATCH($C988,'Policy Characteristics'!$C:$C,0))),"",INDEX('Policy Characteristics'!H:H,MATCH($C988,'Policy Characteristics'!$C:$C,0)))</f>
        <v>0.01</v>
      </c>
      <c r="O988" s="446" t="str">
        <f>IF(ISBLANK(INDEX('Policy Characteristics'!I:I,MATCH($C988,'Policy Characteristics'!$C:$C,0))),"",INDEX('Policy Characteristics'!I:I,MATCH($C988,'Policy Characteristics'!$C:$C,0)))</f>
        <v>% of fuel shifted</v>
      </c>
      <c r="P988" s="446" t="str">
        <f>IF(ISBLANK(INDEX('Policy Characteristics'!J:J,MATCH($C988,'Policy Characteristics'!$C:$C,0))),"",INDEX('Policy Characteristics'!J:J,MATCH($C988,'Policy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8" s="446" t="str">
        <f>IF(ISBLANK(INDEX('Policy Characteristics'!K:K,MATCH($C988,'Policy Characteristics'!$C:$C,0))),"",INDEX('Policy Characteristics'!K:K,MATCH($C988,'Policy Characteristics'!$C:$C,0)))</f>
        <v>industry-ag-main.html#fuel-switching</v>
      </c>
      <c r="R988" s="446" t="str">
        <f>IF(ISBLANK(INDEX('Policy Characteristics'!L:L,MATCH($C988,'Policy Characteristics'!$C:$C,0))),"",INDEX('Policy Characteristics'!L:L,MATCH($C988,'Policy Characteristics'!$C:$C,0)))</f>
        <v>industry-elec-and-hydrogen.html</v>
      </c>
    </row>
    <row r="989" spans="1:18" s="295" customFormat="1" x14ac:dyDescent="0.25">
      <c r="A989" s="446" t="str">
        <f>IF(ISBLANK(INDEX('Policy Characteristics'!A:A,MATCH($C989,'Policy Characteristics'!$C:$C,0))),"",INDEX('Policy Characteristics'!A:A,MATCH($C989,'Policy Characteristics'!$C:$C,0)))</f>
        <v>Industry</v>
      </c>
      <c r="B989" s="467" t="str">
        <f>IF(ISBLANK(INDEX('Policy Characteristics'!B:B,MATCH($C989,'Policy Characteristics'!$C:$C,0))),"",INDEX('Policy Characteristics'!B:B,MATCH($C989,'Policy Characteristics'!$C:$C,0)))</f>
        <v>Hydrogen Combustion</v>
      </c>
      <c r="C989" s="446" t="str">
        <f t="shared" si="40"/>
        <v>Fraction of Eligible Industrial Energy Use Shifted to Hydrogen</v>
      </c>
      <c r="D989" s="294" t="s">
        <v>3088</v>
      </c>
      <c r="E989" t="s">
        <v>3515</v>
      </c>
      <c r="F989" t="s">
        <v>3049</v>
      </c>
      <c r="G989" s="339" t="s">
        <v>3522</v>
      </c>
      <c r="H989" s="20">
        <v>2226</v>
      </c>
      <c r="I989" s="468" t="s">
        <v>44</v>
      </c>
      <c r="J989" s="469" t="str">
        <f>IF(ISBLANK(INDEX('Policy Characteristics'!D:D,MATCH($C989,'Policy Characteristics'!$C:$C,0))),"",INDEX('Policy Characteristics'!D:D,MATCH($C989,'Policy Characteristics'!$C:$C,0)))</f>
        <v>Hydrogen Combustion</v>
      </c>
      <c r="K989" s="446" t="str">
        <f>IF(ISBLANK(INDEX('Policy Characteristics'!E:E,MATCH($C989,'Policy Characteristics'!$C:$C,0))),"",INDEX('Policy Characteristics'!E:E,MATCH($C989,'Policy Characteristics'!$C:$C,0)))</f>
        <v>indst shift to hydrogen</v>
      </c>
      <c r="L989" s="242">
        <f>IF(ISBLANK(INDEX('Policy Characteristics'!F:F,MATCH($C989,'Policy Characteristics'!$C:$C,0))),"",INDEX('Policy Characteristics'!F:F,MATCH($C989,'Policy Characteristics'!$C:$C,0)))</f>
        <v>0</v>
      </c>
      <c r="M989" s="242">
        <f>IF(ISBLANK(INDEX('Policy Characteristics'!G:G,MATCH($C989,'Policy Characteristics'!$C:$C,0))),"",INDEX('Policy Characteristics'!G:G,MATCH($C989,'Policy Characteristics'!$C:$C,0)))</f>
        <v>1</v>
      </c>
      <c r="N989" s="242">
        <f>IF(ISBLANK(INDEX('Policy Characteristics'!H:H,MATCH($C989,'Policy Characteristics'!$C:$C,0))),"",INDEX('Policy Characteristics'!H:H,MATCH($C989,'Policy Characteristics'!$C:$C,0)))</f>
        <v>0.01</v>
      </c>
      <c r="O989" s="446" t="str">
        <f>IF(ISBLANK(INDEX('Policy Characteristics'!I:I,MATCH($C989,'Policy Characteristics'!$C:$C,0))),"",INDEX('Policy Characteristics'!I:I,MATCH($C989,'Policy Characteristics'!$C:$C,0)))</f>
        <v>% of fuel shifted</v>
      </c>
      <c r="P989" s="446" t="str">
        <f>IF(ISBLANK(INDEX('Policy Characteristics'!J:J,MATCH($C989,'Policy Characteristics'!$C:$C,0))),"",INDEX('Policy Characteristics'!J:J,MATCH($C989,'Policy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9" s="446" t="str">
        <f>IF(ISBLANK(INDEX('Policy Characteristics'!K:K,MATCH($C989,'Policy Characteristics'!$C:$C,0))),"",INDEX('Policy Characteristics'!K:K,MATCH($C989,'Policy Characteristics'!$C:$C,0)))</f>
        <v>industry-ag-main.html#fuel-switching</v>
      </c>
      <c r="R989" s="446" t="str">
        <f>IF(ISBLANK(INDEX('Policy Characteristics'!L:L,MATCH($C989,'Policy Characteristics'!$C:$C,0))),"",INDEX('Policy Characteristics'!L:L,MATCH($C989,'Policy Characteristics'!$C:$C,0)))</f>
        <v>industry-elec-and-hydrogen.html</v>
      </c>
    </row>
    <row r="990" spans="1:18" s="295" customFormat="1" x14ac:dyDescent="0.25">
      <c r="A990" s="446" t="str">
        <f>IF(ISBLANK(INDEX('Policy Characteristics'!A:A,MATCH($C990,'Policy Characteristics'!$C:$C,0))),"",INDEX('Policy Characteristics'!A:A,MATCH($C990,'Policy Characteristics'!$C:$C,0)))</f>
        <v>Industry</v>
      </c>
      <c r="B990" s="467" t="str">
        <f>IF(ISBLANK(INDEX('Policy Characteristics'!B:B,MATCH($C990,'Policy Characteristics'!$C:$C,0))),"",INDEX('Policy Characteristics'!B:B,MATCH($C990,'Policy Characteristics'!$C:$C,0)))</f>
        <v>Hydrogen Combustion</v>
      </c>
      <c r="C990" s="446" t="str">
        <f t="shared" si="40"/>
        <v>Fraction of Eligible Industrial Energy Use Shifted to Hydrogen</v>
      </c>
      <c r="D990" s="294" t="s">
        <v>3088</v>
      </c>
      <c r="E990" t="s">
        <v>3516</v>
      </c>
      <c r="F990" t="s">
        <v>3049</v>
      </c>
      <c r="G990" s="339" t="s">
        <v>3523</v>
      </c>
      <c r="H990" s="20">
        <v>2227</v>
      </c>
      <c r="I990" s="468" t="s">
        <v>43</v>
      </c>
      <c r="J990" s="469" t="str">
        <f>IF(ISBLANK(INDEX('Policy Characteristics'!D:D,MATCH($C990,'Policy Characteristics'!$C:$C,0))),"",INDEX('Policy Characteristics'!D:D,MATCH($C990,'Policy Characteristics'!$C:$C,0)))</f>
        <v>Hydrogen Combustion</v>
      </c>
      <c r="K990" s="446" t="str">
        <f>IF(ISBLANK(INDEX('Policy Characteristics'!E:E,MATCH($C990,'Policy Characteristics'!$C:$C,0))),"",INDEX('Policy Characteristics'!E:E,MATCH($C990,'Policy Characteristics'!$C:$C,0)))</f>
        <v>indst shift to hydrogen</v>
      </c>
      <c r="L990" s="242">
        <f>IF(ISBLANK(INDEX('Policy Characteristics'!F:F,MATCH($C990,'Policy Characteristics'!$C:$C,0))),"",INDEX('Policy Characteristics'!F:F,MATCH($C990,'Policy Characteristics'!$C:$C,0)))</f>
        <v>0</v>
      </c>
      <c r="M990" s="242">
        <f>IF(ISBLANK(INDEX('Policy Characteristics'!G:G,MATCH($C990,'Policy Characteristics'!$C:$C,0))),"",INDEX('Policy Characteristics'!G:G,MATCH($C990,'Policy Characteristics'!$C:$C,0)))</f>
        <v>1</v>
      </c>
      <c r="N990" s="242">
        <f>IF(ISBLANK(INDEX('Policy Characteristics'!H:H,MATCH($C990,'Policy Characteristics'!$C:$C,0))),"",INDEX('Policy Characteristics'!H:H,MATCH($C990,'Policy Characteristics'!$C:$C,0)))</f>
        <v>0.01</v>
      </c>
      <c r="O990" s="446" t="str">
        <f>IF(ISBLANK(INDEX('Policy Characteristics'!I:I,MATCH($C990,'Policy Characteristics'!$C:$C,0))),"",INDEX('Policy Characteristics'!I:I,MATCH($C990,'Policy Characteristics'!$C:$C,0)))</f>
        <v>% of fuel shifted</v>
      </c>
      <c r="P990" s="446" t="str">
        <f>IF(ISBLANK(INDEX('Policy Characteristics'!J:J,MATCH($C990,'Policy Characteristics'!$C:$C,0))),"",INDEX('Policy Characteristics'!J:J,MATCH($C990,'Policy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90" s="446" t="str">
        <f>IF(ISBLANK(INDEX('Policy Characteristics'!K:K,MATCH($C990,'Policy Characteristics'!$C:$C,0))),"",INDEX('Policy Characteristics'!K:K,MATCH($C990,'Policy Characteristics'!$C:$C,0)))</f>
        <v>industry-ag-main.html#fuel-switching</v>
      </c>
      <c r="R990" s="446" t="str">
        <f>IF(ISBLANK(INDEX('Policy Characteristics'!L:L,MATCH($C990,'Policy Characteristics'!$C:$C,0))),"",INDEX('Policy Characteristics'!L:L,MATCH($C990,'Policy Characteristics'!$C:$C,0)))</f>
        <v>industry-elec-and-hydrogen.html</v>
      </c>
    </row>
    <row r="991" spans="1:18" s="295" customFormat="1" x14ac:dyDescent="0.25">
      <c r="A991" s="446" t="str">
        <f>IF(ISBLANK(INDEX('Policy Characteristics'!A:A,MATCH($C991,'Policy Characteristics'!$C:$C,0))),"",INDEX('Policy Characteristics'!A:A,MATCH($C991,'Policy Characteristics'!$C:$C,0)))</f>
        <v>Industry</v>
      </c>
      <c r="B991" s="467" t="str">
        <f>IF(ISBLANK(INDEX('Policy Characteristics'!B:B,MATCH($C991,'Policy Characteristics'!$C:$C,0))),"",INDEX('Policy Characteristics'!B:B,MATCH($C991,'Policy Characteristics'!$C:$C,0)))</f>
        <v>Hydrogen Combustion</v>
      </c>
      <c r="C991" s="446" t="str">
        <f t="shared" ref="C991:C996" si="41">C$797</f>
        <v>Fraction of Eligible Industrial Energy Use Shifted to Hydrogen</v>
      </c>
      <c r="D991" s="294" t="s">
        <v>3088</v>
      </c>
      <c r="E991" t="s">
        <v>3517</v>
      </c>
      <c r="F991" t="s">
        <v>3049</v>
      </c>
      <c r="G991" s="339" t="s">
        <v>3524</v>
      </c>
      <c r="H991" s="20">
        <v>2228</v>
      </c>
      <c r="I991" s="468" t="s">
        <v>44</v>
      </c>
      <c r="J991" s="469" t="str">
        <f>IF(ISBLANK(INDEX('Policy Characteristics'!D:D,MATCH($C991,'Policy Characteristics'!$C:$C,0))),"",INDEX('Policy Characteristics'!D:D,MATCH($C991,'Policy Characteristics'!$C:$C,0)))</f>
        <v>Hydrogen Combustion</v>
      </c>
      <c r="K991" s="446" t="str">
        <f>IF(ISBLANK(INDEX('Policy Characteristics'!E:E,MATCH($C991,'Policy Characteristics'!$C:$C,0))),"",INDEX('Policy Characteristics'!E:E,MATCH($C991,'Policy Characteristics'!$C:$C,0)))</f>
        <v>indst shift to hydrogen</v>
      </c>
      <c r="L991" s="242">
        <f>IF(ISBLANK(INDEX('Policy Characteristics'!F:F,MATCH($C991,'Policy Characteristics'!$C:$C,0))),"",INDEX('Policy Characteristics'!F:F,MATCH($C991,'Policy Characteristics'!$C:$C,0)))</f>
        <v>0</v>
      </c>
      <c r="M991" s="242">
        <f>IF(ISBLANK(INDEX('Policy Characteristics'!G:G,MATCH($C991,'Policy Characteristics'!$C:$C,0))),"",INDEX('Policy Characteristics'!G:G,MATCH($C991,'Policy Characteristics'!$C:$C,0)))</f>
        <v>1</v>
      </c>
      <c r="N991" s="242">
        <f>IF(ISBLANK(INDEX('Policy Characteristics'!H:H,MATCH($C991,'Policy Characteristics'!$C:$C,0))),"",INDEX('Policy Characteristics'!H:H,MATCH($C991,'Policy Characteristics'!$C:$C,0)))</f>
        <v>0.01</v>
      </c>
      <c r="O991" s="446" t="str">
        <f>IF(ISBLANK(INDEX('Policy Characteristics'!I:I,MATCH($C991,'Policy Characteristics'!$C:$C,0))),"",INDEX('Policy Characteristics'!I:I,MATCH($C991,'Policy Characteristics'!$C:$C,0)))</f>
        <v>% of fuel shifted</v>
      </c>
      <c r="P991" s="446" t="str">
        <f>IF(ISBLANK(INDEX('Policy Characteristics'!J:J,MATCH($C991,'Policy Characteristics'!$C:$C,0))),"",INDEX('Policy Characteristics'!J:J,MATCH($C991,'Policy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91" s="446" t="str">
        <f>IF(ISBLANK(INDEX('Policy Characteristics'!K:K,MATCH($C991,'Policy Characteristics'!$C:$C,0))),"",INDEX('Policy Characteristics'!K:K,MATCH($C991,'Policy Characteristics'!$C:$C,0)))</f>
        <v>industry-ag-main.html#fuel-switching</v>
      </c>
      <c r="R991" s="446" t="str">
        <f>IF(ISBLANK(INDEX('Policy Characteristics'!L:L,MATCH($C991,'Policy Characteristics'!$C:$C,0))),"",INDEX('Policy Characteristics'!L:L,MATCH($C991,'Policy Characteristics'!$C:$C,0)))</f>
        <v>industry-elec-and-hydrogen.html</v>
      </c>
    </row>
    <row r="992" spans="1:18" s="295" customFormat="1" x14ac:dyDescent="0.25">
      <c r="A992" s="446" t="str">
        <f>IF(ISBLANK(INDEX('Policy Characteristics'!A:A,MATCH($C992,'Policy Characteristics'!$C:$C,0))),"",INDEX('Policy Characteristics'!A:A,MATCH($C992,'Policy Characteristics'!$C:$C,0)))</f>
        <v>Industry</v>
      </c>
      <c r="B992" s="467" t="str">
        <f>IF(ISBLANK(INDEX('Policy Characteristics'!B:B,MATCH($C992,'Policy Characteristics'!$C:$C,0))),"",INDEX('Policy Characteristics'!B:B,MATCH($C992,'Policy Characteristics'!$C:$C,0)))</f>
        <v>Hydrogen Combustion</v>
      </c>
      <c r="C992" s="446" t="str">
        <f t="shared" si="41"/>
        <v>Fraction of Eligible Industrial Energy Use Shifted to Hydrogen</v>
      </c>
      <c r="D992" s="294" t="s">
        <v>3088</v>
      </c>
      <c r="E992" t="s">
        <v>3518</v>
      </c>
      <c r="F992" t="s">
        <v>3049</v>
      </c>
      <c r="G992" s="339" t="s">
        <v>3525</v>
      </c>
      <c r="H992" s="20">
        <v>2229</v>
      </c>
      <c r="I992" s="468" t="s">
        <v>44</v>
      </c>
      <c r="J992" s="469" t="str">
        <f>IF(ISBLANK(INDEX('Policy Characteristics'!D:D,MATCH($C992,'Policy Characteristics'!$C:$C,0))),"",INDEX('Policy Characteristics'!D:D,MATCH($C992,'Policy Characteristics'!$C:$C,0)))</f>
        <v>Hydrogen Combustion</v>
      </c>
      <c r="K992" s="446" t="str">
        <f>IF(ISBLANK(INDEX('Policy Characteristics'!E:E,MATCH($C992,'Policy Characteristics'!$C:$C,0))),"",INDEX('Policy Characteristics'!E:E,MATCH($C992,'Policy Characteristics'!$C:$C,0)))</f>
        <v>indst shift to hydrogen</v>
      </c>
      <c r="L992" s="242">
        <f>IF(ISBLANK(INDEX('Policy Characteristics'!F:F,MATCH($C992,'Policy Characteristics'!$C:$C,0))),"",INDEX('Policy Characteristics'!F:F,MATCH($C992,'Policy Characteristics'!$C:$C,0)))</f>
        <v>0</v>
      </c>
      <c r="M992" s="242">
        <f>IF(ISBLANK(INDEX('Policy Characteristics'!G:G,MATCH($C992,'Policy Characteristics'!$C:$C,0))),"",INDEX('Policy Characteristics'!G:G,MATCH($C992,'Policy Characteristics'!$C:$C,0)))</f>
        <v>1</v>
      </c>
      <c r="N992" s="242">
        <f>IF(ISBLANK(INDEX('Policy Characteristics'!H:H,MATCH($C992,'Policy Characteristics'!$C:$C,0))),"",INDEX('Policy Characteristics'!H:H,MATCH($C992,'Policy Characteristics'!$C:$C,0)))</f>
        <v>0.01</v>
      </c>
      <c r="O992" s="446" t="str">
        <f>IF(ISBLANK(INDEX('Policy Characteristics'!I:I,MATCH($C992,'Policy Characteristics'!$C:$C,0))),"",INDEX('Policy Characteristics'!I:I,MATCH($C992,'Policy Characteristics'!$C:$C,0)))</f>
        <v>% of fuel shifted</v>
      </c>
      <c r="P992" s="446" t="str">
        <f>IF(ISBLANK(INDEX('Policy Characteristics'!J:J,MATCH($C992,'Policy Characteristics'!$C:$C,0))),"",INDEX('Policy Characteristics'!J:J,MATCH($C992,'Policy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92" s="446" t="str">
        <f>IF(ISBLANK(INDEX('Policy Characteristics'!K:K,MATCH($C992,'Policy Characteristics'!$C:$C,0))),"",INDEX('Policy Characteristics'!K:K,MATCH($C992,'Policy Characteristics'!$C:$C,0)))</f>
        <v>industry-ag-main.html#fuel-switching</v>
      </c>
      <c r="R992" s="446" t="str">
        <f>IF(ISBLANK(INDEX('Policy Characteristics'!L:L,MATCH($C992,'Policy Characteristics'!$C:$C,0))),"",INDEX('Policy Characteristics'!L:L,MATCH($C992,'Policy Characteristics'!$C:$C,0)))</f>
        <v>industry-elec-and-hydrogen.html</v>
      </c>
    </row>
    <row r="993" spans="1:18" s="295" customFormat="1" x14ac:dyDescent="0.25">
      <c r="A993" s="446" t="str">
        <f>IF(ISBLANK(INDEX('Policy Characteristics'!A:A,MATCH($C993,'Policy Characteristics'!$C:$C,0))),"",INDEX('Policy Characteristics'!A:A,MATCH($C993,'Policy Characteristics'!$C:$C,0)))</f>
        <v>Industry</v>
      </c>
      <c r="B993" s="467" t="str">
        <f>IF(ISBLANK(INDEX('Policy Characteristics'!B:B,MATCH($C993,'Policy Characteristics'!$C:$C,0))),"",INDEX('Policy Characteristics'!B:B,MATCH($C993,'Policy Characteristics'!$C:$C,0)))</f>
        <v>Hydrogen Combustion</v>
      </c>
      <c r="C993" s="446" t="str">
        <f t="shared" si="41"/>
        <v>Fraction of Eligible Industrial Energy Use Shifted to Hydrogen</v>
      </c>
      <c r="D993" s="294" t="s">
        <v>3088</v>
      </c>
      <c r="E993" t="s">
        <v>3519</v>
      </c>
      <c r="F993" t="s">
        <v>3049</v>
      </c>
      <c r="G993" s="339" t="s">
        <v>3526</v>
      </c>
      <c r="H993" s="20">
        <v>2230</v>
      </c>
      <c r="I993" s="468" t="s">
        <v>44</v>
      </c>
      <c r="J993" s="469" t="str">
        <f>IF(ISBLANK(INDEX('Policy Characteristics'!D:D,MATCH($C993,'Policy Characteristics'!$C:$C,0))),"",INDEX('Policy Characteristics'!D:D,MATCH($C993,'Policy Characteristics'!$C:$C,0)))</f>
        <v>Hydrogen Combustion</v>
      </c>
      <c r="K993" s="446" t="str">
        <f>IF(ISBLANK(INDEX('Policy Characteristics'!E:E,MATCH($C993,'Policy Characteristics'!$C:$C,0))),"",INDEX('Policy Characteristics'!E:E,MATCH($C993,'Policy Characteristics'!$C:$C,0)))</f>
        <v>indst shift to hydrogen</v>
      </c>
      <c r="L993" s="242">
        <f>IF(ISBLANK(INDEX('Policy Characteristics'!F:F,MATCH($C993,'Policy Characteristics'!$C:$C,0))),"",INDEX('Policy Characteristics'!F:F,MATCH($C993,'Policy Characteristics'!$C:$C,0)))</f>
        <v>0</v>
      </c>
      <c r="M993" s="242">
        <f>IF(ISBLANK(INDEX('Policy Characteristics'!G:G,MATCH($C993,'Policy Characteristics'!$C:$C,0))),"",INDEX('Policy Characteristics'!G:G,MATCH($C993,'Policy Characteristics'!$C:$C,0)))</f>
        <v>1</v>
      </c>
      <c r="N993" s="242">
        <f>IF(ISBLANK(INDEX('Policy Characteristics'!H:H,MATCH($C993,'Policy Characteristics'!$C:$C,0))),"",INDEX('Policy Characteristics'!H:H,MATCH($C993,'Policy Characteristics'!$C:$C,0)))</f>
        <v>0.01</v>
      </c>
      <c r="O993" s="446" t="str">
        <f>IF(ISBLANK(INDEX('Policy Characteristics'!I:I,MATCH($C993,'Policy Characteristics'!$C:$C,0))),"",INDEX('Policy Characteristics'!I:I,MATCH($C993,'Policy Characteristics'!$C:$C,0)))</f>
        <v>% of fuel shifted</v>
      </c>
      <c r="P993" s="446" t="str">
        <f>IF(ISBLANK(INDEX('Policy Characteristics'!J:J,MATCH($C993,'Policy Characteristics'!$C:$C,0))),"",INDEX('Policy Characteristics'!J:J,MATCH($C993,'Policy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93" s="446" t="str">
        <f>IF(ISBLANK(INDEX('Policy Characteristics'!K:K,MATCH($C993,'Policy Characteristics'!$C:$C,0))),"",INDEX('Policy Characteristics'!K:K,MATCH($C993,'Policy Characteristics'!$C:$C,0)))</f>
        <v>industry-ag-main.html#fuel-switching</v>
      </c>
      <c r="R993" s="446" t="str">
        <f>IF(ISBLANK(INDEX('Policy Characteristics'!L:L,MATCH($C993,'Policy Characteristics'!$C:$C,0))),"",INDEX('Policy Characteristics'!L:L,MATCH($C993,'Policy Characteristics'!$C:$C,0)))</f>
        <v>industry-elec-and-hydrogen.html</v>
      </c>
    </row>
    <row r="994" spans="1:18" s="295" customFormat="1" x14ac:dyDescent="0.25">
      <c r="A994" s="446" t="str">
        <f>IF(ISBLANK(INDEX('Policy Characteristics'!A:A,MATCH($C994,'Policy Characteristics'!$C:$C,0))),"",INDEX('Policy Characteristics'!A:A,MATCH($C994,'Policy Characteristics'!$C:$C,0)))</f>
        <v>Industry</v>
      </c>
      <c r="B994" s="467" t="str">
        <f>IF(ISBLANK(INDEX('Policy Characteristics'!B:B,MATCH($C994,'Policy Characteristics'!$C:$C,0))),"",INDEX('Policy Characteristics'!B:B,MATCH($C994,'Policy Characteristics'!$C:$C,0)))</f>
        <v>Hydrogen Combustion</v>
      </c>
      <c r="C994" s="446" t="str">
        <f t="shared" si="41"/>
        <v>Fraction of Eligible Industrial Energy Use Shifted to Hydrogen</v>
      </c>
      <c r="D994" s="294" t="s">
        <v>3088</v>
      </c>
      <c r="E994" t="s">
        <v>3520</v>
      </c>
      <c r="F994" t="s">
        <v>3049</v>
      </c>
      <c r="G994" s="339" t="s">
        <v>3527</v>
      </c>
      <c r="H994" s="20">
        <v>2231</v>
      </c>
      <c r="I994" s="468" t="s">
        <v>44</v>
      </c>
      <c r="J994" s="469" t="str">
        <f>IF(ISBLANK(INDEX('Policy Characteristics'!D:D,MATCH($C994,'Policy Characteristics'!$C:$C,0))),"",INDEX('Policy Characteristics'!D:D,MATCH($C994,'Policy Characteristics'!$C:$C,0)))</f>
        <v>Hydrogen Combustion</v>
      </c>
      <c r="K994" s="446" t="str">
        <f>IF(ISBLANK(INDEX('Policy Characteristics'!E:E,MATCH($C994,'Policy Characteristics'!$C:$C,0))),"",INDEX('Policy Characteristics'!E:E,MATCH($C994,'Policy Characteristics'!$C:$C,0)))</f>
        <v>indst shift to hydrogen</v>
      </c>
      <c r="L994" s="242">
        <f>IF(ISBLANK(INDEX('Policy Characteristics'!F:F,MATCH($C994,'Policy Characteristics'!$C:$C,0))),"",INDEX('Policy Characteristics'!F:F,MATCH($C994,'Policy Characteristics'!$C:$C,0)))</f>
        <v>0</v>
      </c>
      <c r="M994" s="242">
        <f>IF(ISBLANK(INDEX('Policy Characteristics'!G:G,MATCH($C994,'Policy Characteristics'!$C:$C,0))),"",INDEX('Policy Characteristics'!G:G,MATCH($C994,'Policy Characteristics'!$C:$C,0)))</f>
        <v>1</v>
      </c>
      <c r="N994" s="242">
        <f>IF(ISBLANK(INDEX('Policy Characteristics'!H:H,MATCH($C994,'Policy Characteristics'!$C:$C,0))),"",INDEX('Policy Characteristics'!H:H,MATCH($C994,'Policy Characteristics'!$C:$C,0)))</f>
        <v>0.01</v>
      </c>
      <c r="O994" s="446" t="str">
        <f>IF(ISBLANK(INDEX('Policy Characteristics'!I:I,MATCH($C994,'Policy Characteristics'!$C:$C,0))),"",INDEX('Policy Characteristics'!I:I,MATCH($C994,'Policy Characteristics'!$C:$C,0)))</f>
        <v>% of fuel shifted</v>
      </c>
      <c r="P994" s="446" t="str">
        <f>IF(ISBLANK(INDEX('Policy Characteristics'!J:J,MATCH($C994,'Policy Characteristics'!$C:$C,0))),"",INDEX('Policy Characteristics'!J:J,MATCH($C994,'Policy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94" s="446" t="str">
        <f>IF(ISBLANK(INDEX('Policy Characteristics'!K:K,MATCH($C994,'Policy Characteristics'!$C:$C,0))),"",INDEX('Policy Characteristics'!K:K,MATCH($C994,'Policy Characteristics'!$C:$C,0)))</f>
        <v>industry-ag-main.html#fuel-switching</v>
      </c>
      <c r="R994" s="446" t="str">
        <f>IF(ISBLANK(INDEX('Policy Characteristics'!L:L,MATCH($C994,'Policy Characteristics'!$C:$C,0))),"",INDEX('Policy Characteristics'!L:L,MATCH($C994,'Policy Characteristics'!$C:$C,0)))</f>
        <v>industry-elec-and-hydrogen.html</v>
      </c>
    </row>
    <row r="995" spans="1:18" s="295" customFormat="1" x14ac:dyDescent="0.25">
      <c r="A995" s="446" t="str">
        <f>IF(ISBLANK(INDEX('Policy Characteristics'!A:A,MATCH($C995,'Policy Characteristics'!$C:$C,0))),"",INDEX('Policy Characteristics'!A:A,MATCH($C995,'Policy Characteristics'!$C:$C,0)))</f>
        <v>Industry</v>
      </c>
      <c r="B995" s="467" t="str">
        <f>IF(ISBLANK(INDEX('Policy Characteristics'!B:B,MATCH($C995,'Policy Characteristics'!$C:$C,0))),"",INDEX('Policy Characteristics'!B:B,MATCH($C995,'Policy Characteristics'!$C:$C,0)))</f>
        <v>Hydrogen Combustion</v>
      </c>
      <c r="C995" s="446" t="str">
        <f t="shared" si="41"/>
        <v>Fraction of Eligible Industrial Energy Use Shifted to Hydrogen</v>
      </c>
      <c r="D995" s="294" t="s">
        <v>3088</v>
      </c>
      <c r="E995" t="s">
        <v>3521</v>
      </c>
      <c r="F995" t="s">
        <v>3049</v>
      </c>
      <c r="G995" s="339" t="s">
        <v>3528</v>
      </c>
      <c r="H995" s="20">
        <v>2232</v>
      </c>
      <c r="I995" s="468" t="s">
        <v>44</v>
      </c>
      <c r="J995" s="469" t="str">
        <f>IF(ISBLANK(INDEX('Policy Characteristics'!D:D,MATCH($C995,'Policy Characteristics'!$C:$C,0))),"",INDEX('Policy Characteristics'!D:D,MATCH($C995,'Policy Characteristics'!$C:$C,0)))</f>
        <v>Hydrogen Combustion</v>
      </c>
      <c r="K995" s="446" t="str">
        <f>IF(ISBLANK(INDEX('Policy Characteristics'!E:E,MATCH($C995,'Policy Characteristics'!$C:$C,0))),"",INDEX('Policy Characteristics'!E:E,MATCH($C995,'Policy Characteristics'!$C:$C,0)))</f>
        <v>indst shift to hydrogen</v>
      </c>
      <c r="L995" s="242">
        <f>IF(ISBLANK(INDEX('Policy Characteristics'!F:F,MATCH($C995,'Policy Characteristics'!$C:$C,0))),"",INDEX('Policy Characteristics'!F:F,MATCH($C995,'Policy Characteristics'!$C:$C,0)))</f>
        <v>0</v>
      </c>
      <c r="M995" s="242">
        <f>IF(ISBLANK(INDEX('Policy Characteristics'!G:G,MATCH($C995,'Policy Characteristics'!$C:$C,0))),"",INDEX('Policy Characteristics'!G:G,MATCH($C995,'Policy Characteristics'!$C:$C,0)))</f>
        <v>1</v>
      </c>
      <c r="N995" s="242">
        <f>IF(ISBLANK(INDEX('Policy Characteristics'!H:H,MATCH($C995,'Policy Characteristics'!$C:$C,0))),"",INDEX('Policy Characteristics'!H:H,MATCH($C995,'Policy Characteristics'!$C:$C,0)))</f>
        <v>0.01</v>
      </c>
      <c r="O995" s="446" t="str">
        <f>IF(ISBLANK(INDEX('Policy Characteristics'!I:I,MATCH($C995,'Policy Characteristics'!$C:$C,0))),"",INDEX('Policy Characteristics'!I:I,MATCH($C995,'Policy Characteristics'!$C:$C,0)))</f>
        <v>% of fuel shifted</v>
      </c>
      <c r="P995" s="446" t="str">
        <f>IF(ISBLANK(INDEX('Policy Characteristics'!J:J,MATCH($C995,'Policy Characteristics'!$C:$C,0))),"",INDEX('Policy Characteristics'!J:J,MATCH($C995,'Policy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95" s="446" t="str">
        <f>IF(ISBLANK(INDEX('Policy Characteristics'!K:K,MATCH($C995,'Policy Characteristics'!$C:$C,0))),"",INDEX('Policy Characteristics'!K:K,MATCH($C995,'Policy Characteristics'!$C:$C,0)))</f>
        <v>industry-ag-main.html#fuel-switching</v>
      </c>
      <c r="R995" s="446" t="str">
        <f>IF(ISBLANK(INDEX('Policy Characteristics'!L:L,MATCH($C995,'Policy Characteristics'!$C:$C,0))),"",INDEX('Policy Characteristics'!L:L,MATCH($C995,'Policy Characteristics'!$C:$C,0)))</f>
        <v>industry-elec-and-hydrogen.html</v>
      </c>
    </row>
    <row r="996" spans="1:18" s="295" customFormat="1" x14ac:dyDescent="0.25">
      <c r="A996" s="446" t="str">
        <f>IF(ISBLANK(INDEX('Policy Characteristics'!A:A,MATCH($C996,'Policy Characteristics'!$C:$C,0))),"",INDEX('Policy Characteristics'!A:A,MATCH($C996,'Policy Characteristics'!$C:$C,0)))</f>
        <v>Industry</v>
      </c>
      <c r="B996" s="467" t="str">
        <f>IF(ISBLANK(INDEX('Policy Characteristics'!B:B,MATCH($C996,'Policy Characteristics'!$C:$C,0))),"",INDEX('Policy Characteristics'!B:B,MATCH($C996,'Policy Characteristics'!$C:$C,0)))</f>
        <v>Hydrogen Combustion</v>
      </c>
      <c r="C996" s="446" t="str">
        <f t="shared" si="41"/>
        <v>Fraction of Eligible Industrial Energy Use Shifted to Hydrogen</v>
      </c>
      <c r="D996" s="294" t="s">
        <v>3088</v>
      </c>
      <c r="E996" t="s">
        <v>3673</v>
      </c>
      <c r="F996" t="s">
        <v>3049</v>
      </c>
      <c r="G996" s="339" t="s">
        <v>3673</v>
      </c>
      <c r="H996" s="20">
        <v>2233</v>
      </c>
      <c r="I996" s="468" t="s">
        <v>44</v>
      </c>
      <c r="J996" s="469" t="str">
        <f>IF(ISBLANK(INDEX('Policy Characteristics'!D:D,MATCH($C996,'Policy Characteristics'!$C:$C,0))),"",INDEX('Policy Characteristics'!D:D,MATCH($C996,'Policy Characteristics'!$C:$C,0)))</f>
        <v>Hydrogen Combustion</v>
      </c>
      <c r="K996" s="446" t="str">
        <f>IF(ISBLANK(INDEX('Policy Characteristics'!E:E,MATCH($C996,'Policy Characteristics'!$C:$C,0))),"",INDEX('Policy Characteristics'!E:E,MATCH($C996,'Policy Characteristics'!$C:$C,0)))</f>
        <v>indst shift to hydrogen</v>
      </c>
      <c r="L996" s="242">
        <f>IF(ISBLANK(INDEX('Policy Characteristics'!F:F,MATCH($C996,'Policy Characteristics'!$C:$C,0))),"",INDEX('Policy Characteristics'!F:F,MATCH($C996,'Policy Characteristics'!$C:$C,0)))</f>
        <v>0</v>
      </c>
      <c r="M996" s="242">
        <f>IF(ISBLANK(INDEX('Policy Characteristics'!G:G,MATCH($C996,'Policy Characteristics'!$C:$C,0))),"",INDEX('Policy Characteristics'!G:G,MATCH($C996,'Policy Characteristics'!$C:$C,0)))</f>
        <v>1</v>
      </c>
      <c r="N996" s="242">
        <f>IF(ISBLANK(INDEX('Policy Characteristics'!H:H,MATCH($C996,'Policy Characteristics'!$C:$C,0))),"",INDEX('Policy Characteristics'!H:H,MATCH($C996,'Policy Characteristics'!$C:$C,0)))</f>
        <v>0.01</v>
      </c>
      <c r="O996" s="446" t="str">
        <f>IF(ISBLANK(INDEX('Policy Characteristics'!I:I,MATCH($C996,'Policy Characteristics'!$C:$C,0))),"",INDEX('Policy Characteristics'!I:I,MATCH($C996,'Policy Characteristics'!$C:$C,0)))</f>
        <v>% of fuel shifted</v>
      </c>
      <c r="P996" s="446" t="str">
        <f>IF(ISBLANK(INDEX('Policy Characteristics'!J:J,MATCH($C996,'Policy Characteristics'!$C:$C,0))),"",INDEX('Policy Characteristics'!J:J,MATCH($C996,'Policy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96" s="446" t="str">
        <f>IF(ISBLANK(INDEX('Policy Characteristics'!K:K,MATCH($C996,'Policy Characteristics'!$C:$C,0))),"",INDEX('Policy Characteristics'!K:K,MATCH($C996,'Policy Characteristics'!$C:$C,0)))</f>
        <v>industry-ag-main.html#fuel-switching</v>
      </c>
      <c r="R996" s="446" t="str">
        <f>IF(ISBLANK(INDEX('Policy Characteristics'!L:L,MATCH($C996,'Policy Characteristics'!$C:$C,0))),"",INDEX('Policy Characteristics'!L:L,MATCH($C996,'Policy Characteristics'!$C:$C,0)))</f>
        <v>industry-elec-and-hydrogen.html</v>
      </c>
    </row>
    <row r="997" spans="1:18" s="446" customFormat="1" x14ac:dyDescent="0.25">
      <c r="A997" s="446" t="str">
        <f>IF(ISBLANK(INDEX('Policy Characteristics'!A:A,MATCH($C997,'Policy Characteristics'!$C:$C,0))),"",INDEX('Policy Characteristics'!A:A,MATCH($C997,'Policy Characteristics'!$C:$C,0)))</f>
        <v>Industry</v>
      </c>
      <c r="B997" s="467" t="str">
        <f>IF(ISBLANK(INDEX('Policy Characteristics'!B:B,MATCH($C997,'Policy Characteristics'!$C:$C,0))),"",INDEX('Policy Characteristics'!B:B,MATCH($C997,'Policy Characteristics'!$C:$C,0)))</f>
        <v>Improved System Design</v>
      </c>
      <c r="C997" t="s">
        <v>285</v>
      </c>
      <c r="D997" s="339"/>
      <c r="E997" s="339"/>
      <c r="F997" s="339"/>
      <c r="G997" s="339"/>
      <c r="H997" s="20">
        <v>54</v>
      </c>
      <c r="I997" s="468" t="s">
        <v>43</v>
      </c>
      <c r="J997" s="469" t="str">
        <f>IF(ISBLANK(INDEX('Policy Characteristics'!D:D,MATCH($C997,'Policy Characteristics'!$C:$C,0))),"",INDEX('Policy Characteristics'!D:D,MATCH($C997,'Policy Characteristics'!$C:$C,0)))</f>
        <v>Improved System Design</v>
      </c>
      <c r="K997" s="446" t="str">
        <f>IF(ISBLANK(INDEX('Policy Characteristics'!E:E,MATCH($C997,'Policy Characteristics'!$C:$C,0))),"",INDEX('Policy Characteristics'!E:E,MATCH($C997,'Policy Characteristics'!$C:$C,0)))</f>
        <v>indst system integration</v>
      </c>
      <c r="L997" s="242">
        <f>IF(ISBLANK(INDEX('Policy Characteristics'!F:F,MATCH($C997,'Policy Characteristics'!$C:$C,0))),"",INDEX('Policy Characteristics'!F:F,MATCH($C997,'Policy Characteristics'!$C:$C,0)))</f>
        <v>0</v>
      </c>
      <c r="M997" s="242">
        <f>IF(ISBLANK(INDEX('Policy Characteristics'!G:G,MATCH($C997,'Policy Characteristics'!$C:$C,0))),"",INDEX('Policy Characteristics'!G:G,MATCH($C997,'Policy Characteristics'!$C:$C,0)))</f>
        <v>1</v>
      </c>
      <c r="N997" s="242">
        <f>IF(ISBLANK(INDEX('Policy Characteristics'!H:H,MATCH($C997,'Policy Characteristics'!$C:$C,0))),"",INDEX('Policy Characteristics'!H:H,MATCH($C997,'Policy Characteristics'!$C:$C,0)))</f>
        <v>0.01</v>
      </c>
      <c r="O997" s="446" t="str">
        <f>IF(ISBLANK(INDEX('Policy Characteristics'!I:I,MATCH($C997,'Policy Characteristics'!$C:$C,0))),"",INDEX('Policy Characteristics'!I:I,MATCH($C997,'Policy Characteristics'!$C:$C,0)))</f>
        <v>% of potential achieved</v>
      </c>
      <c r="P997" s="446" t="str">
        <f>IF(ISBLANK(INDEX('Policy Characteristics'!J:J,MATCH($C997,'Policy Characteristics'!$C:$C,0))),"",INDEX('Policy Characteristics'!J:J,MATCH($C997,'Policy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997" s="446" t="str">
        <f>IF(ISBLANK(INDEX('Policy Characteristics'!K:K,MATCH($C997,'Policy Characteristics'!$C:$C,0))),"",INDEX('Policy Characteristics'!K:K,MATCH($C997,'Policy Characteristics'!$C:$C,0)))</f>
        <v>industry-ag-main.html#system-integ</v>
      </c>
      <c r="R997" s="446" t="str">
        <f>IF(ISBLANK(INDEX('Policy Characteristics'!L:L,MATCH($C997,'Policy Characteristics'!$C:$C,0))),"",INDEX('Policy Characteristics'!L:L,MATCH($C997,'Policy Characteristics'!$C:$C,0)))</f>
        <v>improved-system-design.html</v>
      </c>
    </row>
    <row r="998" spans="1:18" s="446" customFormat="1" x14ac:dyDescent="0.25">
      <c r="A998" s="446" t="str">
        <f>IF(ISBLANK(INDEX('Policy Characteristics'!A:A,MATCH($C998,'Policy Characteristics'!$C:$C,0))),"",INDEX('Policy Characteristics'!A:A,MATCH($C998,'Policy Characteristics'!$C:$C,0)))</f>
        <v>Industry</v>
      </c>
      <c r="B998" s="467" t="str">
        <f>IF(ISBLANK(INDEX('Policy Characteristics'!B:B,MATCH($C998,'Policy Characteristics'!$C:$C,0))),"",INDEX('Policy Characteristics'!B:B,MATCH($C998,'Policy Characteristics'!$C:$C,0)))</f>
        <v>Industry Energy Efficiency Standards</v>
      </c>
      <c r="C998" t="s">
        <v>284</v>
      </c>
      <c r="D998" s="339" t="s">
        <v>3064</v>
      </c>
      <c r="E998" s="339" t="s">
        <v>2398</v>
      </c>
      <c r="F998" t="s">
        <v>3089</v>
      </c>
      <c r="G998" s="339" t="s">
        <v>2404</v>
      </c>
      <c r="H998" s="20">
        <v>958</v>
      </c>
      <c r="I998" s="468" t="s">
        <v>43</v>
      </c>
      <c r="J998" s="469" t="str">
        <f>IF(ISBLANK(INDEX('Policy Characteristics'!D:D,MATCH($C998,'Policy Characteristics'!$C:$C,0))),"",INDEX('Policy Characteristics'!D:D,MATCH($C998,'Policy Characteristics'!$C:$C,0)))</f>
        <v>Industry Energy Efficiency Standards</v>
      </c>
      <c r="K998" s="446" t="str">
        <f>IF(ISBLANK(INDEX('Policy Characteristics'!E:E,MATCH($C998,'Policy Characteristics'!$C:$C,0))),"",INDEX('Policy Characteristics'!E:E,MATCH($C998,'Policy Characteristics'!$C:$C,0)))</f>
        <v>indst efficiency standards</v>
      </c>
      <c r="L998" s="242">
        <f>IF(ISBLANK(INDEX('Policy Characteristics'!F:F,MATCH($C998,'Policy Characteristics'!$C:$C,0))),"",INDEX('Policy Characteristics'!F:F,MATCH($C998,'Policy Characteristics'!$C:$C,0)))</f>
        <v>0</v>
      </c>
      <c r="M998" s="242">
        <f>IF(ISBLANK(INDEX('Policy Characteristics'!G:G,MATCH($C998,'Policy Characteristics'!$C:$C,0))),"",INDEX('Policy Characteristics'!G:G,MATCH($C998,'Policy Characteristics'!$C:$C,0)))</f>
        <v>0.25</v>
      </c>
      <c r="N998" s="242">
        <f>IF(ISBLANK(INDEX('Policy Characteristics'!H:H,MATCH($C998,'Policy Characteristics'!$C:$C,0))),"",INDEX('Policy Characteristics'!H:H,MATCH($C998,'Policy Characteristics'!$C:$C,0)))</f>
        <v>0.01</v>
      </c>
      <c r="O998" s="446" t="str">
        <f>IF(ISBLANK(INDEX('Policy Characteristics'!I:I,MATCH($C998,'Policy Characteristics'!$C:$C,0))),"",INDEX('Policy Characteristics'!I:I,MATCH($C998,'Policy Characteristics'!$C:$C,0)))</f>
        <v>% reduction in energy use</v>
      </c>
      <c r="P998" s="446" t="str">
        <f>IF(ISBLANK(INDEX('Policy Characteristics'!J:J,MATCH($C998,'Policy Characteristics'!$C:$C,0))),"",INDEX('Policy Characteristics'!J:J,MATCH($C998,'Policy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8" s="446" t="str">
        <f>IF(ISBLANK(INDEX('Policy Characteristics'!K:K,MATCH($C998,'Policy Characteristics'!$C:$C,0))),"",INDEX('Policy Characteristics'!K:K,MATCH($C998,'Policy Characteristics'!$C:$C,0)))</f>
        <v>industry-ag-main.html#eff-stds</v>
      </c>
      <c r="R998" s="446" t="str">
        <f>IF(ISBLANK(INDEX('Policy Characteristics'!L:L,MATCH($C998,'Policy Characteristics'!$C:$C,0))),"",INDEX('Policy Characteristics'!L:L,MATCH($C998,'Policy Characteristics'!$C:$C,0)))</f>
        <v>industry-energy-efficiency-standards.html</v>
      </c>
    </row>
    <row r="999" spans="1:18" s="446" customFormat="1" x14ac:dyDescent="0.25">
      <c r="A999" s="446" t="str">
        <f>IF(ISBLANK(INDEX('Policy Characteristics'!A:A,MATCH($C999,'Policy Characteristics'!$C:$C,0))),"",INDEX('Policy Characteristics'!A:A,MATCH($C999,'Policy Characteristics'!$C:$C,0)))</f>
        <v>Industry</v>
      </c>
      <c r="B999" s="467" t="str">
        <f>IF(ISBLANK(INDEX('Policy Characteristics'!B:B,MATCH($C999,'Policy Characteristics'!$C:$C,0))),"",INDEX('Policy Characteristics'!B:B,MATCH($C999,'Policy Characteristics'!$C:$C,0)))</f>
        <v>Industry Energy Efficiency Standards</v>
      </c>
      <c r="C999" s="446" t="str">
        <f t="shared" ref="C999:C1062" si="42">C$998</f>
        <v>Percentage Improvement in Eqpt Efficiency Standards above BAU</v>
      </c>
      <c r="D999" s="339" t="s">
        <v>3064</v>
      </c>
      <c r="E999" s="339" t="s">
        <v>2399</v>
      </c>
      <c r="F999" t="s">
        <v>3089</v>
      </c>
      <c r="G999" s="339" t="s">
        <v>2407</v>
      </c>
      <c r="H999" s="20">
        <v>959</v>
      </c>
      <c r="I999" s="468" t="s">
        <v>44</v>
      </c>
      <c r="J999" s="469" t="str">
        <f>IF(ISBLANK(INDEX('Policy Characteristics'!D:D,MATCH($C999,'Policy Characteristics'!$C:$C,0))),"",INDEX('Policy Characteristics'!D:D,MATCH($C999,'Policy Characteristics'!$C:$C,0)))</f>
        <v>Industry Energy Efficiency Standards</v>
      </c>
      <c r="K999" s="446" t="str">
        <f>IF(ISBLANK(INDEX('Policy Characteristics'!E:E,MATCH($C999,'Policy Characteristics'!$C:$C,0))),"",INDEX('Policy Characteristics'!E:E,MATCH($C999,'Policy Characteristics'!$C:$C,0)))</f>
        <v>indst efficiency standards</v>
      </c>
      <c r="L999" s="242">
        <f>IF(ISBLANK(INDEX('Policy Characteristics'!F:F,MATCH($C999,'Policy Characteristics'!$C:$C,0))),"",INDEX('Policy Characteristics'!F:F,MATCH($C999,'Policy Characteristics'!$C:$C,0)))</f>
        <v>0</v>
      </c>
      <c r="M999" s="242">
        <f>IF(ISBLANK(INDEX('Policy Characteristics'!G:G,MATCH($C999,'Policy Characteristics'!$C:$C,0))),"",INDEX('Policy Characteristics'!G:G,MATCH($C999,'Policy Characteristics'!$C:$C,0)))</f>
        <v>0.25</v>
      </c>
      <c r="N999" s="242">
        <f>IF(ISBLANK(INDEX('Policy Characteristics'!H:H,MATCH($C999,'Policy Characteristics'!$C:$C,0))),"",INDEX('Policy Characteristics'!H:H,MATCH($C999,'Policy Characteristics'!$C:$C,0)))</f>
        <v>0.01</v>
      </c>
      <c r="O999" s="446" t="str">
        <f>IF(ISBLANK(INDEX('Policy Characteristics'!I:I,MATCH($C999,'Policy Characteristics'!$C:$C,0))),"",INDEX('Policy Characteristics'!I:I,MATCH($C999,'Policy Characteristics'!$C:$C,0)))</f>
        <v>% reduction in energy use</v>
      </c>
      <c r="P999" s="446" t="str">
        <f>IF(ISBLANK(INDEX('Policy Characteristics'!J:J,MATCH($C999,'Policy Characteristics'!$C:$C,0))),"",INDEX('Policy Characteristics'!J:J,MATCH($C999,'Policy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9" s="446" t="str">
        <f>IF(ISBLANK(INDEX('Policy Characteristics'!K:K,MATCH($C999,'Policy Characteristics'!$C:$C,0))),"",INDEX('Policy Characteristics'!K:K,MATCH($C999,'Policy Characteristics'!$C:$C,0)))</f>
        <v>industry-ag-main.html#eff-stds</v>
      </c>
      <c r="R999" s="446" t="str">
        <f>IF(ISBLANK(INDEX('Policy Characteristics'!L:L,MATCH($C999,'Policy Characteristics'!$C:$C,0))),"",INDEX('Policy Characteristics'!L:L,MATCH($C999,'Policy Characteristics'!$C:$C,0)))</f>
        <v>industry-energy-efficiency-standards.html</v>
      </c>
    </row>
    <row r="1000" spans="1:18" s="446" customFormat="1" x14ac:dyDescent="0.25">
      <c r="A1000" s="446" t="str">
        <f>IF(ISBLANK(INDEX('Policy Characteristics'!A:A,MATCH($C1000,'Policy Characteristics'!$C:$C,0))),"",INDEX('Policy Characteristics'!A:A,MATCH($C1000,'Policy Characteristics'!$C:$C,0)))</f>
        <v>Industry</v>
      </c>
      <c r="B1000" s="467" t="str">
        <f>IF(ISBLANK(INDEX('Policy Characteristics'!B:B,MATCH($C1000,'Policy Characteristics'!$C:$C,0))),"",INDEX('Policy Characteristics'!B:B,MATCH($C1000,'Policy Characteristics'!$C:$C,0)))</f>
        <v>Industry Energy Efficiency Standards</v>
      </c>
      <c r="C1000" s="446" t="str">
        <f t="shared" si="42"/>
        <v>Percentage Improvement in Eqpt Efficiency Standards above BAU</v>
      </c>
      <c r="D1000" s="339" t="s">
        <v>3064</v>
      </c>
      <c r="E1000" s="339" t="s">
        <v>2400</v>
      </c>
      <c r="F1000" t="s">
        <v>3089</v>
      </c>
      <c r="G1000" s="339" t="s">
        <v>2408</v>
      </c>
      <c r="H1000" s="20">
        <v>960</v>
      </c>
      <c r="I1000" s="468" t="s">
        <v>43</v>
      </c>
      <c r="J1000" s="469" t="str">
        <f>IF(ISBLANK(INDEX('Policy Characteristics'!D:D,MATCH($C1000,'Policy Characteristics'!$C:$C,0))),"",INDEX('Policy Characteristics'!D:D,MATCH($C1000,'Policy Characteristics'!$C:$C,0)))</f>
        <v>Industry Energy Efficiency Standards</v>
      </c>
      <c r="K1000" s="446" t="str">
        <f>IF(ISBLANK(INDEX('Policy Characteristics'!E:E,MATCH($C1000,'Policy Characteristics'!$C:$C,0))),"",INDEX('Policy Characteristics'!E:E,MATCH($C1000,'Policy Characteristics'!$C:$C,0)))</f>
        <v>indst efficiency standards</v>
      </c>
      <c r="L1000" s="242">
        <f>IF(ISBLANK(INDEX('Policy Characteristics'!F:F,MATCH($C1000,'Policy Characteristics'!$C:$C,0))),"",INDEX('Policy Characteristics'!F:F,MATCH($C1000,'Policy Characteristics'!$C:$C,0)))</f>
        <v>0</v>
      </c>
      <c r="M1000" s="242">
        <f>IF(ISBLANK(INDEX('Policy Characteristics'!G:G,MATCH($C1000,'Policy Characteristics'!$C:$C,0))),"",INDEX('Policy Characteristics'!G:G,MATCH($C1000,'Policy Characteristics'!$C:$C,0)))</f>
        <v>0.25</v>
      </c>
      <c r="N1000" s="242">
        <f>IF(ISBLANK(INDEX('Policy Characteristics'!H:H,MATCH($C1000,'Policy Characteristics'!$C:$C,0))),"",INDEX('Policy Characteristics'!H:H,MATCH($C1000,'Policy Characteristics'!$C:$C,0)))</f>
        <v>0.01</v>
      </c>
      <c r="O1000" s="446" t="str">
        <f>IF(ISBLANK(INDEX('Policy Characteristics'!I:I,MATCH($C1000,'Policy Characteristics'!$C:$C,0))),"",INDEX('Policy Characteristics'!I:I,MATCH($C1000,'Policy Characteristics'!$C:$C,0)))</f>
        <v>% reduction in energy use</v>
      </c>
      <c r="P1000" s="446" t="str">
        <f>IF(ISBLANK(INDEX('Policy Characteristics'!J:J,MATCH($C1000,'Policy Characteristics'!$C:$C,0))),"",INDEX('Policy Characteristics'!J:J,MATCH($C1000,'Policy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0" s="446" t="str">
        <f>IF(ISBLANK(INDEX('Policy Characteristics'!K:K,MATCH($C1000,'Policy Characteristics'!$C:$C,0))),"",INDEX('Policy Characteristics'!K:K,MATCH($C1000,'Policy Characteristics'!$C:$C,0)))</f>
        <v>industry-ag-main.html#eff-stds</v>
      </c>
      <c r="R1000" s="446" t="str">
        <f>IF(ISBLANK(INDEX('Policy Characteristics'!L:L,MATCH($C1000,'Policy Characteristics'!$C:$C,0))),"",INDEX('Policy Characteristics'!L:L,MATCH($C1000,'Policy Characteristics'!$C:$C,0)))</f>
        <v>industry-energy-efficiency-standards.html</v>
      </c>
    </row>
    <row r="1001" spans="1:18" s="446" customFormat="1" x14ac:dyDescent="0.25">
      <c r="A1001" s="446" t="str">
        <f>IF(ISBLANK(INDEX('Policy Characteristics'!A:A,MATCH($C1001,'Policy Characteristics'!$C:$C,0))),"",INDEX('Policy Characteristics'!A:A,MATCH($C1001,'Policy Characteristics'!$C:$C,0)))</f>
        <v>Industry</v>
      </c>
      <c r="B1001" s="467" t="str">
        <f>IF(ISBLANK(INDEX('Policy Characteristics'!B:B,MATCH($C1001,'Policy Characteristics'!$C:$C,0))),"",INDEX('Policy Characteristics'!B:B,MATCH($C1001,'Policy Characteristics'!$C:$C,0)))</f>
        <v>Industry Energy Efficiency Standards</v>
      </c>
      <c r="C1001" s="446" t="str">
        <f t="shared" si="42"/>
        <v>Percentage Improvement in Eqpt Efficiency Standards above BAU</v>
      </c>
      <c r="D1001" s="339" t="s">
        <v>3064</v>
      </c>
      <c r="E1001" s="339" t="s">
        <v>2401</v>
      </c>
      <c r="F1001" t="s">
        <v>3089</v>
      </c>
      <c r="G1001" s="339" t="s">
        <v>2405</v>
      </c>
      <c r="H1001" s="20">
        <v>961</v>
      </c>
      <c r="I1001" s="468" t="s">
        <v>44</v>
      </c>
      <c r="J1001" s="469" t="str">
        <f>IF(ISBLANK(INDEX('Policy Characteristics'!D:D,MATCH($C1001,'Policy Characteristics'!$C:$C,0))),"",INDEX('Policy Characteristics'!D:D,MATCH($C1001,'Policy Characteristics'!$C:$C,0)))</f>
        <v>Industry Energy Efficiency Standards</v>
      </c>
      <c r="K1001" s="446" t="str">
        <f>IF(ISBLANK(INDEX('Policy Characteristics'!E:E,MATCH($C1001,'Policy Characteristics'!$C:$C,0))),"",INDEX('Policy Characteristics'!E:E,MATCH($C1001,'Policy Characteristics'!$C:$C,0)))</f>
        <v>indst efficiency standards</v>
      </c>
      <c r="L1001" s="242">
        <f>IF(ISBLANK(INDEX('Policy Characteristics'!F:F,MATCH($C1001,'Policy Characteristics'!$C:$C,0))),"",INDEX('Policy Characteristics'!F:F,MATCH($C1001,'Policy Characteristics'!$C:$C,0)))</f>
        <v>0</v>
      </c>
      <c r="M1001" s="242">
        <f>IF(ISBLANK(INDEX('Policy Characteristics'!G:G,MATCH($C1001,'Policy Characteristics'!$C:$C,0))),"",INDEX('Policy Characteristics'!G:G,MATCH($C1001,'Policy Characteristics'!$C:$C,0)))</f>
        <v>0.25</v>
      </c>
      <c r="N1001" s="242">
        <f>IF(ISBLANK(INDEX('Policy Characteristics'!H:H,MATCH($C1001,'Policy Characteristics'!$C:$C,0))),"",INDEX('Policy Characteristics'!H:H,MATCH($C1001,'Policy Characteristics'!$C:$C,0)))</f>
        <v>0.01</v>
      </c>
      <c r="O1001" s="446" t="str">
        <f>IF(ISBLANK(INDEX('Policy Characteristics'!I:I,MATCH($C1001,'Policy Characteristics'!$C:$C,0))),"",INDEX('Policy Characteristics'!I:I,MATCH($C1001,'Policy Characteristics'!$C:$C,0)))</f>
        <v>% reduction in energy use</v>
      </c>
      <c r="P1001" s="446" t="str">
        <f>IF(ISBLANK(INDEX('Policy Characteristics'!J:J,MATCH($C1001,'Policy Characteristics'!$C:$C,0))),"",INDEX('Policy Characteristics'!J:J,MATCH($C1001,'Policy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1" s="446" t="str">
        <f>IF(ISBLANK(INDEX('Policy Characteristics'!K:K,MATCH($C1001,'Policy Characteristics'!$C:$C,0))),"",INDEX('Policy Characteristics'!K:K,MATCH($C1001,'Policy Characteristics'!$C:$C,0)))</f>
        <v>industry-ag-main.html#eff-stds</v>
      </c>
      <c r="R1001" s="446" t="str">
        <f>IF(ISBLANK(INDEX('Policy Characteristics'!L:L,MATCH($C1001,'Policy Characteristics'!$C:$C,0))),"",INDEX('Policy Characteristics'!L:L,MATCH($C1001,'Policy Characteristics'!$C:$C,0)))</f>
        <v>industry-energy-efficiency-standards.html</v>
      </c>
    </row>
    <row r="1002" spans="1:18" s="446" customFormat="1" x14ac:dyDescent="0.25">
      <c r="A1002" s="446" t="str">
        <f>IF(ISBLANK(INDEX('Policy Characteristics'!A:A,MATCH($C1002,'Policy Characteristics'!$C:$C,0))),"",INDEX('Policy Characteristics'!A:A,MATCH($C1002,'Policy Characteristics'!$C:$C,0)))</f>
        <v>Industry</v>
      </c>
      <c r="B1002" s="467" t="str">
        <f>IF(ISBLANK(INDEX('Policy Characteristics'!B:B,MATCH($C1002,'Policy Characteristics'!$C:$C,0))),"",INDEX('Policy Characteristics'!B:B,MATCH($C1002,'Policy Characteristics'!$C:$C,0)))</f>
        <v>Industry Energy Efficiency Standards</v>
      </c>
      <c r="C1002" s="446" t="str">
        <f t="shared" si="42"/>
        <v>Percentage Improvement in Eqpt Efficiency Standards above BAU</v>
      </c>
      <c r="D1002" s="339" t="s">
        <v>3064</v>
      </c>
      <c r="E1002" s="339" t="s">
        <v>2402</v>
      </c>
      <c r="F1002" t="s">
        <v>3089</v>
      </c>
      <c r="G1002" s="339" t="s">
        <v>2406</v>
      </c>
      <c r="H1002" s="20">
        <v>962</v>
      </c>
      <c r="I1002" s="468" t="s">
        <v>43</v>
      </c>
      <c r="J1002" s="469" t="str">
        <f>IF(ISBLANK(INDEX('Policy Characteristics'!D:D,MATCH($C1002,'Policy Characteristics'!$C:$C,0))),"",INDEX('Policy Characteristics'!D:D,MATCH($C1002,'Policy Characteristics'!$C:$C,0)))</f>
        <v>Industry Energy Efficiency Standards</v>
      </c>
      <c r="K1002" s="446" t="str">
        <f>IF(ISBLANK(INDEX('Policy Characteristics'!E:E,MATCH($C1002,'Policy Characteristics'!$C:$C,0))),"",INDEX('Policy Characteristics'!E:E,MATCH($C1002,'Policy Characteristics'!$C:$C,0)))</f>
        <v>indst efficiency standards</v>
      </c>
      <c r="L1002" s="242">
        <f>IF(ISBLANK(INDEX('Policy Characteristics'!F:F,MATCH($C1002,'Policy Characteristics'!$C:$C,0))),"",INDEX('Policy Characteristics'!F:F,MATCH($C1002,'Policy Characteristics'!$C:$C,0)))</f>
        <v>0</v>
      </c>
      <c r="M1002" s="242">
        <f>IF(ISBLANK(INDEX('Policy Characteristics'!G:G,MATCH($C1002,'Policy Characteristics'!$C:$C,0))),"",INDEX('Policy Characteristics'!G:G,MATCH($C1002,'Policy Characteristics'!$C:$C,0)))</f>
        <v>0.25</v>
      </c>
      <c r="N1002" s="242">
        <f>IF(ISBLANK(INDEX('Policy Characteristics'!H:H,MATCH($C1002,'Policy Characteristics'!$C:$C,0))),"",INDEX('Policy Characteristics'!H:H,MATCH($C1002,'Policy Characteristics'!$C:$C,0)))</f>
        <v>0.01</v>
      </c>
      <c r="O1002" s="446" t="str">
        <f>IF(ISBLANK(INDEX('Policy Characteristics'!I:I,MATCH($C1002,'Policy Characteristics'!$C:$C,0))),"",INDEX('Policy Characteristics'!I:I,MATCH($C1002,'Policy Characteristics'!$C:$C,0)))</f>
        <v>% reduction in energy use</v>
      </c>
      <c r="P1002" s="446" t="str">
        <f>IF(ISBLANK(INDEX('Policy Characteristics'!J:J,MATCH($C1002,'Policy Characteristics'!$C:$C,0))),"",INDEX('Policy Characteristics'!J:J,MATCH($C1002,'Policy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2" s="446" t="str">
        <f>IF(ISBLANK(INDEX('Policy Characteristics'!K:K,MATCH($C1002,'Policy Characteristics'!$C:$C,0))),"",INDEX('Policy Characteristics'!K:K,MATCH($C1002,'Policy Characteristics'!$C:$C,0)))</f>
        <v>industry-ag-main.html#eff-stds</v>
      </c>
      <c r="R1002" s="446" t="str">
        <f>IF(ISBLANK(INDEX('Policy Characteristics'!L:L,MATCH($C1002,'Policy Characteristics'!$C:$C,0))),"",INDEX('Policy Characteristics'!L:L,MATCH($C1002,'Policy Characteristics'!$C:$C,0)))</f>
        <v>industry-energy-efficiency-standards.html</v>
      </c>
    </row>
    <row r="1003" spans="1:18" s="446" customFormat="1" x14ac:dyDescent="0.25">
      <c r="A1003" s="446" t="str">
        <f>IF(ISBLANK(INDEX('Policy Characteristics'!A:A,MATCH($C1003,'Policy Characteristics'!$C:$C,0))),"",INDEX('Policy Characteristics'!A:A,MATCH($C1003,'Policy Characteristics'!$C:$C,0)))</f>
        <v>Industry</v>
      </c>
      <c r="B1003" s="467" t="str">
        <f>IF(ISBLANK(INDEX('Policy Characteristics'!B:B,MATCH($C1003,'Policy Characteristics'!$C:$C,0))),"",INDEX('Policy Characteristics'!B:B,MATCH($C1003,'Policy Characteristics'!$C:$C,0)))</f>
        <v>Industry Energy Efficiency Standards</v>
      </c>
      <c r="C1003" s="446" t="str">
        <f t="shared" si="42"/>
        <v>Percentage Improvement in Eqpt Efficiency Standards above BAU</v>
      </c>
      <c r="D1003" s="339" t="s">
        <v>3064</v>
      </c>
      <c r="E1003" s="339" t="s">
        <v>2403</v>
      </c>
      <c r="F1003" t="s">
        <v>3089</v>
      </c>
      <c r="G1003" s="339" t="s">
        <v>2409</v>
      </c>
      <c r="H1003" s="20">
        <v>963</v>
      </c>
      <c r="I1003" s="468" t="s">
        <v>44</v>
      </c>
      <c r="J1003" s="469" t="str">
        <f>IF(ISBLANK(INDEX('Policy Characteristics'!D:D,MATCH($C1003,'Policy Characteristics'!$C:$C,0))),"",INDEX('Policy Characteristics'!D:D,MATCH($C1003,'Policy Characteristics'!$C:$C,0)))</f>
        <v>Industry Energy Efficiency Standards</v>
      </c>
      <c r="K1003" s="446" t="str">
        <f>IF(ISBLANK(INDEX('Policy Characteristics'!E:E,MATCH($C1003,'Policy Characteristics'!$C:$C,0))),"",INDEX('Policy Characteristics'!E:E,MATCH($C1003,'Policy Characteristics'!$C:$C,0)))</f>
        <v>indst efficiency standards</v>
      </c>
      <c r="L1003" s="242">
        <f>IF(ISBLANK(INDEX('Policy Characteristics'!F:F,MATCH($C1003,'Policy Characteristics'!$C:$C,0))),"",INDEX('Policy Characteristics'!F:F,MATCH($C1003,'Policy Characteristics'!$C:$C,0)))</f>
        <v>0</v>
      </c>
      <c r="M1003" s="242">
        <f>IF(ISBLANK(INDEX('Policy Characteristics'!G:G,MATCH($C1003,'Policy Characteristics'!$C:$C,0))),"",INDEX('Policy Characteristics'!G:G,MATCH($C1003,'Policy Characteristics'!$C:$C,0)))</f>
        <v>0.25</v>
      </c>
      <c r="N1003" s="242">
        <f>IF(ISBLANK(INDEX('Policy Characteristics'!H:H,MATCH($C1003,'Policy Characteristics'!$C:$C,0))),"",INDEX('Policy Characteristics'!H:H,MATCH($C1003,'Policy Characteristics'!$C:$C,0)))</f>
        <v>0.01</v>
      </c>
      <c r="O1003" s="446" t="str">
        <f>IF(ISBLANK(INDEX('Policy Characteristics'!I:I,MATCH($C1003,'Policy Characteristics'!$C:$C,0))),"",INDEX('Policy Characteristics'!I:I,MATCH($C1003,'Policy Characteristics'!$C:$C,0)))</f>
        <v>% reduction in energy use</v>
      </c>
      <c r="P1003" s="446" t="str">
        <f>IF(ISBLANK(INDEX('Policy Characteristics'!J:J,MATCH($C1003,'Policy Characteristics'!$C:$C,0))),"",INDEX('Policy Characteristics'!J:J,MATCH($C1003,'Policy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3" s="446" t="str">
        <f>IF(ISBLANK(INDEX('Policy Characteristics'!K:K,MATCH($C1003,'Policy Characteristics'!$C:$C,0))),"",INDEX('Policy Characteristics'!K:K,MATCH($C1003,'Policy Characteristics'!$C:$C,0)))</f>
        <v>industry-ag-main.html#eff-stds</v>
      </c>
      <c r="R1003" s="446" t="str">
        <f>IF(ISBLANK(INDEX('Policy Characteristics'!L:L,MATCH($C1003,'Policy Characteristics'!$C:$C,0))),"",INDEX('Policy Characteristics'!L:L,MATCH($C1003,'Policy Characteristics'!$C:$C,0)))</f>
        <v>industry-energy-efficiency-standards.html</v>
      </c>
    </row>
    <row r="1004" spans="1:18" x14ac:dyDescent="0.25">
      <c r="A1004" s="446" t="str">
        <f>IF(ISBLANK(INDEX('Policy Characteristics'!A:A,MATCH($C1004,'Policy Characteristics'!$C:$C,0))),"",INDEX('Policy Characteristics'!A:A,MATCH($C1004,'Policy Characteristics'!$C:$C,0)))</f>
        <v>Industry</v>
      </c>
      <c r="B1004" s="467" t="str">
        <f>IF(ISBLANK(INDEX('Policy Characteristics'!B:B,MATCH($C1004,'Policy Characteristics'!$C:$C,0))),"",INDEX('Policy Characteristics'!B:B,MATCH($C1004,'Policy Characteristics'!$C:$C,0)))</f>
        <v>Industry Energy Efficiency Standards</v>
      </c>
      <c r="C1004" s="446" t="str">
        <f t="shared" si="42"/>
        <v>Percentage Improvement in Eqpt Efficiency Standards above BAU</v>
      </c>
      <c r="D1004" s="339" t="s">
        <v>3064</v>
      </c>
      <c r="E1004" s="339" t="s">
        <v>2706</v>
      </c>
      <c r="F1004" t="s">
        <v>3089</v>
      </c>
      <c r="G1004" s="339" t="s">
        <v>2709</v>
      </c>
      <c r="H1004" s="20">
        <v>964</v>
      </c>
      <c r="I1004" s="468" t="s">
        <v>44</v>
      </c>
      <c r="J1004" s="469" t="str">
        <f>IF(ISBLANK(INDEX('Policy Characteristics'!D:D,MATCH($C1004,'Policy Characteristics'!$C:$C,0))),"",INDEX('Policy Characteristics'!D:D,MATCH($C1004,'Policy Characteristics'!$C:$C,0)))</f>
        <v>Industry Energy Efficiency Standards</v>
      </c>
      <c r="K1004" s="446" t="str">
        <f>IF(ISBLANK(INDEX('Policy Characteristics'!E:E,MATCH($C1004,'Policy Characteristics'!$C:$C,0))),"",INDEX('Policy Characteristics'!E:E,MATCH($C1004,'Policy Characteristics'!$C:$C,0)))</f>
        <v>indst efficiency standards</v>
      </c>
      <c r="L1004" s="242">
        <f>IF(ISBLANK(INDEX('Policy Characteristics'!F:F,MATCH($C1004,'Policy Characteristics'!$C:$C,0))),"",INDEX('Policy Characteristics'!F:F,MATCH($C1004,'Policy Characteristics'!$C:$C,0)))</f>
        <v>0</v>
      </c>
      <c r="M1004" s="242">
        <f>IF(ISBLANK(INDEX('Policy Characteristics'!G:G,MATCH($C1004,'Policy Characteristics'!$C:$C,0))),"",INDEX('Policy Characteristics'!G:G,MATCH($C1004,'Policy Characteristics'!$C:$C,0)))</f>
        <v>0.25</v>
      </c>
      <c r="N1004" s="242">
        <f>IF(ISBLANK(INDEX('Policy Characteristics'!H:H,MATCH($C1004,'Policy Characteristics'!$C:$C,0))),"",INDEX('Policy Characteristics'!H:H,MATCH($C1004,'Policy Characteristics'!$C:$C,0)))</f>
        <v>0.01</v>
      </c>
      <c r="O1004" s="446" t="str">
        <f>IF(ISBLANK(INDEX('Policy Characteristics'!I:I,MATCH($C1004,'Policy Characteristics'!$C:$C,0))),"",INDEX('Policy Characteristics'!I:I,MATCH($C1004,'Policy Characteristics'!$C:$C,0)))</f>
        <v>% reduction in energy use</v>
      </c>
      <c r="P1004" s="446" t="str">
        <f>IF(ISBLANK(INDEX('Policy Characteristics'!J:J,MATCH($C1004,'Policy Characteristics'!$C:$C,0))),"",INDEX('Policy Characteristics'!J:J,MATCH($C1004,'Policy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4" s="446" t="str">
        <f>IF(ISBLANK(INDEX('Policy Characteristics'!K:K,MATCH($C1004,'Policy Characteristics'!$C:$C,0))),"",INDEX('Policy Characteristics'!K:K,MATCH($C1004,'Policy Characteristics'!$C:$C,0)))</f>
        <v>industry-ag-main.html#eff-stds</v>
      </c>
      <c r="R1004" s="446" t="str">
        <f>IF(ISBLANK(INDEX('Policy Characteristics'!L:L,MATCH($C1004,'Policy Characteristics'!$C:$C,0))),"",INDEX('Policy Characteristics'!L:L,MATCH($C1004,'Policy Characteristics'!$C:$C,0)))</f>
        <v>industry-energy-efficiency-standards.html</v>
      </c>
    </row>
    <row r="1005" spans="1:18" s="446" customFormat="1" x14ac:dyDescent="0.25">
      <c r="A1005" s="446" t="str">
        <f>IF(ISBLANK(INDEX('Policy Characteristics'!A:A,MATCH($C1005,'Policy Characteristics'!$C:$C,0))),"",INDEX('Policy Characteristics'!A:A,MATCH($C1005,'Policy Characteristics'!$C:$C,0)))</f>
        <v>Industry</v>
      </c>
      <c r="B1005" s="467" t="str">
        <f>IF(ISBLANK(INDEX('Policy Characteristics'!B:B,MATCH($C1005,'Policy Characteristics'!$C:$C,0))),"",INDEX('Policy Characteristics'!B:B,MATCH($C1005,'Policy Characteristics'!$C:$C,0)))</f>
        <v>Industry Energy Efficiency Standards</v>
      </c>
      <c r="C1005" s="446" t="str">
        <f t="shared" si="42"/>
        <v>Percentage Improvement in Eqpt Efficiency Standards above BAU</v>
      </c>
      <c r="D1005" s="339" t="s">
        <v>3064</v>
      </c>
      <c r="E1005" s="339" t="s">
        <v>2707</v>
      </c>
      <c r="F1005" t="s">
        <v>3089</v>
      </c>
      <c r="G1005" s="339" t="s">
        <v>2711</v>
      </c>
      <c r="H1005" s="20">
        <v>965</v>
      </c>
      <c r="I1005" s="468" t="s">
        <v>43</v>
      </c>
      <c r="J1005" s="469" t="str">
        <f>IF(ISBLANK(INDEX('Policy Characteristics'!D:D,MATCH($C1005,'Policy Characteristics'!$C:$C,0))),"",INDEX('Policy Characteristics'!D:D,MATCH($C1005,'Policy Characteristics'!$C:$C,0)))</f>
        <v>Industry Energy Efficiency Standards</v>
      </c>
      <c r="K1005" s="446" t="str">
        <f>IF(ISBLANK(INDEX('Policy Characteristics'!E:E,MATCH($C1005,'Policy Characteristics'!$C:$C,0))),"",INDEX('Policy Characteristics'!E:E,MATCH($C1005,'Policy Characteristics'!$C:$C,0)))</f>
        <v>indst efficiency standards</v>
      </c>
      <c r="L1005" s="242">
        <f>IF(ISBLANK(INDEX('Policy Characteristics'!F:F,MATCH($C1005,'Policy Characteristics'!$C:$C,0))),"",INDEX('Policy Characteristics'!F:F,MATCH($C1005,'Policy Characteristics'!$C:$C,0)))</f>
        <v>0</v>
      </c>
      <c r="M1005" s="242">
        <f>IF(ISBLANK(INDEX('Policy Characteristics'!G:G,MATCH($C1005,'Policy Characteristics'!$C:$C,0))),"",INDEX('Policy Characteristics'!G:G,MATCH($C1005,'Policy Characteristics'!$C:$C,0)))</f>
        <v>0.25</v>
      </c>
      <c r="N1005" s="242">
        <f>IF(ISBLANK(INDEX('Policy Characteristics'!H:H,MATCH($C1005,'Policy Characteristics'!$C:$C,0))),"",INDEX('Policy Characteristics'!H:H,MATCH($C1005,'Policy Characteristics'!$C:$C,0)))</f>
        <v>0.01</v>
      </c>
      <c r="O1005" s="446" t="str">
        <f>IF(ISBLANK(INDEX('Policy Characteristics'!I:I,MATCH($C1005,'Policy Characteristics'!$C:$C,0))),"",INDEX('Policy Characteristics'!I:I,MATCH($C1005,'Policy Characteristics'!$C:$C,0)))</f>
        <v>% reduction in energy use</v>
      </c>
      <c r="P1005" s="446" t="str">
        <f>IF(ISBLANK(INDEX('Policy Characteristics'!J:J,MATCH($C1005,'Policy Characteristics'!$C:$C,0))),"",INDEX('Policy Characteristics'!J:J,MATCH($C1005,'Policy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5" s="446" t="str">
        <f>IF(ISBLANK(INDEX('Policy Characteristics'!K:K,MATCH($C1005,'Policy Characteristics'!$C:$C,0))),"",INDEX('Policy Characteristics'!K:K,MATCH($C1005,'Policy Characteristics'!$C:$C,0)))</f>
        <v>industry-ag-main.html#eff-stds</v>
      </c>
      <c r="R1005" s="446" t="str">
        <f>IF(ISBLANK(INDEX('Policy Characteristics'!L:L,MATCH($C1005,'Policy Characteristics'!$C:$C,0))),"",INDEX('Policy Characteristics'!L:L,MATCH($C1005,'Policy Characteristics'!$C:$C,0)))</f>
        <v>industry-energy-efficiency-standards.html</v>
      </c>
    </row>
    <row r="1006" spans="1:18" s="446" customFormat="1" x14ac:dyDescent="0.25">
      <c r="A1006" s="446" t="str">
        <f>IF(ISBLANK(INDEX('Policy Characteristics'!A:A,MATCH($C1006,'Policy Characteristics'!$C:$C,0))),"",INDEX('Policy Characteristics'!A:A,MATCH($C1006,'Policy Characteristics'!$C:$C,0)))</f>
        <v>Industry</v>
      </c>
      <c r="B1006" s="467" t="str">
        <f>IF(ISBLANK(INDEX('Policy Characteristics'!B:B,MATCH($C1006,'Policy Characteristics'!$C:$C,0))),"",INDEX('Policy Characteristics'!B:B,MATCH($C1006,'Policy Characteristics'!$C:$C,0)))</f>
        <v>Industry Energy Efficiency Standards</v>
      </c>
      <c r="C1006" s="446" t="str">
        <f t="shared" si="42"/>
        <v>Percentage Improvement in Eqpt Efficiency Standards above BAU</v>
      </c>
      <c r="D1006" s="339" t="s">
        <v>3064</v>
      </c>
      <c r="E1006" s="339" t="s">
        <v>2708</v>
      </c>
      <c r="F1006" t="s">
        <v>3089</v>
      </c>
      <c r="G1006" s="339" t="s">
        <v>2712</v>
      </c>
      <c r="H1006" s="20">
        <v>966</v>
      </c>
      <c r="I1006" s="468" t="s">
        <v>43</v>
      </c>
      <c r="J1006" s="469" t="str">
        <f>IF(ISBLANK(INDEX('Policy Characteristics'!D:D,MATCH($C1006,'Policy Characteristics'!$C:$C,0))),"",INDEX('Policy Characteristics'!D:D,MATCH($C1006,'Policy Characteristics'!$C:$C,0)))</f>
        <v>Industry Energy Efficiency Standards</v>
      </c>
      <c r="K1006" s="446" t="str">
        <f>IF(ISBLANK(INDEX('Policy Characteristics'!E:E,MATCH($C1006,'Policy Characteristics'!$C:$C,0))),"",INDEX('Policy Characteristics'!E:E,MATCH($C1006,'Policy Characteristics'!$C:$C,0)))</f>
        <v>indst efficiency standards</v>
      </c>
      <c r="L1006" s="242">
        <f>IF(ISBLANK(INDEX('Policy Characteristics'!F:F,MATCH($C1006,'Policy Characteristics'!$C:$C,0))),"",INDEX('Policy Characteristics'!F:F,MATCH($C1006,'Policy Characteristics'!$C:$C,0)))</f>
        <v>0</v>
      </c>
      <c r="M1006" s="242">
        <f>IF(ISBLANK(INDEX('Policy Characteristics'!G:G,MATCH($C1006,'Policy Characteristics'!$C:$C,0))),"",INDEX('Policy Characteristics'!G:G,MATCH($C1006,'Policy Characteristics'!$C:$C,0)))</f>
        <v>0.25</v>
      </c>
      <c r="N1006" s="242">
        <f>IF(ISBLANK(INDEX('Policy Characteristics'!H:H,MATCH($C1006,'Policy Characteristics'!$C:$C,0))),"",INDEX('Policy Characteristics'!H:H,MATCH($C1006,'Policy Characteristics'!$C:$C,0)))</f>
        <v>0.01</v>
      </c>
      <c r="O1006" s="446" t="str">
        <f>IF(ISBLANK(INDEX('Policy Characteristics'!I:I,MATCH($C1006,'Policy Characteristics'!$C:$C,0))),"",INDEX('Policy Characteristics'!I:I,MATCH($C1006,'Policy Characteristics'!$C:$C,0)))</f>
        <v>% reduction in energy use</v>
      </c>
      <c r="P1006" s="446" t="str">
        <f>IF(ISBLANK(INDEX('Policy Characteristics'!J:J,MATCH($C1006,'Policy Characteristics'!$C:$C,0))),"",INDEX('Policy Characteristics'!J:J,MATCH($C1006,'Policy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6" s="446" t="str">
        <f>IF(ISBLANK(INDEX('Policy Characteristics'!K:K,MATCH($C1006,'Policy Characteristics'!$C:$C,0))),"",INDEX('Policy Characteristics'!K:K,MATCH($C1006,'Policy Characteristics'!$C:$C,0)))</f>
        <v>industry-ag-main.html#eff-stds</v>
      </c>
      <c r="R1006" s="446" t="str">
        <f>IF(ISBLANK(INDEX('Policy Characteristics'!L:L,MATCH($C1006,'Policy Characteristics'!$C:$C,0))),"",INDEX('Policy Characteristics'!L:L,MATCH($C1006,'Policy Characteristics'!$C:$C,0)))</f>
        <v>industry-energy-efficiency-standards.html</v>
      </c>
    </row>
    <row r="1007" spans="1:18" s="446" customFormat="1" x14ac:dyDescent="0.25">
      <c r="A1007" s="446" t="str">
        <f>IF(ISBLANK(INDEX('Policy Characteristics'!A:A,MATCH($C1007,'Policy Characteristics'!$C:$C,0))),"",INDEX('Policy Characteristics'!A:A,MATCH($C1007,'Policy Characteristics'!$C:$C,0)))</f>
        <v>Industry</v>
      </c>
      <c r="B1007" s="467" t="str">
        <f>IF(ISBLANK(INDEX('Policy Characteristics'!B:B,MATCH($C1007,'Policy Characteristics'!$C:$C,0))),"",INDEX('Policy Characteristics'!B:B,MATCH($C1007,'Policy Characteristics'!$C:$C,0)))</f>
        <v>Industry Energy Efficiency Standards</v>
      </c>
      <c r="C1007" s="446" t="str">
        <f t="shared" si="42"/>
        <v>Percentage Improvement in Eqpt Efficiency Standards above BAU</v>
      </c>
      <c r="D1007" s="339" t="s">
        <v>3064</v>
      </c>
      <c r="E1007" s="339" t="s">
        <v>2705</v>
      </c>
      <c r="F1007" t="s">
        <v>3089</v>
      </c>
      <c r="G1007" s="339" t="s">
        <v>2710</v>
      </c>
      <c r="H1007" s="20">
        <v>967</v>
      </c>
      <c r="I1007" s="468" t="s">
        <v>44</v>
      </c>
      <c r="J1007" s="469" t="str">
        <f>IF(ISBLANK(INDEX('Policy Characteristics'!D:D,MATCH($C1007,'Policy Characteristics'!$C:$C,0))),"",INDEX('Policy Characteristics'!D:D,MATCH($C1007,'Policy Characteristics'!$C:$C,0)))</f>
        <v>Industry Energy Efficiency Standards</v>
      </c>
      <c r="K1007" s="446" t="str">
        <f>IF(ISBLANK(INDEX('Policy Characteristics'!E:E,MATCH($C1007,'Policy Characteristics'!$C:$C,0))),"",INDEX('Policy Characteristics'!E:E,MATCH($C1007,'Policy Characteristics'!$C:$C,0)))</f>
        <v>indst efficiency standards</v>
      </c>
      <c r="L1007" s="242">
        <f>IF(ISBLANK(INDEX('Policy Characteristics'!F:F,MATCH($C1007,'Policy Characteristics'!$C:$C,0))),"",INDEX('Policy Characteristics'!F:F,MATCH($C1007,'Policy Characteristics'!$C:$C,0)))</f>
        <v>0</v>
      </c>
      <c r="M1007" s="242">
        <f>IF(ISBLANK(INDEX('Policy Characteristics'!G:G,MATCH($C1007,'Policy Characteristics'!$C:$C,0))),"",INDEX('Policy Characteristics'!G:G,MATCH($C1007,'Policy Characteristics'!$C:$C,0)))</f>
        <v>0.25</v>
      </c>
      <c r="N1007" s="242">
        <f>IF(ISBLANK(INDEX('Policy Characteristics'!H:H,MATCH($C1007,'Policy Characteristics'!$C:$C,0))),"",INDEX('Policy Characteristics'!H:H,MATCH($C1007,'Policy Characteristics'!$C:$C,0)))</f>
        <v>0.01</v>
      </c>
      <c r="O1007" s="446" t="str">
        <f>IF(ISBLANK(INDEX('Policy Characteristics'!I:I,MATCH($C1007,'Policy Characteristics'!$C:$C,0))),"",INDEX('Policy Characteristics'!I:I,MATCH($C1007,'Policy Characteristics'!$C:$C,0)))</f>
        <v>% reduction in energy use</v>
      </c>
      <c r="P1007" s="446" t="str">
        <f>IF(ISBLANK(INDEX('Policy Characteristics'!J:J,MATCH($C1007,'Policy Characteristics'!$C:$C,0))),"",INDEX('Policy Characteristics'!J:J,MATCH($C1007,'Policy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7" s="446" t="str">
        <f>IF(ISBLANK(INDEX('Policy Characteristics'!K:K,MATCH($C1007,'Policy Characteristics'!$C:$C,0))),"",INDEX('Policy Characteristics'!K:K,MATCH($C1007,'Policy Characteristics'!$C:$C,0)))</f>
        <v>industry-ag-main.html#eff-stds</v>
      </c>
      <c r="R1007" s="446" t="str">
        <f>IF(ISBLANK(INDEX('Policy Characteristics'!L:L,MATCH($C1007,'Policy Characteristics'!$C:$C,0))),"",INDEX('Policy Characteristics'!L:L,MATCH($C1007,'Policy Characteristics'!$C:$C,0)))</f>
        <v>industry-energy-efficiency-standards.html</v>
      </c>
    </row>
    <row r="1008" spans="1:18" s="446" customFormat="1" x14ac:dyDescent="0.25">
      <c r="A1008" s="446" t="str">
        <f>IF(ISBLANK(INDEX('Policy Characteristics'!A:A,MATCH($C1008,'Policy Characteristics'!$C:$C,0))),"",INDEX('Policy Characteristics'!A:A,MATCH($C1008,'Policy Characteristics'!$C:$C,0)))</f>
        <v>Industry</v>
      </c>
      <c r="B1008" s="467" t="str">
        <f>IF(ISBLANK(INDEX('Policy Characteristics'!B:B,MATCH($C1008,'Policy Characteristics'!$C:$C,0))),"",INDEX('Policy Characteristics'!B:B,MATCH($C1008,'Policy Characteristics'!$C:$C,0)))</f>
        <v>Industry Energy Efficiency Standards</v>
      </c>
      <c r="C1008" s="446" t="str">
        <f t="shared" si="42"/>
        <v>Percentage Improvement in Eqpt Efficiency Standards above BAU</v>
      </c>
      <c r="D1008" s="294" t="s">
        <v>3065</v>
      </c>
      <c r="E1008" s="339" t="s">
        <v>2398</v>
      </c>
      <c r="F1008" t="s">
        <v>2760</v>
      </c>
      <c r="G1008" s="339" t="s">
        <v>2404</v>
      </c>
      <c r="H1008" s="20">
        <v>968</v>
      </c>
      <c r="I1008" s="468" t="s">
        <v>43</v>
      </c>
      <c r="J1008" s="469" t="str">
        <f>IF(ISBLANK(INDEX('Policy Characteristics'!D:D,MATCH($C1008,'Policy Characteristics'!$C:$C,0))),"",INDEX('Policy Characteristics'!D:D,MATCH($C1008,'Policy Characteristics'!$C:$C,0)))</f>
        <v>Industry Energy Efficiency Standards</v>
      </c>
      <c r="K1008" s="446" t="str">
        <f>IF(ISBLANK(INDEX('Policy Characteristics'!E:E,MATCH($C1008,'Policy Characteristics'!$C:$C,0))),"",INDEX('Policy Characteristics'!E:E,MATCH($C1008,'Policy Characteristics'!$C:$C,0)))</f>
        <v>indst efficiency standards</v>
      </c>
      <c r="L1008" s="242">
        <f>IF(ISBLANK(INDEX('Policy Characteristics'!F:F,MATCH($C1008,'Policy Characteristics'!$C:$C,0))),"",INDEX('Policy Characteristics'!F:F,MATCH($C1008,'Policy Characteristics'!$C:$C,0)))</f>
        <v>0</v>
      </c>
      <c r="M1008" s="242">
        <f>IF(ISBLANK(INDEX('Policy Characteristics'!G:G,MATCH($C1008,'Policy Characteristics'!$C:$C,0))),"",INDEX('Policy Characteristics'!G:G,MATCH($C1008,'Policy Characteristics'!$C:$C,0)))</f>
        <v>0.25</v>
      </c>
      <c r="N1008" s="242">
        <f>IF(ISBLANK(INDEX('Policy Characteristics'!H:H,MATCH($C1008,'Policy Characteristics'!$C:$C,0))),"",INDEX('Policy Characteristics'!H:H,MATCH($C1008,'Policy Characteristics'!$C:$C,0)))</f>
        <v>0.01</v>
      </c>
      <c r="O1008" s="446" t="str">
        <f>IF(ISBLANK(INDEX('Policy Characteristics'!I:I,MATCH($C1008,'Policy Characteristics'!$C:$C,0))),"",INDEX('Policy Characteristics'!I:I,MATCH($C1008,'Policy Characteristics'!$C:$C,0)))</f>
        <v>% reduction in energy use</v>
      </c>
      <c r="P1008" s="446" t="str">
        <f>IF(ISBLANK(INDEX('Policy Characteristics'!J:J,MATCH($C1008,'Policy Characteristics'!$C:$C,0))),"",INDEX('Policy Characteristics'!J:J,MATCH($C1008,'Policy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8" s="446" t="str">
        <f>IF(ISBLANK(INDEX('Policy Characteristics'!K:K,MATCH($C1008,'Policy Characteristics'!$C:$C,0))),"",INDEX('Policy Characteristics'!K:K,MATCH($C1008,'Policy Characteristics'!$C:$C,0)))</f>
        <v>industry-ag-main.html#eff-stds</v>
      </c>
      <c r="R1008" s="446" t="str">
        <f>IF(ISBLANK(INDEX('Policy Characteristics'!L:L,MATCH($C1008,'Policy Characteristics'!$C:$C,0))),"",INDEX('Policy Characteristics'!L:L,MATCH($C1008,'Policy Characteristics'!$C:$C,0)))</f>
        <v>industry-energy-efficiency-standards.html</v>
      </c>
    </row>
    <row r="1009" spans="1:18" s="446" customFormat="1" x14ac:dyDescent="0.25">
      <c r="A1009" s="446" t="str">
        <f>IF(ISBLANK(INDEX('Policy Characteristics'!A:A,MATCH($C1009,'Policy Characteristics'!$C:$C,0))),"",INDEX('Policy Characteristics'!A:A,MATCH($C1009,'Policy Characteristics'!$C:$C,0)))</f>
        <v>Industry</v>
      </c>
      <c r="B1009" s="467" t="str">
        <f>IF(ISBLANK(INDEX('Policy Characteristics'!B:B,MATCH($C1009,'Policy Characteristics'!$C:$C,0))),"",INDEX('Policy Characteristics'!B:B,MATCH($C1009,'Policy Characteristics'!$C:$C,0)))</f>
        <v>Industry Energy Efficiency Standards</v>
      </c>
      <c r="C1009" s="446" t="str">
        <f t="shared" si="42"/>
        <v>Percentage Improvement in Eqpt Efficiency Standards above BAU</v>
      </c>
      <c r="D1009" s="294" t="s">
        <v>3065</v>
      </c>
      <c r="E1009" s="339" t="s">
        <v>2399</v>
      </c>
      <c r="F1009" t="s">
        <v>2760</v>
      </c>
      <c r="G1009" s="339" t="s">
        <v>2407</v>
      </c>
      <c r="H1009" s="20">
        <v>969</v>
      </c>
      <c r="I1009" s="468" t="s">
        <v>43</v>
      </c>
      <c r="J1009" s="469" t="str">
        <f>IF(ISBLANK(INDEX('Policy Characteristics'!D:D,MATCH($C1009,'Policy Characteristics'!$C:$C,0))),"",INDEX('Policy Characteristics'!D:D,MATCH($C1009,'Policy Characteristics'!$C:$C,0)))</f>
        <v>Industry Energy Efficiency Standards</v>
      </c>
      <c r="K1009" s="446" t="str">
        <f>IF(ISBLANK(INDEX('Policy Characteristics'!E:E,MATCH($C1009,'Policy Characteristics'!$C:$C,0))),"",INDEX('Policy Characteristics'!E:E,MATCH($C1009,'Policy Characteristics'!$C:$C,0)))</f>
        <v>indst efficiency standards</v>
      </c>
      <c r="L1009" s="242">
        <f>IF(ISBLANK(INDEX('Policy Characteristics'!F:F,MATCH($C1009,'Policy Characteristics'!$C:$C,0))),"",INDEX('Policy Characteristics'!F:F,MATCH($C1009,'Policy Characteristics'!$C:$C,0)))</f>
        <v>0</v>
      </c>
      <c r="M1009" s="242">
        <f>IF(ISBLANK(INDEX('Policy Characteristics'!G:G,MATCH($C1009,'Policy Characteristics'!$C:$C,0))),"",INDEX('Policy Characteristics'!G:G,MATCH($C1009,'Policy Characteristics'!$C:$C,0)))</f>
        <v>0.25</v>
      </c>
      <c r="N1009" s="242">
        <f>IF(ISBLANK(INDEX('Policy Characteristics'!H:H,MATCH($C1009,'Policy Characteristics'!$C:$C,0))),"",INDEX('Policy Characteristics'!H:H,MATCH($C1009,'Policy Characteristics'!$C:$C,0)))</f>
        <v>0.01</v>
      </c>
      <c r="O1009" s="446" t="str">
        <f>IF(ISBLANK(INDEX('Policy Characteristics'!I:I,MATCH($C1009,'Policy Characteristics'!$C:$C,0))),"",INDEX('Policy Characteristics'!I:I,MATCH($C1009,'Policy Characteristics'!$C:$C,0)))</f>
        <v>% reduction in energy use</v>
      </c>
      <c r="P1009" s="446" t="str">
        <f>IF(ISBLANK(INDEX('Policy Characteristics'!J:J,MATCH($C1009,'Policy Characteristics'!$C:$C,0))),"",INDEX('Policy Characteristics'!J:J,MATCH($C1009,'Policy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9" s="446" t="str">
        <f>IF(ISBLANK(INDEX('Policy Characteristics'!K:K,MATCH($C1009,'Policy Characteristics'!$C:$C,0))),"",INDEX('Policy Characteristics'!K:K,MATCH($C1009,'Policy Characteristics'!$C:$C,0)))</f>
        <v>industry-ag-main.html#eff-stds</v>
      </c>
      <c r="R1009" s="446" t="str">
        <f>IF(ISBLANK(INDEX('Policy Characteristics'!L:L,MATCH($C1009,'Policy Characteristics'!$C:$C,0))),"",INDEX('Policy Characteristics'!L:L,MATCH($C1009,'Policy Characteristics'!$C:$C,0)))</f>
        <v>industry-energy-efficiency-standards.html</v>
      </c>
    </row>
    <row r="1010" spans="1:18" s="446" customFormat="1" x14ac:dyDescent="0.25">
      <c r="A1010" s="446" t="str">
        <f>IF(ISBLANK(INDEX('Policy Characteristics'!A:A,MATCH($C1010,'Policy Characteristics'!$C:$C,0))),"",INDEX('Policy Characteristics'!A:A,MATCH($C1010,'Policy Characteristics'!$C:$C,0)))</f>
        <v>Industry</v>
      </c>
      <c r="B1010" s="467" t="str">
        <f>IF(ISBLANK(INDEX('Policy Characteristics'!B:B,MATCH($C1010,'Policy Characteristics'!$C:$C,0))),"",INDEX('Policy Characteristics'!B:B,MATCH($C1010,'Policy Characteristics'!$C:$C,0)))</f>
        <v>Industry Energy Efficiency Standards</v>
      </c>
      <c r="C1010" s="446" t="str">
        <f t="shared" si="42"/>
        <v>Percentage Improvement in Eqpt Efficiency Standards above BAU</v>
      </c>
      <c r="D1010" s="294" t="s">
        <v>3065</v>
      </c>
      <c r="E1010" s="339" t="s">
        <v>2400</v>
      </c>
      <c r="F1010" t="s">
        <v>2760</v>
      </c>
      <c r="G1010" s="339" t="s">
        <v>2408</v>
      </c>
      <c r="H1010" s="20">
        <v>970</v>
      </c>
      <c r="I1010" s="468" t="s">
        <v>43</v>
      </c>
      <c r="J1010" s="469" t="str">
        <f>IF(ISBLANK(INDEX('Policy Characteristics'!D:D,MATCH($C1010,'Policy Characteristics'!$C:$C,0))),"",INDEX('Policy Characteristics'!D:D,MATCH($C1010,'Policy Characteristics'!$C:$C,0)))</f>
        <v>Industry Energy Efficiency Standards</v>
      </c>
      <c r="K1010" s="446" t="str">
        <f>IF(ISBLANK(INDEX('Policy Characteristics'!E:E,MATCH($C1010,'Policy Characteristics'!$C:$C,0))),"",INDEX('Policy Characteristics'!E:E,MATCH($C1010,'Policy Characteristics'!$C:$C,0)))</f>
        <v>indst efficiency standards</v>
      </c>
      <c r="L1010" s="242">
        <f>IF(ISBLANK(INDEX('Policy Characteristics'!F:F,MATCH($C1010,'Policy Characteristics'!$C:$C,0))),"",INDEX('Policy Characteristics'!F:F,MATCH($C1010,'Policy Characteristics'!$C:$C,0)))</f>
        <v>0</v>
      </c>
      <c r="M1010" s="242">
        <f>IF(ISBLANK(INDEX('Policy Characteristics'!G:G,MATCH($C1010,'Policy Characteristics'!$C:$C,0))),"",INDEX('Policy Characteristics'!G:G,MATCH($C1010,'Policy Characteristics'!$C:$C,0)))</f>
        <v>0.25</v>
      </c>
      <c r="N1010" s="242">
        <f>IF(ISBLANK(INDEX('Policy Characteristics'!H:H,MATCH($C1010,'Policy Characteristics'!$C:$C,0))),"",INDEX('Policy Characteristics'!H:H,MATCH($C1010,'Policy Characteristics'!$C:$C,0)))</f>
        <v>0.01</v>
      </c>
      <c r="O1010" s="446" t="str">
        <f>IF(ISBLANK(INDEX('Policy Characteristics'!I:I,MATCH($C1010,'Policy Characteristics'!$C:$C,0))),"",INDEX('Policy Characteristics'!I:I,MATCH($C1010,'Policy Characteristics'!$C:$C,0)))</f>
        <v>% reduction in energy use</v>
      </c>
      <c r="P1010" s="446" t="str">
        <f>IF(ISBLANK(INDEX('Policy Characteristics'!J:J,MATCH($C1010,'Policy Characteristics'!$C:$C,0))),"",INDEX('Policy Characteristics'!J:J,MATCH($C1010,'Policy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0" s="446" t="str">
        <f>IF(ISBLANK(INDEX('Policy Characteristics'!K:K,MATCH($C1010,'Policy Characteristics'!$C:$C,0))),"",INDEX('Policy Characteristics'!K:K,MATCH($C1010,'Policy Characteristics'!$C:$C,0)))</f>
        <v>industry-ag-main.html#eff-stds</v>
      </c>
      <c r="R1010" s="446" t="str">
        <f>IF(ISBLANK(INDEX('Policy Characteristics'!L:L,MATCH($C1010,'Policy Characteristics'!$C:$C,0))),"",INDEX('Policy Characteristics'!L:L,MATCH($C1010,'Policy Characteristics'!$C:$C,0)))</f>
        <v>industry-energy-efficiency-standards.html</v>
      </c>
    </row>
    <row r="1011" spans="1:18" s="446" customFormat="1" x14ac:dyDescent="0.25">
      <c r="A1011" s="446" t="str">
        <f>IF(ISBLANK(INDEX('Policy Characteristics'!A:A,MATCH($C1011,'Policy Characteristics'!$C:$C,0))),"",INDEX('Policy Characteristics'!A:A,MATCH($C1011,'Policy Characteristics'!$C:$C,0)))</f>
        <v>Industry</v>
      </c>
      <c r="B1011" s="467" t="str">
        <f>IF(ISBLANK(INDEX('Policy Characteristics'!B:B,MATCH($C1011,'Policy Characteristics'!$C:$C,0))),"",INDEX('Policy Characteristics'!B:B,MATCH($C1011,'Policy Characteristics'!$C:$C,0)))</f>
        <v>Industry Energy Efficiency Standards</v>
      </c>
      <c r="C1011" s="446" t="str">
        <f t="shared" si="42"/>
        <v>Percentage Improvement in Eqpt Efficiency Standards above BAU</v>
      </c>
      <c r="D1011" s="294" t="s">
        <v>3065</v>
      </c>
      <c r="E1011" s="339" t="s">
        <v>2401</v>
      </c>
      <c r="F1011" t="s">
        <v>2760</v>
      </c>
      <c r="G1011" s="339" t="s">
        <v>2405</v>
      </c>
      <c r="H1011" s="20">
        <v>971</v>
      </c>
      <c r="I1011" s="468" t="s">
        <v>44</v>
      </c>
      <c r="J1011" s="469" t="str">
        <f>IF(ISBLANK(INDEX('Policy Characteristics'!D:D,MATCH($C1011,'Policy Characteristics'!$C:$C,0))),"",INDEX('Policy Characteristics'!D:D,MATCH($C1011,'Policy Characteristics'!$C:$C,0)))</f>
        <v>Industry Energy Efficiency Standards</v>
      </c>
      <c r="K1011" s="446" t="str">
        <f>IF(ISBLANK(INDEX('Policy Characteristics'!E:E,MATCH($C1011,'Policy Characteristics'!$C:$C,0))),"",INDEX('Policy Characteristics'!E:E,MATCH($C1011,'Policy Characteristics'!$C:$C,0)))</f>
        <v>indst efficiency standards</v>
      </c>
      <c r="L1011" s="242">
        <f>IF(ISBLANK(INDEX('Policy Characteristics'!F:F,MATCH($C1011,'Policy Characteristics'!$C:$C,0))),"",INDEX('Policy Characteristics'!F:F,MATCH($C1011,'Policy Characteristics'!$C:$C,0)))</f>
        <v>0</v>
      </c>
      <c r="M1011" s="242">
        <f>IF(ISBLANK(INDEX('Policy Characteristics'!G:G,MATCH($C1011,'Policy Characteristics'!$C:$C,0))),"",INDEX('Policy Characteristics'!G:G,MATCH($C1011,'Policy Characteristics'!$C:$C,0)))</f>
        <v>0.25</v>
      </c>
      <c r="N1011" s="242">
        <f>IF(ISBLANK(INDEX('Policy Characteristics'!H:H,MATCH($C1011,'Policy Characteristics'!$C:$C,0))),"",INDEX('Policy Characteristics'!H:H,MATCH($C1011,'Policy Characteristics'!$C:$C,0)))</f>
        <v>0.01</v>
      </c>
      <c r="O1011" s="446" t="str">
        <f>IF(ISBLANK(INDEX('Policy Characteristics'!I:I,MATCH($C1011,'Policy Characteristics'!$C:$C,0))),"",INDEX('Policy Characteristics'!I:I,MATCH($C1011,'Policy Characteristics'!$C:$C,0)))</f>
        <v>% reduction in energy use</v>
      </c>
      <c r="P1011" s="446" t="str">
        <f>IF(ISBLANK(INDEX('Policy Characteristics'!J:J,MATCH($C1011,'Policy Characteristics'!$C:$C,0))),"",INDEX('Policy Characteristics'!J:J,MATCH($C1011,'Policy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1" s="446" t="str">
        <f>IF(ISBLANK(INDEX('Policy Characteristics'!K:K,MATCH($C1011,'Policy Characteristics'!$C:$C,0))),"",INDEX('Policy Characteristics'!K:K,MATCH($C1011,'Policy Characteristics'!$C:$C,0)))</f>
        <v>industry-ag-main.html#eff-stds</v>
      </c>
      <c r="R1011" s="446" t="str">
        <f>IF(ISBLANK(INDEX('Policy Characteristics'!L:L,MATCH($C1011,'Policy Characteristics'!$C:$C,0))),"",INDEX('Policy Characteristics'!L:L,MATCH($C1011,'Policy Characteristics'!$C:$C,0)))</f>
        <v>industry-energy-efficiency-standards.html</v>
      </c>
    </row>
    <row r="1012" spans="1:18" s="446" customFormat="1" x14ac:dyDescent="0.25">
      <c r="A1012" s="446" t="str">
        <f>IF(ISBLANK(INDEX('Policy Characteristics'!A:A,MATCH($C1012,'Policy Characteristics'!$C:$C,0))),"",INDEX('Policy Characteristics'!A:A,MATCH($C1012,'Policy Characteristics'!$C:$C,0)))</f>
        <v>Industry</v>
      </c>
      <c r="B1012" s="467" t="str">
        <f>IF(ISBLANK(INDEX('Policy Characteristics'!B:B,MATCH($C1012,'Policy Characteristics'!$C:$C,0))),"",INDEX('Policy Characteristics'!B:B,MATCH($C1012,'Policy Characteristics'!$C:$C,0)))</f>
        <v>Industry Energy Efficiency Standards</v>
      </c>
      <c r="C1012" s="446" t="str">
        <f t="shared" si="42"/>
        <v>Percentage Improvement in Eqpt Efficiency Standards above BAU</v>
      </c>
      <c r="D1012" s="294" t="s">
        <v>3065</v>
      </c>
      <c r="E1012" s="339" t="s">
        <v>2402</v>
      </c>
      <c r="F1012" t="s">
        <v>2760</v>
      </c>
      <c r="G1012" s="339" t="s">
        <v>2406</v>
      </c>
      <c r="H1012" s="20">
        <v>972</v>
      </c>
      <c r="I1012" s="468" t="s">
        <v>43</v>
      </c>
      <c r="J1012" s="469" t="str">
        <f>IF(ISBLANK(INDEX('Policy Characteristics'!D:D,MATCH($C1012,'Policy Characteristics'!$C:$C,0))),"",INDEX('Policy Characteristics'!D:D,MATCH($C1012,'Policy Characteristics'!$C:$C,0)))</f>
        <v>Industry Energy Efficiency Standards</v>
      </c>
      <c r="K1012" s="446" t="str">
        <f>IF(ISBLANK(INDEX('Policy Characteristics'!E:E,MATCH($C1012,'Policy Characteristics'!$C:$C,0))),"",INDEX('Policy Characteristics'!E:E,MATCH($C1012,'Policy Characteristics'!$C:$C,0)))</f>
        <v>indst efficiency standards</v>
      </c>
      <c r="L1012" s="242">
        <f>IF(ISBLANK(INDEX('Policy Characteristics'!F:F,MATCH($C1012,'Policy Characteristics'!$C:$C,0))),"",INDEX('Policy Characteristics'!F:F,MATCH($C1012,'Policy Characteristics'!$C:$C,0)))</f>
        <v>0</v>
      </c>
      <c r="M1012" s="242">
        <f>IF(ISBLANK(INDEX('Policy Characteristics'!G:G,MATCH($C1012,'Policy Characteristics'!$C:$C,0))),"",INDEX('Policy Characteristics'!G:G,MATCH($C1012,'Policy Characteristics'!$C:$C,0)))</f>
        <v>0.25</v>
      </c>
      <c r="N1012" s="242">
        <f>IF(ISBLANK(INDEX('Policy Characteristics'!H:H,MATCH($C1012,'Policy Characteristics'!$C:$C,0))),"",INDEX('Policy Characteristics'!H:H,MATCH($C1012,'Policy Characteristics'!$C:$C,0)))</f>
        <v>0.01</v>
      </c>
      <c r="O1012" s="446" t="str">
        <f>IF(ISBLANK(INDEX('Policy Characteristics'!I:I,MATCH($C1012,'Policy Characteristics'!$C:$C,0))),"",INDEX('Policy Characteristics'!I:I,MATCH($C1012,'Policy Characteristics'!$C:$C,0)))</f>
        <v>% reduction in energy use</v>
      </c>
      <c r="P1012" s="446" t="str">
        <f>IF(ISBLANK(INDEX('Policy Characteristics'!J:J,MATCH($C1012,'Policy Characteristics'!$C:$C,0))),"",INDEX('Policy Characteristics'!J:J,MATCH($C1012,'Policy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2" s="446" t="str">
        <f>IF(ISBLANK(INDEX('Policy Characteristics'!K:K,MATCH($C1012,'Policy Characteristics'!$C:$C,0))),"",INDEX('Policy Characteristics'!K:K,MATCH($C1012,'Policy Characteristics'!$C:$C,0)))</f>
        <v>industry-ag-main.html#eff-stds</v>
      </c>
      <c r="R1012" s="446" t="str">
        <f>IF(ISBLANK(INDEX('Policy Characteristics'!L:L,MATCH($C1012,'Policy Characteristics'!$C:$C,0))),"",INDEX('Policy Characteristics'!L:L,MATCH($C1012,'Policy Characteristics'!$C:$C,0)))</f>
        <v>industry-energy-efficiency-standards.html</v>
      </c>
    </row>
    <row r="1013" spans="1:18" s="446" customFormat="1" x14ac:dyDescent="0.25">
      <c r="A1013" s="446" t="str">
        <f>IF(ISBLANK(INDEX('Policy Characteristics'!A:A,MATCH($C1013,'Policy Characteristics'!$C:$C,0))),"",INDEX('Policy Characteristics'!A:A,MATCH($C1013,'Policy Characteristics'!$C:$C,0)))</f>
        <v>Industry</v>
      </c>
      <c r="B1013" s="467" t="str">
        <f>IF(ISBLANK(INDEX('Policy Characteristics'!B:B,MATCH($C1013,'Policy Characteristics'!$C:$C,0))),"",INDEX('Policy Characteristics'!B:B,MATCH($C1013,'Policy Characteristics'!$C:$C,0)))</f>
        <v>Industry Energy Efficiency Standards</v>
      </c>
      <c r="C1013" s="446" t="str">
        <f t="shared" si="42"/>
        <v>Percentage Improvement in Eqpt Efficiency Standards above BAU</v>
      </c>
      <c r="D1013" s="294" t="s">
        <v>3065</v>
      </c>
      <c r="E1013" s="339" t="s">
        <v>2403</v>
      </c>
      <c r="F1013" t="s">
        <v>2760</v>
      </c>
      <c r="G1013" s="339" t="s">
        <v>2409</v>
      </c>
      <c r="H1013" s="20">
        <v>973</v>
      </c>
      <c r="I1013" s="468" t="s">
        <v>44</v>
      </c>
      <c r="J1013" s="469" t="str">
        <f>IF(ISBLANK(INDEX('Policy Characteristics'!D:D,MATCH($C1013,'Policy Characteristics'!$C:$C,0))),"",INDEX('Policy Characteristics'!D:D,MATCH($C1013,'Policy Characteristics'!$C:$C,0)))</f>
        <v>Industry Energy Efficiency Standards</v>
      </c>
      <c r="K1013" s="446" t="str">
        <f>IF(ISBLANK(INDEX('Policy Characteristics'!E:E,MATCH($C1013,'Policy Characteristics'!$C:$C,0))),"",INDEX('Policy Characteristics'!E:E,MATCH($C1013,'Policy Characteristics'!$C:$C,0)))</f>
        <v>indst efficiency standards</v>
      </c>
      <c r="L1013" s="242">
        <f>IF(ISBLANK(INDEX('Policy Characteristics'!F:F,MATCH($C1013,'Policy Characteristics'!$C:$C,0))),"",INDEX('Policy Characteristics'!F:F,MATCH($C1013,'Policy Characteristics'!$C:$C,0)))</f>
        <v>0</v>
      </c>
      <c r="M1013" s="242">
        <f>IF(ISBLANK(INDEX('Policy Characteristics'!G:G,MATCH($C1013,'Policy Characteristics'!$C:$C,0))),"",INDEX('Policy Characteristics'!G:G,MATCH($C1013,'Policy Characteristics'!$C:$C,0)))</f>
        <v>0.25</v>
      </c>
      <c r="N1013" s="242">
        <f>IF(ISBLANK(INDEX('Policy Characteristics'!H:H,MATCH($C1013,'Policy Characteristics'!$C:$C,0))),"",INDEX('Policy Characteristics'!H:H,MATCH($C1013,'Policy Characteristics'!$C:$C,0)))</f>
        <v>0.01</v>
      </c>
      <c r="O1013" s="446" t="str">
        <f>IF(ISBLANK(INDEX('Policy Characteristics'!I:I,MATCH($C1013,'Policy Characteristics'!$C:$C,0))),"",INDEX('Policy Characteristics'!I:I,MATCH($C1013,'Policy Characteristics'!$C:$C,0)))</f>
        <v>% reduction in energy use</v>
      </c>
      <c r="P1013" s="446" t="str">
        <f>IF(ISBLANK(INDEX('Policy Characteristics'!J:J,MATCH($C1013,'Policy Characteristics'!$C:$C,0))),"",INDEX('Policy Characteristics'!J:J,MATCH($C1013,'Policy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3" s="446" t="str">
        <f>IF(ISBLANK(INDEX('Policy Characteristics'!K:K,MATCH($C1013,'Policy Characteristics'!$C:$C,0))),"",INDEX('Policy Characteristics'!K:K,MATCH($C1013,'Policy Characteristics'!$C:$C,0)))</f>
        <v>industry-ag-main.html#eff-stds</v>
      </c>
      <c r="R1013" s="446" t="str">
        <f>IF(ISBLANK(INDEX('Policy Characteristics'!L:L,MATCH($C1013,'Policy Characteristics'!$C:$C,0))),"",INDEX('Policy Characteristics'!L:L,MATCH($C1013,'Policy Characteristics'!$C:$C,0)))</f>
        <v>industry-energy-efficiency-standards.html</v>
      </c>
    </row>
    <row r="1014" spans="1:18" s="446" customFormat="1" x14ac:dyDescent="0.25">
      <c r="A1014" s="446" t="str">
        <f>IF(ISBLANK(INDEX('Policy Characteristics'!A:A,MATCH($C1014,'Policy Characteristics'!$C:$C,0))),"",INDEX('Policy Characteristics'!A:A,MATCH($C1014,'Policy Characteristics'!$C:$C,0)))</f>
        <v>Industry</v>
      </c>
      <c r="B1014" s="467" t="str">
        <f>IF(ISBLANK(INDEX('Policy Characteristics'!B:B,MATCH($C1014,'Policy Characteristics'!$C:$C,0))),"",INDEX('Policy Characteristics'!B:B,MATCH($C1014,'Policy Characteristics'!$C:$C,0)))</f>
        <v>Industry Energy Efficiency Standards</v>
      </c>
      <c r="C1014" s="446" t="str">
        <f t="shared" si="42"/>
        <v>Percentage Improvement in Eqpt Efficiency Standards above BAU</v>
      </c>
      <c r="D1014" s="294" t="s">
        <v>3065</v>
      </c>
      <c r="E1014" s="339" t="s">
        <v>2706</v>
      </c>
      <c r="F1014" t="s">
        <v>2760</v>
      </c>
      <c r="G1014" s="339" t="s">
        <v>2709</v>
      </c>
      <c r="H1014" s="20">
        <v>974</v>
      </c>
      <c r="I1014" s="468" t="s">
        <v>44</v>
      </c>
      <c r="J1014" s="469" t="str">
        <f>IF(ISBLANK(INDEX('Policy Characteristics'!D:D,MATCH($C1014,'Policy Characteristics'!$C:$C,0))),"",INDEX('Policy Characteristics'!D:D,MATCH($C1014,'Policy Characteristics'!$C:$C,0)))</f>
        <v>Industry Energy Efficiency Standards</v>
      </c>
      <c r="K1014" s="446" t="str">
        <f>IF(ISBLANK(INDEX('Policy Characteristics'!E:E,MATCH($C1014,'Policy Characteristics'!$C:$C,0))),"",INDEX('Policy Characteristics'!E:E,MATCH($C1014,'Policy Characteristics'!$C:$C,0)))</f>
        <v>indst efficiency standards</v>
      </c>
      <c r="L1014" s="242">
        <f>IF(ISBLANK(INDEX('Policy Characteristics'!F:F,MATCH($C1014,'Policy Characteristics'!$C:$C,0))),"",INDEX('Policy Characteristics'!F:F,MATCH($C1014,'Policy Characteristics'!$C:$C,0)))</f>
        <v>0</v>
      </c>
      <c r="M1014" s="242">
        <f>IF(ISBLANK(INDEX('Policy Characteristics'!G:G,MATCH($C1014,'Policy Characteristics'!$C:$C,0))),"",INDEX('Policy Characteristics'!G:G,MATCH($C1014,'Policy Characteristics'!$C:$C,0)))</f>
        <v>0.25</v>
      </c>
      <c r="N1014" s="242">
        <f>IF(ISBLANK(INDEX('Policy Characteristics'!H:H,MATCH($C1014,'Policy Characteristics'!$C:$C,0))),"",INDEX('Policy Characteristics'!H:H,MATCH($C1014,'Policy Characteristics'!$C:$C,0)))</f>
        <v>0.01</v>
      </c>
      <c r="O1014" s="446" t="str">
        <f>IF(ISBLANK(INDEX('Policy Characteristics'!I:I,MATCH($C1014,'Policy Characteristics'!$C:$C,0))),"",INDEX('Policy Characteristics'!I:I,MATCH($C1014,'Policy Characteristics'!$C:$C,0)))</f>
        <v>% reduction in energy use</v>
      </c>
      <c r="P1014" s="446" t="str">
        <f>IF(ISBLANK(INDEX('Policy Characteristics'!J:J,MATCH($C1014,'Policy Characteristics'!$C:$C,0))),"",INDEX('Policy Characteristics'!J:J,MATCH($C1014,'Policy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4" s="446" t="str">
        <f>IF(ISBLANK(INDEX('Policy Characteristics'!K:K,MATCH($C1014,'Policy Characteristics'!$C:$C,0))),"",INDEX('Policy Characteristics'!K:K,MATCH($C1014,'Policy Characteristics'!$C:$C,0)))</f>
        <v>industry-ag-main.html#eff-stds</v>
      </c>
      <c r="R1014" s="446" t="str">
        <f>IF(ISBLANK(INDEX('Policy Characteristics'!L:L,MATCH($C1014,'Policy Characteristics'!$C:$C,0))),"",INDEX('Policy Characteristics'!L:L,MATCH($C1014,'Policy Characteristics'!$C:$C,0)))</f>
        <v>industry-energy-efficiency-standards.html</v>
      </c>
    </row>
    <row r="1015" spans="1:18" s="446" customFormat="1" x14ac:dyDescent="0.25">
      <c r="A1015" s="446" t="str">
        <f>IF(ISBLANK(INDEX('Policy Characteristics'!A:A,MATCH($C1015,'Policy Characteristics'!$C:$C,0))),"",INDEX('Policy Characteristics'!A:A,MATCH($C1015,'Policy Characteristics'!$C:$C,0)))</f>
        <v>Industry</v>
      </c>
      <c r="B1015" s="467" t="str">
        <f>IF(ISBLANK(INDEX('Policy Characteristics'!B:B,MATCH($C1015,'Policy Characteristics'!$C:$C,0))),"",INDEX('Policy Characteristics'!B:B,MATCH($C1015,'Policy Characteristics'!$C:$C,0)))</f>
        <v>Industry Energy Efficiency Standards</v>
      </c>
      <c r="C1015" s="446" t="str">
        <f t="shared" si="42"/>
        <v>Percentage Improvement in Eqpt Efficiency Standards above BAU</v>
      </c>
      <c r="D1015" s="294" t="s">
        <v>3065</v>
      </c>
      <c r="E1015" s="339" t="s">
        <v>2707</v>
      </c>
      <c r="F1015" t="s">
        <v>2760</v>
      </c>
      <c r="G1015" s="339" t="s">
        <v>2711</v>
      </c>
      <c r="H1015" s="20">
        <v>975</v>
      </c>
      <c r="I1015" s="468" t="s">
        <v>43</v>
      </c>
      <c r="J1015" s="469" t="str">
        <f>IF(ISBLANK(INDEX('Policy Characteristics'!D:D,MATCH($C1015,'Policy Characteristics'!$C:$C,0))),"",INDEX('Policy Characteristics'!D:D,MATCH($C1015,'Policy Characteristics'!$C:$C,0)))</f>
        <v>Industry Energy Efficiency Standards</v>
      </c>
      <c r="K1015" s="446" t="str">
        <f>IF(ISBLANK(INDEX('Policy Characteristics'!E:E,MATCH($C1015,'Policy Characteristics'!$C:$C,0))),"",INDEX('Policy Characteristics'!E:E,MATCH($C1015,'Policy Characteristics'!$C:$C,0)))</f>
        <v>indst efficiency standards</v>
      </c>
      <c r="L1015" s="242">
        <f>IF(ISBLANK(INDEX('Policy Characteristics'!F:F,MATCH($C1015,'Policy Characteristics'!$C:$C,0))),"",INDEX('Policy Characteristics'!F:F,MATCH($C1015,'Policy Characteristics'!$C:$C,0)))</f>
        <v>0</v>
      </c>
      <c r="M1015" s="242">
        <f>IF(ISBLANK(INDEX('Policy Characteristics'!G:G,MATCH($C1015,'Policy Characteristics'!$C:$C,0))),"",INDEX('Policy Characteristics'!G:G,MATCH($C1015,'Policy Characteristics'!$C:$C,0)))</f>
        <v>0.25</v>
      </c>
      <c r="N1015" s="242">
        <f>IF(ISBLANK(INDEX('Policy Characteristics'!H:H,MATCH($C1015,'Policy Characteristics'!$C:$C,0))),"",INDEX('Policy Characteristics'!H:H,MATCH($C1015,'Policy Characteristics'!$C:$C,0)))</f>
        <v>0.01</v>
      </c>
      <c r="O1015" s="446" t="str">
        <f>IF(ISBLANK(INDEX('Policy Characteristics'!I:I,MATCH($C1015,'Policy Characteristics'!$C:$C,0))),"",INDEX('Policy Characteristics'!I:I,MATCH($C1015,'Policy Characteristics'!$C:$C,0)))</f>
        <v>% reduction in energy use</v>
      </c>
      <c r="P1015" s="446" t="str">
        <f>IF(ISBLANK(INDEX('Policy Characteristics'!J:J,MATCH($C1015,'Policy Characteristics'!$C:$C,0))),"",INDEX('Policy Characteristics'!J:J,MATCH($C1015,'Policy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5" s="446" t="str">
        <f>IF(ISBLANK(INDEX('Policy Characteristics'!K:K,MATCH($C1015,'Policy Characteristics'!$C:$C,0))),"",INDEX('Policy Characteristics'!K:K,MATCH($C1015,'Policy Characteristics'!$C:$C,0)))</f>
        <v>industry-ag-main.html#eff-stds</v>
      </c>
      <c r="R1015" s="446" t="str">
        <f>IF(ISBLANK(INDEX('Policy Characteristics'!L:L,MATCH($C1015,'Policy Characteristics'!$C:$C,0))),"",INDEX('Policy Characteristics'!L:L,MATCH($C1015,'Policy Characteristics'!$C:$C,0)))</f>
        <v>industry-energy-efficiency-standards.html</v>
      </c>
    </row>
    <row r="1016" spans="1:18" s="446" customFormat="1" x14ac:dyDescent="0.25">
      <c r="A1016" s="446" t="str">
        <f>IF(ISBLANK(INDEX('Policy Characteristics'!A:A,MATCH($C1016,'Policy Characteristics'!$C:$C,0))),"",INDEX('Policy Characteristics'!A:A,MATCH($C1016,'Policy Characteristics'!$C:$C,0)))</f>
        <v>Industry</v>
      </c>
      <c r="B1016" s="467" t="str">
        <f>IF(ISBLANK(INDEX('Policy Characteristics'!B:B,MATCH($C1016,'Policy Characteristics'!$C:$C,0))),"",INDEX('Policy Characteristics'!B:B,MATCH($C1016,'Policy Characteristics'!$C:$C,0)))</f>
        <v>Industry Energy Efficiency Standards</v>
      </c>
      <c r="C1016" s="446" t="str">
        <f t="shared" si="42"/>
        <v>Percentage Improvement in Eqpt Efficiency Standards above BAU</v>
      </c>
      <c r="D1016" s="294" t="s">
        <v>3065</v>
      </c>
      <c r="E1016" s="339" t="s">
        <v>2708</v>
      </c>
      <c r="F1016" t="s">
        <v>2760</v>
      </c>
      <c r="G1016" s="339" t="s">
        <v>2712</v>
      </c>
      <c r="H1016" s="20">
        <v>976</v>
      </c>
      <c r="I1016" s="468" t="s">
        <v>44</v>
      </c>
      <c r="J1016" s="469" t="str">
        <f>IF(ISBLANK(INDEX('Policy Characteristics'!D:D,MATCH($C1016,'Policy Characteristics'!$C:$C,0))),"",INDEX('Policy Characteristics'!D:D,MATCH($C1016,'Policy Characteristics'!$C:$C,0)))</f>
        <v>Industry Energy Efficiency Standards</v>
      </c>
      <c r="K1016" s="446" t="str">
        <f>IF(ISBLANK(INDEX('Policy Characteristics'!E:E,MATCH($C1016,'Policy Characteristics'!$C:$C,0))),"",INDEX('Policy Characteristics'!E:E,MATCH($C1016,'Policy Characteristics'!$C:$C,0)))</f>
        <v>indst efficiency standards</v>
      </c>
      <c r="L1016" s="242">
        <f>IF(ISBLANK(INDEX('Policy Characteristics'!F:F,MATCH($C1016,'Policy Characteristics'!$C:$C,0))),"",INDEX('Policy Characteristics'!F:F,MATCH($C1016,'Policy Characteristics'!$C:$C,0)))</f>
        <v>0</v>
      </c>
      <c r="M1016" s="242">
        <f>IF(ISBLANK(INDEX('Policy Characteristics'!G:G,MATCH($C1016,'Policy Characteristics'!$C:$C,0))),"",INDEX('Policy Characteristics'!G:G,MATCH($C1016,'Policy Characteristics'!$C:$C,0)))</f>
        <v>0.25</v>
      </c>
      <c r="N1016" s="242">
        <f>IF(ISBLANK(INDEX('Policy Characteristics'!H:H,MATCH($C1016,'Policy Characteristics'!$C:$C,0))),"",INDEX('Policy Characteristics'!H:H,MATCH($C1016,'Policy Characteristics'!$C:$C,0)))</f>
        <v>0.01</v>
      </c>
      <c r="O1016" s="446" t="str">
        <f>IF(ISBLANK(INDEX('Policy Characteristics'!I:I,MATCH($C1016,'Policy Characteristics'!$C:$C,0))),"",INDEX('Policy Characteristics'!I:I,MATCH($C1016,'Policy Characteristics'!$C:$C,0)))</f>
        <v>% reduction in energy use</v>
      </c>
      <c r="P1016" s="446" t="str">
        <f>IF(ISBLANK(INDEX('Policy Characteristics'!J:J,MATCH($C1016,'Policy Characteristics'!$C:$C,0))),"",INDEX('Policy Characteristics'!J:J,MATCH($C1016,'Policy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6" s="446" t="str">
        <f>IF(ISBLANK(INDEX('Policy Characteristics'!K:K,MATCH($C1016,'Policy Characteristics'!$C:$C,0))),"",INDEX('Policy Characteristics'!K:K,MATCH($C1016,'Policy Characteristics'!$C:$C,0)))</f>
        <v>industry-ag-main.html#eff-stds</v>
      </c>
      <c r="R1016" s="446" t="str">
        <f>IF(ISBLANK(INDEX('Policy Characteristics'!L:L,MATCH($C1016,'Policy Characteristics'!$C:$C,0))),"",INDEX('Policy Characteristics'!L:L,MATCH($C1016,'Policy Characteristics'!$C:$C,0)))</f>
        <v>industry-energy-efficiency-standards.html</v>
      </c>
    </row>
    <row r="1017" spans="1:18" s="446" customFormat="1" x14ac:dyDescent="0.25">
      <c r="A1017" s="446" t="str">
        <f>IF(ISBLANK(INDEX('Policy Characteristics'!A:A,MATCH($C1017,'Policy Characteristics'!$C:$C,0))),"",INDEX('Policy Characteristics'!A:A,MATCH($C1017,'Policy Characteristics'!$C:$C,0)))</f>
        <v>Industry</v>
      </c>
      <c r="B1017" s="467" t="str">
        <f>IF(ISBLANK(INDEX('Policy Characteristics'!B:B,MATCH($C1017,'Policy Characteristics'!$C:$C,0))),"",INDEX('Policy Characteristics'!B:B,MATCH($C1017,'Policy Characteristics'!$C:$C,0)))</f>
        <v>Industry Energy Efficiency Standards</v>
      </c>
      <c r="C1017" s="446" t="str">
        <f t="shared" si="42"/>
        <v>Percentage Improvement in Eqpt Efficiency Standards above BAU</v>
      </c>
      <c r="D1017" s="294" t="s">
        <v>3065</v>
      </c>
      <c r="E1017" s="339" t="s">
        <v>2705</v>
      </c>
      <c r="F1017" t="s">
        <v>2760</v>
      </c>
      <c r="G1017" s="339" t="s">
        <v>2710</v>
      </c>
      <c r="H1017" s="20">
        <v>977</v>
      </c>
      <c r="I1017" s="468" t="s">
        <v>44</v>
      </c>
      <c r="J1017" s="469" t="str">
        <f>IF(ISBLANK(INDEX('Policy Characteristics'!D:D,MATCH($C1017,'Policy Characteristics'!$C:$C,0))),"",INDEX('Policy Characteristics'!D:D,MATCH($C1017,'Policy Characteristics'!$C:$C,0)))</f>
        <v>Industry Energy Efficiency Standards</v>
      </c>
      <c r="K1017" s="446" t="str">
        <f>IF(ISBLANK(INDEX('Policy Characteristics'!E:E,MATCH($C1017,'Policy Characteristics'!$C:$C,0))),"",INDEX('Policy Characteristics'!E:E,MATCH($C1017,'Policy Characteristics'!$C:$C,0)))</f>
        <v>indst efficiency standards</v>
      </c>
      <c r="L1017" s="242">
        <f>IF(ISBLANK(INDEX('Policy Characteristics'!F:F,MATCH($C1017,'Policy Characteristics'!$C:$C,0))),"",INDEX('Policy Characteristics'!F:F,MATCH($C1017,'Policy Characteristics'!$C:$C,0)))</f>
        <v>0</v>
      </c>
      <c r="M1017" s="242">
        <f>IF(ISBLANK(INDEX('Policy Characteristics'!G:G,MATCH($C1017,'Policy Characteristics'!$C:$C,0))),"",INDEX('Policy Characteristics'!G:G,MATCH($C1017,'Policy Characteristics'!$C:$C,0)))</f>
        <v>0.25</v>
      </c>
      <c r="N1017" s="242">
        <f>IF(ISBLANK(INDEX('Policy Characteristics'!H:H,MATCH($C1017,'Policy Characteristics'!$C:$C,0))),"",INDEX('Policy Characteristics'!H:H,MATCH($C1017,'Policy Characteristics'!$C:$C,0)))</f>
        <v>0.01</v>
      </c>
      <c r="O1017" s="446" t="str">
        <f>IF(ISBLANK(INDEX('Policy Characteristics'!I:I,MATCH($C1017,'Policy Characteristics'!$C:$C,0))),"",INDEX('Policy Characteristics'!I:I,MATCH($C1017,'Policy Characteristics'!$C:$C,0)))</f>
        <v>% reduction in energy use</v>
      </c>
      <c r="P1017" s="446" t="str">
        <f>IF(ISBLANK(INDEX('Policy Characteristics'!J:J,MATCH($C1017,'Policy Characteristics'!$C:$C,0))),"",INDEX('Policy Characteristics'!J:J,MATCH($C1017,'Policy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7" s="446" t="str">
        <f>IF(ISBLANK(INDEX('Policy Characteristics'!K:K,MATCH($C1017,'Policy Characteristics'!$C:$C,0))),"",INDEX('Policy Characteristics'!K:K,MATCH($C1017,'Policy Characteristics'!$C:$C,0)))</f>
        <v>industry-ag-main.html#eff-stds</v>
      </c>
      <c r="R1017" s="446" t="str">
        <f>IF(ISBLANK(INDEX('Policy Characteristics'!L:L,MATCH($C1017,'Policy Characteristics'!$C:$C,0))),"",INDEX('Policy Characteristics'!L:L,MATCH($C1017,'Policy Characteristics'!$C:$C,0)))</f>
        <v>industry-energy-efficiency-standards.html</v>
      </c>
    </row>
    <row r="1018" spans="1:18" s="446" customFormat="1" x14ac:dyDescent="0.25">
      <c r="A1018" s="446" t="str">
        <f>IF(ISBLANK(INDEX('Policy Characteristics'!A:A,MATCH($C1018,'Policy Characteristics'!$C:$C,0))),"",INDEX('Policy Characteristics'!A:A,MATCH($C1018,'Policy Characteristics'!$C:$C,0)))</f>
        <v>Industry</v>
      </c>
      <c r="B1018" s="467" t="str">
        <f>IF(ISBLANK(INDEX('Policy Characteristics'!B:B,MATCH($C1018,'Policy Characteristics'!$C:$C,0))),"",INDEX('Policy Characteristics'!B:B,MATCH($C1018,'Policy Characteristics'!$C:$C,0)))</f>
        <v>Industry Energy Efficiency Standards</v>
      </c>
      <c r="C1018" s="446" t="str">
        <f t="shared" si="42"/>
        <v>Percentage Improvement in Eqpt Efficiency Standards above BAU</v>
      </c>
      <c r="D1018" s="294" t="s">
        <v>3066</v>
      </c>
      <c r="E1018" s="339" t="s">
        <v>2398</v>
      </c>
      <c r="F1018" t="s">
        <v>3030</v>
      </c>
      <c r="G1018" s="339" t="s">
        <v>2404</v>
      </c>
      <c r="H1018" s="20">
        <v>978</v>
      </c>
      <c r="I1018" s="468" t="s">
        <v>43</v>
      </c>
      <c r="J1018" s="469" t="str">
        <f>IF(ISBLANK(INDEX('Policy Characteristics'!D:D,MATCH($C1018,'Policy Characteristics'!$C:$C,0))),"",INDEX('Policy Characteristics'!D:D,MATCH($C1018,'Policy Characteristics'!$C:$C,0)))</f>
        <v>Industry Energy Efficiency Standards</v>
      </c>
      <c r="K1018" s="446" t="str">
        <f>IF(ISBLANK(INDEX('Policy Characteristics'!E:E,MATCH($C1018,'Policy Characteristics'!$C:$C,0))),"",INDEX('Policy Characteristics'!E:E,MATCH($C1018,'Policy Characteristics'!$C:$C,0)))</f>
        <v>indst efficiency standards</v>
      </c>
      <c r="L1018" s="242">
        <f>IF(ISBLANK(INDEX('Policy Characteristics'!F:F,MATCH($C1018,'Policy Characteristics'!$C:$C,0))),"",INDEX('Policy Characteristics'!F:F,MATCH($C1018,'Policy Characteristics'!$C:$C,0)))</f>
        <v>0</v>
      </c>
      <c r="M1018" s="242">
        <f>IF(ISBLANK(INDEX('Policy Characteristics'!G:G,MATCH($C1018,'Policy Characteristics'!$C:$C,0))),"",INDEX('Policy Characteristics'!G:G,MATCH($C1018,'Policy Characteristics'!$C:$C,0)))</f>
        <v>0.25</v>
      </c>
      <c r="N1018" s="242">
        <f>IF(ISBLANK(INDEX('Policy Characteristics'!H:H,MATCH($C1018,'Policy Characteristics'!$C:$C,0))),"",INDEX('Policy Characteristics'!H:H,MATCH($C1018,'Policy Characteristics'!$C:$C,0)))</f>
        <v>0.01</v>
      </c>
      <c r="O1018" s="446" t="str">
        <f>IF(ISBLANK(INDEX('Policy Characteristics'!I:I,MATCH($C1018,'Policy Characteristics'!$C:$C,0))),"",INDEX('Policy Characteristics'!I:I,MATCH($C1018,'Policy Characteristics'!$C:$C,0)))</f>
        <v>% reduction in energy use</v>
      </c>
      <c r="P1018" s="446" t="str">
        <f>IF(ISBLANK(INDEX('Policy Characteristics'!J:J,MATCH($C1018,'Policy Characteristics'!$C:$C,0))),"",INDEX('Policy Characteristics'!J:J,MATCH($C1018,'Policy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8" s="446" t="str">
        <f>IF(ISBLANK(INDEX('Policy Characteristics'!K:K,MATCH($C1018,'Policy Characteristics'!$C:$C,0))),"",INDEX('Policy Characteristics'!K:K,MATCH($C1018,'Policy Characteristics'!$C:$C,0)))</f>
        <v>industry-ag-main.html#eff-stds</v>
      </c>
      <c r="R1018" s="446" t="str">
        <f>IF(ISBLANK(INDEX('Policy Characteristics'!L:L,MATCH($C1018,'Policy Characteristics'!$C:$C,0))),"",INDEX('Policy Characteristics'!L:L,MATCH($C1018,'Policy Characteristics'!$C:$C,0)))</f>
        <v>industry-energy-efficiency-standards.html</v>
      </c>
    </row>
    <row r="1019" spans="1:18" s="446" customFormat="1" x14ac:dyDescent="0.25">
      <c r="A1019" s="446" t="str">
        <f>IF(ISBLANK(INDEX('Policy Characteristics'!A:A,MATCH($C1019,'Policy Characteristics'!$C:$C,0))),"",INDEX('Policy Characteristics'!A:A,MATCH($C1019,'Policy Characteristics'!$C:$C,0)))</f>
        <v>Industry</v>
      </c>
      <c r="B1019" s="467" t="str">
        <f>IF(ISBLANK(INDEX('Policy Characteristics'!B:B,MATCH($C1019,'Policy Characteristics'!$C:$C,0))),"",INDEX('Policy Characteristics'!B:B,MATCH($C1019,'Policy Characteristics'!$C:$C,0)))</f>
        <v>Industry Energy Efficiency Standards</v>
      </c>
      <c r="C1019" s="446" t="str">
        <f t="shared" si="42"/>
        <v>Percentage Improvement in Eqpt Efficiency Standards above BAU</v>
      </c>
      <c r="D1019" s="294" t="s">
        <v>3066</v>
      </c>
      <c r="E1019" s="339" t="s">
        <v>2399</v>
      </c>
      <c r="F1019" t="s">
        <v>3030</v>
      </c>
      <c r="G1019" s="339" t="s">
        <v>2407</v>
      </c>
      <c r="H1019" s="20">
        <v>979</v>
      </c>
      <c r="I1019" s="468" t="s">
        <v>44</v>
      </c>
      <c r="J1019" s="469" t="str">
        <f>IF(ISBLANK(INDEX('Policy Characteristics'!D:D,MATCH($C1019,'Policy Characteristics'!$C:$C,0))),"",INDEX('Policy Characteristics'!D:D,MATCH($C1019,'Policy Characteristics'!$C:$C,0)))</f>
        <v>Industry Energy Efficiency Standards</v>
      </c>
      <c r="K1019" s="446" t="str">
        <f>IF(ISBLANK(INDEX('Policy Characteristics'!E:E,MATCH($C1019,'Policy Characteristics'!$C:$C,0))),"",INDEX('Policy Characteristics'!E:E,MATCH($C1019,'Policy Characteristics'!$C:$C,0)))</f>
        <v>indst efficiency standards</v>
      </c>
      <c r="L1019" s="242">
        <f>IF(ISBLANK(INDEX('Policy Characteristics'!F:F,MATCH($C1019,'Policy Characteristics'!$C:$C,0))),"",INDEX('Policy Characteristics'!F:F,MATCH($C1019,'Policy Characteristics'!$C:$C,0)))</f>
        <v>0</v>
      </c>
      <c r="M1019" s="242">
        <f>IF(ISBLANK(INDEX('Policy Characteristics'!G:G,MATCH($C1019,'Policy Characteristics'!$C:$C,0))),"",INDEX('Policy Characteristics'!G:G,MATCH($C1019,'Policy Characteristics'!$C:$C,0)))</f>
        <v>0.25</v>
      </c>
      <c r="N1019" s="242">
        <f>IF(ISBLANK(INDEX('Policy Characteristics'!H:H,MATCH($C1019,'Policy Characteristics'!$C:$C,0))),"",INDEX('Policy Characteristics'!H:H,MATCH($C1019,'Policy Characteristics'!$C:$C,0)))</f>
        <v>0.01</v>
      </c>
      <c r="O1019" s="446" t="str">
        <f>IF(ISBLANK(INDEX('Policy Characteristics'!I:I,MATCH($C1019,'Policy Characteristics'!$C:$C,0))),"",INDEX('Policy Characteristics'!I:I,MATCH($C1019,'Policy Characteristics'!$C:$C,0)))</f>
        <v>% reduction in energy use</v>
      </c>
      <c r="P1019" s="446" t="str">
        <f>IF(ISBLANK(INDEX('Policy Characteristics'!J:J,MATCH($C1019,'Policy Characteristics'!$C:$C,0))),"",INDEX('Policy Characteristics'!J:J,MATCH($C1019,'Policy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9" s="446" t="str">
        <f>IF(ISBLANK(INDEX('Policy Characteristics'!K:K,MATCH($C1019,'Policy Characteristics'!$C:$C,0))),"",INDEX('Policy Characteristics'!K:K,MATCH($C1019,'Policy Characteristics'!$C:$C,0)))</f>
        <v>industry-ag-main.html#eff-stds</v>
      </c>
      <c r="R1019" s="446" t="str">
        <f>IF(ISBLANK(INDEX('Policy Characteristics'!L:L,MATCH($C1019,'Policy Characteristics'!$C:$C,0))),"",INDEX('Policy Characteristics'!L:L,MATCH($C1019,'Policy Characteristics'!$C:$C,0)))</f>
        <v>industry-energy-efficiency-standards.html</v>
      </c>
    </row>
    <row r="1020" spans="1:18" s="446" customFormat="1" x14ac:dyDescent="0.25">
      <c r="A1020" s="446" t="str">
        <f>IF(ISBLANK(INDEX('Policy Characteristics'!A:A,MATCH($C1020,'Policy Characteristics'!$C:$C,0))),"",INDEX('Policy Characteristics'!A:A,MATCH($C1020,'Policy Characteristics'!$C:$C,0)))</f>
        <v>Industry</v>
      </c>
      <c r="B1020" s="467" t="str">
        <f>IF(ISBLANK(INDEX('Policy Characteristics'!B:B,MATCH($C1020,'Policy Characteristics'!$C:$C,0))),"",INDEX('Policy Characteristics'!B:B,MATCH($C1020,'Policy Characteristics'!$C:$C,0)))</f>
        <v>Industry Energy Efficiency Standards</v>
      </c>
      <c r="C1020" s="446" t="str">
        <f t="shared" si="42"/>
        <v>Percentage Improvement in Eqpt Efficiency Standards above BAU</v>
      </c>
      <c r="D1020" s="294" t="s">
        <v>3066</v>
      </c>
      <c r="E1020" s="339" t="s">
        <v>2400</v>
      </c>
      <c r="F1020" t="s">
        <v>3030</v>
      </c>
      <c r="G1020" s="339" t="s">
        <v>2408</v>
      </c>
      <c r="H1020" s="20">
        <v>980</v>
      </c>
      <c r="I1020" s="468" t="s">
        <v>43</v>
      </c>
      <c r="J1020" s="469" t="str">
        <f>IF(ISBLANK(INDEX('Policy Characteristics'!D:D,MATCH($C1020,'Policy Characteristics'!$C:$C,0))),"",INDEX('Policy Characteristics'!D:D,MATCH($C1020,'Policy Characteristics'!$C:$C,0)))</f>
        <v>Industry Energy Efficiency Standards</v>
      </c>
      <c r="K1020" s="446" t="str">
        <f>IF(ISBLANK(INDEX('Policy Characteristics'!E:E,MATCH($C1020,'Policy Characteristics'!$C:$C,0))),"",INDEX('Policy Characteristics'!E:E,MATCH($C1020,'Policy Characteristics'!$C:$C,0)))</f>
        <v>indst efficiency standards</v>
      </c>
      <c r="L1020" s="242">
        <f>IF(ISBLANK(INDEX('Policy Characteristics'!F:F,MATCH($C1020,'Policy Characteristics'!$C:$C,0))),"",INDEX('Policy Characteristics'!F:F,MATCH($C1020,'Policy Characteristics'!$C:$C,0)))</f>
        <v>0</v>
      </c>
      <c r="M1020" s="242">
        <f>IF(ISBLANK(INDEX('Policy Characteristics'!G:G,MATCH($C1020,'Policy Characteristics'!$C:$C,0))),"",INDEX('Policy Characteristics'!G:G,MATCH($C1020,'Policy Characteristics'!$C:$C,0)))</f>
        <v>0.25</v>
      </c>
      <c r="N1020" s="242">
        <f>IF(ISBLANK(INDEX('Policy Characteristics'!H:H,MATCH($C1020,'Policy Characteristics'!$C:$C,0))),"",INDEX('Policy Characteristics'!H:H,MATCH($C1020,'Policy Characteristics'!$C:$C,0)))</f>
        <v>0.01</v>
      </c>
      <c r="O1020" s="446" t="str">
        <f>IF(ISBLANK(INDEX('Policy Characteristics'!I:I,MATCH($C1020,'Policy Characteristics'!$C:$C,0))),"",INDEX('Policy Characteristics'!I:I,MATCH($C1020,'Policy Characteristics'!$C:$C,0)))</f>
        <v>% reduction in energy use</v>
      </c>
      <c r="P1020" s="446" t="str">
        <f>IF(ISBLANK(INDEX('Policy Characteristics'!J:J,MATCH($C1020,'Policy Characteristics'!$C:$C,0))),"",INDEX('Policy Characteristics'!J:J,MATCH($C1020,'Policy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0" s="446" t="str">
        <f>IF(ISBLANK(INDEX('Policy Characteristics'!K:K,MATCH($C1020,'Policy Characteristics'!$C:$C,0))),"",INDEX('Policy Characteristics'!K:K,MATCH($C1020,'Policy Characteristics'!$C:$C,0)))</f>
        <v>industry-ag-main.html#eff-stds</v>
      </c>
      <c r="R1020" s="446" t="str">
        <f>IF(ISBLANK(INDEX('Policy Characteristics'!L:L,MATCH($C1020,'Policy Characteristics'!$C:$C,0))),"",INDEX('Policy Characteristics'!L:L,MATCH($C1020,'Policy Characteristics'!$C:$C,0)))</f>
        <v>industry-energy-efficiency-standards.html</v>
      </c>
    </row>
    <row r="1021" spans="1:18" s="446" customFormat="1" x14ac:dyDescent="0.25">
      <c r="A1021" s="446" t="str">
        <f>IF(ISBLANK(INDEX('Policy Characteristics'!A:A,MATCH($C1021,'Policy Characteristics'!$C:$C,0))),"",INDEX('Policy Characteristics'!A:A,MATCH($C1021,'Policy Characteristics'!$C:$C,0)))</f>
        <v>Industry</v>
      </c>
      <c r="B1021" s="467" t="str">
        <f>IF(ISBLANK(INDEX('Policy Characteristics'!B:B,MATCH($C1021,'Policy Characteristics'!$C:$C,0))),"",INDEX('Policy Characteristics'!B:B,MATCH($C1021,'Policy Characteristics'!$C:$C,0)))</f>
        <v>Industry Energy Efficiency Standards</v>
      </c>
      <c r="C1021" s="446" t="str">
        <f t="shared" si="42"/>
        <v>Percentage Improvement in Eqpt Efficiency Standards above BAU</v>
      </c>
      <c r="D1021" s="294" t="s">
        <v>3066</v>
      </c>
      <c r="E1021" s="339" t="s">
        <v>2401</v>
      </c>
      <c r="F1021" t="s">
        <v>3030</v>
      </c>
      <c r="G1021" s="339" t="s">
        <v>2405</v>
      </c>
      <c r="H1021" s="20">
        <v>981</v>
      </c>
      <c r="I1021" s="468" t="s">
        <v>44</v>
      </c>
      <c r="J1021" s="469" t="str">
        <f>IF(ISBLANK(INDEX('Policy Characteristics'!D:D,MATCH($C1021,'Policy Characteristics'!$C:$C,0))),"",INDEX('Policy Characteristics'!D:D,MATCH($C1021,'Policy Characteristics'!$C:$C,0)))</f>
        <v>Industry Energy Efficiency Standards</v>
      </c>
      <c r="K1021" s="446" t="str">
        <f>IF(ISBLANK(INDEX('Policy Characteristics'!E:E,MATCH($C1021,'Policy Characteristics'!$C:$C,0))),"",INDEX('Policy Characteristics'!E:E,MATCH($C1021,'Policy Characteristics'!$C:$C,0)))</f>
        <v>indst efficiency standards</v>
      </c>
      <c r="L1021" s="242">
        <f>IF(ISBLANK(INDEX('Policy Characteristics'!F:F,MATCH($C1021,'Policy Characteristics'!$C:$C,0))),"",INDEX('Policy Characteristics'!F:F,MATCH($C1021,'Policy Characteristics'!$C:$C,0)))</f>
        <v>0</v>
      </c>
      <c r="M1021" s="242">
        <f>IF(ISBLANK(INDEX('Policy Characteristics'!G:G,MATCH($C1021,'Policy Characteristics'!$C:$C,0))),"",INDEX('Policy Characteristics'!G:G,MATCH($C1021,'Policy Characteristics'!$C:$C,0)))</f>
        <v>0.25</v>
      </c>
      <c r="N1021" s="242">
        <f>IF(ISBLANK(INDEX('Policy Characteristics'!H:H,MATCH($C1021,'Policy Characteristics'!$C:$C,0))),"",INDEX('Policy Characteristics'!H:H,MATCH($C1021,'Policy Characteristics'!$C:$C,0)))</f>
        <v>0.01</v>
      </c>
      <c r="O1021" s="446" t="str">
        <f>IF(ISBLANK(INDEX('Policy Characteristics'!I:I,MATCH($C1021,'Policy Characteristics'!$C:$C,0))),"",INDEX('Policy Characteristics'!I:I,MATCH($C1021,'Policy Characteristics'!$C:$C,0)))</f>
        <v>% reduction in energy use</v>
      </c>
      <c r="P1021" s="446" t="str">
        <f>IF(ISBLANK(INDEX('Policy Characteristics'!J:J,MATCH($C1021,'Policy Characteristics'!$C:$C,0))),"",INDEX('Policy Characteristics'!J:J,MATCH($C1021,'Policy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1" s="446" t="str">
        <f>IF(ISBLANK(INDEX('Policy Characteristics'!K:K,MATCH($C1021,'Policy Characteristics'!$C:$C,0))),"",INDEX('Policy Characteristics'!K:K,MATCH($C1021,'Policy Characteristics'!$C:$C,0)))</f>
        <v>industry-ag-main.html#eff-stds</v>
      </c>
      <c r="R1021" s="446" t="str">
        <f>IF(ISBLANK(INDEX('Policy Characteristics'!L:L,MATCH($C1021,'Policy Characteristics'!$C:$C,0))),"",INDEX('Policy Characteristics'!L:L,MATCH($C1021,'Policy Characteristics'!$C:$C,0)))</f>
        <v>industry-energy-efficiency-standards.html</v>
      </c>
    </row>
    <row r="1022" spans="1:18" s="446" customFormat="1" x14ac:dyDescent="0.25">
      <c r="A1022" s="446" t="str">
        <f>IF(ISBLANK(INDEX('Policy Characteristics'!A:A,MATCH($C1022,'Policy Characteristics'!$C:$C,0))),"",INDEX('Policy Characteristics'!A:A,MATCH($C1022,'Policy Characteristics'!$C:$C,0)))</f>
        <v>Industry</v>
      </c>
      <c r="B1022" s="467" t="str">
        <f>IF(ISBLANK(INDEX('Policy Characteristics'!B:B,MATCH($C1022,'Policy Characteristics'!$C:$C,0))),"",INDEX('Policy Characteristics'!B:B,MATCH($C1022,'Policy Characteristics'!$C:$C,0)))</f>
        <v>Industry Energy Efficiency Standards</v>
      </c>
      <c r="C1022" s="446" t="str">
        <f t="shared" si="42"/>
        <v>Percentage Improvement in Eqpt Efficiency Standards above BAU</v>
      </c>
      <c r="D1022" s="294" t="s">
        <v>3066</v>
      </c>
      <c r="E1022" s="339" t="s">
        <v>2402</v>
      </c>
      <c r="F1022" t="s">
        <v>3030</v>
      </c>
      <c r="G1022" s="339" t="s">
        <v>2406</v>
      </c>
      <c r="H1022" s="20">
        <v>982</v>
      </c>
      <c r="I1022" s="468" t="s">
        <v>43</v>
      </c>
      <c r="J1022" s="469" t="str">
        <f>IF(ISBLANK(INDEX('Policy Characteristics'!D:D,MATCH($C1022,'Policy Characteristics'!$C:$C,0))),"",INDEX('Policy Characteristics'!D:D,MATCH($C1022,'Policy Characteristics'!$C:$C,0)))</f>
        <v>Industry Energy Efficiency Standards</v>
      </c>
      <c r="K1022" s="446" t="str">
        <f>IF(ISBLANK(INDEX('Policy Characteristics'!E:E,MATCH($C1022,'Policy Characteristics'!$C:$C,0))),"",INDEX('Policy Characteristics'!E:E,MATCH($C1022,'Policy Characteristics'!$C:$C,0)))</f>
        <v>indst efficiency standards</v>
      </c>
      <c r="L1022" s="242">
        <f>IF(ISBLANK(INDEX('Policy Characteristics'!F:F,MATCH($C1022,'Policy Characteristics'!$C:$C,0))),"",INDEX('Policy Characteristics'!F:F,MATCH($C1022,'Policy Characteristics'!$C:$C,0)))</f>
        <v>0</v>
      </c>
      <c r="M1022" s="242">
        <f>IF(ISBLANK(INDEX('Policy Characteristics'!G:G,MATCH($C1022,'Policy Characteristics'!$C:$C,0))),"",INDEX('Policy Characteristics'!G:G,MATCH($C1022,'Policy Characteristics'!$C:$C,0)))</f>
        <v>0.25</v>
      </c>
      <c r="N1022" s="242">
        <f>IF(ISBLANK(INDEX('Policy Characteristics'!H:H,MATCH($C1022,'Policy Characteristics'!$C:$C,0))),"",INDEX('Policy Characteristics'!H:H,MATCH($C1022,'Policy Characteristics'!$C:$C,0)))</f>
        <v>0.01</v>
      </c>
      <c r="O1022" s="446" t="str">
        <f>IF(ISBLANK(INDEX('Policy Characteristics'!I:I,MATCH($C1022,'Policy Characteristics'!$C:$C,0))),"",INDEX('Policy Characteristics'!I:I,MATCH($C1022,'Policy Characteristics'!$C:$C,0)))</f>
        <v>% reduction in energy use</v>
      </c>
      <c r="P1022" s="446" t="str">
        <f>IF(ISBLANK(INDEX('Policy Characteristics'!J:J,MATCH($C1022,'Policy Characteristics'!$C:$C,0))),"",INDEX('Policy Characteristics'!J:J,MATCH($C1022,'Policy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2" s="446" t="str">
        <f>IF(ISBLANK(INDEX('Policy Characteristics'!K:K,MATCH($C1022,'Policy Characteristics'!$C:$C,0))),"",INDEX('Policy Characteristics'!K:K,MATCH($C1022,'Policy Characteristics'!$C:$C,0)))</f>
        <v>industry-ag-main.html#eff-stds</v>
      </c>
      <c r="R1022" s="446" t="str">
        <f>IF(ISBLANK(INDEX('Policy Characteristics'!L:L,MATCH($C1022,'Policy Characteristics'!$C:$C,0))),"",INDEX('Policy Characteristics'!L:L,MATCH($C1022,'Policy Characteristics'!$C:$C,0)))</f>
        <v>industry-energy-efficiency-standards.html</v>
      </c>
    </row>
    <row r="1023" spans="1:18" s="446" customFormat="1" x14ac:dyDescent="0.25">
      <c r="A1023" s="446" t="str">
        <f>IF(ISBLANK(INDEX('Policy Characteristics'!A:A,MATCH($C1023,'Policy Characteristics'!$C:$C,0))),"",INDEX('Policy Characteristics'!A:A,MATCH($C1023,'Policy Characteristics'!$C:$C,0)))</f>
        <v>Industry</v>
      </c>
      <c r="B1023" s="467" t="str">
        <f>IF(ISBLANK(INDEX('Policy Characteristics'!B:B,MATCH($C1023,'Policy Characteristics'!$C:$C,0))),"",INDEX('Policy Characteristics'!B:B,MATCH($C1023,'Policy Characteristics'!$C:$C,0)))</f>
        <v>Industry Energy Efficiency Standards</v>
      </c>
      <c r="C1023" s="446" t="str">
        <f t="shared" si="42"/>
        <v>Percentage Improvement in Eqpt Efficiency Standards above BAU</v>
      </c>
      <c r="D1023" s="294" t="s">
        <v>3066</v>
      </c>
      <c r="E1023" s="339" t="s">
        <v>2403</v>
      </c>
      <c r="F1023" t="s">
        <v>3030</v>
      </c>
      <c r="G1023" s="339" t="s">
        <v>2409</v>
      </c>
      <c r="H1023" s="20">
        <v>983</v>
      </c>
      <c r="I1023" s="468" t="s">
        <v>44</v>
      </c>
      <c r="J1023" s="469" t="str">
        <f>IF(ISBLANK(INDEX('Policy Characteristics'!D:D,MATCH($C1023,'Policy Characteristics'!$C:$C,0))),"",INDEX('Policy Characteristics'!D:D,MATCH($C1023,'Policy Characteristics'!$C:$C,0)))</f>
        <v>Industry Energy Efficiency Standards</v>
      </c>
      <c r="K1023" s="446" t="str">
        <f>IF(ISBLANK(INDEX('Policy Characteristics'!E:E,MATCH($C1023,'Policy Characteristics'!$C:$C,0))),"",INDEX('Policy Characteristics'!E:E,MATCH($C1023,'Policy Characteristics'!$C:$C,0)))</f>
        <v>indst efficiency standards</v>
      </c>
      <c r="L1023" s="242">
        <f>IF(ISBLANK(INDEX('Policy Characteristics'!F:F,MATCH($C1023,'Policy Characteristics'!$C:$C,0))),"",INDEX('Policy Characteristics'!F:F,MATCH($C1023,'Policy Characteristics'!$C:$C,0)))</f>
        <v>0</v>
      </c>
      <c r="M1023" s="242">
        <f>IF(ISBLANK(INDEX('Policy Characteristics'!G:G,MATCH($C1023,'Policy Characteristics'!$C:$C,0))),"",INDEX('Policy Characteristics'!G:G,MATCH($C1023,'Policy Characteristics'!$C:$C,0)))</f>
        <v>0.25</v>
      </c>
      <c r="N1023" s="242">
        <f>IF(ISBLANK(INDEX('Policy Characteristics'!H:H,MATCH($C1023,'Policy Characteristics'!$C:$C,0))),"",INDEX('Policy Characteristics'!H:H,MATCH($C1023,'Policy Characteristics'!$C:$C,0)))</f>
        <v>0.01</v>
      </c>
      <c r="O1023" s="446" t="str">
        <f>IF(ISBLANK(INDEX('Policy Characteristics'!I:I,MATCH($C1023,'Policy Characteristics'!$C:$C,0))),"",INDEX('Policy Characteristics'!I:I,MATCH($C1023,'Policy Characteristics'!$C:$C,0)))</f>
        <v>% reduction in energy use</v>
      </c>
      <c r="P1023" s="446" t="str">
        <f>IF(ISBLANK(INDEX('Policy Characteristics'!J:J,MATCH($C1023,'Policy Characteristics'!$C:$C,0))),"",INDEX('Policy Characteristics'!J:J,MATCH($C1023,'Policy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3" s="446" t="str">
        <f>IF(ISBLANK(INDEX('Policy Characteristics'!K:K,MATCH($C1023,'Policy Characteristics'!$C:$C,0))),"",INDEX('Policy Characteristics'!K:K,MATCH($C1023,'Policy Characteristics'!$C:$C,0)))</f>
        <v>industry-ag-main.html#eff-stds</v>
      </c>
      <c r="R1023" s="446" t="str">
        <f>IF(ISBLANK(INDEX('Policy Characteristics'!L:L,MATCH($C1023,'Policy Characteristics'!$C:$C,0))),"",INDEX('Policy Characteristics'!L:L,MATCH($C1023,'Policy Characteristics'!$C:$C,0)))</f>
        <v>industry-energy-efficiency-standards.html</v>
      </c>
    </row>
    <row r="1024" spans="1:18" s="446" customFormat="1" x14ac:dyDescent="0.25">
      <c r="A1024" s="446" t="str">
        <f>IF(ISBLANK(INDEX('Policy Characteristics'!A:A,MATCH($C1024,'Policy Characteristics'!$C:$C,0))),"",INDEX('Policy Characteristics'!A:A,MATCH($C1024,'Policy Characteristics'!$C:$C,0)))</f>
        <v>Industry</v>
      </c>
      <c r="B1024" s="467" t="str">
        <f>IF(ISBLANK(INDEX('Policy Characteristics'!B:B,MATCH($C1024,'Policy Characteristics'!$C:$C,0))),"",INDEX('Policy Characteristics'!B:B,MATCH($C1024,'Policy Characteristics'!$C:$C,0)))</f>
        <v>Industry Energy Efficiency Standards</v>
      </c>
      <c r="C1024" s="446" t="str">
        <f t="shared" si="42"/>
        <v>Percentage Improvement in Eqpt Efficiency Standards above BAU</v>
      </c>
      <c r="D1024" s="294" t="s">
        <v>3066</v>
      </c>
      <c r="E1024" s="339" t="s">
        <v>2706</v>
      </c>
      <c r="F1024" t="s">
        <v>3030</v>
      </c>
      <c r="G1024" s="339" t="s">
        <v>2709</v>
      </c>
      <c r="H1024" s="20">
        <v>984</v>
      </c>
      <c r="I1024" s="468" t="s">
        <v>44</v>
      </c>
      <c r="J1024" s="469" t="str">
        <f>IF(ISBLANK(INDEX('Policy Characteristics'!D:D,MATCH($C1024,'Policy Characteristics'!$C:$C,0))),"",INDEX('Policy Characteristics'!D:D,MATCH($C1024,'Policy Characteristics'!$C:$C,0)))</f>
        <v>Industry Energy Efficiency Standards</v>
      </c>
      <c r="K1024" s="446" t="str">
        <f>IF(ISBLANK(INDEX('Policy Characteristics'!E:E,MATCH($C1024,'Policy Characteristics'!$C:$C,0))),"",INDEX('Policy Characteristics'!E:E,MATCH($C1024,'Policy Characteristics'!$C:$C,0)))</f>
        <v>indst efficiency standards</v>
      </c>
      <c r="L1024" s="242">
        <f>IF(ISBLANK(INDEX('Policy Characteristics'!F:F,MATCH($C1024,'Policy Characteristics'!$C:$C,0))),"",INDEX('Policy Characteristics'!F:F,MATCH($C1024,'Policy Characteristics'!$C:$C,0)))</f>
        <v>0</v>
      </c>
      <c r="M1024" s="242">
        <f>IF(ISBLANK(INDEX('Policy Characteristics'!G:G,MATCH($C1024,'Policy Characteristics'!$C:$C,0))),"",INDEX('Policy Characteristics'!G:G,MATCH($C1024,'Policy Characteristics'!$C:$C,0)))</f>
        <v>0.25</v>
      </c>
      <c r="N1024" s="242">
        <f>IF(ISBLANK(INDEX('Policy Characteristics'!H:H,MATCH($C1024,'Policy Characteristics'!$C:$C,0))),"",INDEX('Policy Characteristics'!H:H,MATCH($C1024,'Policy Characteristics'!$C:$C,0)))</f>
        <v>0.01</v>
      </c>
      <c r="O1024" s="446" t="str">
        <f>IF(ISBLANK(INDEX('Policy Characteristics'!I:I,MATCH($C1024,'Policy Characteristics'!$C:$C,0))),"",INDEX('Policy Characteristics'!I:I,MATCH($C1024,'Policy Characteristics'!$C:$C,0)))</f>
        <v>% reduction in energy use</v>
      </c>
      <c r="P1024" s="446" t="str">
        <f>IF(ISBLANK(INDEX('Policy Characteristics'!J:J,MATCH($C1024,'Policy Characteristics'!$C:$C,0))),"",INDEX('Policy Characteristics'!J:J,MATCH($C1024,'Policy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4" s="446" t="str">
        <f>IF(ISBLANK(INDEX('Policy Characteristics'!K:K,MATCH($C1024,'Policy Characteristics'!$C:$C,0))),"",INDEX('Policy Characteristics'!K:K,MATCH($C1024,'Policy Characteristics'!$C:$C,0)))</f>
        <v>industry-ag-main.html#eff-stds</v>
      </c>
      <c r="R1024" s="446" t="str">
        <f>IF(ISBLANK(INDEX('Policy Characteristics'!L:L,MATCH($C1024,'Policy Characteristics'!$C:$C,0))),"",INDEX('Policy Characteristics'!L:L,MATCH($C1024,'Policy Characteristics'!$C:$C,0)))</f>
        <v>industry-energy-efficiency-standards.html</v>
      </c>
    </row>
    <row r="1025" spans="1:18" s="446" customFormat="1" x14ac:dyDescent="0.25">
      <c r="A1025" s="446" t="str">
        <f>IF(ISBLANK(INDEX('Policy Characteristics'!A:A,MATCH($C1025,'Policy Characteristics'!$C:$C,0))),"",INDEX('Policy Characteristics'!A:A,MATCH($C1025,'Policy Characteristics'!$C:$C,0)))</f>
        <v>Industry</v>
      </c>
      <c r="B1025" s="467" t="str">
        <f>IF(ISBLANK(INDEX('Policy Characteristics'!B:B,MATCH($C1025,'Policy Characteristics'!$C:$C,0))),"",INDEX('Policy Characteristics'!B:B,MATCH($C1025,'Policy Characteristics'!$C:$C,0)))</f>
        <v>Industry Energy Efficiency Standards</v>
      </c>
      <c r="C1025" s="446" t="str">
        <f t="shared" si="42"/>
        <v>Percentage Improvement in Eqpt Efficiency Standards above BAU</v>
      </c>
      <c r="D1025" s="294" t="s">
        <v>3066</v>
      </c>
      <c r="E1025" s="339" t="s">
        <v>2707</v>
      </c>
      <c r="F1025" t="s">
        <v>3030</v>
      </c>
      <c r="G1025" s="339" t="s">
        <v>2711</v>
      </c>
      <c r="H1025" s="20">
        <v>985</v>
      </c>
      <c r="I1025" s="468" t="s">
        <v>43</v>
      </c>
      <c r="J1025" s="469" t="str">
        <f>IF(ISBLANK(INDEX('Policy Characteristics'!D:D,MATCH($C1025,'Policy Characteristics'!$C:$C,0))),"",INDEX('Policy Characteristics'!D:D,MATCH($C1025,'Policy Characteristics'!$C:$C,0)))</f>
        <v>Industry Energy Efficiency Standards</v>
      </c>
      <c r="K1025" s="446" t="str">
        <f>IF(ISBLANK(INDEX('Policy Characteristics'!E:E,MATCH($C1025,'Policy Characteristics'!$C:$C,0))),"",INDEX('Policy Characteristics'!E:E,MATCH($C1025,'Policy Characteristics'!$C:$C,0)))</f>
        <v>indst efficiency standards</v>
      </c>
      <c r="L1025" s="242">
        <f>IF(ISBLANK(INDEX('Policy Characteristics'!F:F,MATCH($C1025,'Policy Characteristics'!$C:$C,0))),"",INDEX('Policy Characteristics'!F:F,MATCH($C1025,'Policy Characteristics'!$C:$C,0)))</f>
        <v>0</v>
      </c>
      <c r="M1025" s="242">
        <f>IF(ISBLANK(INDEX('Policy Characteristics'!G:G,MATCH($C1025,'Policy Characteristics'!$C:$C,0))),"",INDEX('Policy Characteristics'!G:G,MATCH($C1025,'Policy Characteristics'!$C:$C,0)))</f>
        <v>0.25</v>
      </c>
      <c r="N1025" s="242">
        <f>IF(ISBLANK(INDEX('Policy Characteristics'!H:H,MATCH($C1025,'Policy Characteristics'!$C:$C,0))),"",INDEX('Policy Characteristics'!H:H,MATCH($C1025,'Policy Characteristics'!$C:$C,0)))</f>
        <v>0.01</v>
      </c>
      <c r="O1025" s="446" t="str">
        <f>IF(ISBLANK(INDEX('Policy Characteristics'!I:I,MATCH($C1025,'Policy Characteristics'!$C:$C,0))),"",INDEX('Policy Characteristics'!I:I,MATCH($C1025,'Policy Characteristics'!$C:$C,0)))</f>
        <v>% reduction in energy use</v>
      </c>
      <c r="P1025" s="446" t="str">
        <f>IF(ISBLANK(INDEX('Policy Characteristics'!J:J,MATCH($C1025,'Policy Characteristics'!$C:$C,0))),"",INDEX('Policy Characteristics'!J:J,MATCH($C1025,'Policy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5" s="446" t="str">
        <f>IF(ISBLANK(INDEX('Policy Characteristics'!K:K,MATCH($C1025,'Policy Characteristics'!$C:$C,0))),"",INDEX('Policy Characteristics'!K:K,MATCH($C1025,'Policy Characteristics'!$C:$C,0)))</f>
        <v>industry-ag-main.html#eff-stds</v>
      </c>
      <c r="R1025" s="446" t="str">
        <f>IF(ISBLANK(INDEX('Policy Characteristics'!L:L,MATCH($C1025,'Policy Characteristics'!$C:$C,0))),"",INDEX('Policy Characteristics'!L:L,MATCH($C1025,'Policy Characteristics'!$C:$C,0)))</f>
        <v>industry-energy-efficiency-standards.html</v>
      </c>
    </row>
    <row r="1026" spans="1:18" s="446" customFormat="1" x14ac:dyDescent="0.25">
      <c r="A1026" s="446" t="str">
        <f>IF(ISBLANK(INDEX('Policy Characteristics'!A:A,MATCH($C1026,'Policy Characteristics'!$C:$C,0))),"",INDEX('Policy Characteristics'!A:A,MATCH($C1026,'Policy Characteristics'!$C:$C,0)))</f>
        <v>Industry</v>
      </c>
      <c r="B1026" s="467" t="str">
        <f>IF(ISBLANK(INDEX('Policy Characteristics'!B:B,MATCH($C1026,'Policy Characteristics'!$C:$C,0))),"",INDEX('Policy Characteristics'!B:B,MATCH($C1026,'Policy Characteristics'!$C:$C,0)))</f>
        <v>Industry Energy Efficiency Standards</v>
      </c>
      <c r="C1026" s="446" t="str">
        <f t="shared" si="42"/>
        <v>Percentage Improvement in Eqpt Efficiency Standards above BAU</v>
      </c>
      <c r="D1026" s="294" t="s">
        <v>3066</v>
      </c>
      <c r="E1026" s="339" t="s">
        <v>2708</v>
      </c>
      <c r="F1026" t="s">
        <v>3030</v>
      </c>
      <c r="G1026" s="339" t="s">
        <v>2712</v>
      </c>
      <c r="H1026" s="20">
        <v>986</v>
      </c>
      <c r="I1026" s="468" t="s">
        <v>44</v>
      </c>
      <c r="J1026" s="469" t="str">
        <f>IF(ISBLANK(INDEX('Policy Characteristics'!D:D,MATCH($C1026,'Policy Characteristics'!$C:$C,0))),"",INDEX('Policy Characteristics'!D:D,MATCH($C1026,'Policy Characteristics'!$C:$C,0)))</f>
        <v>Industry Energy Efficiency Standards</v>
      </c>
      <c r="K1026" s="446" t="str">
        <f>IF(ISBLANK(INDEX('Policy Characteristics'!E:E,MATCH($C1026,'Policy Characteristics'!$C:$C,0))),"",INDEX('Policy Characteristics'!E:E,MATCH($C1026,'Policy Characteristics'!$C:$C,0)))</f>
        <v>indst efficiency standards</v>
      </c>
      <c r="L1026" s="242">
        <f>IF(ISBLANK(INDEX('Policy Characteristics'!F:F,MATCH($C1026,'Policy Characteristics'!$C:$C,0))),"",INDEX('Policy Characteristics'!F:F,MATCH($C1026,'Policy Characteristics'!$C:$C,0)))</f>
        <v>0</v>
      </c>
      <c r="M1026" s="242">
        <f>IF(ISBLANK(INDEX('Policy Characteristics'!G:G,MATCH($C1026,'Policy Characteristics'!$C:$C,0))),"",INDEX('Policy Characteristics'!G:G,MATCH($C1026,'Policy Characteristics'!$C:$C,0)))</f>
        <v>0.25</v>
      </c>
      <c r="N1026" s="242">
        <f>IF(ISBLANK(INDEX('Policy Characteristics'!H:H,MATCH($C1026,'Policy Characteristics'!$C:$C,0))),"",INDEX('Policy Characteristics'!H:H,MATCH($C1026,'Policy Characteristics'!$C:$C,0)))</f>
        <v>0.01</v>
      </c>
      <c r="O1026" s="446" t="str">
        <f>IF(ISBLANK(INDEX('Policy Characteristics'!I:I,MATCH($C1026,'Policy Characteristics'!$C:$C,0))),"",INDEX('Policy Characteristics'!I:I,MATCH($C1026,'Policy Characteristics'!$C:$C,0)))</f>
        <v>% reduction in energy use</v>
      </c>
      <c r="P1026" s="446" t="str">
        <f>IF(ISBLANK(INDEX('Policy Characteristics'!J:J,MATCH($C1026,'Policy Characteristics'!$C:$C,0))),"",INDEX('Policy Characteristics'!J:J,MATCH($C1026,'Policy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6" s="446" t="str">
        <f>IF(ISBLANK(INDEX('Policy Characteristics'!K:K,MATCH($C1026,'Policy Characteristics'!$C:$C,0))),"",INDEX('Policy Characteristics'!K:K,MATCH($C1026,'Policy Characteristics'!$C:$C,0)))</f>
        <v>industry-ag-main.html#eff-stds</v>
      </c>
      <c r="R1026" s="446" t="str">
        <f>IF(ISBLANK(INDEX('Policy Characteristics'!L:L,MATCH($C1026,'Policy Characteristics'!$C:$C,0))),"",INDEX('Policy Characteristics'!L:L,MATCH($C1026,'Policy Characteristics'!$C:$C,0)))</f>
        <v>industry-energy-efficiency-standards.html</v>
      </c>
    </row>
    <row r="1027" spans="1:18" s="446" customFormat="1" x14ac:dyDescent="0.25">
      <c r="A1027" s="446" t="str">
        <f>IF(ISBLANK(INDEX('Policy Characteristics'!A:A,MATCH($C1027,'Policy Characteristics'!$C:$C,0))),"",INDEX('Policy Characteristics'!A:A,MATCH($C1027,'Policy Characteristics'!$C:$C,0)))</f>
        <v>Industry</v>
      </c>
      <c r="B1027" s="467" t="str">
        <f>IF(ISBLANK(INDEX('Policy Characteristics'!B:B,MATCH($C1027,'Policy Characteristics'!$C:$C,0))),"",INDEX('Policy Characteristics'!B:B,MATCH($C1027,'Policy Characteristics'!$C:$C,0)))</f>
        <v>Industry Energy Efficiency Standards</v>
      </c>
      <c r="C1027" s="446" t="str">
        <f t="shared" si="42"/>
        <v>Percentage Improvement in Eqpt Efficiency Standards above BAU</v>
      </c>
      <c r="D1027" s="294" t="s">
        <v>3066</v>
      </c>
      <c r="E1027" s="339" t="s">
        <v>2705</v>
      </c>
      <c r="F1027" t="s">
        <v>3030</v>
      </c>
      <c r="G1027" s="339" t="s">
        <v>2710</v>
      </c>
      <c r="H1027" s="20">
        <v>987</v>
      </c>
      <c r="I1027" s="468" t="s">
        <v>44</v>
      </c>
      <c r="J1027" s="469" t="str">
        <f>IF(ISBLANK(INDEX('Policy Characteristics'!D:D,MATCH($C1027,'Policy Characteristics'!$C:$C,0))),"",INDEX('Policy Characteristics'!D:D,MATCH($C1027,'Policy Characteristics'!$C:$C,0)))</f>
        <v>Industry Energy Efficiency Standards</v>
      </c>
      <c r="K1027" s="446" t="str">
        <f>IF(ISBLANK(INDEX('Policy Characteristics'!E:E,MATCH($C1027,'Policy Characteristics'!$C:$C,0))),"",INDEX('Policy Characteristics'!E:E,MATCH($C1027,'Policy Characteristics'!$C:$C,0)))</f>
        <v>indst efficiency standards</v>
      </c>
      <c r="L1027" s="242">
        <f>IF(ISBLANK(INDEX('Policy Characteristics'!F:F,MATCH($C1027,'Policy Characteristics'!$C:$C,0))),"",INDEX('Policy Characteristics'!F:F,MATCH($C1027,'Policy Characteristics'!$C:$C,0)))</f>
        <v>0</v>
      </c>
      <c r="M1027" s="242">
        <f>IF(ISBLANK(INDEX('Policy Characteristics'!G:G,MATCH($C1027,'Policy Characteristics'!$C:$C,0))),"",INDEX('Policy Characteristics'!G:G,MATCH($C1027,'Policy Characteristics'!$C:$C,0)))</f>
        <v>0.25</v>
      </c>
      <c r="N1027" s="242">
        <f>IF(ISBLANK(INDEX('Policy Characteristics'!H:H,MATCH($C1027,'Policy Characteristics'!$C:$C,0))),"",INDEX('Policy Characteristics'!H:H,MATCH($C1027,'Policy Characteristics'!$C:$C,0)))</f>
        <v>0.01</v>
      </c>
      <c r="O1027" s="446" t="str">
        <f>IF(ISBLANK(INDEX('Policy Characteristics'!I:I,MATCH($C1027,'Policy Characteristics'!$C:$C,0))),"",INDEX('Policy Characteristics'!I:I,MATCH($C1027,'Policy Characteristics'!$C:$C,0)))</f>
        <v>% reduction in energy use</v>
      </c>
      <c r="P1027" s="446" t="str">
        <f>IF(ISBLANK(INDEX('Policy Characteristics'!J:J,MATCH($C1027,'Policy Characteristics'!$C:$C,0))),"",INDEX('Policy Characteristics'!J:J,MATCH($C1027,'Policy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7" s="446" t="str">
        <f>IF(ISBLANK(INDEX('Policy Characteristics'!K:K,MATCH($C1027,'Policy Characteristics'!$C:$C,0))),"",INDEX('Policy Characteristics'!K:K,MATCH($C1027,'Policy Characteristics'!$C:$C,0)))</f>
        <v>industry-ag-main.html#eff-stds</v>
      </c>
      <c r="R1027" s="446" t="str">
        <f>IF(ISBLANK(INDEX('Policy Characteristics'!L:L,MATCH($C1027,'Policy Characteristics'!$C:$C,0))),"",INDEX('Policy Characteristics'!L:L,MATCH($C1027,'Policy Characteristics'!$C:$C,0)))</f>
        <v>industry-energy-efficiency-standards.html</v>
      </c>
    </row>
    <row r="1028" spans="1:18" s="446" customFormat="1" x14ac:dyDescent="0.25">
      <c r="A1028" s="446" t="str">
        <f>IF(ISBLANK(INDEX('Policy Characteristics'!A:A,MATCH($C1028,'Policy Characteristics'!$C:$C,0))),"",INDEX('Policy Characteristics'!A:A,MATCH($C1028,'Policy Characteristics'!$C:$C,0)))</f>
        <v>Industry</v>
      </c>
      <c r="B1028" s="467" t="str">
        <f>IF(ISBLANK(INDEX('Policy Characteristics'!B:B,MATCH($C1028,'Policy Characteristics'!$C:$C,0))),"",INDEX('Policy Characteristics'!B:B,MATCH($C1028,'Policy Characteristics'!$C:$C,0)))</f>
        <v>Industry Energy Efficiency Standards</v>
      </c>
      <c r="C1028" s="446" t="str">
        <f t="shared" si="42"/>
        <v>Percentage Improvement in Eqpt Efficiency Standards above BAU</v>
      </c>
      <c r="D1028" s="294" t="s">
        <v>3067</v>
      </c>
      <c r="E1028" s="339" t="s">
        <v>2398</v>
      </c>
      <c r="F1028" t="s">
        <v>3031</v>
      </c>
      <c r="G1028" s="339" t="s">
        <v>2404</v>
      </c>
      <c r="H1028" s="20">
        <v>988</v>
      </c>
      <c r="I1028" s="468" t="s">
        <v>43</v>
      </c>
      <c r="J1028" s="469" t="str">
        <f>IF(ISBLANK(INDEX('Policy Characteristics'!D:D,MATCH($C1028,'Policy Characteristics'!$C:$C,0))),"",INDEX('Policy Characteristics'!D:D,MATCH($C1028,'Policy Characteristics'!$C:$C,0)))</f>
        <v>Industry Energy Efficiency Standards</v>
      </c>
      <c r="K1028" s="446" t="str">
        <f>IF(ISBLANK(INDEX('Policy Characteristics'!E:E,MATCH($C1028,'Policy Characteristics'!$C:$C,0))),"",INDEX('Policy Characteristics'!E:E,MATCH($C1028,'Policy Characteristics'!$C:$C,0)))</f>
        <v>indst efficiency standards</v>
      </c>
      <c r="L1028" s="242">
        <f>IF(ISBLANK(INDEX('Policy Characteristics'!F:F,MATCH($C1028,'Policy Characteristics'!$C:$C,0))),"",INDEX('Policy Characteristics'!F:F,MATCH($C1028,'Policy Characteristics'!$C:$C,0)))</f>
        <v>0</v>
      </c>
      <c r="M1028" s="242">
        <f>IF(ISBLANK(INDEX('Policy Characteristics'!G:G,MATCH($C1028,'Policy Characteristics'!$C:$C,0))),"",INDEX('Policy Characteristics'!G:G,MATCH($C1028,'Policy Characteristics'!$C:$C,0)))</f>
        <v>0.25</v>
      </c>
      <c r="N1028" s="242">
        <f>IF(ISBLANK(INDEX('Policy Characteristics'!H:H,MATCH($C1028,'Policy Characteristics'!$C:$C,0))),"",INDEX('Policy Characteristics'!H:H,MATCH($C1028,'Policy Characteristics'!$C:$C,0)))</f>
        <v>0.01</v>
      </c>
      <c r="O1028" s="446" t="str">
        <f>IF(ISBLANK(INDEX('Policy Characteristics'!I:I,MATCH($C1028,'Policy Characteristics'!$C:$C,0))),"",INDEX('Policy Characteristics'!I:I,MATCH($C1028,'Policy Characteristics'!$C:$C,0)))</f>
        <v>% reduction in energy use</v>
      </c>
      <c r="P1028" s="446" t="str">
        <f>IF(ISBLANK(INDEX('Policy Characteristics'!J:J,MATCH($C1028,'Policy Characteristics'!$C:$C,0))),"",INDEX('Policy Characteristics'!J:J,MATCH($C1028,'Policy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8" s="446" t="str">
        <f>IF(ISBLANK(INDEX('Policy Characteristics'!K:K,MATCH($C1028,'Policy Characteristics'!$C:$C,0))),"",INDEX('Policy Characteristics'!K:K,MATCH($C1028,'Policy Characteristics'!$C:$C,0)))</f>
        <v>industry-ag-main.html#eff-stds</v>
      </c>
      <c r="R1028" s="446" t="str">
        <f>IF(ISBLANK(INDEX('Policy Characteristics'!L:L,MATCH($C1028,'Policy Characteristics'!$C:$C,0))),"",INDEX('Policy Characteristics'!L:L,MATCH($C1028,'Policy Characteristics'!$C:$C,0)))</f>
        <v>industry-energy-efficiency-standards.html</v>
      </c>
    </row>
    <row r="1029" spans="1:18" s="446" customFormat="1" x14ac:dyDescent="0.25">
      <c r="A1029" s="446" t="str">
        <f>IF(ISBLANK(INDEX('Policy Characteristics'!A:A,MATCH($C1029,'Policy Characteristics'!$C:$C,0))),"",INDEX('Policy Characteristics'!A:A,MATCH($C1029,'Policy Characteristics'!$C:$C,0)))</f>
        <v>Industry</v>
      </c>
      <c r="B1029" s="467" t="str">
        <f>IF(ISBLANK(INDEX('Policy Characteristics'!B:B,MATCH($C1029,'Policy Characteristics'!$C:$C,0))),"",INDEX('Policy Characteristics'!B:B,MATCH($C1029,'Policy Characteristics'!$C:$C,0)))</f>
        <v>Industry Energy Efficiency Standards</v>
      </c>
      <c r="C1029" s="446" t="str">
        <f t="shared" si="42"/>
        <v>Percentage Improvement in Eqpt Efficiency Standards above BAU</v>
      </c>
      <c r="D1029" s="294" t="s">
        <v>3067</v>
      </c>
      <c r="E1029" s="339" t="s">
        <v>2399</v>
      </c>
      <c r="F1029" t="s">
        <v>3031</v>
      </c>
      <c r="G1029" s="339" t="s">
        <v>2407</v>
      </c>
      <c r="H1029" s="20">
        <v>989</v>
      </c>
      <c r="I1029" s="468" t="s">
        <v>44</v>
      </c>
      <c r="J1029" s="469" t="str">
        <f>IF(ISBLANK(INDEX('Policy Characteristics'!D:D,MATCH($C1029,'Policy Characteristics'!$C:$C,0))),"",INDEX('Policy Characteristics'!D:D,MATCH($C1029,'Policy Characteristics'!$C:$C,0)))</f>
        <v>Industry Energy Efficiency Standards</v>
      </c>
      <c r="K1029" s="446" t="str">
        <f>IF(ISBLANK(INDEX('Policy Characteristics'!E:E,MATCH($C1029,'Policy Characteristics'!$C:$C,0))),"",INDEX('Policy Characteristics'!E:E,MATCH($C1029,'Policy Characteristics'!$C:$C,0)))</f>
        <v>indst efficiency standards</v>
      </c>
      <c r="L1029" s="242">
        <f>IF(ISBLANK(INDEX('Policy Characteristics'!F:F,MATCH($C1029,'Policy Characteristics'!$C:$C,0))),"",INDEX('Policy Characteristics'!F:F,MATCH($C1029,'Policy Characteristics'!$C:$C,0)))</f>
        <v>0</v>
      </c>
      <c r="M1029" s="242">
        <f>IF(ISBLANK(INDEX('Policy Characteristics'!G:G,MATCH($C1029,'Policy Characteristics'!$C:$C,0))),"",INDEX('Policy Characteristics'!G:G,MATCH($C1029,'Policy Characteristics'!$C:$C,0)))</f>
        <v>0.25</v>
      </c>
      <c r="N1029" s="242">
        <f>IF(ISBLANK(INDEX('Policy Characteristics'!H:H,MATCH($C1029,'Policy Characteristics'!$C:$C,0))),"",INDEX('Policy Characteristics'!H:H,MATCH($C1029,'Policy Characteristics'!$C:$C,0)))</f>
        <v>0.01</v>
      </c>
      <c r="O1029" s="446" t="str">
        <f>IF(ISBLANK(INDEX('Policy Characteristics'!I:I,MATCH($C1029,'Policy Characteristics'!$C:$C,0))),"",INDEX('Policy Characteristics'!I:I,MATCH($C1029,'Policy Characteristics'!$C:$C,0)))</f>
        <v>% reduction in energy use</v>
      </c>
      <c r="P1029" s="446" t="str">
        <f>IF(ISBLANK(INDEX('Policy Characteristics'!J:J,MATCH($C1029,'Policy Characteristics'!$C:$C,0))),"",INDEX('Policy Characteristics'!J:J,MATCH($C1029,'Policy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9" s="446" t="str">
        <f>IF(ISBLANK(INDEX('Policy Characteristics'!K:K,MATCH($C1029,'Policy Characteristics'!$C:$C,0))),"",INDEX('Policy Characteristics'!K:K,MATCH($C1029,'Policy Characteristics'!$C:$C,0)))</f>
        <v>industry-ag-main.html#eff-stds</v>
      </c>
      <c r="R1029" s="446" t="str">
        <f>IF(ISBLANK(INDEX('Policy Characteristics'!L:L,MATCH($C1029,'Policy Characteristics'!$C:$C,0))),"",INDEX('Policy Characteristics'!L:L,MATCH($C1029,'Policy Characteristics'!$C:$C,0)))</f>
        <v>industry-energy-efficiency-standards.html</v>
      </c>
    </row>
    <row r="1030" spans="1:18" s="446" customFormat="1" x14ac:dyDescent="0.25">
      <c r="A1030" s="446" t="str">
        <f>IF(ISBLANK(INDEX('Policy Characteristics'!A:A,MATCH($C1030,'Policy Characteristics'!$C:$C,0))),"",INDEX('Policy Characteristics'!A:A,MATCH($C1030,'Policy Characteristics'!$C:$C,0)))</f>
        <v>Industry</v>
      </c>
      <c r="B1030" s="467" t="str">
        <f>IF(ISBLANK(INDEX('Policy Characteristics'!B:B,MATCH($C1030,'Policy Characteristics'!$C:$C,0))),"",INDEX('Policy Characteristics'!B:B,MATCH($C1030,'Policy Characteristics'!$C:$C,0)))</f>
        <v>Industry Energy Efficiency Standards</v>
      </c>
      <c r="C1030" s="446" t="str">
        <f t="shared" si="42"/>
        <v>Percentage Improvement in Eqpt Efficiency Standards above BAU</v>
      </c>
      <c r="D1030" s="294" t="s">
        <v>3067</v>
      </c>
      <c r="E1030" s="339" t="s">
        <v>2400</v>
      </c>
      <c r="F1030" t="s">
        <v>3031</v>
      </c>
      <c r="G1030" s="339" t="s">
        <v>2408</v>
      </c>
      <c r="H1030" s="20">
        <v>990</v>
      </c>
      <c r="I1030" s="468" t="s">
        <v>43</v>
      </c>
      <c r="J1030" s="469" t="str">
        <f>IF(ISBLANK(INDEX('Policy Characteristics'!D:D,MATCH($C1030,'Policy Characteristics'!$C:$C,0))),"",INDEX('Policy Characteristics'!D:D,MATCH($C1030,'Policy Characteristics'!$C:$C,0)))</f>
        <v>Industry Energy Efficiency Standards</v>
      </c>
      <c r="K1030" s="446" t="str">
        <f>IF(ISBLANK(INDEX('Policy Characteristics'!E:E,MATCH($C1030,'Policy Characteristics'!$C:$C,0))),"",INDEX('Policy Characteristics'!E:E,MATCH($C1030,'Policy Characteristics'!$C:$C,0)))</f>
        <v>indst efficiency standards</v>
      </c>
      <c r="L1030" s="242">
        <f>IF(ISBLANK(INDEX('Policy Characteristics'!F:F,MATCH($C1030,'Policy Characteristics'!$C:$C,0))),"",INDEX('Policy Characteristics'!F:F,MATCH($C1030,'Policy Characteristics'!$C:$C,0)))</f>
        <v>0</v>
      </c>
      <c r="M1030" s="242">
        <f>IF(ISBLANK(INDEX('Policy Characteristics'!G:G,MATCH($C1030,'Policy Characteristics'!$C:$C,0))),"",INDEX('Policy Characteristics'!G:G,MATCH($C1030,'Policy Characteristics'!$C:$C,0)))</f>
        <v>0.25</v>
      </c>
      <c r="N1030" s="242">
        <f>IF(ISBLANK(INDEX('Policy Characteristics'!H:H,MATCH($C1030,'Policy Characteristics'!$C:$C,0))),"",INDEX('Policy Characteristics'!H:H,MATCH($C1030,'Policy Characteristics'!$C:$C,0)))</f>
        <v>0.01</v>
      </c>
      <c r="O1030" s="446" t="str">
        <f>IF(ISBLANK(INDEX('Policy Characteristics'!I:I,MATCH($C1030,'Policy Characteristics'!$C:$C,0))),"",INDEX('Policy Characteristics'!I:I,MATCH($C1030,'Policy Characteristics'!$C:$C,0)))</f>
        <v>% reduction in energy use</v>
      </c>
      <c r="P1030" s="446" t="str">
        <f>IF(ISBLANK(INDEX('Policy Characteristics'!J:J,MATCH($C1030,'Policy Characteristics'!$C:$C,0))),"",INDEX('Policy Characteristics'!J:J,MATCH($C1030,'Policy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0" s="446" t="str">
        <f>IF(ISBLANK(INDEX('Policy Characteristics'!K:K,MATCH($C1030,'Policy Characteristics'!$C:$C,0))),"",INDEX('Policy Characteristics'!K:K,MATCH($C1030,'Policy Characteristics'!$C:$C,0)))</f>
        <v>industry-ag-main.html#eff-stds</v>
      </c>
      <c r="R1030" s="446" t="str">
        <f>IF(ISBLANK(INDEX('Policy Characteristics'!L:L,MATCH($C1030,'Policy Characteristics'!$C:$C,0))),"",INDEX('Policy Characteristics'!L:L,MATCH($C1030,'Policy Characteristics'!$C:$C,0)))</f>
        <v>industry-energy-efficiency-standards.html</v>
      </c>
    </row>
    <row r="1031" spans="1:18" s="446" customFormat="1" x14ac:dyDescent="0.25">
      <c r="A1031" s="446" t="str">
        <f>IF(ISBLANK(INDEX('Policy Characteristics'!A:A,MATCH($C1031,'Policy Characteristics'!$C:$C,0))),"",INDEX('Policy Characteristics'!A:A,MATCH($C1031,'Policy Characteristics'!$C:$C,0)))</f>
        <v>Industry</v>
      </c>
      <c r="B1031" s="467" t="str">
        <f>IF(ISBLANK(INDEX('Policy Characteristics'!B:B,MATCH($C1031,'Policy Characteristics'!$C:$C,0))),"",INDEX('Policy Characteristics'!B:B,MATCH($C1031,'Policy Characteristics'!$C:$C,0)))</f>
        <v>Industry Energy Efficiency Standards</v>
      </c>
      <c r="C1031" s="446" t="str">
        <f t="shared" si="42"/>
        <v>Percentage Improvement in Eqpt Efficiency Standards above BAU</v>
      </c>
      <c r="D1031" s="294" t="s">
        <v>3067</v>
      </c>
      <c r="E1031" s="339" t="s">
        <v>2401</v>
      </c>
      <c r="F1031" t="s">
        <v>3031</v>
      </c>
      <c r="G1031" s="339" t="s">
        <v>2405</v>
      </c>
      <c r="H1031" s="20">
        <v>991</v>
      </c>
      <c r="I1031" s="468" t="s">
        <v>44</v>
      </c>
      <c r="J1031" s="469" t="str">
        <f>IF(ISBLANK(INDEX('Policy Characteristics'!D:D,MATCH($C1031,'Policy Characteristics'!$C:$C,0))),"",INDEX('Policy Characteristics'!D:D,MATCH($C1031,'Policy Characteristics'!$C:$C,0)))</f>
        <v>Industry Energy Efficiency Standards</v>
      </c>
      <c r="K1031" s="446" t="str">
        <f>IF(ISBLANK(INDEX('Policy Characteristics'!E:E,MATCH($C1031,'Policy Characteristics'!$C:$C,0))),"",INDEX('Policy Characteristics'!E:E,MATCH($C1031,'Policy Characteristics'!$C:$C,0)))</f>
        <v>indst efficiency standards</v>
      </c>
      <c r="L1031" s="242">
        <f>IF(ISBLANK(INDEX('Policy Characteristics'!F:F,MATCH($C1031,'Policy Characteristics'!$C:$C,0))),"",INDEX('Policy Characteristics'!F:F,MATCH($C1031,'Policy Characteristics'!$C:$C,0)))</f>
        <v>0</v>
      </c>
      <c r="M1031" s="242">
        <f>IF(ISBLANK(INDEX('Policy Characteristics'!G:G,MATCH($C1031,'Policy Characteristics'!$C:$C,0))),"",INDEX('Policy Characteristics'!G:G,MATCH($C1031,'Policy Characteristics'!$C:$C,0)))</f>
        <v>0.25</v>
      </c>
      <c r="N1031" s="242">
        <f>IF(ISBLANK(INDEX('Policy Characteristics'!H:H,MATCH($C1031,'Policy Characteristics'!$C:$C,0))),"",INDEX('Policy Characteristics'!H:H,MATCH($C1031,'Policy Characteristics'!$C:$C,0)))</f>
        <v>0.01</v>
      </c>
      <c r="O1031" s="446" t="str">
        <f>IF(ISBLANK(INDEX('Policy Characteristics'!I:I,MATCH($C1031,'Policy Characteristics'!$C:$C,0))),"",INDEX('Policy Characteristics'!I:I,MATCH($C1031,'Policy Characteristics'!$C:$C,0)))</f>
        <v>% reduction in energy use</v>
      </c>
      <c r="P1031" s="446" t="str">
        <f>IF(ISBLANK(INDEX('Policy Characteristics'!J:J,MATCH($C1031,'Policy Characteristics'!$C:$C,0))),"",INDEX('Policy Characteristics'!J:J,MATCH($C1031,'Policy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1" s="446" t="str">
        <f>IF(ISBLANK(INDEX('Policy Characteristics'!K:K,MATCH($C1031,'Policy Characteristics'!$C:$C,0))),"",INDEX('Policy Characteristics'!K:K,MATCH($C1031,'Policy Characteristics'!$C:$C,0)))</f>
        <v>industry-ag-main.html#eff-stds</v>
      </c>
      <c r="R1031" s="446" t="str">
        <f>IF(ISBLANK(INDEX('Policy Characteristics'!L:L,MATCH($C1031,'Policy Characteristics'!$C:$C,0))),"",INDEX('Policy Characteristics'!L:L,MATCH($C1031,'Policy Characteristics'!$C:$C,0)))</f>
        <v>industry-energy-efficiency-standards.html</v>
      </c>
    </row>
    <row r="1032" spans="1:18" s="446" customFormat="1" x14ac:dyDescent="0.25">
      <c r="A1032" s="446" t="str">
        <f>IF(ISBLANK(INDEX('Policy Characteristics'!A:A,MATCH($C1032,'Policy Characteristics'!$C:$C,0))),"",INDEX('Policy Characteristics'!A:A,MATCH($C1032,'Policy Characteristics'!$C:$C,0)))</f>
        <v>Industry</v>
      </c>
      <c r="B1032" s="467" t="str">
        <f>IF(ISBLANK(INDEX('Policy Characteristics'!B:B,MATCH($C1032,'Policy Characteristics'!$C:$C,0))),"",INDEX('Policy Characteristics'!B:B,MATCH($C1032,'Policy Characteristics'!$C:$C,0)))</f>
        <v>Industry Energy Efficiency Standards</v>
      </c>
      <c r="C1032" s="446" t="str">
        <f t="shared" si="42"/>
        <v>Percentage Improvement in Eqpt Efficiency Standards above BAU</v>
      </c>
      <c r="D1032" s="294" t="s">
        <v>3067</v>
      </c>
      <c r="E1032" s="339" t="s">
        <v>2402</v>
      </c>
      <c r="F1032" t="s">
        <v>3031</v>
      </c>
      <c r="G1032" s="339" t="s">
        <v>2406</v>
      </c>
      <c r="H1032" s="20">
        <v>992</v>
      </c>
      <c r="I1032" s="468" t="s">
        <v>43</v>
      </c>
      <c r="J1032" s="469" t="str">
        <f>IF(ISBLANK(INDEX('Policy Characteristics'!D:D,MATCH($C1032,'Policy Characteristics'!$C:$C,0))),"",INDEX('Policy Characteristics'!D:D,MATCH($C1032,'Policy Characteristics'!$C:$C,0)))</f>
        <v>Industry Energy Efficiency Standards</v>
      </c>
      <c r="K1032" s="446" t="str">
        <f>IF(ISBLANK(INDEX('Policy Characteristics'!E:E,MATCH($C1032,'Policy Characteristics'!$C:$C,0))),"",INDEX('Policy Characteristics'!E:E,MATCH($C1032,'Policy Characteristics'!$C:$C,0)))</f>
        <v>indst efficiency standards</v>
      </c>
      <c r="L1032" s="242">
        <f>IF(ISBLANK(INDEX('Policy Characteristics'!F:F,MATCH($C1032,'Policy Characteristics'!$C:$C,0))),"",INDEX('Policy Characteristics'!F:F,MATCH($C1032,'Policy Characteristics'!$C:$C,0)))</f>
        <v>0</v>
      </c>
      <c r="M1032" s="242">
        <f>IF(ISBLANK(INDEX('Policy Characteristics'!G:G,MATCH($C1032,'Policy Characteristics'!$C:$C,0))),"",INDEX('Policy Characteristics'!G:G,MATCH($C1032,'Policy Characteristics'!$C:$C,0)))</f>
        <v>0.25</v>
      </c>
      <c r="N1032" s="242">
        <f>IF(ISBLANK(INDEX('Policy Characteristics'!H:H,MATCH($C1032,'Policy Characteristics'!$C:$C,0))),"",INDEX('Policy Characteristics'!H:H,MATCH($C1032,'Policy Characteristics'!$C:$C,0)))</f>
        <v>0.01</v>
      </c>
      <c r="O1032" s="446" t="str">
        <f>IF(ISBLANK(INDEX('Policy Characteristics'!I:I,MATCH($C1032,'Policy Characteristics'!$C:$C,0))),"",INDEX('Policy Characteristics'!I:I,MATCH($C1032,'Policy Characteristics'!$C:$C,0)))</f>
        <v>% reduction in energy use</v>
      </c>
      <c r="P1032" s="446" t="str">
        <f>IF(ISBLANK(INDEX('Policy Characteristics'!J:J,MATCH($C1032,'Policy Characteristics'!$C:$C,0))),"",INDEX('Policy Characteristics'!J:J,MATCH($C1032,'Policy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2" s="446" t="str">
        <f>IF(ISBLANK(INDEX('Policy Characteristics'!K:K,MATCH($C1032,'Policy Characteristics'!$C:$C,0))),"",INDEX('Policy Characteristics'!K:K,MATCH($C1032,'Policy Characteristics'!$C:$C,0)))</f>
        <v>industry-ag-main.html#eff-stds</v>
      </c>
      <c r="R1032" s="446" t="str">
        <f>IF(ISBLANK(INDEX('Policy Characteristics'!L:L,MATCH($C1032,'Policy Characteristics'!$C:$C,0))),"",INDEX('Policy Characteristics'!L:L,MATCH($C1032,'Policy Characteristics'!$C:$C,0)))</f>
        <v>industry-energy-efficiency-standards.html</v>
      </c>
    </row>
    <row r="1033" spans="1:18" s="446" customFormat="1" x14ac:dyDescent="0.25">
      <c r="A1033" s="446" t="str">
        <f>IF(ISBLANK(INDEX('Policy Characteristics'!A:A,MATCH($C1033,'Policy Characteristics'!$C:$C,0))),"",INDEX('Policy Characteristics'!A:A,MATCH($C1033,'Policy Characteristics'!$C:$C,0)))</f>
        <v>Industry</v>
      </c>
      <c r="B1033" s="467" t="str">
        <f>IF(ISBLANK(INDEX('Policy Characteristics'!B:B,MATCH($C1033,'Policy Characteristics'!$C:$C,0))),"",INDEX('Policy Characteristics'!B:B,MATCH($C1033,'Policy Characteristics'!$C:$C,0)))</f>
        <v>Industry Energy Efficiency Standards</v>
      </c>
      <c r="C1033" s="446" t="str">
        <f t="shared" si="42"/>
        <v>Percentage Improvement in Eqpt Efficiency Standards above BAU</v>
      </c>
      <c r="D1033" s="294" t="s">
        <v>3067</v>
      </c>
      <c r="E1033" s="339" t="s">
        <v>2403</v>
      </c>
      <c r="F1033" t="s">
        <v>3031</v>
      </c>
      <c r="G1033" s="339" t="s">
        <v>2409</v>
      </c>
      <c r="H1033" s="20">
        <v>993</v>
      </c>
      <c r="I1033" s="468" t="s">
        <v>44</v>
      </c>
      <c r="J1033" s="469" t="str">
        <f>IF(ISBLANK(INDEX('Policy Characteristics'!D:D,MATCH($C1033,'Policy Characteristics'!$C:$C,0))),"",INDEX('Policy Characteristics'!D:D,MATCH($C1033,'Policy Characteristics'!$C:$C,0)))</f>
        <v>Industry Energy Efficiency Standards</v>
      </c>
      <c r="K1033" s="446" t="str">
        <f>IF(ISBLANK(INDEX('Policy Characteristics'!E:E,MATCH($C1033,'Policy Characteristics'!$C:$C,0))),"",INDEX('Policy Characteristics'!E:E,MATCH($C1033,'Policy Characteristics'!$C:$C,0)))</f>
        <v>indst efficiency standards</v>
      </c>
      <c r="L1033" s="242">
        <f>IF(ISBLANK(INDEX('Policy Characteristics'!F:F,MATCH($C1033,'Policy Characteristics'!$C:$C,0))),"",INDEX('Policy Characteristics'!F:F,MATCH($C1033,'Policy Characteristics'!$C:$C,0)))</f>
        <v>0</v>
      </c>
      <c r="M1033" s="242">
        <f>IF(ISBLANK(INDEX('Policy Characteristics'!G:G,MATCH($C1033,'Policy Characteristics'!$C:$C,0))),"",INDEX('Policy Characteristics'!G:G,MATCH($C1033,'Policy Characteristics'!$C:$C,0)))</f>
        <v>0.25</v>
      </c>
      <c r="N1033" s="242">
        <f>IF(ISBLANK(INDEX('Policy Characteristics'!H:H,MATCH($C1033,'Policy Characteristics'!$C:$C,0))),"",INDEX('Policy Characteristics'!H:H,MATCH($C1033,'Policy Characteristics'!$C:$C,0)))</f>
        <v>0.01</v>
      </c>
      <c r="O1033" s="446" t="str">
        <f>IF(ISBLANK(INDEX('Policy Characteristics'!I:I,MATCH($C1033,'Policy Characteristics'!$C:$C,0))),"",INDEX('Policy Characteristics'!I:I,MATCH($C1033,'Policy Characteristics'!$C:$C,0)))</f>
        <v>% reduction in energy use</v>
      </c>
      <c r="P1033" s="446" t="str">
        <f>IF(ISBLANK(INDEX('Policy Characteristics'!J:J,MATCH($C1033,'Policy Characteristics'!$C:$C,0))),"",INDEX('Policy Characteristics'!J:J,MATCH($C1033,'Policy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3" s="446" t="str">
        <f>IF(ISBLANK(INDEX('Policy Characteristics'!K:K,MATCH($C1033,'Policy Characteristics'!$C:$C,0))),"",INDEX('Policy Characteristics'!K:K,MATCH($C1033,'Policy Characteristics'!$C:$C,0)))</f>
        <v>industry-ag-main.html#eff-stds</v>
      </c>
      <c r="R1033" s="446" t="str">
        <f>IF(ISBLANK(INDEX('Policy Characteristics'!L:L,MATCH($C1033,'Policy Characteristics'!$C:$C,0))),"",INDEX('Policy Characteristics'!L:L,MATCH($C1033,'Policy Characteristics'!$C:$C,0)))</f>
        <v>industry-energy-efficiency-standards.html</v>
      </c>
    </row>
    <row r="1034" spans="1:18" s="446" customFormat="1" x14ac:dyDescent="0.25">
      <c r="A1034" s="446" t="str">
        <f>IF(ISBLANK(INDEX('Policy Characteristics'!A:A,MATCH($C1034,'Policy Characteristics'!$C:$C,0))),"",INDEX('Policy Characteristics'!A:A,MATCH($C1034,'Policy Characteristics'!$C:$C,0)))</f>
        <v>Industry</v>
      </c>
      <c r="B1034" s="467" t="str">
        <f>IF(ISBLANK(INDEX('Policy Characteristics'!B:B,MATCH($C1034,'Policy Characteristics'!$C:$C,0))),"",INDEX('Policy Characteristics'!B:B,MATCH($C1034,'Policy Characteristics'!$C:$C,0)))</f>
        <v>Industry Energy Efficiency Standards</v>
      </c>
      <c r="C1034" s="446" t="str">
        <f t="shared" si="42"/>
        <v>Percentage Improvement in Eqpt Efficiency Standards above BAU</v>
      </c>
      <c r="D1034" s="294" t="s">
        <v>3067</v>
      </c>
      <c r="E1034" s="339" t="s">
        <v>2706</v>
      </c>
      <c r="F1034" t="s">
        <v>3031</v>
      </c>
      <c r="G1034" s="339" t="s">
        <v>2709</v>
      </c>
      <c r="H1034" s="20">
        <v>994</v>
      </c>
      <c r="I1034" s="468" t="s">
        <v>44</v>
      </c>
      <c r="J1034" s="469" t="str">
        <f>IF(ISBLANK(INDEX('Policy Characteristics'!D:D,MATCH($C1034,'Policy Characteristics'!$C:$C,0))),"",INDEX('Policy Characteristics'!D:D,MATCH($C1034,'Policy Characteristics'!$C:$C,0)))</f>
        <v>Industry Energy Efficiency Standards</v>
      </c>
      <c r="K1034" s="446" t="str">
        <f>IF(ISBLANK(INDEX('Policy Characteristics'!E:E,MATCH($C1034,'Policy Characteristics'!$C:$C,0))),"",INDEX('Policy Characteristics'!E:E,MATCH($C1034,'Policy Characteristics'!$C:$C,0)))</f>
        <v>indst efficiency standards</v>
      </c>
      <c r="L1034" s="242">
        <f>IF(ISBLANK(INDEX('Policy Characteristics'!F:F,MATCH($C1034,'Policy Characteristics'!$C:$C,0))),"",INDEX('Policy Characteristics'!F:F,MATCH($C1034,'Policy Characteristics'!$C:$C,0)))</f>
        <v>0</v>
      </c>
      <c r="M1034" s="242">
        <f>IF(ISBLANK(INDEX('Policy Characteristics'!G:G,MATCH($C1034,'Policy Characteristics'!$C:$C,0))),"",INDEX('Policy Characteristics'!G:G,MATCH($C1034,'Policy Characteristics'!$C:$C,0)))</f>
        <v>0.25</v>
      </c>
      <c r="N1034" s="242">
        <f>IF(ISBLANK(INDEX('Policy Characteristics'!H:H,MATCH($C1034,'Policy Characteristics'!$C:$C,0))),"",INDEX('Policy Characteristics'!H:H,MATCH($C1034,'Policy Characteristics'!$C:$C,0)))</f>
        <v>0.01</v>
      </c>
      <c r="O1034" s="446" t="str">
        <f>IF(ISBLANK(INDEX('Policy Characteristics'!I:I,MATCH($C1034,'Policy Characteristics'!$C:$C,0))),"",INDEX('Policy Characteristics'!I:I,MATCH($C1034,'Policy Characteristics'!$C:$C,0)))</f>
        <v>% reduction in energy use</v>
      </c>
      <c r="P1034" s="446" t="str">
        <f>IF(ISBLANK(INDEX('Policy Characteristics'!J:J,MATCH($C1034,'Policy Characteristics'!$C:$C,0))),"",INDEX('Policy Characteristics'!J:J,MATCH($C1034,'Policy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4" s="446" t="str">
        <f>IF(ISBLANK(INDEX('Policy Characteristics'!K:K,MATCH($C1034,'Policy Characteristics'!$C:$C,0))),"",INDEX('Policy Characteristics'!K:K,MATCH($C1034,'Policy Characteristics'!$C:$C,0)))</f>
        <v>industry-ag-main.html#eff-stds</v>
      </c>
      <c r="R1034" s="446" t="str">
        <f>IF(ISBLANK(INDEX('Policy Characteristics'!L:L,MATCH($C1034,'Policy Characteristics'!$C:$C,0))),"",INDEX('Policy Characteristics'!L:L,MATCH($C1034,'Policy Characteristics'!$C:$C,0)))</f>
        <v>industry-energy-efficiency-standards.html</v>
      </c>
    </row>
    <row r="1035" spans="1:18" s="446" customFormat="1" x14ac:dyDescent="0.25">
      <c r="A1035" s="446" t="str">
        <f>IF(ISBLANK(INDEX('Policy Characteristics'!A:A,MATCH($C1035,'Policy Characteristics'!$C:$C,0))),"",INDEX('Policy Characteristics'!A:A,MATCH($C1035,'Policy Characteristics'!$C:$C,0)))</f>
        <v>Industry</v>
      </c>
      <c r="B1035" s="467" t="str">
        <f>IF(ISBLANK(INDEX('Policy Characteristics'!B:B,MATCH($C1035,'Policy Characteristics'!$C:$C,0))),"",INDEX('Policy Characteristics'!B:B,MATCH($C1035,'Policy Characteristics'!$C:$C,0)))</f>
        <v>Industry Energy Efficiency Standards</v>
      </c>
      <c r="C1035" s="446" t="str">
        <f t="shared" si="42"/>
        <v>Percentage Improvement in Eqpt Efficiency Standards above BAU</v>
      </c>
      <c r="D1035" s="294" t="s">
        <v>3067</v>
      </c>
      <c r="E1035" s="339" t="s">
        <v>2707</v>
      </c>
      <c r="F1035" t="s">
        <v>3031</v>
      </c>
      <c r="G1035" s="339" t="s">
        <v>2711</v>
      </c>
      <c r="H1035" s="20">
        <v>995</v>
      </c>
      <c r="I1035" s="468" t="s">
        <v>43</v>
      </c>
      <c r="J1035" s="469" t="str">
        <f>IF(ISBLANK(INDEX('Policy Characteristics'!D:D,MATCH($C1035,'Policy Characteristics'!$C:$C,0))),"",INDEX('Policy Characteristics'!D:D,MATCH($C1035,'Policy Characteristics'!$C:$C,0)))</f>
        <v>Industry Energy Efficiency Standards</v>
      </c>
      <c r="K1035" s="446" t="str">
        <f>IF(ISBLANK(INDEX('Policy Characteristics'!E:E,MATCH($C1035,'Policy Characteristics'!$C:$C,0))),"",INDEX('Policy Characteristics'!E:E,MATCH($C1035,'Policy Characteristics'!$C:$C,0)))</f>
        <v>indst efficiency standards</v>
      </c>
      <c r="L1035" s="242">
        <f>IF(ISBLANK(INDEX('Policy Characteristics'!F:F,MATCH($C1035,'Policy Characteristics'!$C:$C,0))),"",INDEX('Policy Characteristics'!F:F,MATCH($C1035,'Policy Characteristics'!$C:$C,0)))</f>
        <v>0</v>
      </c>
      <c r="M1035" s="242">
        <f>IF(ISBLANK(INDEX('Policy Characteristics'!G:G,MATCH($C1035,'Policy Characteristics'!$C:$C,0))),"",INDEX('Policy Characteristics'!G:G,MATCH($C1035,'Policy Characteristics'!$C:$C,0)))</f>
        <v>0.25</v>
      </c>
      <c r="N1035" s="242">
        <f>IF(ISBLANK(INDEX('Policy Characteristics'!H:H,MATCH($C1035,'Policy Characteristics'!$C:$C,0))),"",INDEX('Policy Characteristics'!H:H,MATCH($C1035,'Policy Characteristics'!$C:$C,0)))</f>
        <v>0.01</v>
      </c>
      <c r="O1035" s="446" t="str">
        <f>IF(ISBLANK(INDEX('Policy Characteristics'!I:I,MATCH($C1035,'Policy Characteristics'!$C:$C,0))),"",INDEX('Policy Characteristics'!I:I,MATCH($C1035,'Policy Characteristics'!$C:$C,0)))</f>
        <v>% reduction in energy use</v>
      </c>
      <c r="P1035" s="446" t="str">
        <f>IF(ISBLANK(INDEX('Policy Characteristics'!J:J,MATCH($C1035,'Policy Characteristics'!$C:$C,0))),"",INDEX('Policy Characteristics'!J:J,MATCH($C1035,'Policy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5" s="446" t="str">
        <f>IF(ISBLANK(INDEX('Policy Characteristics'!K:K,MATCH($C1035,'Policy Characteristics'!$C:$C,0))),"",INDEX('Policy Characteristics'!K:K,MATCH($C1035,'Policy Characteristics'!$C:$C,0)))</f>
        <v>industry-ag-main.html#eff-stds</v>
      </c>
      <c r="R1035" s="446" t="str">
        <f>IF(ISBLANK(INDEX('Policy Characteristics'!L:L,MATCH($C1035,'Policy Characteristics'!$C:$C,0))),"",INDEX('Policy Characteristics'!L:L,MATCH($C1035,'Policy Characteristics'!$C:$C,0)))</f>
        <v>industry-energy-efficiency-standards.html</v>
      </c>
    </row>
    <row r="1036" spans="1:18" s="446" customFormat="1" x14ac:dyDescent="0.25">
      <c r="A1036" s="446" t="str">
        <f>IF(ISBLANK(INDEX('Policy Characteristics'!A:A,MATCH($C1036,'Policy Characteristics'!$C:$C,0))),"",INDEX('Policy Characteristics'!A:A,MATCH($C1036,'Policy Characteristics'!$C:$C,0)))</f>
        <v>Industry</v>
      </c>
      <c r="B1036" s="467" t="str">
        <f>IF(ISBLANK(INDEX('Policy Characteristics'!B:B,MATCH($C1036,'Policy Characteristics'!$C:$C,0))),"",INDEX('Policy Characteristics'!B:B,MATCH($C1036,'Policy Characteristics'!$C:$C,0)))</f>
        <v>Industry Energy Efficiency Standards</v>
      </c>
      <c r="C1036" s="446" t="str">
        <f t="shared" si="42"/>
        <v>Percentage Improvement in Eqpt Efficiency Standards above BAU</v>
      </c>
      <c r="D1036" s="294" t="s">
        <v>3067</v>
      </c>
      <c r="E1036" s="339" t="s">
        <v>2708</v>
      </c>
      <c r="F1036" t="s">
        <v>3031</v>
      </c>
      <c r="G1036" s="339" t="s">
        <v>2712</v>
      </c>
      <c r="H1036" s="20">
        <v>996</v>
      </c>
      <c r="I1036" s="468" t="s">
        <v>44</v>
      </c>
      <c r="J1036" s="469" t="str">
        <f>IF(ISBLANK(INDEX('Policy Characteristics'!D:D,MATCH($C1036,'Policy Characteristics'!$C:$C,0))),"",INDEX('Policy Characteristics'!D:D,MATCH($C1036,'Policy Characteristics'!$C:$C,0)))</f>
        <v>Industry Energy Efficiency Standards</v>
      </c>
      <c r="K1036" s="446" t="str">
        <f>IF(ISBLANK(INDEX('Policy Characteristics'!E:E,MATCH($C1036,'Policy Characteristics'!$C:$C,0))),"",INDEX('Policy Characteristics'!E:E,MATCH($C1036,'Policy Characteristics'!$C:$C,0)))</f>
        <v>indst efficiency standards</v>
      </c>
      <c r="L1036" s="242">
        <f>IF(ISBLANK(INDEX('Policy Characteristics'!F:F,MATCH($C1036,'Policy Characteristics'!$C:$C,0))),"",INDEX('Policy Characteristics'!F:F,MATCH($C1036,'Policy Characteristics'!$C:$C,0)))</f>
        <v>0</v>
      </c>
      <c r="M1036" s="242">
        <f>IF(ISBLANK(INDEX('Policy Characteristics'!G:G,MATCH($C1036,'Policy Characteristics'!$C:$C,0))),"",INDEX('Policy Characteristics'!G:G,MATCH($C1036,'Policy Characteristics'!$C:$C,0)))</f>
        <v>0.25</v>
      </c>
      <c r="N1036" s="242">
        <f>IF(ISBLANK(INDEX('Policy Characteristics'!H:H,MATCH($C1036,'Policy Characteristics'!$C:$C,0))),"",INDEX('Policy Characteristics'!H:H,MATCH($C1036,'Policy Characteristics'!$C:$C,0)))</f>
        <v>0.01</v>
      </c>
      <c r="O1036" s="446" t="str">
        <f>IF(ISBLANK(INDEX('Policy Characteristics'!I:I,MATCH($C1036,'Policy Characteristics'!$C:$C,0))),"",INDEX('Policy Characteristics'!I:I,MATCH($C1036,'Policy Characteristics'!$C:$C,0)))</f>
        <v>% reduction in energy use</v>
      </c>
      <c r="P1036" s="446" t="str">
        <f>IF(ISBLANK(INDEX('Policy Characteristics'!J:J,MATCH($C1036,'Policy Characteristics'!$C:$C,0))),"",INDEX('Policy Characteristics'!J:J,MATCH($C1036,'Policy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6" s="446" t="str">
        <f>IF(ISBLANK(INDEX('Policy Characteristics'!K:K,MATCH($C1036,'Policy Characteristics'!$C:$C,0))),"",INDEX('Policy Characteristics'!K:K,MATCH($C1036,'Policy Characteristics'!$C:$C,0)))</f>
        <v>industry-ag-main.html#eff-stds</v>
      </c>
      <c r="R1036" s="446" t="str">
        <f>IF(ISBLANK(INDEX('Policy Characteristics'!L:L,MATCH($C1036,'Policy Characteristics'!$C:$C,0))),"",INDEX('Policy Characteristics'!L:L,MATCH($C1036,'Policy Characteristics'!$C:$C,0)))</f>
        <v>industry-energy-efficiency-standards.html</v>
      </c>
    </row>
    <row r="1037" spans="1:18" s="446" customFormat="1" x14ac:dyDescent="0.25">
      <c r="A1037" s="446" t="str">
        <f>IF(ISBLANK(INDEX('Policy Characteristics'!A:A,MATCH($C1037,'Policy Characteristics'!$C:$C,0))),"",INDEX('Policy Characteristics'!A:A,MATCH($C1037,'Policy Characteristics'!$C:$C,0)))</f>
        <v>Industry</v>
      </c>
      <c r="B1037" s="467" t="str">
        <f>IF(ISBLANK(INDEX('Policy Characteristics'!B:B,MATCH($C1037,'Policy Characteristics'!$C:$C,0))),"",INDEX('Policy Characteristics'!B:B,MATCH($C1037,'Policy Characteristics'!$C:$C,0)))</f>
        <v>Industry Energy Efficiency Standards</v>
      </c>
      <c r="C1037" s="446" t="str">
        <f t="shared" si="42"/>
        <v>Percentage Improvement in Eqpt Efficiency Standards above BAU</v>
      </c>
      <c r="D1037" s="294" t="s">
        <v>3067</v>
      </c>
      <c r="E1037" s="339" t="s">
        <v>2705</v>
      </c>
      <c r="F1037" t="s">
        <v>3031</v>
      </c>
      <c r="G1037" s="339" t="s">
        <v>2710</v>
      </c>
      <c r="H1037" s="20">
        <v>997</v>
      </c>
      <c r="I1037" s="468" t="s">
        <v>44</v>
      </c>
      <c r="J1037" s="469" t="str">
        <f>IF(ISBLANK(INDEX('Policy Characteristics'!D:D,MATCH($C1037,'Policy Characteristics'!$C:$C,0))),"",INDEX('Policy Characteristics'!D:D,MATCH($C1037,'Policy Characteristics'!$C:$C,0)))</f>
        <v>Industry Energy Efficiency Standards</v>
      </c>
      <c r="K1037" s="446" t="str">
        <f>IF(ISBLANK(INDEX('Policy Characteristics'!E:E,MATCH($C1037,'Policy Characteristics'!$C:$C,0))),"",INDEX('Policy Characteristics'!E:E,MATCH($C1037,'Policy Characteristics'!$C:$C,0)))</f>
        <v>indst efficiency standards</v>
      </c>
      <c r="L1037" s="242">
        <f>IF(ISBLANK(INDEX('Policy Characteristics'!F:F,MATCH($C1037,'Policy Characteristics'!$C:$C,0))),"",INDEX('Policy Characteristics'!F:F,MATCH($C1037,'Policy Characteristics'!$C:$C,0)))</f>
        <v>0</v>
      </c>
      <c r="M1037" s="242">
        <f>IF(ISBLANK(INDEX('Policy Characteristics'!G:G,MATCH($C1037,'Policy Characteristics'!$C:$C,0))),"",INDEX('Policy Characteristics'!G:G,MATCH($C1037,'Policy Characteristics'!$C:$C,0)))</f>
        <v>0.25</v>
      </c>
      <c r="N1037" s="242">
        <f>IF(ISBLANK(INDEX('Policy Characteristics'!H:H,MATCH($C1037,'Policy Characteristics'!$C:$C,0))),"",INDEX('Policy Characteristics'!H:H,MATCH($C1037,'Policy Characteristics'!$C:$C,0)))</f>
        <v>0.01</v>
      </c>
      <c r="O1037" s="446" t="str">
        <f>IF(ISBLANK(INDEX('Policy Characteristics'!I:I,MATCH($C1037,'Policy Characteristics'!$C:$C,0))),"",INDEX('Policy Characteristics'!I:I,MATCH($C1037,'Policy Characteristics'!$C:$C,0)))</f>
        <v>% reduction in energy use</v>
      </c>
      <c r="P1037" s="446" t="str">
        <f>IF(ISBLANK(INDEX('Policy Characteristics'!J:J,MATCH($C1037,'Policy Characteristics'!$C:$C,0))),"",INDEX('Policy Characteristics'!J:J,MATCH($C1037,'Policy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7" s="446" t="str">
        <f>IF(ISBLANK(INDEX('Policy Characteristics'!K:K,MATCH($C1037,'Policy Characteristics'!$C:$C,0))),"",INDEX('Policy Characteristics'!K:K,MATCH($C1037,'Policy Characteristics'!$C:$C,0)))</f>
        <v>industry-ag-main.html#eff-stds</v>
      </c>
      <c r="R1037" s="446" t="str">
        <f>IF(ISBLANK(INDEX('Policy Characteristics'!L:L,MATCH($C1037,'Policy Characteristics'!$C:$C,0))),"",INDEX('Policy Characteristics'!L:L,MATCH($C1037,'Policy Characteristics'!$C:$C,0)))</f>
        <v>industry-energy-efficiency-standards.html</v>
      </c>
    </row>
    <row r="1038" spans="1:18" s="446" customFormat="1" x14ac:dyDescent="0.25">
      <c r="A1038" s="446" t="str">
        <f>IF(ISBLANK(INDEX('Policy Characteristics'!A:A,MATCH($C1038,'Policy Characteristics'!$C:$C,0))),"",INDEX('Policy Characteristics'!A:A,MATCH($C1038,'Policy Characteristics'!$C:$C,0)))</f>
        <v>Industry</v>
      </c>
      <c r="B1038" s="467" t="str">
        <f>IF(ISBLANK(INDEX('Policy Characteristics'!B:B,MATCH($C1038,'Policy Characteristics'!$C:$C,0))),"",INDEX('Policy Characteristics'!B:B,MATCH($C1038,'Policy Characteristics'!$C:$C,0)))</f>
        <v>Industry Energy Efficiency Standards</v>
      </c>
      <c r="C1038" s="446" t="str">
        <f t="shared" si="42"/>
        <v>Percentage Improvement in Eqpt Efficiency Standards above BAU</v>
      </c>
      <c r="D1038" s="294" t="s">
        <v>3068</v>
      </c>
      <c r="E1038" s="339" t="s">
        <v>2398</v>
      </c>
      <c r="F1038" t="s">
        <v>3032</v>
      </c>
      <c r="G1038" s="339" t="s">
        <v>2404</v>
      </c>
      <c r="H1038" s="20">
        <v>998</v>
      </c>
      <c r="I1038" s="468" t="s">
        <v>43</v>
      </c>
      <c r="J1038" s="469" t="str">
        <f>IF(ISBLANK(INDEX('Policy Characteristics'!D:D,MATCH($C1038,'Policy Characteristics'!$C:$C,0))),"",INDEX('Policy Characteristics'!D:D,MATCH($C1038,'Policy Characteristics'!$C:$C,0)))</f>
        <v>Industry Energy Efficiency Standards</v>
      </c>
      <c r="K1038" s="446" t="str">
        <f>IF(ISBLANK(INDEX('Policy Characteristics'!E:E,MATCH($C1038,'Policy Characteristics'!$C:$C,0))),"",INDEX('Policy Characteristics'!E:E,MATCH($C1038,'Policy Characteristics'!$C:$C,0)))</f>
        <v>indst efficiency standards</v>
      </c>
      <c r="L1038" s="242">
        <f>IF(ISBLANK(INDEX('Policy Characteristics'!F:F,MATCH($C1038,'Policy Characteristics'!$C:$C,0))),"",INDEX('Policy Characteristics'!F:F,MATCH($C1038,'Policy Characteristics'!$C:$C,0)))</f>
        <v>0</v>
      </c>
      <c r="M1038" s="242">
        <f>IF(ISBLANK(INDEX('Policy Characteristics'!G:G,MATCH($C1038,'Policy Characteristics'!$C:$C,0))),"",INDEX('Policy Characteristics'!G:G,MATCH($C1038,'Policy Characteristics'!$C:$C,0)))</f>
        <v>0.25</v>
      </c>
      <c r="N1038" s="242">
        <f>IF(ISBLANK(INDEX('Policy Characteristics'!H:H,MATCH($C1038,'Policy Characteristics'!$C:$C,0))),"",INDEX('Policy Characteristics'!H:H,MATCH($C1038,'Policy Characteristics'!$C:$C,0)))</f>
        <v>0.01</v>
      </c>
      <c r="O1038" s="446" t="str">
        <f>IF(ISBLANK(INDEX('Policy Characteristics'!I:I,MATCH($C1038,'Policy Characteristics'!$C:$C,0))),"",INDEX('Policy Characteristics'!I:I,MATCH($C1038,'Policy Characteristics'!$C:$C,0)))</f>
        <v>% reduction in energy use</v>
      </c>
      <c r="P1038" s="446" t="str">
        <f>IF(ISBLANK(INDEX('Policy Characteristics'!J:J,MATCH($C1038,'Policy Characteristics'!$C:$C,0))),"",INDEX('Policy Characteristics'!J:J,MATCH($C1038,'Policy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8" s="446" t="str">
        <f>IF(ISBLANK(INDEX('Policy Characteristics'!K:K,MATCH($C1038,'Policy Characteristics'!$C:$C,0))),"",INDEX('Policy Characteristics'!K:K,MATCH($C1038,'Policy Characteristics'!$C:$C,0)))</f>
        <v>industry-ag-main.html#eff-stds</v>
      </c>
      <c r="R1038" s="446" t="str">
        <f>IF(ISBLANK(INDEX('Policy Characteristics'!L:L,MATCH($C1038,'Policy Characteristics'!$C:$C,0))),"",INDEX('Policy Characteristics'!L:L,MATCH($C1038,'Policy Characteristics'!$C:$C,0)))</f>
        <v>industry-energy-efficiency-standards.html</v>
      </c>
    </row>
    <row r="1039" spans="1:18" s="446" customFormat="1" x14ac:dyDescent="0.25">
      <c r="A1039" s="446" t="str">
        <f>IF(ISBLANK(INDEX('Policy Characteristics'!A:A,MATCH($C1039,'Policy Characteristics'!$C:$C,0))),"",INDEX('Policy Characteristics'!A:A,MATCH($C1039,'Policy Characteristics'!$C:$C,0)))</f>
        <v>Industry</v>
      </c>
      <c r="B1039" s="467" t="str">
        <f>IF(ISBLANK(INDEX('Policy Characteristics'!B:B,MATCH($C1039,'Policy Characteristics'!$C:$C,0))),"",INDEX('Policy Characteristics'!B:B,MATCH($C1039,'Policy Characteristics'!$C:$C,0)))</f>
        <v>Industry Energy Efficiency Standards</v>
      </c>
      <c r="C1039" s="446" t="str">
        <f t="shared" si="42"/>
        <v>Percentage Improvement in Eqpt Efficiency Standards above BAU</v>
      </c>
      <c r="D1039" s="294" t="s">
        <v>3068</v>
      </c>
      <c r="E1039" s="339" t="s">
        <v>2399</v>
      </c>
      <c r="F1039" t="s">
        <v>3032</v>
      </c>
      <c r="G1039" s="339" t="s">
        <v>2407</v>
      </c>
      <c r="H1039" s="20">
        <v>999</v>
      </c>
      <c r="I1039" s="468" t="s">
        <v>43</v>
      </c>
      <c r="J1039" s="469" t="str">
        <f>IF(ISBLANK(INDEX('Policy Characteristics'!D:D,MATCH($C1039,'Policy Characteristics'!$C:$C,0))),"",INDEX('Policy Characteristics'!D:D,MATCH($C1039,'Policy Characteristics'!$C:$C,0)))</f>
        <v>Industry Energy Efficiency Standards</v>
      </c>
      <c r="K1039" s="446" t="str">
        <f>IF(ISBLANK(INDEX('Policy Characteristics'!E:E,MATCH($C1039,'Policy Characteristics'!$C:$C,0))),"",INDEX('Policy Characteristics'!E:E,MATCH($C1039,'Policy Characteristics'!$C:$C,0)))</f>
        <v>indst efficiency standards</v>
      </c>
      <c r="L1039" s="242">
        <f>IF(ISBLANK(INDEX('Policy Characteristics'!F:F,MATCH($C1039,'Policy Characteristics'!$C:$C,0))),"",INDEX('Policy Characteristics'!F:F,MATCH($C1039,'Policy Characteristics'!$C:$C,0)))</f>
        <v>0</v>
      </c>
      <c r="M1039" s="242">
        <f>IF(ISBLANK(INDEX('Policy Characteristics'!G:G,MATCH($C1039,'Policy Characteristics'!$C:$C,0))),"",INDEX('Policy Characteristics'!G:G,MATCH($C1039,'Policy Characteristics'!$C:$C,0)))</f>
        <v>0.25</v>
      </c>
      <c r="N1039" s="242">
        <f>IF(ISBLANK(INDEX('Policy Characteristics'!H:H,MATCH($C1039,'Policy Characteristics'!$C:$C,0))),"",INDEX('Policy Characteristics'!H:H,MATCH($C1039,'Policy Characteristics'!$C:$C,0)))</f>
        <v>0.01</v>
      </c>
      <c r="O1039" s="446" t="str">
        <f>IF(ISBLANK(INDEX('Policy Characteristics'!I:I,MATCH($C1039,'Policy Characteristics'!$C:$C,0))),"",INDEX('Policy Characteristics'!I:I,MATCH($C1039,'Policy Characteristics'!$C:$C,0)))</f>
        <v>% reduction in energy use</v>
      </c>
      <c r="P1039" s="446" t="str">
        <f>IF(ISBLANK(INDEX('Policy Characteristics'!J:J,MATCH($C1039,'Policy Characteristics'!$C:$C,0))),"",INDEX('Policy Characteristics'!J:J,MATCH($C1039,'Policy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9" s="446" t="str">
        <f>IF(ISBLANK(INDEX('Policy Characteristics'!K:K,MATCH($C1039,'Policy Characteristics'!$C:$C,0))),"",INDEX('Policy Characteristics'!K:K,MATCH($C1039,'Policy Characteristics'!$C:$C,0)))</f>
        <v>industry-ag-main.html#eff-stds</v>
      </c>
      <c r="R1039" s="446" t="str">
        <f>IF(ISBLANK(INDEX('Policy Characteristics'!L:L,MATCH($C1039,'Policy Characteristics'!$C:$C,0))),"",INDEX('Policy Characteristics'!L:L,MATCH($C1039,'Policy Characteristics'!$C:$C,0)))</f>
        <v>industry-energy-efficiency-standards.html</v>
      </c>
    </row>
    <row r="1040" spans="1:18" s="446" customFormat="1" x14ac:dyDescent="0.25">
      <c r="A1040" s="446" t="str">
        <f>IF(ISBLANK(INDEX('Policy Characteristics'!A:A,MATCH($C1040,'Policy Characteristics'!$C:$C,0))),"",INDEX('Policy Characteristics'!A:A,MATCH($C1040,'Policy Characteristics'!$C:$C,0)))</f>
        <v>Industry</v>
      </c>
      <c r="B1040" s="467" t="str">
        <f>IF(ISBLANK(INDEX('Policy Characteristics'!B:B,MATCH($C1040,'Policy Characteristics'!$C:$C,0))),"",INDEX('Policy Characteristics'!B:B,MATCH($C1040,'Policy Characteristics'!$C:$C,0)))</f>
        <v>Industry Energy Efficiency Standards</v>
      </c>
      <c r="C1040" s="446" t="str">
        <f t="shared" si="42"/>
        <v>Percentage Improvement in Eqpt Efficiency Standards above BAU</v>
      </c>
      <c r="D1040" s="294" t="s">
        <v>3068</v>
      </c>
      <c r="E1040" s="339" t="s">
        <v>2400</v>
      </c>
      <c r="F1040" t="s">
        <v>3032</v>
      </c>
      <c r="G1040" s="339" t="s">
        <v>2408</v>
      </c>
      <c r="H1040" s="20">
        <v>1000</v>
      </c>
      <c r="I1040" s="468" t="s">
        <v>43</v>
      </c>
      <c r="J1040" s="469" t="str">
        <f>IF(ISBLANK(INDEX('Policy Characteristics'!D:D,MATCH($C1040,'Policy Characteristics'!$C:$C,0))),"",INDEX('Policy Characteristics'!D:D,MATCH($C1040,'Policy Characteristics'!$C:$C,0)))</f>
        <v>Industry Energy Efficiency Standards</v>
      </c>
      <c r="K1040" s="446" t="str">
        <f>IF(ISBLANK(INDEX('Policy Characteristics'!E:E,MATCH($C1040,'Policy Characteristics'!$C:$C,0))),"",INDEX('Policy Characteristics'!E:E,MATCH($C1040,'Policy Characteristics'!$C:$C,0)))</f>
        <v>indst efficiency standards</v>
      </c>
      <c r="L1040" s="242">
        <f>IF(ISBLANK(INDEX('Policy Characteristics'!F:F,MATCH($C1040,'Policy Characteristics'!$C:$C,0))),"",INDEX('Policy Characteristics'!F:F,MATCH($C1040,'Policy Characteristics'!$C:$C,0)))</f>
        <v>0</v>
      </c>
      <c r="M1040" s="242">
        <f>IF(ISBLANK(INDEX('Policy Characteristics'!G:G,MATCH($C1040,'Policy Characteristics'!$C:$C,0))),"",INDEX('Policy Characteristics'!G:G,MATCH($C1040,'Policy Characteristics'!$C:$C,0)))</f>
        <v>0.25</v>
      </c>
      <c r="N1040" s="242">
        <f>IF(ISBLANK(INDEX('Policy Characteristics'!H:H,MATCH($C1040,'Policy Characteristics'!$C:$C,0))),"",INDEX('Policy Characteristics'!H:H,MATCH($C1040,'Policy Characteristics'!$C:$C,0)))</f>
        <v>0.01</v>
      </c>
      <c r="O1040" s="446" t="str">
        <f>IF(ISBLANK(INDEX('Policy Characteristics'!I:I,MATCH($C1040,'Policy Characteristics'!$C:$C,0))),"",INDEX('Policy Characteristics'!I:I,MATCH($C1040,'Policy Characteristics'!$C:$C,0)))</f>
        <v>% reduction in energy use</v>
      </c>
      <c r="P1040" s="446" t="str">
        <f>IF(ISBLANK(INDEX('Policy Characteristics'!J:J,MATCH($C1040,'Policy Characteristics'!$C:$C,0))),"",INDEX('Policy Characteristics'!J:J,MATCH($C1040,'Policy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0" s="446" t="str">
        <f>IF(ISBLANK(INDEX('Policy Characteristics'!K:K,MATCH($C1040,'Policy Characteristics'!$C:$C,0))),"",INDEX('Policy Characteristics'!K:K,MATCH($C1040,'Policy Characteristics'!$C:$C,0)))</f>
        <v>industry-ag-main.html#eff-stds</v>
      </c>
      <c r="R1040" s="446" t="str">
        <f>IF(ISBLANK(INDEX('Policy Characteristics'!L:L,MATCH($C1040,'Policy Characteristics'!$C:$C,0))),"",INDEX('Policy Characteristics'!L:L,MATCH($C1040,'Policy Characteristics'!$C:$C,0)))</f>
        <v>industry-energy-efficiency-standards.html</v>
      </c>
    </row>
    <row r="1041" spans="1:18" s="446" customFormat="1" x14ac:dyDescent="0.25">
      <c r="A1041" s="446" t="str">
        <f>IF(ISBLANK(INDEX('Policy Characteristics'!A:A,MATCH($C1041,'Policy Characteristics'!$C:$C,0))),"",INDEX('Policy Characteristics'!A:A,MATCH($C1041,'Policy Characteristics'!$C:$C,0)))</f>
        <v>Industry</v>
      </c>
      <c r="B1041" s="467" t="str">
        <f>IF(ISBLANK(INDEX('Policy Characteristics'!B:B,MATCH($C1041,'Policy Characteristics'!$C:$C,0))),"",INDEX('Policy Characteristics'!B:B,MATCH($C1041,'Policy Characteristics'!$C:$C,0)))</f>
        <v>Industry Energy Efficiency Standards</v>
      </c>
      <c r="C1041" s="446" t="str">
        <f t="shared" si="42"/>
        <v>Percentage Improvement in Eqpt Efficiency Standards above BAU</v>
      </c>
      <c r="D1041" s="294" t="s">
        <v>3068</v>
      </c>
      <c r="E1041" s="339" t="s">
        <v>2401</v>
      </c>
      <c r="F1041" t="s">
        <v>3032</v>
      </c>
      <c r="G1041" s="339" t="s">
        <v>2405</v>
      </c>
      <c r="H1041" s="20">
        <v>1001</v>
      </c>
      <c r="I1041" s="468" t="s">
        <v>44</v>
      </c>
      <c r="J1041" s="469" t="str">
        <f>IF(ISBLANK(INDEX('Policy Characteristics'!D:D,MATCH($C1041,'Policy Characteristics'!$C:$C,0))),"",INDEX('Policy Characteristics'!D:D,MATCH($C1041,'Policy Characteristics'!$C:$C,0)))</f>
        <v>Industry Energy Efficiency Standards</v>
      </c>
      <c r="K1041" s="446" t="str">
        <f>IF(ISBLANK(INDEX('Policy Characteristics'!E:E,MATCH($C1041,'Policy Characteristics'!$C:$C,0))),"",INDEX('Policy Characteristics'!E:E,MATCH($C1041,'Policy Characteristics'!$C:$C,0)))</f>
        <v>indst efficiency standards</v>
      </c>
      <c r="L1041" s="242">
        <f>IF(ISBLANK(INDEX('Policy Characteristics'!F:F,MATCH($C1041,'Policy Characteristics'!$C:$C,0))),"",INDEX('Policy Characteristics'!F:F,MATCH($C1041,'Policy Characteristics'!$C:$C,0)))</f>
        <v>0</v>
      </c>
      <c r="M1041" s="242">
        <f>IF(ISBLANK(INDEX('Policy Characteristics'!G:G,MATCH($C1041,'Policy Characteristics'!$C:$C,0))),"",INDEX('Policy Characteristics'!G:G,MATCH($C1041,'Policy Characteristics'!$C:$C,0)))</f>
        <v>0.25</v>
      </c>
      <c r="N1041" s="242">
        <f>IF(ISBLANK(INDEX('Policy Characteristics'!H:H,MATCH($C1041,'Policy Characteristics'!$C:$C,0))),"",INDEX('Policy Characteristics'!H:H,MATCH($C1041,'Policy Characteristics'!$C:$C,0)))</f>
        <v>0.01</v>
      </c>
      <c r="O1041" s="446" t="str">
        <f>IF(ISBLANK(INDEX('Policy Characteristics'!I:I,MATCH($C1041,'Policy Characteristics'!$C:$C,0))),"",INDEX('Policy Characteristics'!I:I,MATCH($C1041,'Policy Characteristics'!$C:$C,0)))</f>
        <v>% reduction in energy use</v>
      </c>
      <c r="P1041" s="446" t="str">
        <f>IF(ISBLANK(INDEX('Policy Characteristics'!J:J,MATCH($C1041,'Policy Characteristics'!$C:$C,0))),"",INDEX('Policy Characteristics'!J:J,MATCH($C1041,'Policy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1" s="446" t="str">
        <f>IF(ISBLANK(INDEX('Policy Characteristics'!K:K,MATCH($C1041,'Policy Characteristics'!$C:$C,0))),"",INDEX('Policy Characteristics'!K:K,MATCH($C1041,'Policy Characteristics'!$C:$C,0)))</f>
        <v>industry-ag-main.html#eff-stds</v>
      </c>
      <c r="R1041" s="446" t="str">
        <f>IF(ISBLANK(INDEX('Policy Characteristics'!L:L,MATCH($C1041,'Policy Characteristics'!$C:$C,0))),"",INDEX('Policy Characteristics'!L:L,MATCH($C1041,'Policy Characteristics'!$C:$C,0)))</f>
        <v>industry-energy-efficiency-standards.html</v>
      </c>
    </row>
    <row r="1042" spans="1:18" s="446" customFormat="1" x14ac:dyDescent="0.25">
      <c r="A1042" s="446" t="str">
        <f>IF(ISBLANK(INDEX('Policy Characteristics'!A:A,MATCH($C1042,'Policy Characteristics'!$C:$C,0))),"",INDEX('Policy Characteristics'!A:A,MATCH($C1042,'Policy Characteristics'!$C:$C,0)))</f>
        <v>Industry</v>
      </c>
      <c r="B1042" s="467" t="str">
        <f>IF(ISBLANK(INDEX('Policy Characteristics'!B:B,MATCH($C1042,'Policy Characteristics'!$C:$C,0))),"",INDEX('Policy Characteristics'!B:B,MATCH($C1042,'Policy Characteristics'!$C:$C,0)))</f>
        <v>Industry Energy Efficiency Standards</v>
      </c>
      <c r="C1042" s="446" t="str">
        <f t="shared" si="42"/>
        <v>Percentage Improvement in Eqpt Efficiency Standards above BAU</v>
      </c>
      <c r="D1042" s="294" t="s">
        <v>3068</v>
      </c>
      <c r="E1042" s="339" t="s">
        <v>2402</v>
      </c>
      <c r="F1042" t="s">
        <v>3032</v>
      </c>
      <c r="G1042" s="339" t="s">
        <v>2406</v>
      </c>
      <c r="H1042" s="20">
        <v>1002</v>
      </c>
      <c r="I1042" s="468" t="s">
        <v>43</v>
      </c>
      <c r="J1042" s="469" t="str">
        <f>IF(ISBLANK(INDEX('Policy Characteristics'!D:D,MATCH($C1042,'Policy Characteristics'!$C:$C,0))),"",INDEX('Policy Characteristics'!D:D,MATCH($C1042,'Policy Characteristics'!$C:$C,0)))</f>
        <v>Industry Energy Efficiency Standards</v>
      </c>
      <c r="K1042" s="446" t="str">
        <f>IF(ISBLANK(INDEX('Policy Characteristics'!E:E,MATCH($C1042,'Policy Characteristics'!$C:$C,0))),"",INDEX('Policy Characteristics'!E:E,MATCH($C1042,'Policy Characteristics'!$C:$C,0)))</f>
        <v>indst efficiency standards</v>
      </c>
      <c r="L1042" s="242">
        <f>IF(ISBLANK(INDEX('Policy Characteristics'!F:F,MATCH($C1042,'Policy Characteristics'!$C:$C,0))),"",INDEX('Policy Characteristics'!F:F,MATCH($C1042,'Policy Characteristics'!$C:$C,0)))</f>
        <v>0</v>
      </c>
      <c r="M1042" s="242">
        <f>IF(ISBLANK(INDEX('Policy Characteristics'!G:G,MATCH($C1042,'Policy Characteristics'!$C:$C,0))),"",INDEX('Policy Characteristics'!G:G,MATCH($C1042,'Policy Characteristics'!$C:$C,0)))</f>
        <v>0.25</v>
      </c>
      <c r="N1042" s="242">
        <f>IF(ISBLANK(INDEX('Policy Characteristics'!H:H,MATCH($C1042,'Policy Characteristics'!$C:$C,0))),"",INDEX('Policy Characteristics'!H:H,MATCH($C1042,'Policy Characteristics'!$C:$C,0)))</f>
        <v>0.01</v>
      </c>
      <c r="O1042" s="446" t="str">
        <f>IF(ISBLANK(INDEX('Policy Characteristics'!I:I,MATCH($C1042,'Policy Characteristics'!$C:$C,0))),"",INDEX('Policy Characteristics'!I:I,MATCH($C1042,'Policy Characteristics'!$C:$C,0)))</f>
        <v>% reduction in energy use</v>
      </c>
      <c r="P1042" s="446" t="str">
        <f>IF(ISBLANK(INDEX('Policy Characteristics'!J:J,MATCH($C1042,'Policy Characteristics'!$C:$C,0))),"",INDEX('Policy Characteristics'!J:J,MATCH($C1042,'Policy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2" s="446" t="str">
        <f>IF(ISBLANK(INDEX('Policy Characteristics'!K:K,MATCH($C1042,'Policy Characteristics'!$C:$C,0))),"",INDEX('Policy Characteristics'!K:K,MATCH($C1042,'Policy Characteristics'!$C:$C,0)))</f>
        <v>industry-ag-main.html#eff-stds</v>
      </c>
      <c r="R1042" s="446" t="str">
        <f>IF(ISBLANK(INDEX('Policy Characteristics'!L:L,MATCH($C1042,'Policy Characteristics'!$C:$C,0))),"",INDEX('Policy Characteristics'!L:L,MATCH($C1042,'Policy Characteristics'!$C:$C,0)))</f>
        <v>industry-energy-efficiency-standards.html</v>
      </c>
    </row>
    <row r="1043" spans="1:18" s="446" customFormat="1" x14ac:dyDescent="0.25">
      <c r="A1043" s="446" t="str">
        <f>IF(ISBLANK(INDEX('Policy Characteristics'!A:A,MATCH($C1043,'Policy Characteristics'!$C:$C,0))),"",INDEX('Policy Characteristics'!A:A,MATCH($C1043,'Policy Characteristics'!$C:$C,0)))</f>
        <v>Industry</v>
      </c>
      <c r="B1043" s="467" t="str">
        <f>IF(ISBLANK(INDEX('Policy Characteristics'!B:B,MATCH($C1043,'Policy Characteristics'!$C:$C,0))),"",INDEX('Policy Characteristics'!B:B,MATCH($C1043,'Policy Characteristics'!$C:$C,0)))</f>
        <v>Industry Energy Efficiency Standards</v>
      </c>
      <c r="C1043" s="446" t="str">
        <f t="shared" si="42"/>
        <v>Percentage Improvement in Eqpt Efficiency Standards above BAU</v>
      </c>
      <c r="D1043" s="294" t="s">
        <v>3068</v>
      </c>
      <c r="E1043" s="339" t="s">
        <v>2403</v>
      </c>
      <c r="F1043" t="s">
        <v>3032</v>
      </c>
      <c r="G1043" s="339" t="s">
        <v>2409</v>
      </c>
      <c r="H1043" s="20">
        <v>1003</v>
      </c>
      <c r="I1043" s="468" t="s">
        <v>44</v>
      </c>
      <c r="J1043" s="469" t="str">
        <f>IF(ISBLANK(INDEX('Policy Characteristics'!D:D,MATCH($C1043,'Policy Characteristics'!$C:$C,0))),"",INDEX('Policy Characteristics'!D:D,MATCH($C1043,'Policy Characteristics'!$C:$C,0)))</f>
        <v>Industry Energy Efficiency Standards</v>
      </c>
      <c r="K1043" s="446" t="str">
        <f>IF(ISBLANK(INDEX('Policy Characteristics'!E:E,MATCH($C1043,'Policy Characteristics'!$C:$C,0))),"",INDEX('Policy Characteristics'!E:E,MATCH($C1043,'Policy Characteristics'!$C:$C,0)))</f>
        <v>indst efficiency standards</v>
      </c>
      <c r="L1043" s="242">
        <f>IF(ISBLANK(INDEX('Policy Characteristics'!F:F,MATCH($C1043,'Policy Characteristics'!$C:$C,0))),"",INDEX('Policy Characteristics'!F:F,MATCH($C1043,'Policy Characteristics'!$C:$C,0)))</f>
        <v>0</v>
      </c>
      <c r="M1043" s="242">
        <f>IF(ISBLANK(INDEX('Policy Characteristics'!G:G,MATCH($C1043,'Policy Characteristics'!$C:$C,0))),"",INDEX('Policy Characteristics'!G:G,MATCH($C1043,'Policy Characteristics'!$C:$C,0)))</f>
        <v>0.25</v>
      </c>
      <c r="N1043" s="242">
        <f>IF(ISBLANK(INDEX('Policy Characteristics'!H:H,MATCH($C1043,'Policy Characteristics'!$C:$C,0))),"",INDEX('Policy Characteristics'!H:H,MATCH($C1043,'Policy Characteristics'!$C:$C,0)))</f>
        <v>0.01</v>
      </c>
      <c r="O1043" s="446" t="str">
        <f>IF(ISBLANK(INDEX('Policy Characteristics'!I:I,MATCH($C1043,'Policy Characteristics'!$C:$C,0))),"",INDEX('Policy Characteristics'!I:I,MATCH($C1043,'Policy Characteristics'!$C:$C,0)))</f>
        <v>% reduction in energy use</v>
      </c>
      <c r="P1043" s="446" t="str">
        <f>IF(ISBLANK(INDEX('Policy Characteristics'!J:J,MATCH($C1043,'Policy Characteristics'!$C:$C,0))),"",INDEX('Policy Characteristics'!J:J,MATCH($C1043,'Policy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3" s="446" t="str">
        <f>IF(ISBLANK(INDEX('Policy Characteristics'!K:K,MATCH($C1043,'Policy Characteristics'!$C:$C,0))),"",INDEX('Policy Characteristics'!K:K,MATCH($C1043,'Policy Characteristics'!$C:$C,0)))</f>
        <v>industry-ag-main.html#eff-stds</v>
      </c>
      <c r="R1043" s="446" t="str">
        <f>IF(ISBLANK(INDEX('Policy Characteristics'!L:L,MATCH($C1043,'Policy Characteristics'!$C:$C,0))),"",INDEX('Policy Characteristics'!L:L,MATCH($C1043,'Policy Characteristics'!$C:$C,0)))</f>
        <v>industry-energy-efficiency-standards.html</v>
      </c>
    </row>
    <row r="1044" spans="1:18" s="446" customFormat="1" x14ac:dyDescent="0.25">
      <c r="A1044" s="446" t="str">
        <f>IF(ISBLANK(INDEX('Policy Characteristics'!A:A,MATCH($C1044,'Policy Characteristics'!$C:$C,0))),"",INDEX('Policy Characteristics'!A:A,MATCH($C1044,'Policy Characteristics'!$C:$C,0)))</f>
        <v>Industry</v>
      </c>
      <c r="B1044" s="467" t="str">
        <f>IF(ISBLANK(INDEX('Policy Characteristics'!B:B,MATCH($C1044,'Policy Characteristics'!$C:$C,0))),"",INDEX('Policy Characteristics'!B:B,MATCH($C1044,'Policy Characteristics'!$C:$C,0)))</f>
        <v>Industry Energy Efficiency Standards</v>
      </c>
      <c r="C1044" s="446" t="str">
        <f t="shared" si="42"/>
        <v>Percentage Improvement in Eqpt Efficiency Standards above BAU</v>
      </c>
      <c r="D1044" s="294" t="s">
        <v>3068</v>
      </c>
      <c r="E1044" s="339" t="s">
        <v>2706</v>
      </c>
      <c r="F1044" t="s">
        <v>3032</v>
      </c>
      <c r="G1044" s="339" t="s">
        <v>2709</v>
      </c>
      <c r="H1044" s="20">
        <v>1004</v>
      </c>
      <c r="I1044" s="468" t="s">
        <v>44</v>
      </c>
      <c r="J1044" s="469" t="str">
        <f>IF(ISBLANK(INDEX('Policy Characteristics'!D:D,MATCH($C1044,'Policy Characteristics'!$C:$C,0))),"",INDEX('Policy Characteristics'!D:D,MATCH($C1044,'Policy Characteristics'!$C:$C,0)))</f>
        <v>Industry Energy Efficiency Standards</v>
      </c>
      <c r="K1044" s="446" t="str">
        <f>IF(ISBLANK(INDEX('Policy Characteristics'!E:E,MATCH($C1044,'Policy Characteristics'!$C:$C,0))),"",INDEX('Policy Characteristics'!E:E,MATCH($C1044,'Policy Characteristics'!$C:$C,0)))</f>
        <v>indst efficiency standards</v>
      </c>
      <c r="L1044" s="242">
        <f>IF(ISBLANK(INDEX('Policy Characteristics'!F:F,MATCH($C1044,'Policy Characteristics'!$C:$C,0))),"",INDEX('Policy Characteristics'!F:F,MATCH($C1044,'Policy Characteristics'!$C:$C,0)))</f>
        <v>0</v>
      </c>
      <c r="M1044" s="242">
        <f>IF(ISBLANK(INDEX('Policy Characteristics'!G:G,MATCH($C1044,'Policy Characteristics'!$C:$C,0))),"",INDEX('Policy Characteristics'!G:G,MATCH($C1044,'Policy Characteristics'!$C:$C,0)))</f>
        <v>0.25</v>
      </c>
      <c r="N1044" s="242">
        <f>IF(ISBLANK(INDEX('Policy Characteristics'!H:H,MATCH($C1044,'Policy Characteristics'!$C:$C,0))),"",INDEX('Policy Characteristics'!H:H,MATCH($C1044,'Policy Characteristics'!$C:$C,0)))</f>
        <v>0.01</v>
      </c>
      <c r="O1044" s="446" t="str">
        <f>IF(ISBLANK(INDEX('Policy Characteristics'!I:I,MATCH($C1044,'Policy Characteristics'!$C:$C,0))),"",INDEX('Policy Characteristics'!I:I,MATCH($C1044,'Policy Characteristics'!$C:$C,0)))</f>
        <v>% reduction in energy use</v>
      </c>
      <c r="P1044" s="446" t="str">
        <f>IF(ISBLANK(INDEX('Policy Characteristics'!J:J,MATCH($C1044,'Policy Characteristics'!$C:$C,0))),"",INDEX('Policy Characteristics'!J:J,MATCH($C1044,'Policy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4" s="446" t="str">
        <f>IF(ISBLANK(INDEX('Policy Characteristics'!K:K,MATCH($C1044,'Policy Characteristics'!$C:$C,0))),"",INDEX('Policy Characteristics'!K:K,MATCH($C1044,'Policy Characteristics'!$C:$C,0)))</f>
        <v>industry-ag-main.html#eff-stds</v>
      </c>
      <c r="R1044" s="446" t="str">
        <f>IF(ISBLANK(INDEX('Policy Characteristics'!L:L,MATCH($C1044,'Policy Characteristics'!$C:$C,0))),"",INDEX('Policy Characteristics'!L:L,MATCH($C1044,'Policy Characteristics'!$C:$C,0)))</f>
        <v>industry-energy-efficiency-standards.html</v>
      </c>
    </row>
    <row r="1045" spans="1:18" s="446" customFormat="1" x14ac:dyDescent="0.25">
      <c r="A1045" s="446" t="str">
        <f>IF(ISBLANK(INDEX('Policy Characteristics'!A:A,MATCH($C1045,'Policy Characteristics'!$C:$C,0))),"",INDEX('Policy Characteristics'!A:A,MATCH($C1045,'Policy Characteristics'!$C:$C,0)))</f>
        <v>Industry</v>
      </c>
      <c r="B1045" s="467" t="str">
        <f>IF(ISBLANK(INDEX('Policy Characteristics'!B:B,MATCH($C1045,'Policy Characteristics'!$C:$C,0))),"",INDEX('Policy Characteristics'!B:B,MATCH($C1045,'Policy Characteristics'!$C:$C,0)))</f>
        <v>Industry Energy Efficiency Standards</v>
      </c>
      <c r="C1045" s="446" t="str">
        <f t="shared" si="42"/>
        <v>Percentage Improvement in Eqpt Efficiency Standards above BAU</v>
      </c>
      <c r="D1045" s="294" t="s">
        <v>3068</v>
      </c>
      <c r="E1045" s="339" t="s">
        <v>2707</v>
      </c>
      <c r="F1045" t="s">
        <v>3032</v>
      </c>
      <c r="G1045" s="339" t="s">
        <v>2711</v>
      </c>
      <c r="H1045" s="20">
        <v>1005</v>
      </c>
      <c r="I1045" s="468" t="s">
        <v>43</v>
      </c>
      <c r="J1045" s="469" t="str">
        <f>IF(ISBLANK(INDEX('Policy Characteristics'!D:D,MATCH($C1045,'Policy Characteristics'!$C:$C,0))),"",INDEX('Policy Characteristics'!D:D,MATCH($C1045,'Policy Characteristics'!$C:$C,0)))</f>
        <v>Industry Energy Efficiency Standards</v>
      </c>
      <c r="K1045" s="446" t="str">
        <f>IF(ISBLANK(INDEX('Policy Characteristics'!E:E,MATCH($C1045,'Policy Characteristics'!$C:$C,0))),"",INDEX('Policy Characteristics'!E:E,MATCH($C1045,'Policy Characteristics'!$C:$C,0)))</f>
        <v>indst efficiency standards</v>
      </c>
      <c r="L1045" s="242">
        <f>IF(ISBLANK(INDEX('Policy Characteristics'!F:F,MATCH($C1045,'Policy Characteristics'!$C:$C,0))),"",INDEX('Policy Characteristics'!F:F,MATCH($C1045,'Policy Characteristics'!$C:$C,0)))</f>
        <v>0</v>
      </c>
      <c r="M1045" s="242">
        <f>IF(ISBLANK(INDEX('Policy Characteristics'!G:G,MATCH($C1045,'Policy Characteristics'!$C:$C,0))),"",INDEX('Policy Characteristics'!G:G,MATCH($C1045,'Policy Characteristics'!$C:$C,0)))</f>
        <v>0.25</v>
      </c>
      <c r="N1045" s="242">
        <f>IF(ISBLANK(INDEX('Policy Characteristics'!H:H,MATCH($C1045,'Policy Characteristics'!$C:$C,0))),"",INDEX('Policy Characteristics'!H:H,MATCH($C1045,'Policy Characteristics'!$C:$C,0)))</f>
        <v>0.01</v>
      </c>
      <c r="O1045" s="446" t="str">
        <f>IF(ISBLANK(INDEX('Policy Characteristics'!I:I,MATCH($C1045,'Policy Characteristics'!$C:$C,0))),"",INDEX('Policy Characteristics'!I:I,MATCH($C1045,'Policy Characteristics'!$C:$C,0)))</f>
        <v>% reduction in energy use</v>
      </c>
      <c r="P1045" s="446" t="str">
        <f>IF(ISBLANK(INDEX('Policy Characteristics'!J:J,MATCH($C1045,'Policy Characteristics'!$C:$C,0))),"",INDEX('Policy Characteristics'!J:J,MATCH($C1045,'Policy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5" s="446" t="str">
        <f>IF(ISBLANK(INDEX('Policy Characteristics'!K:K,MATCH($C1045,'Policy Characteristics'!$C:$C,0))),"",INDEX('Policy Characteristics'!K:K,MATCH($C1045,'Policy Characteristics'!$C:$C,0)))</f>
        <v>industry-ag-main.html#eff-stds</v>
      </c>
      <c r="R1045" s="446" t="str">
        <f>IF(ISBLANK(INDEX('Policy Characteristics'!L:L,MATCH($C1045,'Policy Characteristics'!$C:$C,0))),"",INDEX('Policy Characteristics'!L:L,MATCH($C1045,'Policy Characteristics'!$C:$C,0)))</f>
        <v>industry-energy-efficiency-standards.html</v>
      </c>
    </row>
    <row r="1046" spans="1:18" s="446" customFormat="1" x14ac:dyDescent="0.25">
      <c r="A1046" s="446" t="str">
        <f>IF(ISBLANK(INDEX('Policy Characteristics'!A:A,MATCH($C1046,'Policy Characteristics'!$C:$C,0))),"",INDEX('Policy Characteristics'!A:A,MATCH($C1046,'Policy Characteristics'!$C:$C,0)))</f>
        <v>Industry</v>
      </c>
      <c r="B1046" s="467" t="str">
        <f>IF(ISBLANK(INDEX('Policy Characteristics'!B:B,MATCH($C1046,'Policy Characteristics'!$C:$C,0))),"",INDEX('Policy Characteristics'!B:B,MATCH($C1046,'Policy Characteristics'!$C:$C,0)))</f>
        <v>Industry Energy Efficiency Standards</v>
      </c>
      <c r="C1046" s="446" t="str">
        <f t="shared" si="42"/>
        <v>Percentage Improvement in Eqpt Efficiency Standards above BAU</v>
      </c>
      <c r="D1046" s="294" t="s">
        <v>3068</v>
      </c>
      <c r="E1046" s="339" t="s">
        <v>2708</v>
      </c>
      <c r="F1046" t="s">
        <v>3032</v>
      </c>
      <c r="G1046" s="339" t="s">
        <v>2712</v>
      </c>
      <c r="H1046" s="20">
        <v>1006</v>
      </c>
      <c r="I1046" s="468" t="s">
        <v>43</v>
      </c>
      <c r="J1046" s="469" t="str">
        <f>IF(ISBLANK(INDEX('Policy Characteristics'!D:D,MATCH($C1046,'Policy Characteristics'!$C:$C,0))),"",INDEX('Policy Characteristics'!D:D,MATCH($C1046,'Policy Characteristics'!$C:$C,0)))</f>
        <v>Industry Energy Efficiency Standards</v>
      </c>
      <c r="K1046" s="446" t="str">
        <f>IF(ISBLANK(INDEX('Policy Characteristics'!E:E,MATCH($C1046,'Policy Characteristics'!$C:$C,0))),"",INDEX('Policy Characteristics'!E:E,MATCH($C1046,'Policy Characteristics'!$C:$C,0)))</f>
        <v>indst efficiency standards</v>
      </c>
      <c r="L1046" s="242">
        <f>IF(ISBLANK(INDEX('Policy Characteristics'!F:F,MATCH($C1046,'Policy Characteristics'!$C:$C,0))),"",INDEX('Policy Characteristics'!F:F,MATCH($C1046,'Policy Characteristics'!$C:$C,0)))</f>
        <v>0</v>
      </c>
      <c r="M1046" s="242">
        <f>IF(ISBLANK(INDEX('Policy Characteristics'!G:G,MATCH($C1046,'Policy Characteristics'!$C:$C,0))),"",INDEX('Policy Characteristics'!G:G,MATCH($C1046,'Policy Characteristics'!$C:$C,0)))</f>
        <v>0.25</v>
      </c>
      <c r="N1046" s="242">
        <f>IF(ISBLANK(INDEX('Policy Characteristics'!H:H,MATCH($C1046,'Policy Characteristics'!$C:$C,0))),"",INDEX('Policy Characteristics'!H:H,MATCH($C1046,'Policy Characteristics'!$C:$C,0)))</f>
        <v>0.01</v>
      </c>
      <c r="O1046" s="446" t="str">
        <f>IF(ISBLANK(INDEX('Policy Characteristics'!I:I,MATCH($C1046,'Policy Characteristics'!$C:$C,0))),"",INDEX('Policy Characteristics'!I:I,MATCH($C1046,'Policy Characteristics'!$C:$C,0)))</f>
        <v>% reduction in energy use</v>
      </c>
      <c r="P1046" s="446" t="str">
        <f>IF(ISBLANK(INDEX('Policy Characteristics'!J:J,MATCH($C1046,'Policy Characteristics'!$C:$C,0))),"",INDEX('Policy Characteristics'!J:J,MATCH($C1046,'Policy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6" s="446" t="str">
        <f>IF(ISBLANK(INDEX('Policy Characteristics'!K:K,MATCH($C1046,'Policy Characteristics'!$C:$C,0))),"",INDEX('Policy Characteristics'!K:K,MATCH($C1046,'Policy Characteristics'!$C:$C,0)))</f>
        <v>industry-ag-main.html#eff-stds</v>
      </c>
      <c r="R1046" s="446" t="str">
        <f>IF(ISBLANK(INDEX('Policy Characteristics'!L:L,MATCH($C1046,'Policy Characteristics'!$C:$C,0))),"",INDEX('Policy Characteristics'!L:L,MATCH($C1046,'Policy Characteristics'!$C:$C,0)))</f>
        <v>industry-energy-efficiency-standards.html</v>
      </c>
    </row>
    <row r="1047" spans="1:18" s="446" customFormat="1" x14ac:dyDescent="0.25">
      <c r="A1047" s="446" t="str">
        <f>IF(ISBLANK(INDEX('Policy Characteristics'!A:A,MATCH($C1047,'Policy Characteristics'!$C:$C,0))),"",INDEX('Policy Characteristics'!A:A,MATCH($C1047,'Policy Characteristics'!$C:$C,0)))</f>
        <v>Industry</v>
      </c>
      <c r="B1047" s="467" t="str">
        <f>IF(ISBLANK(INDEX('Policy Characteristics'!B:B,MATCH($C1047,'Policy Characteristics'!$C:$C,0))),"",INDEX('Policy Characteristics'!B:B,MATCH($C1047,'Policy Characteristics'!$C:$C,0)))</f>
        <v>Industry Energy Efficiency Standards</v>
      </c>
      <c r="C1047" s="446" t="str">
        <f t="shared" si="42"/>
        <v>Percentage Improvement in Eqpt Efficiency Standards above BAU</v>
      </c>
      <c r="D1047" s="294" t="s">
        <v>3068</v>
      </c>
      <c r="E1047" s="339" t="s">
        <v>2705</v>
      </c>
      <c r="F1047" t="s">
        <v>3032</v>
      </c>
      <c r="G1047" s="339" t="s">
        <v>2710</v>
      </c>
      <c r="H1047" s="20">
        <v>1007</v>
      </c>
      <c r="I1047" s="468" t="s">
        <v>44</v>
      </c>
      <c r="J1047" s="469" t="str">
        <f>IF(ISBLANK(INDEX('Policy Characteristics'!D:D,MATCH($C1047,'Policy Characteristics'!$C:$C,0))),"",INDEX('Policy Characteristics'!D:D,MATCH($C1047,'Policy Characteristics'!$C:$C,0)))</f>
        <v>Industry Energy Efficiency Standards</v>
      </c>
      <c r="K1047" s="446" t="str">
        <f>IF(ISBLANK(INDEX('Policy Characteristics'!E:E,MATCH($C1047,'Policy Characteristics'!$C:$C,0))),"",INDEX('Policy Characteristics'!E:E,MATCH($C1047,'Policy Characteristics'!$C:$C,0)))</f>
        <v>indst efficiency standards</v>
      </c>
      <c r="L1047" s="242">
        <f>IF(ISBLANK(INDEX('Policy Characteristics'!F:F,MATCH($C1047,'Policy Characteristics'!$C:$C,0))),"",INDEX('Policy Characteristics'!F:F,MATCH($C1047,'Policy Characteristics'!$C:$C,0)))</f>
        <v>0</v>
      </c>
      <c r="M1047" s="242">
        <f>IF(ISBLANK(INDEX('Policy Characteristics'!G:G,MATCH($C1047,'Policy Characteristics'!$C:$C,0))),"",INDEX('Policy Characteristics'!G:G,MATCH($C1047,'Policy Characteristics'!$C:$C,0)))</f>
        <v>0.25</v>
      </c>
      <c r="N1047" s="242">
        <f>IF(ISBLANK(INDEX('Policy Characteristics'!H:H,MATCH($C1047,'Policy Characteristics'!$C:$C,0))),"",INDEX('Policy Characteristics'!H:H,MATCH($C1047,'Policy Characteristics'!$C:$C,0)))</f>
        <v>0.01</v>
      </c>
      <c r="O1047" s="446" t="str">
        <f>IF(ISBLANK(INDEX('Policy Characteristics'!I:I,MATCH($C1047,'Policy Characteristics'!$C:$C,0))),"",INDEX('Policy Characteristics'!I:I,MATCH($C1047,'Policy Characteristics'!$C:$C,0)))</f>
        <v>% reduction in energy use</v>
      </c>
      <c r="P1047" s="446" t="str">
        <f>IF(ISBLANK(INDEX('Policy Characteristics'!J:J,MATCH($C1047,'Policy Characteristics'!$C:$C,0))),"",INDEX('Policy Characteristics'!J:J,MATCH($C1047,'Policy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7" s="446" t="str">
        <f>IF(ISBLANK(INDEX('Policy Characteristics'!K:K,MATCH($C1047,'Policy Characteristics'!$C:$C,0))),"",INDEX('Policy Characteristics'!K:K,MATCH($C1047,'Policy Characteristics'!$C:$C,0)))</f>
        <v>industry-ag-main.html#eff-stds</v>
      </c>
      <c r="R1047" s="446" t="str">
        <f>IF(ISBLANK(INDEX('Policy Characteristics'!L:L,MATCH($C1047,'Policy Characteristics'!$C:$C,0))),"",INDEX('Policy Characteristics'!L:L,MATCH($C1047,'Policy Characteristics'!$C:$C,0)))</f>
        <v>industry-energy-efficiency-standards.html</v>
      </c>
    </row>
    <row r="1048" spans="1:18" s="446" customFormat="1" x14ac:dyDescent="0.25">
      <c r="A1048" s="446" t="str">
        <f>IF(ISBLANK(INDEX('Policy Characteristics'!A:A,MATCH($C1048,'Policy Characteristics'!$C:$C,0))),"",INDEX('Policy Characteristics'!A:A,MATCH($C1048,'Policy Characteristics'!$C:$C,0)))</f>
        <v>Industry</v>
      </c>
      <c r="B1048" s="467" t="str">
        <f>IF(ISBLANK(INDEX('Policy Characteristics'!B:B,MATCH($C1048,'Policy Characteristics'!$C:$C,0))),"",INDEX('Policy Characteristics'!B:B,MATCH($C1048,'Policy Characteristics'!$C:$C,0)))</f>
        <v>Industry Energy Efficiency Standards</v>
      </c>
      <c r="C1048" s="446" t="str">
        <f t="shared" si="42"/>
        <v>Percentage Improvement in Eqpt Efficiency Standards above BAU</v>
      </c>
      <c r="D1048" s="294" t="s">
        <v>3069</v>
      </c>
      <c r="E1048" s="339" t="s">
        <v>2398</v>
      </c>
      <c r="F1048" t="s">
        <v>3033</v>
      </c>
      <c r="G1048" s="339" t="s">
        <v>2404</v>
      </c>
      <c r="H1048" s="20">
        <v>1008</v>
      </c>
      <c r="I1048" s="468" t="s">
        <v>43</v>
      </c>
      <c r="J1048" s="469" t="str">
        <f>IF(ISBLANK(INDEX('Policy Characteristics'!D:D,MATCH($C1048,'Policy Characteristics'!$C:$C,0))),"",INDEX('Policy Characteristics'!D:D,MATCH($C1048,'Policy Characteristics'!$C:$C,0)))</f>
        <v>Industry Energy Efficiency Standards</v>
      </c>
      <c r="K1048" s="446" t="str">
        <f>IF(ISBLANK(INDEX('Policy Characteristics'!E:E,MATCH($C1048,'Policy Characteristics'!$C:$C,0))),"",INDEX('Policy Characteristics'!E:E,MATCH($C1048,'Policy Characteristics'!$C:$C,0)))</f>
        <v>indst efficiency standards</v>
      </c>
      <c r="L1048" s="242">
        <f>IF(ISBLANK(INDEX('Policy Characteristics'!F:F,MATCH($C1048,'Policy Characteristics'!$C:$C,0))),"",INDEX('Policy Characteristics'!F:F,MATCH($C1048,'Policy Characteristics'!$C:$C,0)))</f>
        <v>0</v>
      </c>
      <c r="M1048" s="242">
        <f>IF(ISBLANK(INDEX('Policy Characteristics'!G:G,MATCH($C1048,'Policy Characteristics'!$C:$C,0))),"",INDEX('Policy Characteristics'!G:G,MATCH($C1048,'Policy Characteristics'!$C:$C,0)))</f>
        <v>0.25</v>
      </c>
      <c r="N1048" s="242">
        <f>IF(ISBLANK(INDEX('Policy Characteristics'!H:H,MATCH($C1048,'Policy Characteristics'!$C:$C,0))),"",INDEX('Policy Characteristics'!H:H,MATCH($C1048,'Policy Characteristics'!$C:$C,0)))</f>
        <v>0.01</v>
      </c>
      <c r="O1048" s="446" t="str">
        <f>IF(ISBLANK(INDEX('Policy Characteristics'!I:I,MATCH($C1048,'Policy Characteristics'!$C:$C,0))),"",INDEX('Policy Characteristics'!I:I,MATCH($C1048,'Policy Characteristics'!$C:$C,0)))</f>
        <v>% reduction in energy use</v>
      </c>
      <c r="P1048" s="446" t="str">
        <f>IF(ISBLANK(INDEX('Policy Characteristics'!J:J,MATCH($C1048,'Policy Characteristics'!$C:$C,0))),"",INDEX('Policy Characteristics'!J:J,MATCH($C1048,'Policy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8" s="446" t="str">
        <f>IF(ISBLANK(INDEX('Policy Characteristics'!K:K,MATCH($C1048,'Policy Characteristics'!$C:$C,0))),"",INDEX('Policy Characteristics'!K:K,MATCH($C1048,'Policy Characteristics'!$C:$C,0)))</f>
        <v>industry-ag-main.html#eff-stds</v>
      </c>
      <c r="R1048" s="446" t="str">
        <f>IF(ISBLANK(INDEX('Policy Characteristics'!L:L,MATCH($C1048,'Policy Characteristics'!$C:$C,0))),"",INDEX('Policy Characteristics'!L:L,MATCH($C1048,'Policy Characteristics'!$C:$C,0)))</f>
        <v>industry-energy-efficiency-standards.html</v>
      </c>
    </row>
    <row r="1049" spans="1:18" s="446" customFormat="1" x14ac:dyDescent="0.25">
      <c r="A1049" s="446" t="str">
        <f>IF(ISBLANK(INDEX('Policy Characteristics'!A:A,MATCH($C1049,'Policy Characteristics'!$C:$C,0))),"",INDEX('Policy Characteristics'!A:A,MATCH($C1049,'Policy Characteristics'!$C:$C,0)))</f>
        <v>Industry</v>
      </c>
      <c r="B1049" s="467" t="str">
        <f>IF(ISBLANK(INDEX('Policy Characteristics'!B:B,MATCH($C1049,'Policy Characteristics'!$C:$C,0))),"",INDEX('Policy Characteristics'!B:B,MATCH($C1049,'Policy Characteristics'!$C:$C,0)))</f>
        <v>Industry Energy Efficiency Standards</v>
      </c>
      <c r="C1049" s="446" t="str">
        <f t="shared" si="42"/>
        <v>Percentage Improvement in Eqpt Efficiency Standards above BAU</v>
      </c>
      <c r="D1049" s="294" t="s">
        <v>3069</v>
      </c>
      <c r="E1049" s="339" t="s">
        <v>2399</v>
      </c>
      <c r="F1049" t="s">
        <v>3033</v>
      </c>
      <c r="G1049" s="339" t="s">
        <v>2407</v>
      </c>
      <c r="H1049" s="20">
        <v>1009</v>
      </c>
      <c r="I1049" s="468" t="s">
        <v>43</v>
      </c>
      <c r="J1049" s="469" t="str">
        <f>IF(ISBLANK(INDEX('Policy Characteristics'!D:D,MATCH($C1049,'Policy Characteristics'!$C:$C,0))),"",INDEX('Policy Characteristics'!D:D,MATCH($C1049,'Policy Characteristics'!$C:$C,0)))</f>
        <v>Industry Energy Efficiency Standards</v>
      </c>
      <c r="K1049" s="446" t="str">
        <f>IF(ISBLANK(INDEX('Policy Characteristics'!E:E,MATCH($C1049,'Policy Characteristics'!$C:$C,0))),"",INDEX('Policy Characteristics'!E:E,MATCH($C1049,'Policy Characteristics'!$C:$C,0)))</f>
        <v>indst efficiency standards</v>
      </c>
      <c r="L1049" s="242">
        <f>IF(ISBLANK(INDEX('Policy Characteristics'!F:F,MATCH($C1049,'Policy Characteristics'!$C:$C,0))),"",INDEX('Policy Characteristics'!F:F,MATCH($C1049,'Policy Characteristics'!$C:$C,0)))</f>
        <v>0</v>
      </c>
      <c r="M1049" s="242">
        <f>IF(ISBLANK(INDEX('Policy Characteristics'!G:G,MATCH($C1049,'Policy Characteristics'!$C:$C,0))),"",INDEX('Policy Characteristics'!G:G,MATCH($C1049,'Policy Characteristics'!$C:$C,0)))</f>
        <v>0.25</v>
      </c>
      <c r="N1049" s="242">
        <f>IF(ISBLANK(INDEX('Policy Characteristics'!H:H,MATCH($C1049,'Policy Characteristics'!$C:$C,0))),"",INDEX('Policy Characteristics'!H:H,MATCH($C1049,'Policy Characteristics'!$C:$C,0)))</f>
        <v>0.01</v>
      </c>
      <c r="O1049" s="446" t="str">
        <f>IF(ISBLANK(INDEX('Policy Characteristics'!I:I,MATCH($C1049,'Policy Characteristics'!$C:$C,0))),"",INDEX('Policy Characteristics'!I:I,MATCH($C1049,'Policy Characteristics'!$C:$C,0)))</f>
        <v>% reduction in energy use</v>
      </c>
      <c r="P1049" s="446" t="str">
        <f>IF(ISBLANK(INDEX('Policy Characteristics'!J:J,MATCH($C1049,'Policy Characteristics'!$C:$C,0))),"",INDEX('Policy Characteristics'!J:J,MATCH($C1049,'Policy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9" s="446" t="str">
        <f>IF(ISBLANK(INDEX('Policy Characteristics'!K:K,MATCH($C1049,'Policy Characteristics'!$C:$C,0))),"",INDEX('Policy Characteristics'!K:K,MATCH($C1049,'Policy Characteristics'!$C:$C,0)))</f>
        <v>industry-ag-main.html#eff-stds</v>
      </c>
      <c r="R1049" s="446" t="str">
        <f>IF(ISBLANK(INDEX('Policy Characteristics'!L:L,MATCH($C1049,'Policy Characteristics'!$C:$C,0))),"",INDEX('Policy Characteristics'!L:L,MATCH($C1049,'Policy Characteristics'!$C:$C,0)))</f>
        <v>industry-energy-efficiency-standards.html</v>
      </c>
    </row>
    <row r="1050" spans="1:18" s="446" customFormat="1" x14ac:dyDescent="0.25">
      <c r="A1050" s="446" t="str">
        <f>IF(ISBLANK(INDEX('Policy Characteristics'!A:A,MATCH($C1050,'Policy Characteristics'!$C:$C,0))),"",INDEX('Policy Characteristics'!A:A,MATCH($C1050,'Policy Characteristics'!$C:$C,0)))</f>
        <v>Industry</v>
      </c>
      <c r="B1050" s="467" t="str">
        <f>IF(ISBLANK(INDEX('Policy Characteristics'!B:B,MATCH($C1050,'Policy Characteristics'!$C:$C,0))),"",INDEX('Policy Characteristics'!B:B,MATCH($C1050,'Policy Characteristics'!$C:$C,0)))</f>
        <v>Industry Energy Efficiency Standards</v>
      </c>
      <c r="C1050" s="446" t="str">
        <f t="shared" si="42"/>
        <v>Percentage Improvement in Eqpt Efficiency Standards above BAU</v>
      </c>
      <c r="D1050" s="294" t="s">
        <v>3069</v>
      </c>
      <c r="E1050" s="339" t="s">
        <v>2400</v>
      </c>
      <c r="F1050" t="s">
        <v>3033</v>
      </c>
      <c r="G1050" s="339" t="s">
        <v>2408</v>
      </c>
      <c r="H1050" s="20">
        <v>1010</v>
      </c>
      <c r="I1050" s="468" t="s">
        <v>43</v>
      </c>
      <c r="J1050" s="469" t="str">
        <f>IF(ISBLANK(INDEX('Policy Characteristics'!D:D,MATCH($C1050,'Policy Characteristics'!$C:$C,0))),"",INDEX('Policy Characteristics'!D:D,MATCH($C1050,'Policy Characteristics'!$C:$C,0)))</f>
        <v>Industry Energy Efficiency Standards</v>
      </c>
      <c r="K1050" s="446" t="str">
        <f>IF(ISBLANK(INDEX('Policy Characteristics'!E:E,MATCH($C1050,'Policy Characteristics'!$C:$C,0))),"",INDEX('Policy Characteristics'!E:E,MATCH($C1050,'Policy Characteristics'!$C:$C,0)))</f>
        <v>indst efficiency standards</v>
      </c>
      <c r="L1050" s="242">
        <f>IF(ISBLANK(INDEX('Policy Characteristics'!F:F,MATCH($C1050,'Policy Characteristics'!$C:$C,0))),"",INDEX('Policy Characteristics'!F:F,MATCH($C1050,'Policy Characteristics'!$C:$C,0)))</f>
        <v>0</v>
      </c>
      <c r="M1050" s="242">
        <f>IF(ISBLANK(INDEX('Policy Characteristics'!G:G,MATCH($C1050,'Policy Characteristics'!$C:$C,0))),"",INDEX('Policy Characteristics'!G:G,MATCH($C1050,'Policy Characteristics'!$C:$C,0)))</f>
        <v>0.25</v>
      </c>
      <c r="N1050" s="242">
        <f>IF(ISBLANK(INDEX('Policy Characteristics'!H:H,MATCH($C1050,'Policy Characteristics'!$C:$C,0))),"",INDEX('Policy Characteristics'!H:H,MATCH($C1050,'Policy Characteristics'!$C:$C,0)))</f>
        <v>0.01</v>
      </c>
      <c r="O1050" s="446" t="str">
        <f>IF(ISBLANK(INDEX('Policy Characteristics'!I:I,MATCH($C1050,'Policy Characteristics'!$C:$C,0))),"",INDEX('Policy Characteristics'!I:I,MATCH($C1050,'Policy Characteristics'!$C:$C,0)))</f>
        <v>% reduction in energy use</v>
      </c>
      <c r="P1050" s="446" t="str">
        <f>IF(ISBLANK(INDEX('Policy Characteristics'!J:J,MATCH($C1050,'Policy Characteristics'!$C:$C,0))),"",INDEX('Policy Characteristics'!J:J,MATCH($C1050,'Policy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0" s="446" t="str">
        <f>IF(ISBLANK(INDEX('Policy Characteristics'!K:K,MATCH($C1050,'Policy Characteristics'!$C:$C,0))),"",INDEX('Policy Characteristics'!K:K,MATCH($C1050,'Policy Characteristics'!$C:$C,0)))</f>
        <v>industry-ag-main.html#eff-stds</v>
      </c>
      <c r="R1050" s="446" t="str">
        <f>IF(ISBLANK(INDEX('Policy Characteristics'!L:L,MATCH($C1050,'Policy Characteristics'!$C:$C,0))),"",INDEX('Policy Characteristics'!L:L,MATCH($C1050,'Policy Characteristics'!$C:$C,0)))</f>
        <v>industry-energy-efficiency-standards.html</v>
      </c>
    </row>
    <row r="1051" spans="1:18" s="446" customFormat="1" x14ac:dyDescent="0.25">
      <c r="A1051" s="446" t="str">
        <f>IF(ISBLANK(INDEX('Policy Characteristics'!A:A,MATCH($C1051,'Policy Characteristics'!$C:$C,0))),"",INDEX('Policy Characteristics'!A:A,MATCH($C1051,'Policy Characteristics'!$C:$C,0)))</f>
        <v>Industry</v>
      </c>
      <c r="B1051" s="467" t="str">
        <f>IF(ISBLANK(INDEX('Policy Characteristics'!B:B,MATCH($C1051,'Policy Characteristics'!$C:$C,0))),"",INDEX('Policy Characteristics'!B:B,MATCH($C1051,'Policy Characteristics'!$C:$C,0)))</f>
        <v>Industry Energy Efficiency Standards</v>
      </c>
      <c r="C1051" s="446" t="str">
        <f t="shared" si="42"/>
        <v>Percentage Improvement in Eqpt Efficiency Standards above BAU</v>
      </c>
      <c r="D1051" s="294" t="s">
        <v>3069</v>
      </c>
      <c r="E1051" s="339" t="s">
        <v>2401</v>
      </c>
      <c r="F1051" t="s">
        <v>3033</v>
      </c>
      <c r="G1051" s="339" t="s">
        <v>2405</v>
      </c>
      <c r="H1051" s="20">
        <v>1011</v>
      </c>
      <c r="I1051" s="468" t="s">
        <v>44</v>
      </c>
      <c r="J1051" s="469" t="str">
        <f>IF(ISBLANK(INDEX('Policy Characteristics'!D:D,MATCH($C1051,'Policy Characteristics'!$C:$C,0))),"",INDEX('Policy Characteristics'!D:D,MATCH($C1051,'Policy Characteristics'!$C:$C,0)))</f>
        <v>Industry Energy Efficiency Standards</v>
      </c>
      <c r="K1051" s="446" t="str">
        <f>IF(ISBLANK(INDEX('Policy Characteristics'!E:E,MATCH($C1051,'Policy Characteristics'!$C:$C,0))),"",INDEX('Policy Characteristics'!E:E,MATCH($C1051,'Policy Characteristics'!$C:$C,0)))</f>
        <v>indst efficiency standards</v>
      </c>
      <c r="L1051" s="242">
        <f>IF(ISBLANK(INDEX('Policy Characteristics'!F:F,MATCH($C1051,'Policy Characteristics'!$C:$C,0))),"",INDEX('Policy Characteristics'!F:F,MATCH($C1051,'Policy Characteristics'!$C:$C,0)))</f>
        <v>0</v>
      </c>
      <c r="M1051" s="242">
        <f>IF(ISBLANK(INDEX('Policy Characteristics'!G:G,MATCH($C1051,'Policy Characteristics'!$C:$C,0))),"",INDEX('Policy Characteristics'!G:G,MATCH($C1051,'Policy Characteristics'!$C:$C,0)))</f>
        <v>0.25</v>
      </c>
      <c r="N1051" s="242">
        <f>IF(ISBLANK(INDEX('Policy Characteristics'!H:H,MATCH($C1051,'Policy Characteristics'!$C:$C,0))),"",INDEX('Policy Characteristics'!H:H,MATCH($C1051,'Policy Characteristics'!$C:$C,0)))</f>
        <v>0.01</v>
      </c>
      <c r="O1051" s="446" t="str">
        <f>IF(ISBLANK(INDEX('Policy Characteristics'!I:I,MATCH($C1051,'Policy Characteristics'!$C:$C,0))),"",INDEX('Policy Characteristics'!I:I,MATCH($C1051,'Policy Characteristics'!$C:$C,0)))</f>
        <v>% reduction in energy use</v>
      </c>
      <c r="P1051" s="446" t="str">
        <f>IF(ISBLANK(INDEX('Policy Characteristics'!J:J,MATCH($C1051,'Policy Characteristics'!$C:$C,0))),"",INDEX('Policy Characteristics'!J:J,MATCH($C1051,'Policy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1" s="446" t="str">
        <f>IF(ISBLANK(INDEX('Policy Characteristics'!K:K,MATCH($C1051,'Policy Characteristics'!$C:$C,0))),"",INDEX('Policy Characteristics'!K:K,MATCH($C1051,'Policy Characteristics'!$C:$C,0)))</f>
        <v>industry-ag-main.html#eff-stds</v>
      </c>
      <c r="R1051" s="446" t="str">
        <f>IF(ISBLANK(INDEX('Policy Characteristics'!L:L,MATCH($C1051,'Policy Characteristics'!$C:$C,0))),"",INDEX('Policy Characteristics'!L:L,MATCH($C1051,'Policy Characteristics'!$C:$C,0)))</f>
        <v>industry-energy-efficiency-standards.html</v>
      </c>
    </row>
    <row r="1052" spans="1:18" s="446" customFormat="1" x14ac:dyDescent="0.25">
      <c r="A1052" s="446" t="str">
        <f>IF(ISBLANK(INDEX('Policy Characteristics'!A:A,MATCH($C1052,'Policy Characteristics'!$C:$C,0))),"",INDEX('Policy Characteristics'!A:A,MATCH($C1052,'Policy Characteristics'!$C:$C,0)))</f>
        <v>Industry</v>
      </c>
      <c r="B1052" s="467" t="str">
        <f>IF(ISBLANK(INDEX('Policy Characteristics'!B:B,MATCH($C1052,'Policy Characteristics'!$C:$C,0))),"",INDEX('Policy Characteristics'!B:B,MATCH($C1052,'Policy Characteristics'!$C:$C,0)))</f>
        <v>Industry Energy Efficiency Standards</v>
      </c>
      <c r="C1052" s="446" t="str">
        <f t="shared" si="42"/>
        <v>Percentage Improvement in Eqpt Efficiency Standards above BAU</v>
      </c>
      <c r="D1052" s="294" t="s">
        <v>3069</v>
      </c>
      <c r="E1052" s="339" t="s">
        <v>2402</v>
      </c>
      <c r="F1052" t="s">
        <v>3033</v>
      </c>
      <c r="G1052" s="339" t="s">
        <v>2406</v>
      </c>
      <c r="H1052" s="20">
        <v>1012</v>
      </c>
      <c r="I1052" s="468" t="s">
        <v>43</v>
      </c>
      <c r="J1052" s="469" t="str">
        <f>IF(ISBLANK(INDEX('Policy Characteristics'!D:D,MATCH($C1052,'Policy Characteristics'!$C:$C,0))),"",INDEX('Policy Characteristics'!D:D,MATCH($C1052,'Policy Characteristics'!$C:$C,0)))</f>
        <v>Industry Energy Efficiency Standards</v>
      </c>
      <c r="K1052" s="446" t="str">
        <f>IF(ISBLANK(INDEX('Policy Characteristics'!E:E,MATCH($C1052,'Policy Characteristics'!$C:$C,0))),"",INDEX('Policy Characteristics'!E:E,MATCH($C1052,'Policy Characteristics'!$C:$C,0)))</f>
        <v>indst efficiency standards</v>
      </c>
      <c r="L1052" s="242">
        <f>IF(ISBLANK(INDEX('Policy Characteristics'!F:F,MATCH($C1052,'Policy Characteristics'!$C:$C,0))),"",INDEX('Policy Characteristics'!F:F,MATCH($C1052,'Policy Characteristics'!$C:$C,0)))</f>
        <v>0</v>
      </c>
      <c r="M1052" s="242">
        <f>IF(ISBLANK(INDEX('Policy Characteristics'!G:G,MATCH($C1052,'Policy Characteristics'!$C:$C,0))),"",INDEX('Policy Characteristics'!G:G,MATCH($C1052,'Policy Characteristics'!$C:$C,0)))</f>
        <v>0.25</v>
      </c>
      <c r="N1052" s="242">
        <f>IF(ISBLANK(INDEX('Policy Characteristics'!H:H,MATCH($C1052,'Policy Characteristics'!$C:$C,0))),"",INDEX('Policy Characteristics'!H:H,MATCH($C1052,'Policy Characteristics'!$C:$C,0)))</f>
        <v>0.01</v>
      </c>
      <c r="O1052" s="446" t="str">
        <f>IF(ISBLANK(INDEX('Policy Characteristics'!I:I,MATCH($C1052,'Policy Characteristics'!$C:$C,0))),"",INDEX('Policy Characteristics'!I:I,MATCH($C1052,'Policy Characteristics'!$C:$C,0)))</f>
        <v>% reduction in energy use</v>
      </c>
      <c r="P1052" s="446" t="str">
        <f>IF(ISBLANK(INDEX('Policy Characteristics'!J:J,MATCH($C1052,'Policy Characteristics'!$C:$C,0))),"",INDEX('Policy Characteristics'!J:J,MATCH($C1052,'Policy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2" s="446" t="str">
        <f>IF(ISBLANK(INDEX('Policy Characteristics'!K:K,MATCH($C1052,'Policy Characteristics'!$C:$C,0))),"",INDEX('Policy Characteristics'!K:K,MATCH($C1052,'Policy Characteristics'!$C:$C,0)))</f>
        <v>industry-ag-main.html#eff-stds</v>
      </c>
      <c r="R1052" s="446" t="str">
        <f>IF(ISBLANK(INDEX('Policy Characteristics'!L:L,MATCH($C1052,'Policy Characteristics'!$C:$C,0))),"",INDEX('Policy Characteristics'!L:L,MATCH($C1052,'Policy Characteristics'!$C:$C,0)))</f>
        <v>industry-energy-efficiency-standards.html</v>
      </c>
    </row>
    <row r="1053" spans="1:18" s="446" customFormat="1" x14ac:dyDescent="0.25">
      <c r="A1053" s="446" t="str">
        <f>IF(ISBLANK(INDEX('Policy Characteristics'!A:A,MATCH($C1053,'Policy Characteristics'!$C:$C,0))),"",INDEX('Policy Characteristics'!A:A,MATCH($C1053,'Policy Characteristics'!$C:$C,0)))</f>
        <v>Industry</v>
      </c>
      <c r="B1053" s="467" t="str">
        <f>IF(ISBLANK(INDEX('Policy Characteristics'!B:B,MATCH($C1053,'Policy Characteristics'!$C:$C,0))),"",INDEX('Policy Characteristics'!B:B,MATCH($C1053,'Policy Characteristics'!$C:$C,0)))</f>
        <v>Industry Energy Efficiency Standards</v>
      </c>
      <c r="C1053" s="446" t="str">
        <f t="shared" si="42"/>
        <v>Percentage Improvement in Eqpt Efficiency Standards above BAU</v>
      </c>
      <c r="D1053" s="294" t="s">
        <v>3069</v>
      </c>
      <c r="E1053" s="339" t="s">
        <v>2403</v>
      </c>
      <c r="F1053" t="s">
        <v>3033</v>
      </c>
      <c r="G1053" s="339" t="s">
        <v>2409</v>
      </c>
      <c r="H1053" s="20">
        <v>1013</v>
      </c>
      <c r="I1053" s="468" t="s">
        <v>44</v>
      </c>
      <c r="J1053" s="469" t="str">
        <f>IF(ISBLANK(INDEX('Policy Characteristics'!D:D,MATCH($C1053,'Policy Characteristics'!$C:$C,0))),"",INDEX('Policy Characteristics'!D:D,MATCH($C1053,'Policy Characteristics'!$C:$C,0)))</f>
        <v>Industry Energy Efficiency Standards</v>
      </c>
      <c r="K1053" s="446" t="str">
        <f>IF(ISBLANK(INDEX('Policy Characteristics'!E:E,MATCH($C1053,'Policy Characteristics'!$C:$C,0))),"",INDEX('Policy Characteristics'!E:E,MATCH($C1053,'Policy Characteristics'!$C:$C,0)))</f>
        <v>indst efficiency standards</v>
      </c>
      <c r="L1053" s="242">
        <f>IF(ISBLANK(INDEX('Policy Characteristics'!F:F,MATCH($C1053,'Policy Characteristics'!$C:$C,0))),"",INDEX('Policy Characteristics'!F:F,MATCH($C1053,'Policy Characteristics'!$C:$C,0)))</f>
        <v>0</v>
      </c>
      <c r="M1053" s="242">
        <f>IF(ISBLANK(INDEX('Policy Characteristics'!G:G,MATCH($C1053,'Policy Characteristics'!$C:$C,0))),"",INDEX('Policy Characteristics'!G:G,MATCH($C1053,'Policy Characteristics'!$C:$C,0)))</f>
        <v>0.25</v>
      </c>
      <c r="N1053" s="242">
        <f>IF(ISBLANK(INDEX('Policy Characteristics'!H:H,MATCH($C1053,'Policy Characteristics'!$C:$C,0))),"",INDEX('Policy Characteristics'!H:H,MATCH($C1053,'Policy Characteristics'!$C:$C,0)))</f>
        <v>0.01</v>
      </c>
      <c r="O1053" s="446" t="str">
        <f>IF(ISBLANK(INDEX('Policy Characteristics'!I:I,MATCH($C1053,'Policy Characteristics'!$C:$C,0))),"",INDEX('Policy Characteristics'!I:I,MATCH($C1053,'Policy Characteristics'!$C:$C,0)))</f>
        <v>% reduction in energy use</v>
      </c>
      <c r="P1053" s="446" t="str">
        <f>IF(ISBLANK(INDEX('Policy Characteristics'!J:J,MATCH($C1053,'Policy Characteristics'!$C:$C,0))),"",INDEX('Policy Characteristics'!J:J,MATCH($C1053,'Policy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3" s="446" t="str">
        <f>IF(ISBLANK(INDEX('Policy Characteristics'!K:K,MATCH($C1053,'Policy Characteristics'!$C:$C,0))),"",INDEX('Policy Characteristics'!K:K,MATCH($C1053,'Policy Characteristics'!$C:$C,0)))</f>
        <v>industry-ag-main.html#eff-stds</v>
      </c>
      <c r="R1053" s="446" t="str">
        <f>IF(ISBLANK(INDEX('Policy Characteristics'!L:L,MATCH($C1053,'Policy Characteristics'!$C:$C,0))),"",INDEX('Policy Characteristics'!L:L,MATCH($C1053,'Policy Characteristics'!$C:$C,0)))</f>
        <v>industry-energy-efficiency-standards.html</v>
      </c>
    </row>
    <row r="1054" spans="1:18" s="446" customFormat="1" x14ac:dyDescent="0.25">
      <c r="A1054" s="446" t="str">
        <f>IF(ISBLANK(INDEX('Policy Characteristics'!A:A,MATCH($C1054,'Policy Characteristics'!$C:$C,0))),"",INDEX('Policy Characteristics'!A:A,MATCH($C1054,'Policy Characteristics'!$C:$C,0)))</f>
        <v>Industry</v>
      </c>
      <c r="B1054" s="467" t="str">
        <f>IF(ISBLANK(INDEX('Policy Characteristics'!B:B,MATCH($C1054,'Policy Characteristics'!$C:$C,0))),"",INDEX('Policy Characteristics'!B:B,MATCH($C1054,'Policy Characteristics'!$C:$C,0)))</f>
        <v>Industry Energy Efficiency Standards</v>
      </c>
      <c r="C1054" s="446" t="str">
        <f t="shared" si="42"/>
        <v>Percentage Improvement in Eqpt Efficiency Standards above BAU</v>
      </c>
      <c r="D1054" s="294" t="s">
        <v>3069</v>
      </c>
      <c r="E1054" s="339" t="s">
        <v>2706</v>
      </c>
      <c r="F1054" t="s">
        <v>3033</v>
      </c>
      <c r="G1054" s="339" t="s">
        <v>2709</v>
      </c>
      <c r="H1054" s="20">
        <v>1014</v>
      </c>
      <c r="I1054" s="468" t="s">
        <v>44</v>
      </c>
      <c r="J1054" s="469" t="str">
        <f>IF(ISBLANK(INDEX('Policy Characteristics'!D:D,MATCH($C1054,'Policy Characteristics'!$C:$C,0))),"",INDEX('Policy Characteristics'!D:D,MATCH($C1054,'Policy Characteristics'!$C:$C,0)))</f>
        <v>Industry Energy Efficiency Standards</v>
      </c>
      <c r="K1054" s="446" t="str">
        <f>IF(ISBLANK(INDEX('Policy Characteristics'!E:E,MATCH($C1054,'Policy Characteristics'!$C:$C,0))),"",INDEX('Policy Characteristics'!E:E,MATCH($C1054,'Policy Characteristics'!$C:$C,0)))</f>
        <v>indst efficiency standards</v>
      </c>
      <c r="L1054" s="242">
        <f>IF(ISBLANK(INDEX('Policy Characteristics'!F:F,MATCH($C1054,'Policy Characteristics'!$C:$C,0))),"",INDEX('Policy Characteristics'!F:F,MATCH($C1054,'Policy Characteristics'!$C:$C,0)))</f>
        <v>0</v>
      </c>
      <c r="M1054" s="242">
        <f>IF(ISBLANK(INDEX('Policy Characteristics'!G:G,MATCH($C1054,'Policy Characteristics'!$C:$C,0))),"",INDEX('Policy Characteristics'!G:G,MATCH($C1054,'Policy Characteristics'!$C:$C,0)))</f>
        <v>0.25</v>
      </c>
      <c r="N1054" s="242">
        <f>IF(ISBLANK(INDEX('Policy Characteristics'!H:H,MATCH($C1054,'Policy Characteristics'!$C:$C,0))),"",INDEX('Policy Characteristics'!H:H,MATCH($C1054,'Policy Characteristics'!$C:$C,0)))</f>
        <v>0.01</v>
      </c>
      <c r="O1054" s="446" t="str">
        <f>IF(ISBLANK(INDEX('Policy Characteristics'!I:I,MATCH($C1054,'Policy Characteristics'!$C:$C,0))),"",INDEX('Policy Characteristics'!I:I,MATCH($C1054,'Policy Characteristics'!$C:$C,0)))</f>
        <v>% reduction in energy use</v>
      </c>
      <c r="P1054" s="446" t="str">
        <f>IF(ISBLANK(INDEX('Policy Characteristics'!J:J,MATCH($C1054,'Policy Characteristics'!$C:$C,0))),"",INDEX('Policy Characteristics'!J:J,MATCH($C1054,'Policy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4" s="446" t="str">
        <f>IF(ISBLANK(INDEX('Policy Characteristics'!K:K,MATCH($C1054,'Policy Characteristics'!$C:$C,0))),"",INDEX('Policy Characteristics'!K:K,MATCH($C1054,'Policy Characteristics'!$C:$C,0)))</f>
        <v>industry-ag-main.html#eff-stds</v>
      </c>
      <c r="R1054" s="446" t="str">
        <f>IF(ISBLANK(INDEX('Policy Characteristics'!L:L,MATCH($C1054,'Policy Characteristics'!$C:$C,0))),"",INDEX('Policy Characteristics'!L:L,MATCH($C1054,'Policy Characteristics'!$C:$C,0)))</f>
        <v>industry-energy-efficiency-standards.html</v>
      </c>
    </row>
    <row r="1055" spans="1:18" s="446" customFormat="1" x14ac:dyDescent="0.25">
      <c r="A1055" s="446" t="str">
        <f>IF(ISBLANK(INDEX('Policy Characteristics'!A:A,MATCH($C1055,'Policy Characteristics'!$C:$C,0))),"",INDEX('Policy Characteristics'!A:A,MATCH($C1055,'Policy Characteristics'!$C:$C,0)))</f>
        <v>Industry</v>
      </c>
      <c r="B1055" s="467" t="str">
        <f>IF(ISBLANK(INDEX('Policy Characteristics'!B:B,MATCH($C1055,'Policy Characteristics'!$C:$C,0))),"",INDEX('Policy Characteristics'!B:B,MATCH($C1055,'Policy Characteristics'!$C:$C,0)))</f>
        <v>Industry Energy Efficiency Standards</v>
      </c>
      <c r="C1055" s="446" t="str">
        <f t="shared" si="42"/>
        <v>Percentage Improvement in Eqpt Efficiency Standards above BAU</v>
      </c>
      <c r="D1055" s="294" t="s">
        <v>3069</v>
      </c>
      <c r="E1055" s="339" t="s">
        <v>2707</v>
      </c>
      <c r="F1055" t="s">
        <v>3033</v>
      </c>
      <c r="G1055" s="339" t="s">
        <v>2711</v>
      </c>
      <c r="H1055" s="20">
        <v>1015</v>
      </c>
      <c r="I1055" s="468" t="s">
        <v>43</v>
      </c>
      <c r="J1055" s="469" t="str">
        <f>IF(ISBLANK(INDEX('Policy Characteristics'!D:D,MATCH($C1055,'Policy Characteristics'!$C:$C,0))),"",INDEX('Policy Characteristics'!D:D,MATCH($C1055,'Policy Characteristics'!$C:$C,0)))</f>
        <v>Industry Energy Efficiency Standards</v>
      </c>
      <c r="K1055" s="446" t="str">
        <f>IF(ISBLANK(INDEX('Policy Characteristics'!E:E,MATCH($C1055,'Policy Characteristics'!$C:$C,0))),"",INDEX('Policy Characteristics'!E:E,MATCH($C1055,'Policy Characteristics'!$C:$C,0)))</f>
        <v>indst efficiency standards</v>
      </c>
      <c r="L1055" s="242">
        <f>IF(ISBLANK(INDEX('Policy Characteristics'!F:F,MATCH($C1055,'Policy Characteristics'!$C:$C,0))),"",INDEX('Policy Characteristics'!F:F,MATCH($C1055,'Policy Characteristics'!$C:$C,0)))</f>
        <v>0</v>
      </c>
      <c r="M1055" s="242">
        <f>IF(ISBLANK(INDEX('Policy Characteristics'!G:G,MATCH($C1055,'Policy Characteristics'!$C:$C,0))),"",INDEX('Policy Characteristics'!G:G,MATCH($C1055,'Policy Characteristics'!$C:$C,0)))</f>
        <v>0.25</v>
      </c>
      <c r="N1055" s="242">
        <f>IF(ISBLANK(INDEX('Policy Characteristics'!H:H,MATCH($C1055,'Policy Characteristics'!$C:$C,0))),"",INDEX('Policy Characteristics'!H:H,MATCH($C1055,'Policy Characteristics'!$C:$C,0)))</f>
        <v>0.01</v>
      </c>
      <c r="O1055" s="446" t="str">
        <f>IF(ISBLANK(INDEX('Policy Characteristics'!I:I,MATCH($C1055,'Policy Characteristics'!$C:$C,0))),"",INDEX('Policy Characteristics'!I:I,MATCH($C1055,'Policy Characteristics'!$C:$C,0)))</f>
        <v>% reduction in energy use</v>
      </c>
      <c r="P1055" s="446" t="str">
        <f>IF(ISBLANK(INDEX('Policy Characteristics'!J:J,MATCH($C1055,'Policy Characteristics'!$C:$C,0))),"",INDEX('Policy Characteristics'!J:J,MATCH($C1055,'Policy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5" s="446" t="str">
        <f>IF(ISBLANK(INDEX('Policy Characteristics'!K:K,MATCH($C1055,'Policy Characteristics'!$C:$C,0))),"",INDEX('Policy Characteristics'!K:K,MATCH($C1055,'Policy Characteristics'!$C:$C,0)))</f>
        <v>industry-ag-main.html#eff-stds</v>
      </c>
      <c r="R1055" s="446" t="str">
        <f>IF(ISBLANK(INDEX('Policy Characteristics'!L:L,MATCH($C1055,'Policy Characteristics'!$C:$C,0))),"",INDEX('Policy Characteristics'!L:L,MATCH($C1055,'Policy Characteristics'!$C:$C,0)))</f>
        <v>industry-energy-efficiency-standards.html</v>
      </c>
    </row>
    <row r="1056" spans="1:18" s="446" customFormat="1" x14ac:dyDescent="0.25">
      <c r="A1056" s="446" t="str">
        <f>IF(ISBLANK(INDEX('Policy Characteristics'!A:A,MATCH($C1056,'Policy Characteristics'!$C:$C,0))),"",INDEX('Policy Characteristics'!A:A,MATCH($C1056,'Policy Characteristics'!$C:$C,0)))</f>
        <v>Industry</v>
      </c>
      <c r="B1056" s="467" t="str">
        <f>IF(ISBLANK(INDEX('Policy Characteristics'!B:B,MATCH($C1056,'Policy Characteristics'!$C:$C,0))),"",INDEX('Policy Characteristics'!B:B,MATCH($C1056,'Policy Characteristics'!$C:$C,0)))</f>
        <v>Industry Energy Efficiency Standards</v>
      </c>
      <c r="C1056" s="446" t="str">
        <f t="shared" si="42"/>
        <v>Percentage Improvement in Eqpt Efficiency Standards above BAU</v>
      </c>
      <c r="D1056" s="294" t="s">
        <v>3069</v>
      </c>
      <c r="E1056" s="339" t="s">
        <v>2708</v>
      </c>
      <c r="F1056" t="s">
        <v>3033</v>
      </c>
      <c r="G1056" s="339" t="s">
        <v>2712</v>
      </c>
      <c r="H1056" s="20">
        <v>1016</v>
      </c>
      <c r="I1056" s="468" t="s">
        <v>43</v>
      </c>
      <c r="J1056" s="469" t="str">
        <f>IF(ISBLANK(INDEX('Policy Characteristics'!D:D,MATCH($C1056,'Policy Characteristics'!$C:$C,0))),"",INDEX('Policy Characteristics'!D:D,MATCH($C1056,'Policy Characteristics'!$C:$C,0)))</f>
        <v>Industry Energy Efficiency Standards</v>
      </c>
      <c r="K1056" s="446" t="str">
        <f>IF(ISBLANK(INDEX('Policy Characteristics'!E:E,MATCH($C1056,'Policy Characteristics'!$C:$C,0))),"",INDEX('Policy Characteristics'!E:E,MATCH($C1056,'Policy Characteristics'!$C:$C,0)))</f>
        <v>indst efficiency standards</v>
      </c>
      <c r="L1056" s="242">
        <f>IF(ISBLANK(INDEX('Policy Characteristics'!F:F,MATCH($C1056,'Policy Characteristics'!$C:$C,0))),"",INDEX('Policy Characteristics'!F:F,MATCH($C1056,'Policy Characteristics'!$C:$C,0)))</f>
        <v>0</v>
      </c>
      <c r="M1056" s="242">
        <f>IF(ISBLANK(INDEX('Policy Characteristics'!G:G,MATCH($C1056,'Policy Characteristics'!$C:$C,0))),"",INDEX('Policy Characteristics'!G:G,MATCH($C1056,'Policy Characteristics'!$C:$C,0)))</f>
        <v>0.25</v>
      </c>
      <c r="N1056" s="242">
        <f>IF(ISBLANK(INDEX('Policy Characteristics'!H:H,MATCH($C1056,'Policy Characteristics'!$C:$C,0))),"",INDEX('Policy Characteristics'!H:H,MATCH($C1056,'Policy Characteristics'!$C:$C,0)))</f>
        <v>0.01</v>
      </c>
      <c r="O1056" s="446" t="str">
        <f>IF(ISBLANK(INDEX('Policy Characteristics'!I:I,MATCH($C1056,'Policy Characteristics'!$C:$C,0))),"",INDEX('Policy Characteristics'!I:I,MATCH($C1056,'Policy Characteristics'!$C:$C,0)))</f>
        <v>% reduction in energy use</v>
      </c>
      <c r="P1056" s="446" t="str">
        <f>IF(ISBLANK(INDEX('Policy Characteristics'!J:J,MATCH($C1056,'Policy Characteristics'!$C:$C,0))),"",INDEX('Policy Characteristics'!J:J,MATCH($C1056,'Policy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6" s="446" t="str">
        <f>IF(ISBLANK(INDEX('Policy Characteristics'!K:K,MATCH($C1056,'Policy Characteristics'!$C:$C,0))),"",INDEX('Policy Characteristics'!K:K,MATCH($C1056,'Policy Characteristics'!$C:$C,0)))</f>
        <v>industry-ag-main.html#eff-stds</v>
      </c>
      <c r="R1056" s="446" t="str">
        <f>IF(ISBLANK(INDEX('Policy Characteristics'!L:L,MATCH($C1056,'Policy Characteristics'!$C:$C,0))),"",INDEX('Policy Characteristics'!L:L,MATCH($C1056,'Policy Characteristics'!$C:$C,0)))</f>
        <v>industry-energy-efficiency-standards.html</v>
      </c>
    </row>
    <row r="1057" spans="1:18" s="446" customFormat="1" x14ac:dyDescent="0.25">
      <c r="A1057" s="446" t="str">
        <f>IF(ISBLANK(INDEX('Policy Characteristics'!A:A,MATCH($C1057,'Policy Characteristics'!$C:$C,0))),"",INDEX('Policy Characteristics'!A:A,MATCH($C1057,'Policy Characteristics'!$C:$C,0)))</f>
        <v>Industry</v>
      </c>
      <c r="B1057" s="467" t="str">
        <f>IF(ISBLANK(INDEX('Policy Characteristics'!B:B,MATCH($C1057,'Policy Characteristics'!$C:$C,0))),"",INDEX('Policy Characteristics'!B:B,MATCH($C1057,'Policy Characteristics'!$C:$C,0)))</f>
        <v>Industry Energy Efficiency Standards</v>
      </c>
      <c r="C1057" s="446" t="str">
        <f t="shared" si="42"/>
        <v>Percentage Improvement in Eqpt Efficiency Standards above BAU</v>
      </c>
      <c r="D1057" s="294" t="s">
        <v>3069</v>
      </c>
      <c r="E1057" s="339" t="s">
        <v>2705</v>
      </c>
      <c r="F1057" t="s">
        <v>3033</v>
      </c>
      <c r="G1057" s="339" t="s">
        <v>2710</v>
      </c>
      <c r="H1057" s="20">
        <v>1017</v>
      </c>
      <c r="I1057" s="468" t="s">
        <v>44</v>
      </c>
      <c r="J1057" s="469" t="str">
        <f>IF(ISBLANK(INDEX('Policy Characteristics'!D:D,MATCH($C1057,'Policy Characteristics'!$C:$C,0))),"",INDEX('Policy Characteristics'!D:D,MATCH($C1057,'Policy Characteristics'!$C:$C,0)))</f>
        <v>Industry Energy Efficiency Standards</v>
      </c>
      <c r="K1057" s="446" t="str">
        <f>IF(ISBLANK(INDEX('Policy Characteristics'!E:E,MATCH($C1057,'Policy Characteristics'!$C:$C,0))),"",INDEX('Policy Characteristics'!E:E,MATCH($C1057,'Policy Characteristics'!$C:$C,0)))</f>
        <v>indst efficiency standards</v>
      </c>
      <c r="L1057" s="242">
        <f>IF(ISBLANK(INDEX('Policy Characteristics'!F:F,MATCH($C1057,'Policy Characteristics'!$C:$C,0))),"",INDEX('Policy Characteristics'!F:F,MATCH($C1057,'Policy Characteristics'!$C:$C,0)))</f>
        <v>0</v>
      </c>
      <c r="M1057" s="242">
        <f>IF(ISBLANK(INDEX('Policy Characteristics'!G:G,MATCH($C1057,'Policy Characteristics'!$C:$C,0))),"",INDEX('Policy Characteristics'!G:G,MATCH($C1057,'Policy Characteristics'!$C:$C,0)))</f>
        <v>0.25</v>
      </c>
      <c r="N1057" s="242">
        <f>IF(ISBLANK(INDEX('Policy Characteristics'!H:H,MATCH($C1057,'Policy Characteristics'!$C:$C,0))),"",INDEX('Policy Characteristics'!H:H,MATCH($C1057,'Policy Characteristics'!$C:$C,0)))</f>
        <v>0.01</v>
      </c>
      <c r="O1057" s="446" t="str">
        <f>IF(ISBLANK(INDEX('Policy Characteristics'!I:I,MATCH($C1057,'Policy Characteristics'!$C:$C,0))),"",INDEX('Policy Characteristics'!I:I,MATCH($C1057,'Policy Characteristics'!$C:$C,0)))</f>
        <v>% reduction in energy use</v>
      </c>
      <c r="P1057" s="446" t="str">
        <f>IF(ISBLANK(INDEX('Policy Characteristics'!J:J,MATCH($C1057,'Policy Characteristics'!$C:$C,0))),"",INDEX('Policy Characteristics'!J:J,MATCH($C1057,'Policy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7" s="446" t="str">
        <f>IF(ISBLANK(INDEX('Policy Characteristics'!K:K,MATCH($C1057,'Policy Characteristics'!$C:$C,0))),"",INDEX('Policy Characteristics'!K:K,MATCH($C1057,'Policy Characteristics'!$C:$C,0)))</f>
        <v>industry-ag-main.html#eff-stds</v>
      </c>
      <c r="R1057" s="446" t="str">
        <f>IF(ISBLANK(INDEX('Policy Characteristics'!L:L,MATCH($C1057,'Policy Characteristics'!$C:$C,0))),"",INDEX('Policy Characteristics'!L:L,MATCH($C1057,'Policy Characteristics'!$C:$C,0)))</f>
        <v>industry-energy-efficiency-standards.html</v>
      </c>
    </row>
    <row r="1058" spans="1:18" s="446" customFormat="1" x14ac:dyDescent="0.25">
      <c r="A1058" s="446" t="str">
        <f>IF(ISBLANK(INDEX('Policy Characteristics'!A:A,MATCH($C1058,'Policy Characteristics'!$C:$C,0))),"",INDEX('Policy Characteristics'!A:A,MATCH($C1058,'Policy Characteristics'!$C:$C,0)))</f>
        <v>Industry</v>
      </c>
      <c r="B1058" s="467" t="str">
        <f>IF(ISBLANK(INDEX('Policy Characteristics'!B:B,MATCH($C1058,'Policy Characteristics'!$C:$C,0))),"",INDEX('Policy Characteristics'!B:B,MATCH($C1058,'Policy Characteristics'!$C:$C,0)))</f>
        <v>Industry Energy Efficiency Standards</v>
      </c>
      <c r="C1058" s="446" t="str">
        <f t="shared" si="42"/>
        <v>Percentage Improvement in Eqpt Efficiency Standards above BAU</v>
      </c>
      <c r="D1058" s="294" t="s">
        <v>3070</v>
      </c>
      <c r="E1058" s="339" t="s">
        <v>2398</v>
      </c>
      <c r="F1058" t="s">
        <v>3034</v>
      </c>
      <c r="G1058" s="339" t="s">
        <v>2404</v>
      </c>
      <c r="H1058" s="20">
        <v>1018</v>
      </c>
      <c r="I1058" s="468" t="s">
        <v>43</v>
      </c>
      <c r="J1058" s="469" t="str">
        <f>IF(ISBLANK(INDEX('Policy Characteristics'!D:D,MATCH($C1058,'Policy Characteristics'!$C:$C,0))),"",INDEX('Policy Characteristics'!D:D,MATCH($C1058,'Policy Characteristics'!$C:$C,0)))</f>
        <v>Industry Energy Efficiency Standards</v>
      </c>
      <c r="K1058" s="446" t="str">
        <f>IF(ISBLANK(INDEX('Policy Characteristics'!E:E,MATCH($C1058,'Policy Characteristics'!$C:$C,0))),"",INDEX('Policy Characteristics'!E:E,MATCH($C1058,'Policy Characteristics'!$C:$C,0)))</f>
        <v>indst efficiency standards</v>
      </c>
      <c r="L1058" s="242">
        <f>IF(ISBLANK(INDEX('Policy Characteristics'!F:F,MATCH($C1058,'Policy Characteristics'!$C:$C,0))),"",INDEX('Policy Characteristics'!F:F,MATCH($C1058,'Policy Characteristics'!$C:$C,0)))</f>
        <v>0</v>
      </c>
      <c r="M1058" s="242">
        <f>IF(ISBLANK(INDEX('Policy Characteristics'!G:G,MATCH($C1058,'Policy Characteristics'!$C:$C,0))),"",INDEX('Policy Characteristics'!G:G,MATCH($C1058,'Policy Characteristics'!$C:$C,0)))</f>
        <v>0.25</v>
      </c>
      <c r="N1058" s="242">
        <f>IF(ISBLANK(INDEX('Policy Characteristics'!H:H,MATCH($C1058,'Policy Characteristics'!$C:$C,0))),"",INDEX('Policy Characteristics'!H:H,MATCH($C1058,'Policy Characteristics'!$C:$C,0)))</f>
        <v>0.01</v>
      </c>
      <c r="O1058" s="446" t="str">
        <f>IF(ISBLANK(INDEX('Policy Characteristics'!I:I,MATCH($C1058,'Policy Characteristics'!$C:$C,0))),"",INDEX('Policy Characteristics'!I:I,MATCH($C1058,'Policy Characteristics'!$C:$C,0)))</f>
        <v>% reduction in energy use</v>
      </c>
      <c r="P1058" s="446" t="str">
        <f>IF(ISBLANK(INDEX('Policy Characteristics'!J:J,MATCH($C1058,'Policy Characteristics'!$C:$C,0))),"",INDEX('Policy Characteristics'!J:J,MATCH($C1058,'Policy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8" s="446" t="str">
        <f>IF(ISBLANK(INDEX('Policy Characteristics'!K:K,MATCH($C1058,'Policy Characteristics'!$C:$C,0))),"",INDEX('Policy Characteristics'!K:K,MATCH($C1058,'Policy Characteristics'!$C:$C,0)))</f>
        <v>industry-ag-main.html#eff-stds</v>
      </c>
      <c r="R1058" s="446" t="str">
        <f>IF(ISBLANK(INDEX('Policy Characteristics'!L:L,MATCH($C1058,'Policy Characteristics'!$C:$C,0))),"",INDEX('Policy Characteristics'!L:L,MATCH($C1058,'Policy Characteristics'!$C:$C,0)))</f>
        <v>industry-energy-efficiency-standards.html</v>
      </c>
    </row>
    <row r="1059" spans="1:18" s="446" customFormat="1" x14ac:dyDescent="0.25">
      <c r="A1059" s="446" t="str">
        <f>IF(ISBLANK(INDEX('Policy Characteristics'!A:A,MATCH($C1059,'Policy Characteristics'!$C:$C,0))),"",INDEX('Policy Characteristics'!A:A,MATCH($C1059,'Policy Characteristics'!$C:$C,0)))</f>
        <v>Industry</v>
      </c>
      <c r="B1059" s="467" t="str">
        <f>IF(ISBLANK(INDEX('Policy Characteristics'!B:B,MATCH($C1059,'Policy Characteristics'!$C:$C,0))),"",INDEX('Policy Characteristics'!B:B,MATCH($C1059,'Policy Characteristics'!$C:$C,0)))</f>
        <v>Industry Energy Efficiency Standards</v>
      </c>
      <c r="C1059" s="446" t="str">
        <f t="shared" si="42"/>
        <v>Percentage Improvement in Eqpt Efficiency Standards above BAU</v>
      </c>
      <c r="D1059" s="294" t="s">
        <v>3070</v>
      </c>
      <c r="E1059" s="339" t="s">
        <v>2399</v>
      </c>
      <c r="F1059" t="s">
        <v>3034</v>
      </c>
      <c r="G1059" s="339" t="s">
        <v>2407</v>
      </c>
      <c r="H1059" s="20">
        <v>1019</v>
      </c>
      <c r="I1059" s="468" t="s">
        <v>43</v>
      </c>
      <c r="J1059" s="469" t="str">
        <f>IF(ISBLANK(INDEX('Policy Characteristics'!D:D,MATCH($C1059,'Policy Characteristics'!$C:$C,0))),"",INDEX('Policy Characteristics'!D:D,MATCH($C1059,'Policy Characteristics'!$C:$C,0)))</f>
        <v>Industry Energy Efficiency Standards</v>
      </c>
      <c r="K1059" s="446" t="str">
        <f>IF(ISBLANK(INDEX('Policy Characteristics'!E:E,MATCH($C1059,'Policy Characteristics'!$C:$C,0))),"",INDEX('Policy Characteristics'!E:E,MATCH($C1059,'Policy Characteristics'!$C:$C,0)))</f>
        <v>indst efficiency standards</v>
      </c>
      <c r="L1059" s="242">
        <f>IF(ISBLANK(INDEX('Policy Characteristics'!F:F,MATCH($C1059,'Policy Characteristics'!$C:$C,0))),"",INDEX('Policy Characteristics'!F:F,MATCH($C1059,'Policy Characteristics'!$C:$C,0)))</f>
        <v>0</v>
      </c>
      <c r="M1059" s="242">
        <f>IF(ISBLANK(INDEX('Policy Characteristics'!G:G,MATCH($C1059,'Policy Characteristics'!$C:$C,0))),"",INDEX('Policy Characteristics'!G:G,MATCH($C1059,'Policy Characteristics'!$C:$C,0)))</f>
        <v>0.25</v>
      </c>
      <c r="N1059" s="242">
        <f>IF(ISBLANK(INDEX('Policy Characteristics'!H:H,MATCH($C1059,'Policy Characteristics'!$C:$C,0))),"",INDEX('Policy Characteristics'!H:H,MATCH($C1059,'Policy Characteristics'!$C:$C,0)))</f>
        <v>0.01</v>
      </c>
      <c r="O1059" s="446" t="str">
        <f>IF(ISBLANK(INDEX('Policy Characteristics'!I:I,MATCH($C1059,'Policy Characteristics'!$C:$C,0))),"",INDEX('Policy Characteristics'!I:I,MATCH($C1059,'Policy Characteristics'!$C:$C,0)))</f>
        <v>% reduction in energy use</v>
      </c>
      <c r="P1059" s="446" t="str">
        <f>IF(ISBLANK(INDEX('Policy Characteristics'!J:J,MATCH($C1059,'Policy Characteristics'!$C:$C,0))),"",INDEX('Policy Characteristics'!J:J,MATCH($C1059,'Policy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9" s="446" t="str">
        <f>IF(ISBLANK(INDEX('Policy Characteristics'!K:K,MATCH($C1059,'Policy Characteristics'!$C:$C,0))),"",INDEX('Policy Characteristics'!K:K,MATCH($C1059,'Policy Characteristics'!$C:$C,0)))</f>
        <v>industry-ag-main.html#eff-stds</v>
      </c>
      <c r="R1059" s="446" t="str">
        <f>IF(ISBLANK(INDEX('Policy Characteristics'!L:L,MATCH($C1059,'Policy Characteristics'!$C:$C,0))),"",INDEX('Policy Characteristics'!L:L,MATCH($C1059,'Policy Characteristics'!$C:$C,0)))</f>
        <v>industry-energy-efficiency-standards.html</v>
      </c>
    </row>
    <row r="1060" spans="1:18" s="446" customFormat="1" x14ac:dyDescent="0.25">
      <c r="A1060" s="446" t="str">
        <f>IF(ISBLANK(INDEX('Policy Characteristics'!A:A,MATCH($C1060,'Policy Characteristics'!$C:$C,0))),"",INDEX('Policy Characteristics'!A:A,MATCH($C1060,'Policy Characteristics'!$C:$C,0)))</f>
        <v>Industry</v>
      </c>
      <c r="B1060" s="467" t="str">
        <f>IF(ISBLANK(INDEX('Policy Characteristics'!B:B,MATCH($C1060,'Policy Characteristics'!$C:$C,0))),"",INDEX('Policy Characteristics'!B:B,MATCH($C1060,'Policy Characteristics'!$C:$C,0)))</f>
        <v>Industry Energy Efficiency Standards</v>
      </c>
      <c r="C1060" s="446" t="str">
        <f t="shared" si="42"/>
        <v>Percentage Improvement in Eqpt Efficiency Standards above BAU</v>
      </c>
      <c r="D1060" s="294" t="s">
        <v>3070</v>
      </c>
      <c r="E1060" s="339" t="s">
        <v>2400</v>
      </c>
      <c r="F1060" t="s">
        <v>3034</v>
      </c>
      <c r="G1060" s="339" t="s">
        <v>2408</v>
      </c>
      <c r="H1060" s="20">
        <v>1020</v>
      </c>
      <c r="I1060" s="468" t="s">
        <v>43</v>
      </c>
      <c r="J1060" s="469" t="str">
        <f>IF(ISBLANK(INDEX('Policy Characteristics'!D:D,MATCH($C1060,'Policy Characteristics'!$C:$C,0))),"",INDEX('Policy Characteristics'!D:D,MATCH($C1060,'Policy Characteristics'!$C:$C,0)))</f>
        <v>Industry Energy Efficiency Standards</v>
      </c>
      <c r="K1060" s="446" t="str">
        <f>IF(ISBLANK(INDEX('Policy Characteristics'!E:E,MATCH($C1060,'Policy Characteristics'!$C:$C,0))),"",INDEX('Policy Characteristics'!E:E,MATCH($C1060,'Policy Characteristics'!$C:$C,0)))</f>
        <v>indst efficiency standards</v>
      </c>
      <c r="L1060" s="242">
        <f>IF(ISBLANK(INDEX('Policy Characteristics'!F:F,MATCH($C1060,'Policy Characteristics'!$C:$C,0))),"",INDEX('Policy Characteristics'!F:F,MATCH($C1060,'Policy Characteristics'!$C:$C,0)))</f>
        <v>0</v>
      </c>
      <c r="M1060" s="242">
        <f>IF(ISBLANK(INDEX('Policy Characteristics'!G:G,MATCH($C1060,'Policy Characteristics'!$C:$C,0))),"",INDEX('Policy Characteristics'!G:G,MATCH($C1060,'Policy Characteristics'!$C:$C,0)))</f>
        <v>0.25</v>
      </c>
      <c r="N1060" s="242">
        <f>IF(ISBLANK(INDEX('Policy Characteristics'!H:H,MATCH($C1060,'Policy Characteristics'!$C:$C,0))),"",INDEX('Policy Characteristics'!H:H,MATCH($C1060,'Policy Characteristics'!$C:$C,0)))</f>
        <v>0.01</v>
      </c>
      <c r="O1060" s="446" t="str">
        <f>IF(ISBLANK(INDEX('Policy Characteristics'!I:I,MATCH($C1060,'Policy Characteristics'!$C:$C,0))),"",INDEX('Policy Characteristics'!I:I,MATCH($C1060,'Policy Characteristics'!$C:$C,0)))</f>
        <v>% reduction in energy use</v>
      </c>
      <c r="P1060" s="446" t="str">
        <f>IF(ISBLANK(INDEX('Policy Characteristics'!J:J,MATCH($C1060,'Policy Characteristics'!$C:$C,0))),"",INDEX('Policy Characteristics'!J:J,MATCH($C1060,'Policy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0" s="446" t="str">
        <f>IF(ISBLANK(INDEX('Policy Characteristics'!K:K,MATCH($C1060,'Policy Characteristics'!$C:$C,0))),"",INDEX('Policy Characteristics'!K:K,MATCH($C1060,'Policy Characteristics'!$C:$C,0)))</f>
        <v>industry-ag-main.html#eff-stds</v>
      </c>
      <c r="R1060" s="446" t="str">
        <f>IF(ISBLANK(INDEX('Policy Characteristics'!L:L,MATCH($C1060,'Policy Characteristics'!$C:$C,0))),"",INDEX('Policy Characteristics'!L:L,MATCH($C1060,'Policy Characteristics'!$C:$C,0)))</f>
        <v>industry-energy-efficiency-standards.html</v>
      </c>
    </row>
    <row r="1061" spans="1:18" s="446" customFormat="1" x14ac:dyDescent="0.25">
      <c r="A1061" s="446" t="str">
        <f>IF(ISBLANK(INDEX('Policy Characteristics'!A:A,MATCH($C1061,'Policy Characteristics'!$C:$C,0))),"",INDEX('Policy Characteristics'!A:A,MATCH($C1061,'Policy Characteristics'!$C:$C,0)))</f>
        <v>Industry</v>
      </c>
      <c r="B1061" s="467" t="str">
        <f>IF(ISBLANK(INDEX('Policy Characteristics'!B:B,MATCH($C1061,'Policy Characteristics'!$C:$C,0))),"",INDEX('Policy Characteristics'!B:B,MATCH($C1061,'Policy Characteristics'!$C:$C,0)))</f>
        <v>Industry Energy Efficiency Standards</v>
      </c>
      <c r="C1061" s="446" t="str">
        <f t="shared" si="42"/>
        <v>Percentage Improvement in Eqpt Efficiency Standards above BAU</v>
      </c>
      <c r="D1061" s="294" t="s">
        <v>3070</v>
      </c>
      <c r="E1061" s="339" t="s">
        <v>2401</v>
      </c>
      <c r="F1061" t="s">
        <v>3034</v>
      </c>
      <c r="G1061" s="339" t="s">
        <v>2405</v>
      </c>
      <c r="H1061" s="20">
        <v>1021</v>
      </c>
      <c r="I1061" s="468" t="s">
        <v>44</v>
      </c>
      <c r="J1061" s="469" t="str">
        <f>IF(ISBLANK(INDEX('Policy Characteristics'!D:D,MATCH($C1061,'Policy Characteristics'!$C:$C,0))),"",INDEX('Policy Characteristics'!D:D,MATCH($C1061,'Policy Characteristics'!$C:$C,0)))</f>
        <v>Industry Energy Efficiency Standards</v>
      </c>
      <c r="K1061" s="446" t="str">
        <f>IF(ISBLANK(INDEX('Policy Characteristics'!E:E,MATCH($C1061,'Policy Characteristics'!$C:$C,0))),"",INDEX('Policy Characteristics'!E:E,MATCH($C1061,'Policy Characteristics'!$C:$C,0)))</f>
        <v>indst efficiency standards</v>
      </c>
      <c r="L1061" s="242">
        <f>IF(ISBLANK(INDEX('Policy Characteristics'!F:F,MATCH($C1061,'Policy Characteristics'!$C:$C,0))),"",INDEX('Policy Characteristics'!F:F,MATCH($C1061,'Policy Characteristics'!$C:$C,0)))</f>
        <v>0</v>
      </c>
      <c r="M1061" s="242">
        <f>IF(ISBLANK(INDEX('Policy Characteristics'!G:G,MATCH($C1061,'Policy Characteristics'!$C:$C,0))),"",INDEX('Policy Characteristics'!G:G,MATCH($C1061,'Policy Characteristics'!$C:$C,0)))</f>
        <v>0.25</v>
      </c>
      <c r="N1061" s="242">
        <f>IF(ISBLANK(INDEX('Policy Characteristics'!H:H,MATCH($C1061,'Policy Characteristics'!$C:$C,0))),"",INDEX('Policy Characteristics'!H:H,MATCH($C1061,'Policy Characteristics'!$C:$C,0)))</f>
        <v>0.01</v>
      </c>
      <c r="O1061" s="446" t="str">
        <f>IF(ISBLANK(INDEX('Policy Characteristics'!I:I,MATCH($C1061,'Policy Characteristics'!$C:$C,0))),"",INDEX('Policy Characteristics'!I:I,MATCH($C1061,'Policy Characteristics'!$C:$C,0)))</f>
        <v>% reduction in energy use</v>
      </c>
      <c r="P1061" s="446" t="str">
        <f>IF(ISBLANK(INDEX('Policy Characteristics'!J:J,MATCH($C1061,'Policy Characteristics'!$C:$C,0))),"",INDEX('Policy Characteristics'!J:J,MATCH($C1061,'Policy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1" s="446" t="str">
        <f>IF(ISBLANK(INDEX('Policy Characteristics'!K:K,MATCH($C1061,'Policy Characteristics'!$C:$C,0))),"",INDEX('Policy Characteristics'!K:K,MATCH($C1061,'Policy Characteristics'!$C:$C,0)))</f>
        <v>industry-ag-main.html#eff-stds</v>
      </c>
      <c r="R1061" s="446" t="str">
        <f>IF(ISBLANK(INDEX('Policy Characteristics'!L:L,MATCH($C1061,'Policy Characteristics'!$C:$C,0))),"",INDEX('Policy Characteristics'!L:L,MATCH($C1061,'Policy Characteristics'!$C:$C,0)))</f>
        <v>industry-energy-efficiency-standards.html</v>
      </c>
    </row>
    <row r="1062" spans="1:18" s="446" customFormat="1" x14ac:dyDescent="0.25">
      <c r="A1062" s="446" t="str">
        <f>IF(ISBLANK(INDEX('Policy Characteristics'!A:A,MATCH($C1062,'Policy Characteristics'!$C:$C,0))),"",INDEX('Policy Characteristics'!A:A,MATCH($C1062,'Policy Characteristics'!$C:$C,0)))</f>
        <v>Industry</v>
      </c>
      <c r="B1062" s="467" t="str">
        <f>IF(ISBLANK(INDEX('Policy Characteristics'!B:B,MATCH($C1062,'Policy Characteristics'!$C:$C,0))),"",INDEX('Policy Characteristics'!B:B,MATCH($C1062,'Policy Characteristics'!$C:$C,0)))</f>
        <v>Industry Energy Efficiency Standards</v>
      </c>
      <c r="C1062" s="446" t="str">
        <f t="shared" si="42"/>
        <v>Percentage Improvement in Eqpt Efficiency Standards above BAU</v>
      </c>
      <c r="D1062" s="294" t="s">
        <v>3070</v>
      </c>
      <c r="E1062" s="339" t="s">
        <v>2402</v>
      </c>
      <c r="F1062" t="s">
        <v>3034</v>
      </c>
      <c r="G1062" s="339" t="s">
        <v>2406</v>
      </c>
      <c r="H1062" s="20">
        <v>1022</v>
      </c>
      <c r="I1062" s="468" t="s">
        <v>43</v>
      </c>
      <c r="J1062" s="469" t="str">
        <f>IF(ISBLANK(INDEX('Policy Characteristics'!D:D,MATCH($C1062,'Policy Characteristics'!$C:$C,0))),"",INDEX('Policy Characteristics'!D:D,MATCH($C1062,'Policy Characteristics'!$C:$C,0)))</f>
        <v>Industry Energy Efficiency Standards</v>
      </c>
      <c r="K1062" s="446" t="str">
        <f>IF(ISBLANK(INDEX('Policy Characteristics'!E:E,MATCH($C1062,'Policy Characteristics'!$C:$C,0))),"",INDEX('Policy Characteristics'!E:E,MATCH($C1062,'Policy Characteristics'!$C:$C,0)))</f>
        <v>indst efficiency standards</v>
      </c>
      <c r="L1062" s="242">
        <f>IF(ISBLANK(INDEX('Policy Characteristics'!F:F,MATCH($C1062,'Policy Characteristics'!$C:$C,0))),"",INDEX('Policy Characteristics'!F:F,MATCH($C1062,'Policy Characteristics'!$C:$C,0)))</f>
        <v>0</v>
      </c>
      <c r="M1062" s="242">
        <f>IF(ISBLANK(INDEX('Policy Characteristics'!G:G,MATCH($C1062,'Policy Characteristics'!$C:$C,0))),"",INDEX('Policy Characteristics'!G:G,MATCH($C1062,'Policy Characteristics'!$C:$C,0)))</f>
        <v>0.25</v>
      </c>
      <c r="N1062" s="242">
        <f>IF(ISBLANK(INDEX('Policy Characteristics'!H:H,MATCH($C1062,'Policy Characteristics'!$C:$C,0))),"",INDEX('Policy Characteristics'!H:H,MATCH($C1062,'Policy Characteristics'!$C:$C,0)))</f>
        <v>0.01</v>
      </c>
      <c r="O1062" s="446" t="str">
        <f>IF(ISBLANK(INDEX('Policy Characteristics'!I:I,MATCH($C1062,'Policy Characteristics'!$C:$C,0))),"",INDEX('Policy Characteristics'!I:I,MATCH($C1062,'Policy Characteristics'!$C:$C,0)))</f>
        <v>% reduction in energy use</v>
      </c>
      <c r="P1062" s="446" t="str">
        <f>IF(ISBLANK(INDEX('Policy Characteristics'!J:J,MATCH($C1062,'Policy Characteristics'!$C:$C,0))),"",INDEX('Policy Characteristics'!J:J,MATCH($C1062,'Policy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2" s="446" t="str">
        <f>IF(ISBLANK(INDEX('Policy Characteristics'!K:K,MATCH($C1062,'Policy Characteristics'!$C:$C,0))),"",INDEX('Policy Characteristics'!K:K,MATCH($C1062,'Policy Characteristics'!$C:$C,0)))</f>
        <v>industry-ag-main.html#eff-stds</v>
      </c>
      <c r="R1062" s="446" t="str">
        <f>IF(ISBLANK(INDEX('Policy Characteristics'!L:L,MATCH($C1062,'Policy Characteristics'!$C:$C,0))),"",INDEX('Policy Characteristics'!L:L,MATCH($C1062,'Policy Characteristics'!$C:$C,0)))</f>
        <v>industry-energy-efficiency-standards.html</v>
      </c>
    </row>
    <row r="1063" spans="1:18" s="446" customFormat="1" x14ac:dyDescent="0.25">
      <c r="A1063" s="446" t="str">
        <f>IF(ISBLANK(INDEX('Policy Characteristics'!A:A,MATCH($C1063,'Policy Characteristics'!$C:$C,0))),"",INDEX('Policy Characteristics'!A:A,MATCH($C1063,'Policy Characteristics'!$C:$C,0)))</f>
        <v>Industry</v>
      </c>
      <c r="B1063" s="467" t="str">
        <f>IF(ISBLANK(INDEX('Policy Characteristics'!B:B,MATCH($C1063,'Policy Characteristics'!$C:$C,0))),"",INDEX('Policy Characteristics'!B:B,MATCH($C1063,'Policy Characteristics'!$C:$C,0)))</f>
        <v>Industry Energy Efficiency Standards</v>
      </c>
      <c r="C1063" s="446" t="str">
        <f t="shared" ref="C1063:C1126" si="43">C$998</f>
        <v>Percentage Improvement in Eqpt Efficiency Standards above BAU</v>
      </c>
      <c r="D1063" s="294" t="s">
        <v>3070</v>
      </c>
      <c r="E1063" s="339" t="s">
        <v>2403</v>
      </c>
      <c r="F1063" t="s">
        <v>3034</v>
      </c>
      <c r="G1063" s="339" t="s">
        <v>2409</v>
      </c>
      <c r="H1063" s="20">
        <v>1023</v>
      </c>
      <c r="I1063" s="468" t="s">
        <v>44</v>
      </c>
      <c r="J1063" s="469" t="str">
        <f>IF(ISBLANK(INDEX('Policy Characteristics'!D:D,MATCH($C1063,'Policy Characteristics'!$C:$C,0))),"",INDEX('Policy Characteristics'!D:D,MATCH($C1063,'Policy Characteristics'!$C:$C,0)))</f>
        <v>Industry Energy Efficiency Standards</v>
      </c>
      <c r="K1063" s="446" t="str">
        <f>IF(ISBLANK(INDEX('Policy Characteristics'!E:E,MATCH($C1063,'Policy Characteristics'!$C:$C,0))),"",INDEX('Policy Characteristics'!E:E,MATCH($C1063,'Policy Characteristics'!$C:$C,0)))</f>
        <v>indst efficiency standards</v>
      </c>
      <c r="L1063" s="242">
        <f>IF(ISBLANK(INDEX('Policy Characteristics'!F:F,MATCH($C1063,'Policy Characteristics'!$C:$C,0))),"",INDEX('Policy Characteristics'!F:F,MATCH($C1063,'Policy Characteristics'!$C:$C,0)))</f>
        <v>0</v>
      </c>
      <c r="M1063" s="242">
        <f>IF(ISBLANK(INDEX('Policy Characteristics'!G:G,MATCH($C1063,'Policy Characteristics'!$C:$C,0))),"",INDEX('Policy Characteristics'!G:G,MATCH($C1063,'Policy Characteristics'!$C:$C,0)))</f>
        <v>0.25</v>
      </c>
      <c r="N1063" s="242">
        <f>IF(ISBLANK(INDEX('Policy Characteristics'!H:H,MATCH($C1063,'Policy Characteristics'!$C:$C,0))),"",INDEX('Policy Characteristics'!H:H,MATCH($C1063,'Policy Characteristics'!$C:$C,0)))</f>
        <v>0.01</v>
      </c>
      <c r="O1063" s="446" t="str">
        <f>IF(ISBLANK(INDEX('Policy Characteristics'!I:I,MATCH($C1063,'Policy Characteristics'!$C:$C,0))),"",INDEX('Policy Characteristics'!I:I,MATCH($C1063,'Policy Characteristics'!$C:$C,0)))</f>
        <v>% reduction in energy use</v>
      </c>
      <c r="P1063" s="446" t="str">
        <f>IF(ISBLANK(INDEX('Policy Characteristics'!J:J,MATCH($C1063,'Policy Characteristics'!$C:$C,0))),"",INDEX('Policy Characteristics'!J:J,MATCH($C1063,'Policy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3" s="446" t="str">
        <f>IF(ISBLANK(INDEX('Policy Characteristics'!K:K,MATCH($C1063,'Policy Characteristics'!$C:$C,0))),"",INDEX('Policy Characteristics'!K:K,MATCH($C1063,'Policy Characteristics'!$C:$C,0)))</f>
        <v>industry-ag-main.html#eff-stds</v>
      </c>
      <c r="R1063" s="446" t="str">
        <f>IF(ISBLANK(INDEX('Policy Characteristics'!L:L,MATCH($C1063,'Policy Characteristics'!$C:$C,0))),"",INDEX('Policy Characteristics'!L:L,MATCH($C1063,'Policy Characteristics'!$C:$C,0)))</f>
        <v>industry-energy-efficiency-standards.html</v>
      </c>
    </row>
    <row r="1064" spans="1:18" s="446" customFormat="1" x14ac:dyDescent="0.25">
      <c r="A1064" s="446" t="str">
        <f>IF(ISBLANK(INDEX('Policy Characteristics'!A:A,MATCH($C1064,'Policy Characteristics'!$C:$C,0))),"",INDEX('Policy Characteristics'!A:A,MATCH($C1064,'Policy Characteristics'!$C:$C,0)))</f>
        <v>Industry</v>
      </c>
      <c r="B1064" s="467" t="str">
        <f>IF(ISBLANK(INDEX('Policy Characteristics'!B:B,MATCH($C1064,'Policy Characteristics'!$C:$C,0))),"",INDEX('Policy Characteristics'!B:B,MATCH($C1064,'Policy Characteristics'!$C:$C,0)))</f>
        <v>Industry Energy Efficiency Standards</v>
      </c>
      <c r="C1064" s="446" t="str">
        <f t="shared" si="43"/>
        <v>Percentage Improvement in Eqpt Efficiency Standards above BAU</v>
      </c>
      <c r="D1064" s="294" t="s">
        <v>3070</v>
      </c>
      <c r="E1064" s="339" t="s">
        <v>2706</v>
      </c>
      <c r="F1064" t="s">
        <v>3034</v>
      </c>
      <c r="G1064" s="339" t="s">
        <v>2709</v>
      </c>
      <c r="H1064" s="20">
        <v>1024</v>
      </c>
      <c r="I1064" s="468" t="s">
        <v>44</v>
      </c>
      <c r="J1064" s="469" t="str">
        <f>IF(ISBLANK(INDEX('Policy Characteristics'!D:D,MATCH($C1064,'Policy Characteristics'!$C:$C,0))),"",INDEX('Policy Characteristics'!D:D,MATCH($C1064,'Policy Characteristics'!$C:$C,0)))</f>
        <v>Industry Energy Efficiency Standards</v>
      </c>
      <c r="K1064" s="446" t="str">
        <f>IF(ISBLANK(INDEX('Policy Characteristics'!E:E,MATCH($C1064,'Policy Characteristics'!$C:$C,0))),"",INDEX('Policy Characteristics'!E:E,MATCH($C1064,'Policy Characteristics'!$C:$C,0)))</f>
        <v>indst efficiency standards</v>
      </c>
      <c r="L1064" s="242">
        <f>IF(ISBLANK(INDEX('Policy Characteristics'!F:F,MATCH($C1064,'Policy Characteristics'!$C:$C,0))),"",INDEX('Policy Characteristics'!F:F,MATCH($C1064,'Policy Characteristics'!$C:$C,0)))</f>
        <v>0</v>
      </c>
      <c r="M1064" s="242">
        <f>IF(ISBLANK(INDEX('Policy Characteristics'!G:G,MATCH($C1064,'Policy Characteristics'!$C:$C,0))),"",INDEX('Policy Characteristics'!G:G,MATCH($C1064,'Policy Characteristics'!$C:$C,0)))</f>
        <v>0.25</v>
      </c>
      <c r="N1064" s="242">
        <f>IF(ISBLANK(INDEX('Policy Characteristics'!H:H,MATCH($C1064,'Policy Characteristics'!$C:$C,0))),"",INDEX('Policy Characteristics'!H:H,MATCH($C1064,'Policy Characteristics'!$C:$C,0)))</f>
        <v>0.01</v>
      </c>
      <c r="O1064" s="446" t="str">
        <f>IF(ISBLANK(INDEX('Policy Characteristics'!I:I,MATCH($C1064,'Policy Characteristics'!$C:$C,0))),"",INDEX('Policy Characteristics'!I:I,MATCH($C1064,'Policy Characteristics'!$C:$C,0)))</f>
        <v>% reduction in energy use</v>
      </c>
      <c r="P1064" s="446" t="str">
        <f>IF(ISBLANK(INDEX('Policy Characteristics'!J:J,MATCH($C1064,'Policy Characteristics'!$C:$C,0))),"",INDEX('Policy Characteristics'!J:J,MATCH($C1064,'Policy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4" s="446" t="str">
        <f>IF(ISBLANK(INDEX('Policy Characteristics'!K:K,MATCH($C1064,'Policy Characteristics'!$C:$C,0))),"",INDEX('Policy Characteristics'!K:K,MATCH($C1064,'Policy Characteristics'!$C:$C,0)))</f>
        <v>industry-ag-main.html#eff-stds</v>
      </c>
      <c r="R1064" s="446" t="str">
        <f>IF(ISBLANK(INDEX('Policy Characteristics'!L:L,MATCH($C1064,'Policy Characteristics'!$C:$C,0))),"",INDEX('Policy Characteristics'!L:L,MATCH($C1064,'Policy Characteristics'!$C:$C,0)))</f>
        <v>industry-energy-efficiency-standards.html</v>
      </c>
    </row>
    <row r="1065" spans="1:18" s="446" customFormat="1" x14ac:dyDescent="0.25">
      <c r="A1065" s="446" t="str">
        <f>IF(ISBLANK(INDEX('Policy Characteristics'!A:A,MATCH($C1065,'Policy Characteristics'!$C:$C,0))),"",INDEX('Policy Characteristics'!A:A,MATCH($C1065,'Policy Characteristics'!$C:$C,0)))</f>
        <v>Industry</v>
      </c>
      <c r="B1065" s="467" t="str">
        <f>IF(ISBLANK(INDEX('Policy Characteristics'!B:B,MATCH($C1065,'Policy Characteristics'!$C:$C,0))),"",INDEX('Policy Characteristics'!B:B,MATCH($C1065,'Policy Characteristics'!$C:$C,0)))</f>
        <v>Industry Energy Efficiency Standards</v>
      </c>
      <c r="C1065" s="446" t="str">
        <f t="shared" si="43"/>
        <v>Percentage Improvement in Eqpt Efficiency Standards above BAU</v>
      </c>
      <c r="D1065" s="294" t="s">
        <v>3070</v>
      </c>
      <c r="E1065" s="339" t="s">
        <v>2707</v>
      </c>
      <c r="F1065" t="s">
        <v>3034</v>
      </c>
      <c r="G1065" s="339" t="s">
        <v>2711</v>
      </c>
      <c r="H1065" s="20">
        <v>1025</v>
      </c>
      <c r="I1065" s="468" t="s">
        <v>43</v>
      </c>
      <c r="J1065" s="469" t="str">
        <f>IF(ISBLANK(INDEX('Policy Characteristics'!D:D,MATCH($C1065,'Policy Characteristics'!$C:$C,0))),"",INDEX('Policy Characteristics'!D:D,MATCH($C1065,'Policy Characteristics'!$C:$C,0)))</f>
        <v>Industry Energy Efficiency Standards</v>
      </c>
      <c r="K1065" s="446" t="str">
        <f>IF(ISBLANK(INDEX('Policy Characteristics'!E:E,MATCH($C1065,'Policy Characteristics'!$C:$C,0))),"",INDEX('Policy Characteristics'!E:E,MATCH($C1065,'Policy Characteristics'!$C:$C,0)))</f>
        <v>indst efficiency standards</v>
      </c>
      <c r="L1065" s="242">
        <f>IF(ISBLANK(INDEX('Policy Characteristics'!F:F,MATCH($C1065,'Policy Characteristics'!$C:$C,0))),"",INDEX('Policy Characteristics'!F:F,MATCH($C1065,'Policy Characteristics'!$C:$C,0)))</f>
        <v>0</v>
      </c>
      <c r="M1065" s="242">
        <f>IF(ISBLANK(INDEX('Policy Characteristics'!G:G,MATCH($C1065,'Policy Characteristics'!$C:$C,0))),"",INDEX('Policy Characteristics'!G:G,MATCH($C1065,'Policy Characteristics'!$C:$C,0)))</f>
        <v>0.25</v>
      </c>
      <c r="N1065" s="242">
        <f>IF(ISBLANK(INDEX('Policy Characteristics'!H:H,MATCH($C1065,'Policy Characteristics'!$C:$C,0))),"",INDEX('Policy Characteristics'!H:H,MATCH($C1065,'Policy Characteristics'!$C:$C,0)))</f>
        <v>0.01</v>
      </c>
      <c r="O1065" s="446" t="str">
        <f>IF(ISBLANK(INDEX('Policy Characteristics'!I:I,MATCH($C1065,'Policy Characteristics'!$C:$C,0))),"",INDEX('Policy Characteristics'!I:I,MATCH($C1065,'Policy Characteristics'!$C:$C,0)))</f>
        <v>% reduction in energy use</v>
      </c>
      <c r="P1065" s="446" t="str">
        <f>IF(ISBLANK(INDEX('Policy Characteristics'!J:J,MATCH($C1065,'Policy Characteristics'!$C:$C,0))),"",INDEX('Policy Characteristics'!J:J,MATCH($C1065,'Policy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5" s="446" t="str">
        <f>IF(ISBLANK(INDEX('Policy Characteristics'!K:K,MATCH($C1065,'Policy Characteristics'!$C:$C,0))),"",INDEX('Policy Characteristics'!K:K,MATCH($C1065,'Policy Characteristics'!$C:$C,0)))</f>
        <v>industry-ag-main.html#eff-stds</v>
      </c>
      <c r="R1065" s="446" t="str">
        <f>IF(ISBLANK(INDEX('Policy Characteristics'!L:L,MATCH($C1065,'Policy Characteristics'!$C:$C,0))),"",INDEX('Policy Characteristics'!L:L,MATCH($C1065,'Policy Characteristics'!$C:$C,0)))</f>
        <v>industry-energy-efficiency-standards.html</v>
      </c>
    </row>
    <row r="1066" spans="1:18" s="446" customFormat="1" x14ac:dyDescent="0.25">
      <c r="A1066" s="446" t="str">
        <f>IF(ISBLANK(INDEX('Policy Characteristics'!A:A,MATCH($C1066,'Policy Characteristics'!$C:$C,0))),"",INDEX('Policy Characteristics'!A:A,MATCH($C1066,'Policy Characteristics'!$C:$C,0)))</f>
        <v>Industry</v>
      </c>
      <c r="B1066" s="467" t="str">
        <f>IF(ISBLANK(INDEX('Policy Characteristics'!B:B,MATCH($C1066,'Policy Characteristics'!$C:$C,0))),"",INDEX('Policy Characteristics'!B:B,MATCH($C1066,'Policy Characteristics'!$C:$C,0)))</f>
        <v>Industry Energy Efficiency Standards</v>
      </c>
      <c r="C1066" s="446" t="str">
        <f t="shared" si="43"/>
        <v>Percentage Improvement in Eqpt Efficiency Standards above BAU</v>
      </c>
      <c r="D1066" s="294" t="s">
        <v>3070</v>
      </c>
      <c r="E1066" s="339" t="s">
        <v>2708</v>
      </c>
      <c r="F1066" t="s">
        <v>3034</v>
      </c>
      <c r="G1066" s="339" t="s">
        <v>2712</v>
      </c>
      <c r="H1066" s="20">
        <v>1026</v>
      </c>
      <c r="I1066" s="468" t="s">
        <v>43</v>
      </c>
      <c r="J1066" s="469" t="str">
        <f>IF(ISBLANK(INDEX('Policy Characteristics'!D:D,MATCH($C1066,'Policy Characteristics'!$C:$C,0))),"",INDEX('Policy Characteristics'!D:D,MATCH($C1066,'Policy Characteristics'!$C:$C,0)))</f>
        <v>Industry Energy Efficiency Standards</v>
      </c>
      <c r="K1066" s="446" t="str">
        <f>IF(ISBLANK(INDEX('Policy Characteristics'!E:E,MATCH($C1066,'Policy Characteristics'!$C:$C,0))),"",INDEX('Policy Characteristics'!E:E,MATCH($C1066,'Policy Characteristics'!$C:$C,0)))</f>
        <v>indst efficiency standards</v>
      </c>
      <c r="L1066" s="242">
        <f>IF(ISBLANK(INDEX('Policy Characteristics'!F:F,MATCH($C1066,'Policy Characteristics'!$C:$C,0))),"",INDEX('Policy Characteristics'!F:F,MATCH($C1066,'Policy Characteristics'!$C:$C,0)))</f>
        <v>0</v>
      </c>
      <c r="M1066" s="242">
        <f>IF(ISBLANK(INDEX('Policy Characteristics'!G:G,MATCH($C1066,'Policy Characteristics'!$C:$C,0))),"",INDEX('Policy Characteristics'!G:G,MATCH($C1066,'Policy Characteristics'!$C:$C,0)))</f>
        <v>0.25</v>
      </c>
      <c r="N1066" s="242">
        <f>IF(ISBLANK(INDEX('Policy Characteristics'!H:H,MATCH($C1066,'Policy Characteristics'!$C:$C,0))),"",INDEX('Policy Characteristics'!H:H,MATCH($C1066,'Policy Characteristics'!$C:$C,0)))</f>
        <v>0.01</v>
      </c>
      <c r="O1066" s="446" t="str">
        <f>IF(ISBLANK(INDEX('Policy Characteristics'!I:I,MATCH($C1066,'Policy Characteristics'!$C:$C,0))),"",INDEX('Policy Characteristics'!I:I,MATCH($C1066,'Policy Characteristics'!$C:$C,0)))</f>
        <v>% reduction in energy use</v>
      </c>
      <c r="P1066" s="446" t="str">
        <f>IF(ISBLANK(INDEX('Policy Characteristics'!J:J,MATCH($C1066,'Policy Characteristics'!$C:$C,0))),"",INDEX('Policy Characteristics'!J:J,MATCH($C1066,'Policy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6" s="446" t="str">
        <f>IF(ISBLANK(INDEX('Policy Characteristics'!K:K,MATCH($C1066,'Policy Characteristics'!$C:$C,0))),"",INDEX('Policy Characteristics'!K:K,MATCH($C1066,'Policy Characteristics'!$C:$C,0)))</f>
        <v>industry-ag-main.html#eff-stds</v>
      </c>
      <c r="R1066" s="446" t="str">
        <f>IF(ISBLANK(INDEX('Policy Characteristics'!L:L,MATCH($C1066,'Policy Characteristics'!$C:$C,0))),"",INDEX('Policy Characteristics'!L:L,MATCH($C1066,'Policy Characteristics'!$C:$C,0)))</f>
        <v>industry-energy-efficiency-standards.html</v>
      </c>
    </row>
    <row r="1067" spans="1:18" s="446" customFormat="1" x14ac:dyDescent="0.25">
      <c r="A1067" s="446" t="str">
        <f>IF(ISBLANK(INDEX('Policy Characteristics'!A:A,MATCH($C1067,'Policy Characteristics'!$C:$C,0))),"",INDEX('Policy Characteristics'!A:A,MATCH($C1067,'Policy Characteristics'!$C:$C,0)))</f>
        <v>Industry</v>
      </c>
      <c r="B1067" s="467" t="str">
        <f>IF(ISBLANK(INDEX('Policy Characteristics'!B:B,MATCH($C1067,'Policy Characteristics'!$C:$C,0))),"",INDEX('Policy Characteristics'!B:B,MATCH($C1067,'Policy Characteristics'!$C:$C,0)))</f>
        <v>Industry Energy Efficiency Standards</v>
      </c>
      <c r="C1067" s="446" t="str">
        <f t="shared" si="43"/>
        <v>Percentage Improvement in Eqpt Efficiency Standards above BAU</v>
      </c>
      <c r="D1067" s="294" t="s">
        <v>3070</v>
      </c>
      <c r="E1067" s="339" t="s">
        <v>2705</v>
      </c>
      <c r="F1067" t="s">
        <v>3034</v>
      </c>
      <c r="G1067" s="339" t="s">
        <v>2710</v>
      </c>
      <c r="H1067" s="20">
        <v>1027</v>
      </c>
      <c r="I1067" s="468" t="s">
        <v>44</v>
      </c>
      <c r="J1067" s="469" t="str">
        <f>IF(ISBLANK(INDEX('Policy Characteristics'!D:D,MATCH($C1067,'Policy Characteristics'!$C:$C,0))),"",INDEX('Policy Characteristics'!D:D,MATCH($C1067,'Policy Characteristics'!$C:$C,0)))</f>
        <v>Industry Energy Efficiency Standards</v>
      </c>
      <c r="K1067" s="446" t="str">
        <f>IF(ISBLANK(INDEX('Policy Characteristics'!E:E,MATCH($C1067,'Policy Characteristics'!$C:$C,0))),"",INDEX('Policy Characteristics'!E:E,MATCH($C1067,'Policy Characteristics'!$C:$C,0)))</f>
        <v>indst efficiency standards</v>
      </c>
      <c r="L1067" s="242">
        <f>IF(ISBLANK(INDEX('Policy Characteristics'!F:F,MATCH($C1067,'Policy Characteristics'!$C:$C,0))),"",INDEX('Policy Characteristics'!F:F,MATCH($C1067,'Policy Characteristics'!$C:$C,0)))</f>
        <v>0</v>
      </c>
      <c r="M1067" s="242">
        <f>IF(ISBLANK(INDEX('Policy Characteristics'!G:G,MATCH($C1067,'Policy Characteristics'!$C:$C,0))),"",INDEX('Policy Characteristics'!G:G,MATCH($C1067,'Policy Characteristics'!$C:$C,0)))</f>
        <v>0.25</v>
      </c>
      <c r="N1067" s="242">
        <f>IF(ISBLANK(INDEX('Policy Characteristics'!H:H,MATCH($C1067,'Policy Characteristics'!$C:$C,0))),"",INDEX('Policy Characteristics'!H:H,MATCH($C1067,'Policy Characteristics'!$C:$C,0)))</f>
        <v>0.01</v>
      </c>
      <c r="O1067" s="446" t="str">
        <f>IF(ISBLANK(INDEX('Policy Characteristics'!I:I,MATCH($C1067,'Policy Characteristics'!$C:$C,0))),"",INDEX('Policy Characteristics'!I:I,MATCH($C1067,'Policy Characteristics'!$C:$C,0)))</f>
        <v>% reduction in energy use</v>
      </c>
      <c r="P1067" s="446" t="str">
        <f>IF(ISBLANK(INDEX('Policy Characteristics'!J:J,MATCH($C1067,'Policy Characteristics'!$C:$C,0))),"",INDEX('Policy Characteristics'!J:J,MATCH($C1067,'Policy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7" s="446" t="str">
        <f>IF(ISBLANK(INDEX('Policy Characteristics'!K:K,MATCH($C1067,'Policy Characteristics'!$C:$C,0))),"",INDEX('Policy Characteristics'!K:K,MATCH($C1067,'Policy Characteristics'!$C:$C,0)))</f>
        <v>industry-ag-main.html#eff-stds</v>
      </c>
      <c r="R1067" s="446" t="str">
        <f>IF(ISBLANK(INDEX('Policy Characteristics'!L:L,MATCH($C1067,'Policy Characteristics'!$C:$C,0))),"",INDEX('Policy Characteristics'!L:L,MATCH($C1067,'Policy Characteristics'!$C:$C,0)))</f>
        <v>industry-energy-efficiency-standards.html</v>
      </c>
    </row>
    <row r="1068" spans="1:18" s="446" customFormat="1" x14ac:dyDescent="0.25">
      <c r="A1068" s="446" t="str">
        <f>IF(ISBLANK(INDEX('Policy Characteristics'!A:A,MATCH($C1068,'Policy Characteristics'!$C:$C,0))),"",INDEX('Policy Characteristics'!A:A,MATCH($C1068,'Policy Characteristics'!$C:$C,0)))</f>
        <v>Industry</v>
      </c>
      <c r="B1068" s="467" t="str">
        <f>IF(ISBLANK(INDEX('Policy Characteristics'!B:B,MATCH($C1068,'Policy Characteristics'!$C:$C,0))),"",INDEX('Policy Characteristics'!B:B,MATCH($C1068,'Policy Characteristics'!$C:$C,0)))</f>
        <v>Industry Energy Efficiency Standards</v>
      </c>
      <c r="C1068" s="446" t="str">
        <f t="shared" si="43"/>
        <v>Percentage Improvement in Eqpt Efficiency Standards above BAU</v>
      </c>
      <c r="D1068" s="294" t="s">
        <v>3071</v>
      </c>
      <c r="E1068" s="339" t="s">
        <v>2398</v>
      </c>
      <c r="F1068" t="s">
        <v>3035</v>
      </c>
      <c r="G1068" s="339" t="s">
        <v>2404</v>
      </c>
      <c r="H1068" s="20">
        <v>1028</v>
      </c>
      <c r="I1068" s="468" t="s">
        <v>43</v>
      </c>
      <c r="J1068" s="469" t="str">
        <f>IF(ISBLANK(INDEX('Policy Characteristics'!D:D,MATCH($C1068,'Policy Characteristics'!$C:$C,0))),"",INDEX('Policy Characteristics'!D:D,MATCH($C1068,'Policy Characteristics'!$C:$C,0)))</f>
        <v>Industry Energy Efficiency Standards</v>
      </c>
      <c r="K1068" s="446" t="str">
        <f>IF(ISBLANK(INDEX('Policy Characteristics'!E:E,MATCH($C1068,'Policy Characteristics'!$C:$C,0))),"",INDEX('Policy Characteristics'!E:E,MATCH($C1068,'Policy Characteristics'!$C:$C,0)))</f>
        <v>indst efficiency standards</v>
      </c>
      <c r="L1068" s="242">
        <f>IF(ISBLANK(INDEX('Policy Characteristics'!F:F,MATCH($C1068,'Policy Characteristics'!$C:$C,0))),"",INDEX('Policy Characteristics'!F:F,MATCH($C1068,'Policy Characteristics'!$C:$C,0)))</f>
        <v>0</v>
      </c>
      <c r="M1068" s="242">
        <f>IF(ISBLANK(INDEX('Policy Characteristics'!G:G,MATCH($C1068,'Policy Characteristics'!$C:$C,0))),"",INDEX('Policy Characteristics'!G:G,MATCH($C1068,'Policy Characteristics'!$C:$C,0)))</f>
        <v>0.25</v>
      </c>
      <c r="N1068" s="242">
        <f>IF(ISBLANK(INDEX('Policy Characteristics'!H:H,MATCH($C1068,'Policy Characteristics'!$C:$C,0))),"",INDEX('Policy Characteristics'!H:H,MATCH($C1068,'Policy Characteristics'!$C:$C,0)))</f>
        <v>0.01</v>
      </c>
      <c r="O1068" s="446" t="str">
        <f>IF(ISBLANK(INDEX('Policy Characteristics'!I:I,MATCH($C1068,'Policy Characteristics'!$C:$C,0))),"",INDEX('Policy Characteristics'!I:I,MATCH($C1068,'Policy Characteristics'!$C:$C,0)))</f>
        <v>% reduction in energy use</v>
      </c>
      <c r="P1068" s="446" t="str">
        <f>IF(ISBLANK(INDEX('Policy Characteristics'!J:J,MATCH($C1068,'Policy Characteristics'!$C:$C,0))),"",INDEX('Policy Characteristics'!J:J,MATCH($C1068,'Policy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8" s="446" t="str">
        <f>IF(ISBLANK(INDEX('Policy Characteristics'!K:K,MATCH($C1068,'Policy Characteristics'!$C:$C,0))),"",INDEX('Policy Characteristics'!K:K,MATCH($C1068,'Policy Characteristics'!$C:$C,0)))</f>
        <v>industry-ag-main.html#eff-stds</v>
      </c>
      <c r="R1068" s="446" t="str">
        <f>IF(ISBLANK(INDEX('Policy Characteristics'!L:L,MATCH($C1068,'Policy Characteristics'!$C:$C,0))),"",INDEX('Policy Characteristics'!L:L,MATCH($C1068,'Policy Characteristics'!$C:$C,0)))</f>
        <v>industry-energy-efficiency-standards.html</v>
      </c>
    </row>
    <row r="1069" spans="1:18" s="446" customFormat="1" x14ac:dyDescent="0.25">
      <c r="A1069" s="446" t="str">
        <f>IF(ISBLANK(INDEX('Policy Characteristics'!A:A,MATCH($C1069,'Policy Characteristics'!$C:$C,0))),"",INDEX('Policy Characteristics'!A:A,MATCH($C1069,'Policy Characteristics'!$C:$C,0)))</f>
        <v>Industry</v>
      </c>
      <c r="B1069" s="467" t="str">
        <f>IF(ISBLANK(INDEX('Policy Characteristics'!B:B,MATCH($C1069,'Policy Characteristics'!$C:$C,0))),"",INDEX('Policy Characteristics'!B:B,MATCH($C1069,'Policy Characteristics'!$C:$C,0)))</f>
        <v>Industry Energy Efficiency Standards</v>
      </c>
      <c r="C1069" s="446" t="str">
        <f t="shared" si="43"/>
        <v>Percentage Improvement in Eqpt Efficiency Standards above BAU</v>
      </c>
      <c r="D1069" s="294" t="s">
        <v>3071</v>
      </c>
      <c r="E1069" s="339" t="s">
        <v>2399</v>
      </c>
      <c r="F1069" t="s">
        <v>3035</v>
      </c>
      <c r="G1069" s="339" t="s">
        <v>2407</v>
      </c>
      <c r="H1069" s="20">
        <v>1029</v>
      </c>
      <c r="I1069" s="468" t="s">
        <v>43</v>
      </c>
      <c r="J1069" s="469" t="str">
        <f>IF(ISBLANK(INDEX('Policy Characteristics'!D:D,MATCH($C1069,'Policy Characteristics'!$C:$C,0))),"",INDEX('Policy Characteristics'!D:D,MATCH($C1069,'Policy Characteristics'!$C:$C,0)))</f>
        <v>Industry Energy Efficiency Standards</v>
      </c>
      <c r="K1069" s="446" t="str">
        <f>IF(ISBLANK(INDEX('Policy Characteristics'!E:E,MATCH($C1069,'Policy Characteristics'!$C:$C,0))),"",INDEX('Policy Characteristics'!E:E,MATCH($C1069,'Policy Characteristics'!$C:$C,0)))</f>
        <v>indst efficiency standards</v>
      </c>
      <c r="L1069" s="242">
        <f>IF(ISBLANK(INDEX('Policy Characteristics'!F:F,MATCH($C1069,'Policy Characteristics'!$C:$C,0))),"",INDEX('Policy Characteristics'!F:F,MATCH($C1069,'Policy Characteristics'!$C:$C,0)))</f>
        <v>0</v>
      </c>
      <c r="M1069" s="242">
        <f>IF(ISBLANK(INDEX('Policy Characteristics'!G:G,MATCH($C1069,'Policy Characteristics'!$C:$C,0))),"",INDEX('Policy Characteristics'!G:G,MATCH($C1069,'Policy Characteristics'!$C:$C,0)))</f>
        <v>0.25</v>
      </c>
      <c r="N1069" s="242">
        <f>IF(ISBLANK(INDEX('Policy Characteristics'!H:H,MATCH($C1069,'Policy Characteristics'!$C:$C,0))),"",INDEX('Policy Characteristics'!H:H,MATCH($C1069,'Policy Characteristics'!$C:$C,0)))</f>
        <v>0.01</v>
      </c>
      <c r="O1069" s="446" t="str">
        <f>IF(ISBLANK(INDEX('Policy Characteristics'!I:I,MATCH($C1069,'Policy Characteristics'!$C:$C,0))),"",INDEX('Policy Characteristics'!I:I,MATCH($C1069,'Policy Characteristics'!$C:$C,0)))</f>
        <v>% reduction in energy use</v>
      </c>
      <c r="P1069" s="446" t="str">
        <f>IF(ISBLANK(INDEX('Policy Characteristics'!J:J,MATCH($C1069,'Policy Characteristics'!$C:$C,0))),"",INDEX('Policy Characteristics'!J:J,MATCH($C1069,'Policy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9" s="446" t="str">
        <f>IF(ISBLANK(INDEX('Policy Characteristics'!K:K,MATCH($C1069,'Policy Characteristics'!$C:$C,0))),"",INDEX('Policy Characteristics'!K:K,MATCH($C1069,'Policy Characteristics'!$C:$C,0)))</f>
        <v>industry-ag-main.html#eff-stds</v>
      </c>
      <c r="R1069" s="446" t="str">
        <f>IF(ISBLANK(INDEX('Policy Characteristics'!L:L,MATCH($C1069,'Policy Characteristics'!$C:$C,0))),"",INDEX('Policy Characteristics'!L:L,MATCH($C1069,'Policy Characteristics'!$C:$C,0)))</f>
        <v>industry-energy-efficiency-standards.html</v>
      </c>
    </row>
    <row r="1070" spans="1:18" s="446" customFormat="1" x14ac:dyDescent="0.25">
      <c r="A1070" s="446" t="str">
        <f>IF(ISBLANK(INDEX('Policy Characteristics'!A:A,MATCH($C1070,'Policy Characteristics'!$C:$C,0))),"",INDEX('Policy Characteristics'!A:A,MATCH($C1070,'Policy Characteristics'!$C:$C,0)))</f>
        <v>Industry</v>
      </c>
      <c r="B1070" s="467" t="str">
        <f>IF(ISBLANK(INDEX('Policy Characteristics'!B:B,MATCH($C1070,'Policy Characteristics'!$C:$C,0))),"",INDEX('Policy Characteristics'!B:B,MATCH($C1070,'Policy Characteristics'!$C:$C,0)))</f>
        <v>Industry Energy Efficiency Standards</v>
      </c>
      <c r="C1070" s="446" t="str">
        <f t="shared" si="43"/>
        <v>Percentage Improvement in Eqpt Efficiency Standards above BAU</v>
      </c>
      <c r="D1070" s="294" t="s">
        <v>3071</v>
      </c>
      <c r="E1070" s="339" t="s">
        <v>2400</v>
      </c>
      <c r="F1070" t="s">
        <v>3035</v>
      </c>
      <c r="G1070" s="339" t="s">
        <v>2408</v>
      </c>
      <c r="H1070" s="20">
        <v>1030</v>
      </c>
      <c r="I1070" s="468" t="s">
        <v>43</v>
      </c>
      <c r="J1070" s="469" t="str">
        <f>IF(ISBLANK(INDEX('Policy Characteristics'!D:D,MATCH($C1070,'Policy Characteristics'!$C:$C,0))),"",INDEX('Policy Characteristics'!D:D,MATCH($C1070,'Policy Characteristics'!$C:$C,0)))</f>
        <v>Industry Energy Efficiency Standards</v>
      </c>
      <c r="K1070" s="446" t="str">
        <f>IF(ISBLANK(INDEX('Policy Characteristics'!E:E,MATCH($C1070,'Policy Characteristics'!$C:$C,0))),"",INDEX('Policy Characteristics'!E:E,MATCH($C1070,'Policy Characteristics'!$C:$C,0)))</f>
        <v>indst efficiency standards</v>
      </c>
      <c r="L1070" s="242">
        <f>IF(ISBLANK(INDEX('Policy Characteristics'!F:F,MATCH($C1070,'Policy Characteristics'!$C:$C,0))),"",INDEX('Policy Characteristics'!F:F,MATCH($C1070,'Policy Characteristics'!$C:$C,0)))</f>
        <v>0</v>
      </c>
      <c r="M1070" s="242">
        <f>IF(ISBLANK(INDEX('Policy Characteristics'!G:G,MATCH($C1070,'Policy Characteristics'!$C:$C,0))),"",INDEX('Policy Characteristics'!G:G,MATCH($C1070,'Policy Characteristics'!$C:$C,0)))</f>
        <v>0.25</v>
      </c>
      <c r="N1070" s="242">
        <f>IF(ISBLANK(INDEX('Policy Characteristics'!H:H,MATCH($C1070,'Policy Characteristics'!$C:$C,0))),"",INDEX('Policy Characteristics'!H:H,MATCH($C1070,'Policy Characteristics'!$C:$C,0)))</f>
        <v>0.01</v>
      </c>
      <c r="O1070" s="446" t="str">
        <f>IF(ISBLANK(INDEX('Policy Characteristics'!I:I,MATCH($C1070,'Policy Characteristics'!$C:$C,0))),"",INDEX('Policy Characteristics'!I:I,MATCH($C1070,'Policy Characteristics'!$C:$C,0)))</f>
        <v>% reduction in energy use</v>
      </c>
      <c r="P1070" s="446" t="str">
        <f>IF(ISBLANK(INDEX('Policy Characteristics'!J:J,MATCH($C1070,'Policy Characteristics'!$C:$C,0))),"",INDEX('Policy Characteristics'!J:J,MATCH($C1070,'Policy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0" s="446" t="str">
        <f>IF(ISBLANK(INDEX('Policy Characteristics'!K:K,MATCH($C1070,'Policy Characteristics'!$C:$C,0))),"",INDEX('Policy Characteristics'!K:K,MATCH($C1070,'Policy Characteristics'!$C:$C,0)))</f>
        <v>industry-ag-main.html#eff-stds</v>
      </c>
      <c r="R1070" s="446" t="str">
        <f>IF(ISBLANK(INDEX('Policy Characteristics'!L:L,MATCH($C1070,'Policy Characteristics'!$C:$C,0))),"",INDEX('Policy Characteristics'!L:L,MATCH($C1070,'Policy Characteristics'!$C:$C,0)))</f>
        <v>industry-energy-efficiency-standards.html</v>
      </c>
    </row>
    <row r="1071" spans="1:18" s="446" customFormat="1" x14ac:dyDescent="0.25">
      <c r="A1071" s="446" t="str">
        <f>IF(ISBLANK(INDEX('Policy Characteristics'!A:A,MATCH($C1071,'Policy Characteristics'!$C:$C,0))),"",INDEX('Policy Characteristics'!A:A,MATCH($C1071,'Policy Characteristics'!$C:$C,0)))</f>
        <v>Industry</v>
      </c>
      <c r="B1071" s="467" t="str">
        <f>IF(ISBLANK(INDEX('Policy Characteristics'!B:B,MATCH($C1071,'Policy Characteristics'!$C:$C,0))),"",INDEX('Policy Characteristics'!B:B,MATCH($C1071,'Policy Characteristics'!$C:$C,0)))</f>
        <v>Industry Energy Efficiency Standards</v>
      </c>
      <c r="C1071" s="446" t="str">
        <f t="shared" si="43"/>
        <v>Percentage Improvement in Eqpt Efficiency Standards above BAU</v>
      </c>
      <c r="D1071" s="294" t="s">
        <v>3071</v>
      </c>
      <c r="E1071" s="339" t="s">
        <v>2401</v>
      </c>
      <c r="F1071" t="s">
        <v>3035</v>
      </c>
      <c r="G1071" s="339" t="s">
        <v>2405</v>
      </c>
      <c r="H1071" s="20">
        <v>1031</v>
      </c>
      <c r="I1071" s="468" t="s">
        <v>44</v>
      </c>
      <c r="J1071" s="469" t="str">
        <f>IF(ISBLANK(INDEX('Policy Characteristics'!D:D,MATCH($C1071,'Policy Characteristics'!$C:$C,0))),"",INDEX('Policy Characteristics'!D:D,MATCH($C1071,'Policy Characteristics'!$C:$C,0)))</f>
        <v>Industry Energy Efficiency Standards</v>
      </c>
      <c r="K1071" s="446" t="str">
        <f>IF(ISBLANK(INDEX('Policy Characteristics'!E:E,MATCH($C1071,'Policy Characteristics'!$C:$C,0))),"",INDEX('Policy Characteristics'!E:E,MATCH($C1071,'Policy Characteristics'!$C:$C,0)))</f>
        <v>indst efficiency standards</v>
      </c>
      <c r="L1071" s="242">
        <f>IF(ISBLANK(INDEX('Policy Characteristics'!F:F,MATCH($C1071,'Policy Characteristics'!$C:$C,0))),"",INDEX('Policy Characteristics'!F:F,MATCH($C1071,'Policy Characteristics'!$C:$C,0)))</f>
        <v>0</v>
      </c>
      <c r="M1071" s="242">
        <f>IF(ISBLANK(INDEX('Policy Characteristics'!G:G,MATCH($C1071,'Policy Characteristics'!$C:$C,0))),"",INDEX('Policy Characteristics'!G:G,MATCH($C1071,'Policy Characteristics'!$C:$C,0)))</f>
        <v>0.25</v>
      </c>
      <c r="N1071" s="242">
        <f>IF(ISBLANK(INDEX('Policy Characteristics'!H:H,MATCH($C1071,'Policy Characteristics'!$C:$C,0))),"",INDEX('Policy Characteristics'!H:H,MATCH($C1071,'Policy Characteristics'!$C:$C,0)))</f>
        <v>0.01</v>
      </c>
      <c r="O1071" s="446" t="str">
        <f>IF(ISBLANK(INDEX('Policy Characteristics'!I:I,MATCH($C1071,'Policy Characteristics'!$C:$C,0))),"",INDEX('Policy Characteristics'!I:I,MATCH($C1071,'Policy Characteristics'!$C:$C,0)))</f>
        <v>% reduction in energy use</v>
      </c>
      <c r="P1071" s="446" t="str">
        <f>IF(ISBLANK(INDEX('Policy Characteristics'!J:J,MATCH($C1071,'Policy Characteristics'!$C:$C,0))),"",INDEX('Policy Characteristics'!J:J,MATCH($C1071,'Policy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1" s="446" t="str">
        <f>IF(ISBLANK(INDEX('Policy Characteristics'!K:K,MATCH($C1071,'Policy Characteristics'!$C:$C,0))),"",INDEX('Policy Characteristics'!K:K,MATCH($C1071,'Policy Characteristics'!$C:$C,0)))</f>
        <v>industry-ag-main.html#eff-stds</v>
      </c>
      <c r="R1071" s="446" t="str">
        <f>IF(ISBLANK(INDEX('Policy Characteristics'!L:L,MATCH($C1071,'Policy Characteristics'!$C:$C,0))),"",INDEX('Policy Characteristics'!L:L,MATCH($C1071,'Policy Characteristics'!$C:$C,0)))</f>
        <v>industry-energy-efficiency-standards.html</v>
      </c>
    </row>
    <row r="1072" spans="1:18" s="446" customFormat="1" x14ac:dyDescent="0.25">
      <c r="A1072" s="446" t="str">
        <f>IF(ISBLANK(INDEX('Policy Characteristics'!A:A,MATCH($C1072,'Policy Characteristics'!$C:$C,0))),"",INDEX('Policy Characteristics'!A:A,MATCH($C1072,'Policy Characteristics'!$C:$C,0)))</f>
        <v>Industry</v>
      </c>
      <c r="B1072" s="467" t="str">
        <f>IF(ISBLANK(INDEX('Policy Characteristics'!B:B,MATCH($C1072,'Policy Characteristics'!$C:$C,0))),"",INDEX('Policy Characteristics'!B:B,MATCH($C1072,'Policy Characteristics'!$C:$C,0)))</f>
        <v>Industry Energy Efficiency Standards</v>
      </c>
      <c r="C1072" s="446" t="str">
        <f t="shared" si="43"/>
        <v>Percentage Improvement in Eqpt Efficiency Standards above BAU</v>
      </c>
      <c r="D1072" s="294" t="s">
        <v>3071</v>
      </c>
      <c r="E1072" s="339" t="s">
        <v>2402</v>
      </c>
      <c r="F1072" t="s">
        <v>3035</v>
      </c>
      <c r="G1072" s="339" t="s">
        <v>2406</v>
      </c>
      <c r="H1072" s="20">
        <v>1032</v>
      </c>
      <c r="I1072" s="468" t="s">
        <v>43</v>
      </c>
      <c r="J1072" s="469" t="str">
        <f>IF(ISBLANK(INDEX('Policy Characteristics'!D:D,MATCH($C1072,'Policy Characteristics'!$C:$C,0))),"",INDEX('Policy Characteristics'!D:D,MATCH($C1072,'Policy Characteristics'!$C:$C,0)))</f>
        <v>Industry Energy Efficiency Standards</v>
      </c>
      <c r="K1072" s="446" t="str">
        <f>IF(ISBLANK(INDEX('Policy Characteristics'!E:E,MATCH($C1072,'Policy Characteristics'!$C:$C,0))),"",INDEX('Policy Characteristics'!E:E,MATCH($C1072,'Policy Characteristics'!$C:$C,0)))</f>
        <v>indst efficiency standards</v>
      </c>
      <c r="L1072" s="242">
        <f>IF(ISBLANK(INDEX('Policy Characteristics'!F:F,MATCH($C1072,'Policy Characteristics'!$C:$C,0))),"",INDEX('Policy Characteristics'!F:F,MATCH($C1072,'Policy Characteristics'!$C:$C,0)))</f>
        <v>0</v>
      </c>
      <c r="M1072" s="242">
        <f>IF(ISBLANK(INDEX('Policy Characteristics'!G:G,MATCH($C1072,'Policy Characteristics'!$C:$C,0))),"",INDEX('Policy Characteristics'!G:G,MATCH($C1072,'Policy Characteristics'!$C:$C,0)))</f>
        <v>0.25</v>
      </c>
      <c r="N1072" s="242">
        <f>IF(ISBLANK(INDEX('Policy Characteristics'!H:H,MATCH($C1072,'Policy Characteristics'!$C:$C,0))),"",INDEX('Policy Characteristics'!H:H,MATCH($C1072,'Policy Characteristics'!$C:$C,0)))</f>
        <v>0.01</v>
      </c>
      <c r="O1072" s="446" t="str">
        <f>IF(ISBLANK(INDEX('Policy Characteristics'!I:I,MATCH($C1072,'Policy Characteristics'!$C:$C,0))),"",INDEX('Policy Characteristics'!I:I,MATCH($C1072,'Policy Characteristics'!$C:$C,0)))</f>
        <v>% reduction in energy use</v>
      </c>
      <c r="P1072" s="446" t="str">
        <f>IF(ISBLANK(INDEX('Policy Characteristics'!J:J,MATCH($C1072,'Policy Characteristics'!$C:$C,0))),"",INDEX('Policy Characteristics'!J:J,MATCH($C1072,'Policy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2" s="446" t="str">
        <f>IF(ISBLANK(INDEX('Policy Characteristics'!K:K,MATCH($C1072,'Policy Characteristics'!$C:$C,0))),"",INDEX('Policy Characteristics'!K:K,MATCH($C1072,'Policy Characteristics'!$C:$C,0)))</f>
        <v>industry-ag-main.html#eff-stds</v>
      </c>
      <c r="R1072" s="446" t="str">
        <f>IF(ISBLANK(INDEX('Policy Characteristics'!L:L,MATCH($C1072,'Policy Characteristics'!$C:$C,0))),"",INDEX('Policy Characteristics'!L:L,MATCH($C1072,'Policy Characteristics'!$C:$C,0)))</f>
        <v>industry-energy-efficiency-standards.html</v>
      </c>
    </row>
    <row r="1073" spans="1:18" s="446" customFormat="1" x14ac:dyDescent="0.25">
      <c r="A1073" s="446" t="str">
        <f>IF(ISBLANK(INDEX('Policy Characteristics'!A:A,MATCH($C1073,'Policy Characteristics'!$C:$C,0))),"",INDEX('Policy Characteristics'!A:A,MATCH($C1073,'Policy Characteristics'!$C:$C,0)))</f>
        <v>Industry</v>
      </c>
      <c r="B1073" s="467" t="str">
        <f>IF(ISBLANK(INDEX('Policy Characteristics'!B:B,MATCH($C1073,'Policy Characteristics'!$C:$C,0))),"",INDEX('Policy Characteristics'!B:B,MATCH($C1073,'Policy Characteristics'!$C:$C,0)))</f>
        <v>Industry Energy Efficiency Standards</v>
      </c>
      <c r="C1073" s="446" t="str">
        <f t="shared" si="43"/>
        <v>Percentage Improvement in Eqpt Efficiency Standards above BAU</v>
      </c>
      <c r="D1073" s="294" t="s">
        <v>3071</v>
      </c>
      <c r="E1073" s="339" t="s">
        <v>2403</v>
      </c>
      <c r="F1073" t="s">
        <v>3035</v>
      </c>
      <c r="G1073" s="339" t="s">
        <v>2409</v>
      </c>
      <c r="H1073" s="20">
        <v>1033</v>
      </c>
      <c r="I1073" s="468" t="s">
        <v>44</v>
      </c>
      <c r="J1073" s="469" t="str">
        <f>IF(ISBLANK(INDEX('Policy Characteristics'!D:D,MATCH($C1073,'Policy Characteristics'!$C:$C,0))),"",INDEX('Policy Characteristics'!D:D,MATCH($C1073,'Policy Characteristics'!$C:$C,0)))</f>
        <v>Industry Energy Efficiency Standards</v>
      </c>
      <c r="K1073" s="446" t="str">
        <f>IF(ISBLANK(INDEX('Policy Characteristics'!E:E,MATCH($C1073,'Policy Characteristics'!$C:$C,0))),"",INDEX('Policy Characteristics'!E:E,MATCH($C1073,'Policy Characteristics'!$C:$C,0)))</f>
        <v>indst efficiency standards</v>
      </c>
      <c r="L1073" s="242">
        <f>IF(ISBLANK(INDEX('Policy Characteristics'!F:F,MATCH($C1073,'Policy Characteristics'!$C:$C,0))),"",INDEX('Policy Characteristics'!F:F,MATCH($C1073,'Policy Characteristics'!$C:$C,0)))</f>
        <v>0</v>
      </c>
      <c r="M1073" s="242">
        <f>IF(ISBLANK(INDEX('Policy Characteristics'!G:G,MATCH($C1073,'Policy Characteristics'!$C:$C,0))),"",INDEX('Policy Characteristics'!G:G,MATCH($C1073,'Policy Characteristics'!$C:$C,0)))</f>
        <v>0.25</v>
      </c>
      <c r="N1073" s="242">
        <f>IF(ISBLANK(INDEX('Policy Characteristics'!H:H,MATCH($C1073,'Policy Characteristics'!$C:$C,0))),"",INDEX('Policy Characteristics'!H:H,MATCH($C1073,'Policy Characteristics'!$C:$C,0)))</f>
        <v>0.01</v>
      </c>
      <c r="O1073" s="446" t="str">
        <f>IF(ISBLANK(INDEX('Policy Characteristics'!I:I,MATCH($C1073,'Policy Characteristics'!$C:$C,0))),"",INDEX('Policy Characteristics'!I:I,MATCH($C1073,'Policy Characteristics'!$C:$C,0)))</f>
        <v>% reduction in energy use</v>
      </c>
      <c r="P1073" s="446" t="str">
        <f>IF(ISBLANK(INDEX('Policy Characteristics'!J:J,MATCH($C1073,'Policy Characteristics'!$C:$C,0))),"",INDEX('Policy Characteristics'!J:J,MATCH($C1073,'Policy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3" s="446" t="str">
        <f>IF(ISBLANK(INDEX('Policy Characteristics'!K:K,MATCH($C1073,'Policy Characteristics'!$C:$C,0))),"",INDEX('Policy Characteristics'!K:K,MATCH($C1073,'Policy Characteristics'!$C:$C,0)))</f>
        <v>industry-ag-main.html#eff-stds</v>
      </c>
      <c r="R1073" s="446" t="str">
        <f>IF(ISBLANK(INDEX('Policy Characteristics'!L:L,MATCH($C1073,'Policy Characteristics'!$C:$C,0))),"",INDEX('Policy Characteristics'!L:L,MATCH($C1073,'Policy Characteristics'!$C:$C,0)))</f>
        <v>industry-energy-efficiency-standards.html</v>
      </c>
    </row>
    <row r="1074" spans="1:18" s="446" customFormat="1" x14ac:dyDescent="0.25">
      <c r="A1074" s="446" t="str">
        <f>IF(ISBLANK(INDEX('Policy Characteristics'!A:A,MATCH($C1074,'Policy Characteristics'!$C:$C,0))),"",INDEX('Policy Characteristics'!A:A,MATCH($C1074,'Policy Characteristics'!$C:$C,0)))</f>
        <v>Industry</v>
      </c>
      <c r="B1074" s="467" t="str">
        <f>IF(ISBLANK(INDEX('Policy Characteristics'!B:B,MATCH($C1074,'Policy Characteristics'!$C:$C,0))),"",INDEX('Policy Characteristics'!B:B,MATCH($C1074,'Policy Characteristics'!$C:$C,0)))</f>
        <v>Industry Energy Efficiency Standards</v>
      </c>
      <c r="C1074" s="446" t="str">
        <f t="shared" si="43"/>
        <v>Percentage Improvement in Eqpt Efficiency Standards above BAU</v>
      </c>
      <c r="D1074" s="294" t="s">
        <v>3071</v>
      </c>
      <c r="E1074" s="339" t="s">
        <v>2706</v>
      </c>
      <c r="F1074" t="s">
        <v>3035</v>
      </c>
      <c r="G1074" s="339" t="s">
        <v>2709</v>
      </c>
      <c r="H1074" s="20">
        <v>1034</v>
      </c>
      <c r="I1074" s="468" t="s">
        <v>44</v>
      </c>
      <c r="J1074" s="469" t="str">
        <f>IF(ISBLANK(INDEX('Policy Characteristics'!D:D,MATCH($C1074,'Policy Characteristics'!$C:$C,0))),"",INDEX('Policy Characteristics'!D:D,MATCH($C1074,'Policy Characteristics'!$C:$C,0)))</f>
        <v>Industry Energy Efficiency Standards</v>
      </c>
      <c r="K1074" s="446" t="str">
        <f>IF(ISBLANK(INDEX('Policy Characteristics'!E:E,MATCH($C1074,'Policy Characteristics'!$C:$C,0))),"",INDEX('Policy Characteristics'!E:E,MATCH($C1074,'Policy Characteristics'!$C:$C,0)))</f>
        <v>indst efficiency standards</v>
      </c>
      <c r="L1074" s="242">
        <f>IF(ISBLANK(INDEX('Policy Characteristics'!F:F,MATCH($C1074,'Policy Characteristics'!$C:$C,0))),"",INDEX('Policy Characteristics'!F:F,MATCH($C1074,'Policy Characteristics'!$C:$C,0)))</f>
        <v>0</v>
      </c>
      <c r="M1074" s="242">
        <f>IF(ISBLANK(INDEX('Policy Characteristics'!G:G,MATCH($C1074,'Policy Characteristics'!$C:$C,0))),"",INDEX('Policy Characteristics'!G:G,MATCH($C1074,'Policy Characteristics'!$C:$C,0)))</f>
        <v>0.25</v>
      </c>
      <c r="N1074" s="242">
        <f>IF(ISBLANK(INDEX('Policy Characteristics'!H:H,MATCH($C1074,'Policy Characteristics'!$C:$C,0))),"",INDEX('Policy Characteristics'!H:H,MATCH($C1074,'Policy Characteristics'!$C:$C,0)))</f>
        <v>0.01</v>
      </c>
      <c r="O1074" s="446" t="str">
        <f>IF(ISBLANK(INDEX('Policy Characteristics'!I:I,MATCH($C1074,'Policy Characteristics'!$C:$C,0))),"",INDEX('Policy Characteristics'!I:I,MATCH($C1074,'Policy Characteristics'!$C:$C,0)))</f>
        <v>% reduction in energy use</v>
      </c>
      <c r="P1074" s="446" t="str">
        <f>IF(ISBLANK(INDEX('Policy Characteristics'!J:J,MATCH($C1074,'Policy Characteristics'!$C:$C,0))),"",INDEX('Policy Characteristics'!J:J,MATCH($C1074,'Policy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4" s="446" t="str">
        <f>IF(ISBLANK(INDEX('Policy Characteristics'!K:K,MATCH($C1074,'Policy Characteristics'!$C:$C,0))),"",INDEX('Policy Characteristics'!K:K,MATCH($C1074,'Policy Characteristics'!$C:$C,0)))</f>
        <v>industry-ag-main.html#eff-stds</v>
      </c>
      <c r="R1074" s="446" t="str">
        <f>IF(ISBLANK(INDEX('Policy Characteristics'!L:L,MATCH($C1074,'Policy Characteristics'!$C:$C,0))),"",INDEX('Policy Characteristics'!L:L,MATCH($C1074,'Policy Characteristics'!$C:$C,0)))</f>
        <v>industry-energy-efficiency-standards.html</v>
      </c>
    </row>
    <row r="1075" spans="1:18" s="446" customFormat="1" x14ac:dyDescent="0.25">
      <c r="A1075" s="446" t="str">
        <f>IF(ISBLANK(INDEX('Policy Characteristics'!A:A,MATCH($C1075,'Policy Characteristics'!$C:$C,0))),"",INDEX('Policy Characteristics'!A:A,MATCH($C1075,'Policy Characteristics'!$C:$C,0)))</f>
        <v>Industry</v>
      </c>
      <c r="B1075" s="467" t="str">
        <f>IF(ISBLANK(INDEX('Policy Characteristics'!B:B,MATCH($C1075,'Policy Characteristics'!$C:$C,0))),"",INDEX('Policy Characteristics'!B:B,MATCH($C1075,'Policy Characteristics'!$C:$C,0)))</f>
        <v>Industry Energy Efficiency Standards</v>
      </c>
      <c r="C1075" s="446" t="str">
        <f t="shared" si="43"/>
        <v>Percentage Improvement in Eqpt Efficiency Standards above BAU</v>
      </c>
      <c r="D1075" s="294" t="s">
        <v>3071</v>
      </c>
      <c r="E1075" s="339" t="s">
        <v>2707</v>
      </c>
      <c r="F1075" t="s">
        <v>3035</v>
      </c>
      <c r="G1075" s="339" t="s">
        <v>2711</v>
      </c>
      <c r="H1075" s="20">
        <v>1035</v>
      </c>
      <c r="I1075" s="468" t="s">
        <v>43</v>
      </c>
      <c r="J1075" s="469" t="str">
        <f>IF(ISBLANK(INDEX('Policy Characteristics'!D:D,MATCH($C1075,'Policy Characteristics'!$C:$C,0))),"",INDEX('Policy Characteristics'!D:D,MATCH($C1075,'Policy Characteristics'!$C:$C,0)))</f>
        <v>Industry Energy Efficiency Standards</v>
      </c>
      <c r="K1075" s="446" t="str">
        <f>IF(ISBLANK(INDEX('Policy Characteristics'!E:E,MATCH($C1075,'Policy Characteristics'!$C:$C,0))),"",INDEX('Policy Characteristics'!E:E,MATCH($C1075,'Policy Characteristics'!$C:$C,0)))</f>
        <v>indst efficiency standards</v>
      </c>
      <c r="L1075" s="242">
        <f>IF(ISBLANK(INDEX('Policy Characteristics'!F:F,MATCH($C1075,'Policy Characteristics'!$C:$C,0))),"",INDEX('Policy Characteristics'!F:F,MATCH($C1075,'Policy Characteristics'!$C:$C,0)))</f>
        <v>0</v>
      </c>
      <c r="M1075" s="242">
        <f>IF(ISBLANK(INDEX('Policy Characteristics'!G:G,MATCH($C1075,'Policy Characteristics'!$C:$C,0))),"",INDEX('Policy Characteristics'!G:G,MATCH($C1075,'Policy Characteristics'!$C:$C,0)))</f>
        <v>0.25</v>
      </c>
      <c r="N1075" s="242">
        <f>IF(ISBLANK(INDEX('Policy Characteristics'!H:H,MATCH($C1075,'Policy Characteristics'!$C:$C,0))),"",INDEX('Policy Characteristics'!H:H,MATCH($C1075,'Policy Characteristics'!$C:$C,0)))</f>
        <v>0.01</v>
      </c>
      <c r="O1075" s="446" t="str">
        <f>IF(ISBLANK(INDEX('Policy Characteristics'!I:I,MATCH($C1075,'Policy Characteristics'!$C:$C,0))),"",INDEX('Policy Characteristics'!I:I,MATCH($C1075,'Policy Characteristics'!$C:$C,0)))</f>
        <v>% reduction in energy use</v>
      </c>
      <c r="P1075" s="446" t="str">
        <f>IF(ISBLANK(INDEX('Policy Characteristics'!J:J,MATCH($C1075,'Policy Characteristics'!$C:$C,0))),"",INDEX('Policy Characteristics'!J:J,MATCH($C1075,'Policy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5" s="446" t="str">
        <f>IF(ISBLANK(INDEX('Policy Characteristics'!K:K,MATCH($C1075,'Policy Characteristics'!$C:$C,0))),"",INDEX('Policy Characteristics'!K:K,MATCH($C1075,'Policy Characteristics'!$C:$C,0)))</f>
        <v>industry-ag-main.html#eff-stds</v>
      </c>
      <c r="R1075" s="446" t="str">
        <f>IF(ISBLANK(INDEX('Policy Characteristics'!L:L,MATCH($C1075,'Policy Characteristics'!$C:$C,0))),"",INDEX('Policy Characteristics'!L:L,MATCH($C1075,'Policy Characteristics'!$C:$C,0)))</f>
        <v>industry-energy-efficiency-standards.html</v>
      </c>
    </row>
    <row r="1076" spans="1:18" s="446" customFormat="1" x14ac:dyDescent="0.25">
      <c r="A1076" s="446" t="str">
        <f>IF(ISBLANK(INDEX('Policy Characteristics'!A:A,MATCH($C1076,'Policy Characteristics'!$C:$C,0))),"",INDEX('Policy Characteristics'!A:A,MATCH($C1076,'Policy Characteristics'!$C:$C,0)))</f>
        <v>Industry</v>
      </c>
      <c r="B1076" s="467" t="str">
        <f>IF(ISBLANK(INDEX('Policy Characteristics'!B:B,MATCH($C1076,'Policy Characteristics'!$C:$C,0))),"",INDEX('Policy Characteristics'!B:B,MATCH($C1076,'Policy Characteristics'!$C:$C,0)))</f>
        <v>Industry Energy Efficiency Standards</v>
      </c>
      <c r="C1076" s="446" t="str">
        <f t="shared" si="43"/>
        <v>Percentage Improvement in Eqpt Efficiency Standards above BAU</v>
      </c>
      <c r="D1076" s="294" t="s">
        <v>3071</v>
      </c>
      <c r="E1076" s="339" t="s">
        <v>2708</v>
      </c>
      <c r="F1076" t="s">
        <v>3035</v>
      </c>
      <c r="G1076" s="339" t="s">
        <v>2712</v>
      </c>
      <c r="H1076" s="20">
        <v>1036</v>
      </c>
      <c r="I1076" s="468" t="s">
        <v>43</v>
      </c>
      <c r="J1076" s="469" t="str">
        <f>IF(ISBLANK(INDEX('Policy Characteristics'!D:D,MATCH($C1076,'Policy Characteristics'!$C:$C,0))),"",INDEX('Policy Characteristics'!D:D,MATCH($C1076,'Policy Characteristics'!$C:$C,0)))</f>
        <v>Industry Energy Efficiency Standards</v>
      </c>
      <c r="K1076" s="446" t="str">
        <f>IF(ISBLANK(INDEX('Policy Characteristics'!E:E,MATCH($C1076,'Policy Characteristics'!$C:$C,0))),"",INDEX('Policy Characteristics'!E:E,MATCH($C1076,'Policy Characteristics'!$C:$C,0)))</f>
        <v>indst efficiency standards</v>
      </c>
      <c r="L1076" s="242">
        <f>IF(ISBLANK(INDEX('Policy Characteristics'!F:F,MATCH($C1076,'Policy Characteristics'!$C:$C,0))),"",INDEX('Policy Characteristics'!F:F,MATCH($C1076,'Policy Characteristics'!$C:$C,0)))</f>
        <v>0</v>
      </c>
      <c r="M1076" s="242">
        <f>IF(ISBLANK(INDEX('Policy Characteristics'!G:G,MATCH($C1076,'Policy Characteristics'!$C:$C,0))),"",INDEX('Policy Characteristics'!G:G,MATCH($C1076,'Policy Characteristics'!$C:$C,0)))</f>
        <v>0.25</v>
      </c>
      <c r="N1076" s="242">
        <f>IF(ISBLANK(INDEX('Policy Characteristics'!H:H,MATCH($C1076,'Policy Characteristics'!$C:$C,0))),"",INDEX('Policy Characteristics'!H:H,MATCH($C1076,'Policy Characteristics'!$C:$C,0)))</f>
        <v>0.01</v>
      </c>
      <c r="O1076" s="446" t="str">
        <f>IF(ISBLANK(INDEX('Policy Characteristics'!I:I,MATCH($C1076,'Policy Characteristics'!$C:$C,0))),"",INDEX('Policy Characteristics'!I:I,MATCH($C1076,'Policy Characteristics'!$C:$C,0)))</f>
        <v>% reduction in energy use</v>
      </c>
      <c r="P1076" s="446" t="str">
        <f>IF(ISBLANK(INDEX('Policy Characteristics'!J:J,MATCH($C1076,'Policy Characteristics'!$C:$C,0))),"",INDEX('Policy Characteristics'!J:J,MATCH($C1076,'Policy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6" s="446" t="str">
        <f>IF(ISBLANK(INDEX('Policy Characteristics'!K:K,MATCH($C1076,'Policy Characteristics'!$C:$C,0))),"",INDEX('Policy Characteristics'!K:K,MATCH($C1076,'Policy Characteristics'!$C:$C,0)))</f>
        <v>industry-ag-main.html#eff-stds</v>
      </c>
      <c r="R1076" s="446" t="str">
        <f>IF(ISBLANK(INDEX('Policy Characteristics'!L:L,MATCH($C1076,'Policy Characteristics'!$C:$C,0))),"",INDEX('Policy Characteristics'!L:L,MATCH($C1076,'Policy Characteristics'!$C:$C,0)))</f>
        <v>industry-energy-efficiency-standards.html</v>
      </c>
    </row>
    <row r="1077" spans="1:18" s="446" customFormat="1" x14ac:dyDescent="0.25">
      <c r="A1077" s="446" t="str">
        <f>IF(ISBLANK(INDEX('Policy Characteristics'!A:A,MATCH($C1077,'Policy Characteristics'!$C:$C,0))),"",INDEX('Policy Characteristics'!A:A,MATCH($C1077,'Policy Characteristics'!$C:$C,0)))</f>
        <v>Industry</v>
      </c>
      <c r="B1077" s="467" t="str">
        <f>IF(ISBLANK(INDEX('Policy Characteristics'!B:B,MATCH($C1077,'Policy Characteristics'!$C:$C,0))),"",INDEX('Policy Characteristics'!B:B,MATCH($C1077,'Policy Characteristics'!$C:$C,0)))</f>
        <v>Industry Energy Efficiency Standards</v>
      </c>
      <c r="C1077" s="446" t="str">
        <f t="shared" si="43"/>
        <v>Percentage Improvement in Eqpt Efficiency Standards above BAU</v>
      </c>
      <c r="D1077" s="294" t="s">
        <v>3071</v>
      </c>
      <c r="E1077" s="339" t="s">
        <v>2705</v>
      </c>
      <c r="F1077" t="s">
        <v>3035</v>
      </c>
      <c r="G1077" s="339" t="s">
        <v>2710</v>
      </c>
      <c r="H1077" s="20">
        <v>1037</v>
      </c>
      <c r="I1077" s="468" t="s">
        <v>44</v>
      </c>
      <c r="J1077" s="469" t="str">
        <f>IF(ISBLANK(INDEX('Policy Characteristics'!D:D,MATCH($C1077,'Policy Characteristics'!$C:$C,0))),"",INDEX('Policy Characteristics'!D:D,MATCH($C1077,'Policy Characteristics'!$C:$C,0)))</f>
        <v>Industry Energy Efficiency Standards</v>
      </c>
      <c r="K1077" s="446" t="str">
        <f>IF(ISBLANK(INDEX('Policy Characteristics'!E:E,MATCH($C1077,'Policy Characteristics'!$C:$C,0))),"",INDEX('Policy Characteristics'!E:E,MATCH($C1077,'Policy Characteristics'!$C:$C,0)))</f>
        <v>indst efficiency standards</v>
      </c>
      <c r="L1077" s="242">
        <f>IF(ISBLANK(INDEX('Policy Characteristics'!F:F,MATCH($C1077,'Policy Characteristics'!$C:$C,0))),"",INDEX('Policy Characteristics'!F:F,MATCH($C1077,'Policy Characteristics'!$C:$C,0)))</f>
        <v>0</v>
      </c>
      <c r="M1077" s="242">
        <f>IF(ISBLANK(INDEX('Policy Characteristics'!G:G,MATCH($C1077,'Policy Characteristics'!$C:$C,0))),"",INDEX('Policy Characteristics'!G:G,MATCH($C1077,'Policy Characteristics'!$C:$C,0)))</f>
        <v>0.25</v>
      </c>
      <c r="N1077" s="242">
        <f>IF(ISBLANK(INDEX('Policy Characteristics'!H:H,MATCH($C1077,'Policy Characteristics'!$C:$C,0))),"",INDEX('Policy Characteristics'!H:H,MATCH($C1077,'Policy Characteristics'!$C:$C,0)))</f>
        <v>0.01</v>
      </c>
      <c r="O1077" s="446" t="str">
        <f>IF(ISBLANK(INDEX('Policy Characteristics'!I:I,MATCH($C1077,'Policy Characteristics'!$C:$C,0))),"",INDEX('Policy Characteristics'!I:I,MATCH($C1077,'Policy Characteristics'!$C:$C,0)))</f>
        <v>% reduction in energy use</v>
      </c>
      <c r="P1077" s="446" t="str">
        <f>IF(ISBLANK(INDEX('Policy Characteristics'!J:J,MATCH($C1077,'Policy Characteristics'!$C:$C,0))),"",INDEX('Policy Characteristics'!J:J,MATCH($C1077,'Policy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7" s="446" t="str">
        <f>IF(ISBLANK(INDEX('Policy Characteristics'!K:K,MATCH($C1077,'Policy Characteristics'!$C:$C,0))),"",INDEX('Policy Characteristics'!K:K,MATCH($C1077,'Policy Characteristics'!$C:$C,0)))</f>
        <v>industry-ag-main.html#eff-stds</v>
      </c>
      <c r="R1077" s="446" t="str">
        <f>IF(ISBLANK(INDEX('Policy Characteristics'!L:L,MATCH($C1077,'Policy Characteristics'!$C:$C,0))),"",INDEX('Policy Characteristics'!L:L,MATCH($C1077,'Policy Characteristics'!$C:$C,0)))</f>
        <v>industry-energy-efficiency-standards.html</v>
      </c>
    </row>
    <row r="1078" spans="1:18" s="446" customFormat="1" x14ac:dyDescent="0.25">
      <c r="A1078" s="446" t="str">
        <f>IF(ISBLANK(INDEX('Policy Characteristics'!A:A,MATCH($C1078,'Policy Characteristics'!$C:$C,0))),"",INDEX('Policy Characteristics'!A:A,MATCH($C1078,'Policy Characteristics'!$C:$C,0)))</f>
        <v>Industry</v>
      </c>
      <c r="B1078" s="467" t="str">
        <f>IF(ISBLANK(INDEX('Policy Characteristics'!B:B,MATCH($C1078,'Policy Characteristics'!$C:$C,0))),"",INDEX('Policy Characteristics'!B:B,MATCH($C1078,'Policy Characteristics'!$C:$C,0)))</f>
        <v>Industry Energy Efficiency Standards</v>
      </c>
      <c r="C1078" s="446" t="str">
        <f t="shared" si="43"/>
        <v>Percentage Improvement in Eqpt Efficiency Standards above BAU</v>
      </c>
      <c r="D1078" s="294" t="s">
        <v>3072</v>
      </c>
      <c r="E1078" s="339" t="s">
        <v>2398</v>
      </c>
      <c r="F1078" t="s">
        <v>3036</v>
      </c>
      <c r="G1078" s="339" t="s">
        <v>2404</v>
      </c>
      <c r="H1078" s="20">
        <v>1038</v>
      </c>
      <c r="I1078" s="468" t="s">
        <v>43</v>
      </c>
      <c r="J1078" s="469" t="str">
        <f>IF(ISBLANK(INDEX('Policy Characteristics'!D:D,MATCH($C1078,'Policy Characteristics'!$C:$C,0))),"",INDEX('Policy Characteristics'!D:D,MATCH($C1078,'Policy Characteristics'!$C:$C,0)))</f>
        <v>Industry Energy Efficiency Standards</v>
      </c>
      <c r="K1078" s="446" t="str">
        <f>IF(ISBLANK(INDEX('Policy Characteristics'!E:E,MATCH($C1078,'Policy Characteristics'!$C:$C,0))),"",INDEX('Policy Characteristics'!E:E,MATCH($C1078,'Policy Characteristics'!$C:$C,0)))</f>
        <v>indst efficiency standards</v>
      </c>
      <c r="L1078" s="242">
        <f>IF(ISBLANK(INDEX('Policy Characteristics'!F:F,MATCH($C1078,'Policy Characteristics'!$C:$C,0))),"",INDEX('Policy Characteristics'!F:F,MATCH($C1078,'Policy Characteristics'!$C:$C,0)))</f>
        <v>0</v>
      </c>
      <c r="M1078" s="242">
        <f>IF(ISBLANK(INDEX('Policy Characteristics'!G:G,MATCH($C1078,'Policy Characteristics'!$C:$C,0))),"",INDEX('Policy Characteristics'!G:G,MATCH($C1078,'Policy Characteristics'!$C:$C,0)))</f>
        <v>0.25</v>
      </c>
      <c r="N1078" s="242">
        <f>IF(ISBLANK(INDEX('Policy Characteristics'!H:H,MATCH($C1078,'Policy Characteristics'!$C:$C,0))),"",INDEX('Policy Characteristics'!H:H,MATCH($C1078,'Policy Characteristics'!$C:$C,0)))</f>
        <v>0.01</v>
      </c>
      <c r="O1078" s="446" t="str">
        <f>IF(ISBLANK(INDEX('Policy Characteristics'!I:I,MATCH($C1078,'Policy Characteristics'!$C:$C,0))),"",INDEX('Policy Characteristics'!I:I,MATCH($C1078,'Policy Characteristics'!$C:$C,0)))</f>
        <v>% reduction in energy use</v>
      </c>
      <c r="P1078" s="446" t="str">
        <f>IF(ISBLANK(INDEX('Policy Characteristics'!J:J,MATCH($C1078,'Policy Characteristics'!$C:$C,0))),"",INDEX('Policy Characteristics'!J:J,MATCH($C1078,'Policy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8" s="446" t="str">
        <f>IF(ISBLANK(INDEX('Policy Characteristics'!K:K,MATCH($C1078,'Policy Characteristics'!$C:$C,0))),"",INDEX('Policy Characteristics'!K:K,MATCH($C1078,'Policy Characteristics'!$C:$C,0)))</f>
        <v>industry-ag-main.html#eff-stds</v>
      </c>
      <c r="R1078" s="446" t="str">
        <f>IF(ISBLANK(INDEX('Policy Characteristics'!L:L,MATCH($C1078,'Policy Characteristics'!$C:$C,0))),"",INDEX('Policy Characteristics'!L:L,MATCH($C1078,'Policy Characteristics'!$C:$C,0)))</f>
        <v>industry-energy-efficiency-standards.html</v>
      </c>
    </row>
    <row r="1079" spans="1:18" s="446" customFormat="1" x14ac:dyDescent="0.25">
      <c r="A1079" s="446" t="str">
        <f>IF(ISBLANK(INDEX('Policy Characteristics'!A:A,MATCH($C1079,'Policy Characteristics'!$C:$C,0))),"",INDEX('Policy Characteristics'!A:A,MATCH($C1079,'Policy Characteristics'!$C:$C,0)))</f>
        <v>Industry</v>
      </c>
      <c r="B1079" s="467" t="str">
        <f>IF(ISBLANK(INDEX('Policy Characteristics'!B:B,MATCH($C1079,'Policy Characteristics'!$C:$C,0))),"",INDEX('Policy Characteristics'!B:B,MATCH($C1079,'Policy Characteristics'!$C:$C,0)))</f>
        <v>Industry Energy Efficiency Standards</v>
      </c>
      <c r="C1079" s="446" t="str">
        <f t="shared" si="43"/>
        <v>Percentage Improvement in Eqpt Efficiency Standards above BAU</v>
      </c>
      <c r="D1079" s="294" t="s">
        <v>3072</v>
      </c>
      <c r="E1079" s="339" t="s">
        <v>2399</v>
      </c>
      <c r="F1079" t="s">
        <v>3036</v>
      </c>
      <c r="G1079" s="339" t="s">
        <v>2407</v>
      </c>
      <c r="H1079" s="20">
        <v>1039</v>
      </c>
      <c r="I1079" s="468" t="s">
        <v>43</v>
      </c>
      <c r="J1079" s="469" t="str">
        <f>IF(ISBLANK(INDEX('Policy Characteristics'!D:D,MATCH($C1079,'Policy Characteristics'!$C:$C,0))),"",INDEX('Policy Characteristics'!D:D,MATCH($C1079,'Policy Characteristics'!$C:$C,0)))</f>
        <v>Industry Energy Efficiency Standards</v>
      </c>
      <c r="K1079" s="446" t="str">
        <f>IF(ISBLANK(INDEX('Policy Characteristics'!E:E,MATCH($C1079,'Policy Characteristics'!$C:$C,0))),"",INDEX('Policy Characteristics'!E:E,MATCH($C1079,'Policy Characteristics'!$C:$C,0)))</f>
        <v>indst efficiency standards</v>
      </c>
      <c r="L1079" s="242">
        <f>IF(ISBLANK(INDEX('Policy Characteristics'!F:F,MATCH($C1079,'Policy Characteristics'!$C:$C,0))),"",INDEX('Policy Characteristics'!F:F,MATCH($C1079,'Policy Characteristics'!$C:$C,0)))</f>
        <v>0</v>
      </c>
      <c r="M1079" s="242">
        <f>IF(ISBLANK(INDEX('Policy Characteristics'!G:G,MATCH($C1079,'Policy Characteristics'!$C:$C,0))),"",INDEX('Policy Characteristics'!G:G,MATCH($C1079,'Policy Characteristics'!$C:$C,0)))</f>
        <v>0.25</v>
      </c>
      <c r="N1079" s="242">
        <f>IF(ISBLANK(INDEX('Policy Characteristics'!H:H,MATCH($C1079,'Policy Characteristics'!$C:$C,0))),"",INDEX('Policy Characteristics'!H:H,MATCH($C1079,'Policy Characteristics'!$C:$C,0)))</f>
        <v>0.01</v>
      </c>
      <c r="O1079" s="446" t="str">
        <f>IF(ISBLANK(INDEX('Policy Characteristics'!I:I,MATCH($C1079,'Policy Characteristics'!$C:$C,0))),"",INDEX('Policy Characteristics'!I:I,MATCH($C1079,'Policy Characteristics'!$C:$C,0)))</f>
        <v>% reduction in energy use</v>
      </c>
      <c r="P1079" s="446" t="str">
        <f>IF(ISBLANK(INDEX('Policy Characteristics'!J:J,MATCH($C1079,'Policy Characteristics'!$C:$C,0))),"",INDEX('Policy Characteristics'!J:J,MATCH($C1079,'Policy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9" s="446" t="str">
        <f>IF(ISBLANK(INDEX('Policy Characteristics'!K:K,MATCH($C1079,'Policy Characteristics'!$C:$C,0))),"",INDEX('Policy Characteristics'!K:K,MATCH($C1079,'Policy Characteristics'!$C:$C,0)))</f>
        <v>industry-ag-main.html#eff-stds</v>
      </c>
      <c r="R1079" s="446" t="str">
        <f>IF(ISBLANK(INDEX('Policy Characteristics'!L:L,MATCH($C1079,'Policy Characteristics'!$C:$C,0))),"",INDEX('Policy Characteristics'!L:L,MATCH($C1079,'Policy Characteristics'!$C:$C,0)))</f>
        <v>industry-energy-efficiency-standards.html</v>
      </c>
    </row>
    <row r="1080" spans="1:18" s="446" customFormat="1" x14ac:dyDescent="0.25">
      <c r="A1080" s="446" t="str">
        <f>IF(ISBLANK(INDEX('Policy Characteristics'!A:A,MATCH($C1080,'Policy Characteristics'!$C:$C,0))),"",INDEX('Policy Characteristics'!A:A,MATCH($C1080,'Policy Characteristics'!$C:$C,0)))</f>
        <v>Industry</v>
      </c>
      <c r="B1080" s="467" t="str">
        <f>IF(ISBLANK(INDEX('Policy Characteristics'!B:B,MATCH($C1080,'Policy Characteristics'!$C:$C,0))),"",INDEX('Policy Characteristics'!B:B,MATCH($C1080,'Policy Characteristics'!$C:$C,0)))</f>
        <v>Industry Energy Efficiency Standards</v>
      </c>
      <c r="C1080" s="446" t="str">
        <f t="shared" si="43"/>
        <v>Percentage Improvement in Eqpt Efficiency Standards above BAU</v>
      </c>
      <c r="D1080" s="294" t="s">
        <v>3072</v>
      </c>
      <c r="E1080" s="339" t="s">
        <v>2400</v>
      </c>
      <c r="F1080" t="s">
        <v>3036</v>
      </c>
      <c r="G1080" s="339" t="s">
        <v>2408</v>
      </c>
      <c r="H1080" s="20">
        <v>1040</v>
      </c>
      <c r="I1080" s="468" t="s">
        <v>43</v>
      </c>
      <c r="J1080" s="469" t="str">
        <f>IF(ISBLANK(INDEX('Policy Characteristics'!D:D,MATCH($C1080,'Policy Characteristics'!$C:$C,0))),"",INDEX('Policy Characteristics'!D:D,MATCH($C1080,'Policy Characteristics'!$C:$C,0)))</f>
        <v>Industry Energy Efficiency Standards</v>
      </c>
      <c r="K1080" s="446" t="str">
        <f>IF(ISBLANK(INDEX('Policy Characteristics'!E:E,MATCH($C1080,'Policy Characteristics'!$C:$C,0))),"",INDEX('Policy Characteristics'!E:E,MATCH($C1080,'Policy Characteristics'!$C:$C,0)))</f>
        <v>indst efficiency standards</v>
      </c>
      <c r="L1080" s="242">
        <f>IF(ISBLANK(INDEX('Policy Characteristics'!F:F,MATCH($C1080,'Policy Characteristics'!$C:$C,0))),"",INDEX('Policy Characteristics'!F:F,MATCH($C1080,'Policy Characteristics'!$C:$C,0)))</f>
        <v>0</v>
      </c>
      <c r="M1080" s="242">
        <f>IF(ISBLANK(INDEX('Policy Characteristics'!G:G,MATCH($C1080,'Policy Characteristics'!$C:$C,0))),"",INDEX('Policy Characteristics'!G:G,MATCH($C1080,'Policy Characteristics'!$C:$C,0)))</f>
        <v>0.25</v>
      </c>
      <c r="N1080" s="242">
        <f>IF(ISBLANK(INDEX('Policy Characteristics'!H:H,MATCH($C1080,'Policy Characteristics'!$C:$C,0))),"",INDEX('Policy Characteristics'!H:H,MATCH($C1080,'Policy Characteristics'!$C:$C,0)))</f>
        <v>0.01</v>
      </c>
      <c r="O1080" s="446" t="str">
        <f>IF(ISBLANK(INDEX('Policy Characteristics'!I:I,MATCH($C1080,'Policy Characteristics'!$C:$C,0))),"",INDEX('Policy Characteristics'!I:I,MATCH($C1080,'Policy Characteristics'!$C:$C,0)))</f>
        <v>% reduction in energy use</v>
      </c>
      <c r="P1080" s="446" t="str">
        <f>IF(ISBLANK(INDEX('Policy Characteristics'!J:J,MATCH($C1080,'Policy Characteristics'!$C:$C,0))),"",INDEX('Policy Characteristics'!J:J,MATCH($C1080,'Policy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0" s="446" t="str">
        <f>IF(ISBLANK(INDEX('Policy Characteristics'!K:K,MATCH($C1080,'Policy Characteristics'!$C:$C,0))),"",INDEX('Policy Characteristics'!K:K,MATCH($C1080,'Policy Characteristics'!$C:$C,0)))</f>
        <v>industry-ag-main.html#eff-stds</v>
      </c>
      <c r="R1080" s="446" t="str">
        <f>IF(ISBLANK(INDEX('Policy Characteristics'!L:L,MATCH($C1080,'Policy Characteristics'!$C:$C,0))),"",INDEX('Policy Characteristics'!L:L,MATCH($C1080,'Policy Characteristics'!$C:$C,0)))</f>
        <v>industry-energy-efficiency-standards.html</v>
      </c>
    </row>
    <row r="1081" spans="1:18" s="446" customFormat="1" x14ac:dyDescent="0.25">
      <c r="A1081" s="446" t="str">
        <f>IF(ISBLANK(INDEX('Policy Characteristics'!A:A,MATCH($C1081,'Policy Characteristics'!$C:$C,0))),"",INDEX('Policy Characteristics'!A:A,MATCH($C1081,'Policy Characteristics'!$C:$C,0)))</f>
        <v>Industry</v>
      </c>
      <c r="B1081" s="467" t="str">
        <f>IF(ISBLANK(INDEX('Policy Characteristics'!B:B,MATCH($C1081,'Policy Characteristics'!$C:$C,0))),"",INDEX('Policy Characteristics'!B:B,MATCH($C1081,'Policy Characteristics'!$C:$C,0)))</f>
        <v>Industry Energy Efficiency Standards</v>
      </c>
      <c r="C1081" s="446" t="str">
        <f t="shared" si="43"/>
        <v>Percentage Improvement in Eqpt Efficiency Standards above BAU</v>
      </c>
      <c r="D1081" s="294" t="s">
        <v>3072</v>
      </c>
      <c r="E1081" s="339" t="s">
        <v>2401</v>
      </c>
      <c r="F1081" t="s">
        <v>3036</v>
      </c>
      <c r="G1081" s="339" t="s">
        <v>2405</v>
      </c>
      <c r="H1081" s="20">
        <v>1041</v>
      </c>
      <c r="I1081" s="468" t="s">
        <v>43</v>
      </c>
      <c r="J1081" s="469" t="str">
        <f>IF(ISBLANK(INDEX('Policy Characteristics'!D:D,MATCH($C1081,'Policy Characteristics'!$C:$C,0))),"",INDEX('Policy Characteristics'!D:D,MATCH($C1081,'Policy Characteristics'!$C:$C,0)))</f>
        <v>Industry Energy Efficiency Standards</v>
      </c>
      <c r="K1081" s="446" t="str">
        <f>IF(ISBLANK(INDEX('Policy Characteristics'!E:E,MATCH($C1081,'Policy Characteristics'!$C:$C,0))),"",INDEX('Policy Characteristics'!E:E,MATCH($C1081,'Policy Characteristics'!$C:$C,0)))</f>
        <v>indst efficiency standards</v>
      </c>
      <c r="L1081" s="242">
        <f>IF(ISBLANK(INDEX('Policy Characteristics'!F:F,MATCH($C1081,'Policy Characteristics'!$C:$C,0))),"",INDEX('Policy Characteristics'!F:F,MATCH($C1081,'Policy Characteristics'!$C:$C,0)))</f>
        <v>0</v>
      </c>
      <c r="M1081" s="242">
        <f>IF(ISBLANK(INDEX('Policy Characteristics'!G:G,MATCH($C1081,'Policy Characteristics'!$C:$C,0))),"",INDEX('Policy Characteristics'!G:G,MATCH($C1081,'Policy Characteristics'!$C:$C,0)))</f>
        <v>0.25</v>
      </c>
      <c r="N1081" s="242">
        <f>IF(ISBLANK(INDEX('Policy Characteristics'!H:H,MATCH($C1081,'Policy Characteristics'!$C:$C,0))),"",INDEX('Policy Characteristics'!H:H,MATCH($C1081,'Policy Characteristics'!$C:$C,0)))</f>
        <v>0.01</v>
      </c>
      <c r="O1081" s="446" t="str">
        <f>IF(ISBLANK(INDEX('Policy Characteristics'!I:I,MATCH($C1081,'Policy Characteristics'!$C:$C,0))),"",INDEX('Policy Characteristics'!I:I,MATCH($C1081,'Policy Characteristics'!$C:$C,0)))</f>
        <v>% reduction in energy use</v>
      </c>
      <c r="P1081" s="446" t="str">
        <f>IF(ISBLANK(INDEX('Policy Characteristics'!J:J,MATCH($C1081,'Policy Characteristics'!$C:$C,0))),"",INDEX('Policy Characteristics'!J:J,MATCH($C1081,'Policy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1" s="446" t="str">
        <f>IF(ISBLANK(INDEX('Policy Characteristics'!K:K,MATCH($C1081,'Policy Characteristics'!$C:$C,0))),"",INDEX('Policy Characteristics'!K:K,MATCH($C1081,'Policy Characteristics'!$C:$C,0)))</f>
        <v>industry-ag-main.html#eff-stds</v>
      </c>
      <c r="R1081" s="446" t="str">
        <f>IF(ISBLANK(INDEX('Policy Characteristics'!L:L,MATCH($C1081,'Policy Characteristics'!$C:$C,0))),"",INDEX('Policy Characteristics'!L:L,MATCH($C1081,'Policy Characteristics'!$C:$C,0)))</f>
        <v>industry-energy-efficiency-standards.html</v>
      </c>
    </row>
    <row r="1082" spans="1:18" s="446" customFormat="1" x14ac:dyDescent="0.25">
      <c r="A1082" s="446" t="str">
        <f>IF(ISBLANK(INDEX('Policy Characteristics'!A:A,MATCH($C1082,'Policy Characteristics'!$C:$C,0))),"",INDEX('Policy Characteristics'!A:A,MATCH($C1082,'Policy Characteristics'!$C:$C,0)))</f>
        <v>Industry</v>
      </c>
      <c r="B1082" s="467" t="str">
        <f>IF(ISBLANK(INDEX('Policy Characteristics'!B:B,MATCH($C1082,'Policy Characteristics'!$C:$C,0))),"",INDEX('Policy Characteristics'!B:B,MATCH($C1082,'Policy Characteristics'!$C:$C,0)))</f>
        <v>Industry Energy Efficiency Standards</v>
      </c>
      <c r="C1082" s="446" t="str">
        <f t="shared" si="43"/>
        <v>Percentage Improvement in Eqpt Efficiency Standards above BAU</v>
      </c>
      <c r="D1082" s="294" t="s">
        <v>3072</v>
      </c>
      <c r="E1082" s="339" t="s">
        <v>2402</v>
      </c>
      <c r="F1082" t="s">
        <v>3036</v>
      </c>
      <c r="G1082" s="339" t="s">
        <v>2406</v>
      </c>
      <c r="H1082" s="20">
        <v>1042</v>
      </c>
      <c r="I1082" s="468" t="s">
        <v>44</v>
      </c>
      <c r="J1082" s="469" t="str">
        <f>IF(ISBLANK(INDEX('Policy Characteristics'!D:D,MATCH($C1082,'Policy Characteristics'!$C:$C,0))),"",INDEX('Policy Characteristics'!D:D,MATCH($C1082,'Policy Characteristics'!$C:$C,0)))</f>
        <v>Industry Energy Efficiency Standards</v>
      </c>
      <c r="K1082" s="446" t="str">
        <f>IF(ISBLANK(INDEX('Policy Characteristics'!E:E,MATCH($C1082,'Policy Characteristics'!$C:$C,0))),"",INDEX('Policy Characteristics'!E:E,MATCH($C1082,'Policy Characteristics'!$C:$C,0)))</f>
        <v>indst efficiency standards</v>
      </c>
      <c r="L1082" s="242">
        <f>IF(ISBLANK(INDEX('Policy Characteristics'!F:F,MATCH($C1082,'Policy Characteristics'!$C:$C,0))),"",INDEX('Policy Characteristics'!F:F,MATCH($C1082,'Policy Characteristics'!$C:$C,0)))</f>
        <v>0</v>
      </c>
      <c r="M1082" s="242">
        <f>IF(ISBLANK(INDEX('Policy Characteristics'!G:G,MATCH($C1082,'Policy Characteristics'!$C:$C,0))),"",INDEX('Policy Characteristics'!G:G,MATCH($C1082,'Policy Characteristics'!$C:$C,0)))</f>
        <v>0.25</v>
      </c>
      <c r="N1082" s="242">
        <f>IF(ISBLANK(INDEX('Policy Characteristics'!H:H,MATCH($C1082,'Policy Characteristics'!$C:$C,0))),"",INDEX('Policy Characteristics'!H:H,MATCH($C1082,'Policy Characteristics'!$C:$C,0)))</f>
        <v>0.01</v>
      </c>
      <c r="O1082" s="446" t="str">
        <f>IF(ISBLANK(INDEX('Policy Characteristics'!I:I,MATCH($C1082,'Policy Characteristics'!$C:$C,0))),"",INDEX('Policy Characteristics'!I:I,MATCH($C1082,'Policy Characteristics'!$C:$C,0)))</f>
        <v>% reduction in energy use</v>
      </c>
      <c r="P1082" s="446" t="str">
        <f>IF(ISBLANK(INDEX('Policy Characteristics'!J:J,MATCH($C1082,'Policy Characteristics'!$C:$C,0))),"",INDEX('Policy Characteristics'!J:J,MATCH($C1082,'Policy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2" s="446" t="str">
        <f>IF(ISBLANK(INDEX('Policy Characteristics'!K:K,MATCH($C1082,'Policy Characteristics'!$C:$C,0))),"",INDEX('Policy Characteristics'!K:K,MATCH($C1082,'Policy Characteristics'!$C:$C,0)))</f>
        <v>industry-ag-main.html#eff-stds</v>
      </c>
      <c r="R1082" s="446" t="str">
        <f>IF(ISBLANK(INDEX('Policy Characteristics'!L:L,MATCH($C1082,'Policy Characteristics'!$C:$C,0))),"",INDEX('Policy Characteristics'!L:L,MATCH($C1082,'Policy Characteristics'!$C:$C,0)))</f>
        <v>industry-energy-efficiency-standards.html</v>
      </c>
    </row>
    <row r="1083" spans="1:18" s="446" customFormat="1" x14ac:dyDescent="0.25">
      <c r="A1083" s="446" t="str">
        <f>IF(ISBLANK(INDEX('Policy Characteristics'!A:A,MATCH($C1083,'Policy Characteristics'!$C:$C,0))),"",INDEX('Policy Characteristics'!A:A,MATCH($C1083,'Policy Characteristics'!$C:$C,0)))</f>
        <v>Industry</v>
      </c>
      <c r="B1083" s="467" t="str">
        <f>IF(ISBLANK(INDEX('Policy Characteristics'!B:B,MATCH($C1083,'Policy Characteristics'!$C:$C,0))),"",INDEX('Policy Characteristics'!B:B,MATCH($C1083,'Policy Characteristics'!$C:$C,0)))</f>
        <v>Industry Energy Efficiency Standards</v>
      </c>
      <c r="C1083" s="446" t="str">
        <f t="shared" si="43"/>
        <v>Percentage Improvement in Eqpt Efficiency Standards above BAU</v>
      </c>
      <c r="D1083" s="294" t="s">
        <v>3072</v>
      </c>
      <c r="E1083" s="339" t="s">
        <v>2403</v>
      </c>
      <c r="F1083" t="s">
        <v>3036</v>
      </c>
      <c r="G1083" s="339" t="s">
        <v>2409</v>
      </c>
      <c r="H1083" s="20">
        <v>1043</v>
      </c>
      <c r="I1083" s="468" t="s">
        <v>44</v>
      </c>
      <c r="J1083" s="469" t="str">
        <f>IF(ISBLANK(INDEX('Policy Characteristics'!D:D,MATCH($C1083,'Policy Characteristics'!$C:$C,0))),"",INDEX('Policy Characteristics'!D:D,MATCH($C1083,'Policy Characteristics'!$C:$C,0)))</f>
        <v>Industry Energy Efficiency Standards</v>
      </c>
      <c r="K1083" s="446" t="str">
        <f>IF(ISBLANK(INDEX('Policy Characteristics'!E:E,MATCH($C1083,'Policy Characteristics'!$C:$C,0))),"",INDEX('Policy Characteristics'!E:E,MATCH($C1083,'Policy Characteristics'!$C:$C,0)))</f>
        <v>indst efficiency standards</v>
      </c>
      <c r="L1083" s="242">
        <f>IF(ISBLANK(INDEX('Policy Characteristics'!F:F,MATCH($C1083,'Policy Characteristics'!$C:$C,0))),"",INDEX('Policy Characteristics'!F:F,MATCH($C1083,'Policy Characteristics'!$C:$C,0)))</f>
        <v>0</v>
      </c>
      <c r="M1083" s="242">
        <f>IF(ISBLANK(INDEX('Policy Characteristics'!G:G,MATCH($C1083,'Policy Characteristics'!$C:$C,0))),"",INDEX('Policy Characteristics'!G:G,MATCH($C1083,'Policy Characteristics'!$C:$C,0)))</f>
        <v>0.25</v>
      </c>
      <c r="N1083" s="242">
        <f>IF(ISBLANK(INDEX('Policy Characteristics'!H:H,MATCH($C1083,'Policy Characteristics'!$C:$C,0))),"",INDEX('Policy Characteristics'!H:H,MATCH($C1083,'Policy Characteristics'!$C:$C,0)))</f>
        <v>0.01</v>
      </c>
      <c r="O1083" s="446" t="str">
        <f>IF(ISBLANK(INDEX('Policy Characteristics'!I:I,MATCH($C1083,'Policy Characteristics'!$C:$C,0))),"",INDEX('Policy Characteristics'!I:I,MATCH($C1083,'Policy Characteristics'!$C:$C,0)))</f>
        <v>% reduction in energy use</v>
      </c>
      <c r="P1083" s="446" t="str">
        <f>IF(ISBLANK(INDEX('Policy Characteristics'!J:J,MATCH($C1083,'Policy Characteristics'!$C:$C,0))),"",INDEX('Policy Characteristics'!J:J,MATCH($C1083,'Policy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3" s="446" t="str">
        <f>IF(ISBLANK(INDEX('Policy Characteristics'!K:K,MATCH($C1083,'Policy Characteristics'!$C:$C,0))),"",INDEX('Policy Characteristics'!K:K,MATCH($C1083,'Policy Characteristics'!$C:$C,0)))</f>
        <v>industry-ag-main.html#eff-stds</v>
      </c>
      <c r="R1083" s="446" t="str">
        <f>IF(ISBLANK(INDEX('Policy Characteristics'!L:L,MATCH($C1083,'Policy Characteristics'!$C:$C,0))),"",INDEX('Policy Characteristics'!L:L,MATCH($C1083,'Policy Characteristics'!$C:$C,0)))</f>
        <v>industry-energy-efficiency-standards.html</v>
      </c>
    </row>
    <row r="1084" spans="1:18" s="446" customFormat="1" x14ac:dyDescent="0.25">
      <c r="A1084" s="446" t="str">
        <f>IF(ISBLANK(INDEX('Policy Characteristics'!A:A,MATCH($C1084,'Policy Characteristics'!$C:$C,0))),"",INDEX('Policy Characteristics'!A:A,MATCH($C1084,'Policy Characteristics'!$C:$C,0)))</f>
        <v>Industry</v>
      </c>
      <c r="B1084" s="467" t="str">
        <f>IF(ISBLANK(INDEX('Policy Characteristics'!B:B,MATCH($C1084,'Policy Characteristics'!$C:$C,0))),"",INDEX('Policy Characteristics'!B:B,MATCH($C1084,'Policy Characteristics'!$C:$C,0)))</f>
        <v>Industry Energy Efficiency Standards</v>
      </c>
      <c r="C1084" s="446" t="str">
        <f t="shared" si="43"/>
        <v>Percentage Improvement in Eqpt Efficiency Standards above BAU</v>
      </c>
      <c r="D1084" s="294" t="s">
        <v>3072</v>
      </c>
      <c r="E1084" s="339" t="s">
        <v>2706</v>
      </c>
      <c r="F1084" t="s">
        <v>3036</v>
      </c>
      <c r="G1084" s="339" t="s">
        <v>2709</v>
      </c>
      <c r="H1084" s="20">
        <v>1044</v>
      </c>
      <c r="I1084" s="468" t="s">
        <v>43</v>
      </c>
      <c r="J1084" s="469" t="str">
        <f>IF(ISBLANK(INDEX('Policy Characteristics'!D:D,MATCH($C1084,'Policy Characteristics'!$C:$C,0))),"",INDEX('Policy Characteristics'!D:D,MATCH($C1084,'Policy Characteristics'!$C:$C,0)))</f>
        <v>Industry Energy Efficiency Standards</v>
      </c>
      <c r="K1084" s="446" t="str">
        <f>IF(ISBLANK(INDEX('Policy Characteristics'!E:E,MATCH($C1084,'Policy Characteristics'!$C:$C,0))),"",INDEX('Policy Characteristics'!E:E,MATCH($C1084,'Policy Characteristics'!$C:$C,0)))</f>
        <v>indst efficiency standards</v>
      </c>
      <c r="L1084" s="242">
        <f>IF(ISBLANK(INDEX('Policy Characteristics'!F:F,MATCH($C1084,'Policy Characteristics'!$C:$C,0))),"",INDEX('Policy Characteristics'!F:F,MATCH($C1084,'Policy Characteristics'!$C:$C,0)))</f>
        <v>0</v>
      </c>
      <c r="M1084" s="242">
        <f>IF(ISBLANK(INDEX('Policy Characteristics'!G:G,MATCH($C1084,'Policy Characteristics'!$C:$C,0))),"",INDEX('Policy Characteristics'!G:G,MATCH($C1084,'Policy Characteristics'!$C:$C,0)))</f>
        <v>0.25</v>
      </c>
      <c r="N1084" s="242">
        <f>IF(ISBLANK(INDEX('Policy Characteristics'!H:H,MATCH($C1084,'Policy Characteristics'!$C:$C,0))),"",INDEX('Policy Characteristics'!H:H,MATCH($C1084,'Policy Characteristics'!$C:$C,0)))</f>
        <v>0.01</v>
      </c>
      <c r="O1084" s="446" t="str">
        <f>IF(ISBLANK(INDEX('Policy Characteristics'!I:I,MATCH($C1084,'Policy Characteristics'!$C:$C,0))),"",INDEX('Policy Characteristics'!I:I,MATCH($C1084,'Policy Characteristics'!$C:$C,0)))</f>
        <v>% reduction in energy use</v>
      </c>
      <c r="P1084" s="446" t="str">
        <f>IF(ISBLANK(INDEX('Policy Characteristics'!J:J,MATCH($C1084,'Policy Characteristics'!$C:$C,0))),"",INDEX('Policy Characteristics'!J:J,MATCH($C1084,'Policy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4" s="446" t="str">
        <f>IF(ISBLANK(INDEX('Policy Characteristics'!K:K,MATCH($C1084,'Policy Characteristics'!$C:$C,0))),"",INDEX('Policy Characteristics'!K:K,MATCH($C1084,'Policy Characteristics'!$C:$C,0)))</f>
        <v>industry-ag-main.html#eff-stds</v>
      </c>
      <c r="R1084" s="446" t="str">
        <f>IF(ISBLANK(INDEX('Policy Characteristics'!L:L,MATCH($C1084,'Policy Characteristics'!$C:$C,0))),"",INDEX('Policy Characteristics'!L:L,MATCH($C1084,'Policy Characteristics'!$C:$C,0)))</f>
        <v>industry-energy-efficiency-standards.html</v>
      </c>
    </row>
    <row r="1085" spans="1:18" s="446" customFormat="1" x14ac:dyDescent="0.25">
      <c r="A1085" s="446" t="str">
        <f>IF(ISBLANK(INDEX('Policy Characteristics'!A:A,MATCH($C1085,'Policy Characteristics'!$C:$C,0))),"",INDEX('Policy Characteristics'!A:A,MATCH($C1085,'Policy Characteristics'!$C:$C,0)))</f>
        <v>Industry</v>
      </c>
      <c r="B1085" s="467" t="str">
        <f>IF(ISBLANK(INDEX('Policy Characteristics'!B:B,MATCH($C1085,'Policy Characteristics'!$C:$C,0))),"",INDEX('Policy Characteristics'!B:B,MATCH($C1085,'Policy Characteristics'!$C:$C,0)))</f>
        <v>Industry Energy Efficiency Standards</v>
      </c>
      <c r="C1085" s="446" t="str">
        <f t="shared" si="43"/>
        <v>Percentage Improvement in Eqpt Efficiency Standards above BAU</v>
      </c>
      <c r="D1085" s="294" t="s">
        <v>3072</v>
      </c>
      <c r="E1085" s="339" t="s">
        <v>2707</v>
      </c>
      <c r="F1085" t="s">
        <v>3036</v>
      </c>
      <c r="G1085" s="339" t="s">
        <v>2711</v>
      </c>
      <c r="H1085" s="20">
        <v>1045</v>
      </c>
      <c r="I1085" s="468" t="s">
        <v>44</v>
      </c>
      <c r="J1085" s="469" t="str">
        <f>IF(ISBLANK(INDEX('Policy Characteristics'!D:D,MATCH($C1085,'Policy Characteristics'!$C:$C,0))),"",INDEX('Policy Characteristics'!D:D,MATCH($C1085,'Policy Characteristics'!$C:$C,0)))</f>
        <v>Industry Energy Efficiency Standards</v>
      </c>
      <c r="K1085" s="446" t="str">
        <f>IF(ISBLANK(INDEX('Policy Characteristics'!E:E,MATCH($C1085,'Policy Characteristics'!$C:$C,0))),"",INDEX('Policy Characteristics'!E:E,MATCH($C1085,'Policy Characteristics'!$C:$C,0)))</f>
        <v>indst efficiency standards</v>
      </c>
      <c r="L1085" s="242">
        <f>IF(ISBLANK(INDEX('Policy Characteristics'!F:F,MATCH($C1085,'Policy Characteristics'!$C:$C,0))),"",INDEX('Policy Characteristics'!F:F,MATCH($C1085,'Policy Characteristics'!$C:$C,0)))</f>
        <v>0</v>
      </c>
      <c r="M1085" s="242">
        <f>IF(ISBLANK(INDEX('Policy Characteristics'!G:G,MATCH($C1085,'Policy Characteristics'!$C:$C,0))),"",INDEX('Policy Characteristics'!G:G,MATCH($C1085,'Policy Characteristics'!$C:$C,0)))</f>
        <v>0.25</v>
      </c>
      <c r="N1085" s="242">
        <f>IF(ISBLANK(INDEX('Policy Characteristics'!H:H,MATCH($C1085,'Policy Characteristics'!$C:$C,0))),"",INDEX('Policy Characteristics'!H:H,MATCH($C1085,'Policy Characteristics'!$C:$C,0)))</f>
        <v>0.01</v>
      </c>
      <c r="O1085" s="446" t="str">
        <f>IF(ISBLANK(INDEX('Policy Characteristics'!I:I,MATCH($C1085,'Policy Characteristics'!$C:$C,0))),"",INDEX('Policy Characteristics'!I:I,MATCH($C1085,'Policy Characteristics'!$C:$C,0)))</f>
        <v>% reduction in energy use</v>
      </c>
      <c r="P1085" s="446" t="str">
        <f>IF(ISBLANK(INDEX('Policy Characteristics'!J:J,MATCH($C1085,'Policy Characteristics'!$C:$C,0))),"",INDEX('Policy Characteristics'!J:J,MATCH($C1085,'Policy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5" s="446" t="str">
        <f>IF(ISBLANK(INDEX('Policy Characteristics'!K:K,MATCH($C1085,'Policy Characteristics'!$C:$C,0))),"",INDEX('Policy Characteristics'!K:K,MATCH($C1085,'Policy Characteristics'!$C:$C,0)))</f>
        <v>industry-ag-main.html#eff-stds</v>
      </c>
      <c r="R1085" s="446" t="str">
        <f>IF(ISBLANK(INDEX('Policy Characteristics'!L:L,MATCH($C1085,'Policy Characteristics'!$C:$C,0))),"",INDEX('Policy Characteristics'!L:L,MATCH($C1085,'Policy Characteristics'!$C:$C,0)))</f>
        <v>industry-energy-efficiency-standards.html</v>
      </c>
    </row>
    <row r="1086" spans="1:18" s="446" customFormat="1" x14ac:dyDescent="0.25">
      <c r="A1086" s="446" t="str">
        <f>IF(ISBLANK(INDEX('Policy Characteristics'!A:A,MATCH($C1086,'Policy Characteristics'!$C:$C,0))),"",INDEX('Policy Characteristics'!A:A,MATCH($C1086,'Policy Characteristics'!$C:$C,0)))</f>
        <v>Industry</v>
      </c>
      <c r="B1086" s="467" t="str">
        <f>IF(ISBLANK(INDEX('Policy Characteristics'!B:B,MATCH($C1086,'Policy Characteristics'!$C:$C,0))),"",INDEX('Policy Characteristics'!B:B,MATCH($C1086,'Policy Characteristics'!$C:$C,0)))</f>
        <v>Industry Energy Efficiency Standards</v>
      </c>
      <c r="C1086" s="446" t="str">
        <f t="shared" si="43"/>
        <v>Percentage Improvement in Eqpt Efficiency Standards above BAU</v>
      </c>
      <c r="D1086" s="294" t="s">
        <v>3072</v>
      </c>
      <c r="E1086" s="339" t="s">
        <v>2708</v>
      </c>
      <c r="F1086" t="s">
        <v>3036</v>
      </c>
      <c r="G1086" s="339" t="s">
        <v>2712</v>
      </c>
      <c r="H1086" s="20">
        <v>1046</v>
      </c>
      <c r="I1086" s="468" t="s">
        <v>44</v>
      </c>
      <c r="J1086" s="469" t="str">
        <f>IF(ISBLANK(INDEX('Policy Characteristics'!D:D,MATCH($C1086,'Policy Characteristics'!$C:$C,0))),"",INDEX('Policy Characteristics'!D:D,MATCH($C1086,'Policy Characteristics'!$C:$C,0)))</f>
        <v>Industry Energy Efficiency Standards</v>
      </c>
      <c r="K1086" s="446" t="str">
        <f>IF(ISBLANK(INDEX('Policy Characteristics'!E:E,MATCH($C1086,'Policy Characteristics'!$C:$C,0))),"",INDEX('Policy Characteristics'!E:E,MATCH($C1086,'Policy Characteristics'!$C:$C,0)))</f>
        <v>indst efficiency standards</v>
      </c>
      <c r="L1086" s="242">
        <f>IF(ISBLANK(INDEX('Policy Characteristics'!F:F,MATCH($C1086,'Policy Characteristics'!$C:$C,0))),"",INDEX('Policy Characteristics'!F:F,MATCH($C1086,'Policy Characteristics'!$C:$C,0)))</f>
        <v>0</v>
      </c>
      <c r="M1086" s="242">
        <f>IF(ISBLANK(INDEX('Policy Characteristics'!G:G,MATCH($C1086,'Policy Characteristics'!$C:$C,0))),"",INDEX('Policy Characteristics'!G:G,MATCH($C1086,'Policy Characteristics'!$C:$C,0)))</f>
        <v>0.25</v>
      </c>
      <c r="N1086" s="242">
        <f>IF(ISBLANK(INDEX('Policy Characteristics'!H:H,MATCH($C1086,'Policy Characteristics'!$C:$C,0))),"",INDEX('Policy Characteristics'!H:H,MATCH($C1086,'Policy Characteristics'!$C:$C,0)))</f>
        <v>0.01</v>
      </c>
      <c r="O1086" s="446" t="str">
        <f>IF(ISBLANK(INDEX('Policy Characteristics'!I:I,MATCH($C1086,'Policy Characteristics'!$C:$C,0))),"",INDEX('Policy Characteristics'!I:I,MATCH($C1086,'Policy Characteristics'!$C:$C,0)))</f>
        <v>% reduction in energy use</v>
      </c>
      <c r="P1086" s="446" t="str">
        <f>IF(ISBLANK(INDEX('Policy Characteristics'!J:J,MATCH($C1086,'Policy Characteristics'!$C:$C,0))),"",INDEX('Policy Characteristics'!J:J,MATCH($C1086,'Policy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6" s="446" t="str">
        <f>IF(ISBLANK(INDEX('Policy Characteristics'!K:K,MATCH($C1086,'Policy Characteristics'!$C:$C,0))),"",INDEX('Policy Characteristics'!K:K,MATCH($C1086,'Policy Characteristics'!$C:$C,0)))</f>
        <v>industry-ag-main.html#eff-stds</v>
      </c>
      <c r="R1086" s="446" t="str">
        <f>IF(ISBLANK(INDEX('Policy Characteristics'!L:L,MATCH($C1086,'Policy Characteristics'!$C:$C,0))),"",INDEX('Policy Characteristics'!L:L,MATCH($C1086,'Policy Characteristics'!$C:$C,0)))</f>
        <v>industry-energy-efficiency-standards.html</v>
      </c>
    </row>
    <row r="1087" spans="1:18" s="446" customFormat="1" x14ac:dyDescent="0.25">
      <c r="A1087" s="446" t="str">
        <f>IF(ISBLANK(INDEX('Policy Characteristics'!A:A,MATCH($C1087,'Policy Characteristics'!$C:$C,0))),"",INDEX('Policy Characteristics'!A:A,MATCH($C1087,'Policy Characteristics'!$C:$C,0)))</f>
        <v>Industry</v>
      </c>
      <c r="B1087" s="467" t="str">
        <f>IF(ISBLANK(INDEX('Policy Characteristics'!B:B,MATCH($C1087,'Policy Characteristics'!$C:$C,0))),"",INDEX('Policy Characteristics'!B:B,MATCH($C1087,'Policy Characteristics'!$C:$C,0)))</f>
        <v>Industry Energy Efficiency Standards</v>
      </c>
      <c r="C1087" s="446" t="str">
        <f t="shared" si="43"/>
        <v>Percentage Improvement in Eqpt Efficiency Standards above BAU</v>
      </c>
      <c r="D1087" s="294" t="s">
        <v>3072</v>
      </c>
      <c r="E1087" s="339" t="s">
        <v>2705</v>
      </c>
      <c r="F1087" t="s">
        <v>3036</v>
      </c>
      <c r="G1087" s="339" t="s">
        <v>2710</v>
      </c>
      <c r="H1087" s="20">
        <v>1047</v>
      </c>
      <c r="I1087" s="468" t="s">
        <v>44</v>
      </c>
      <c r="J1087" s="469" t="str">
        <f>IF(ISBLANK(INDEX('Policy Characteristics'!D:D,MATCH($C1087,'Policy Characteristics'!$C:$C,0))),"",INDEX('Policy Characteristics'!D:D,MATCH($C1087,'Policy Characteristics'!$C:$C,0)))</f>
        <v>Industry Energy Efficiency Standards</v>
      </c>
      <c r="K1087" s="446" t="str">
        <f>IF(ISBLANK(INDEX('Policy Characteristics'!E:E,MATCH($C1087,'Policy Characteristics'!$C:$C,0))),"",INDEX('Policy Characteristics'!E:E,MATCH($C1087,'Policy Characteristics'!$C:$C,0)))</f>
        <v>indst efficiency standards</v>
      </c>
      <c r="L1087" s="242">
        <f>IF(ISBLANK(INDEX('Policy Characteristics'!F:F,MATCH($C1087,'Policy Characteristics'!$C:$C,0))),"",INDEX('Policy Characteristics'!F:F,MATCH($C1087,'Policy Characteristics'!$C:$C,0)))</f>
        <v>0</v>
      </c>
      <c r="M1087" s="242">
        <f>IF(ISBLANK(INDEX('Policy Characteristics'!G:G,MATCH($C1087,'Policy Characteristics'!$C:$C,0))),"",INDEX('Policy Characteristics'!G:G,MATCH($C1087,'Policy Characteristics'!$C:$C,0)))</f>
        <v>0.25</v>
      </c>
      <c r="N1087" s="242">
        <f>IF(ISBLANK(INDEX('Policy Characteristics'!H:H,MATCH($C1087,'Policy Characteristics'!$C:$C,0))),"",INDEX('Policy Characteristics'!H:H,MATCH($C1087,'Policy Characteristics'!$C:$C,0)))</f>
        <v>0.01</v>
      </c>
      <c r="O1087" s="446" t="str">
        <f>IF(ISBLANK(INDEX('Policy Characteristics'!I:I,MATCH($C1087,'Policy Characteristics'!$C:$C,0))),"",INDEX('Policy Characteristics'!I:I,MATCH($C1087,'Policy Characteristics'!$C:$C,0)))</f>
        <v>% reduction in energy use</v>
      </c>
      <c r="P1087" s="446" t="str">
        <f>IF(ISBLANK(INDEX('Policy Characteristics'!J:J,MATCH($C1087,'Policy Characteristics'!$C:$C,0))),"",INDEX('Policy Characteristics'!J:J,MATCH($C1087,'Policy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7" s="446" t="str">
        <f>IF(ISBLANK(INDEX('Policy Characteristics'!K:K,MATCH($C1087,'Policy Characteristics'!$C:$C,0))),"",INDEX('Policy Characteristics'!K:K,MATCH($C1087,'Policy Characteristics'!$C:$C,0)))</f>
        <v>industry-ag-main.html#eff-stds</v>
      </c>
      <c r="R1087" s="446" t="str">
        <f>IF(ISBLANK(INDEX('Policy Characteristics'!L:L,MATCH($C1087,'Policy Characteristics'!$C:$C,0))),"",INDEX('Policy Characteristics'!L:L,MATCH($C1087,'Policy Characteristics'!$C:$C,0)))</f>
        <v>industry-energy-efficiency-standards.html</v>
      </c>
    </row>
    <row r="1088" spans="1:18" s="446" customFormat="1" x14ac:dyDescent="0.25">
      <c r="A1088" s="446" t="str">
        <f>IF(ISBLANK(INDEX('Policy Characteristics'!A:A,MATCH($C1088,'Policy Characteristics'!$C:$C,0))),"",INDEX('Policy Characteristics'!A:A,MATCH($C1088,'Policy Characteristics'!$C:$C,0)))</f>
        <v>Industry</v>
      </c>
      <c r="B1088" s="467" t="str">
        <f>IF(ISBLANK(INDEX('Policy Characteristics'!B:B,MATCH($C1088,'Policy Characteristics'!$C:$C,0))),"",INDEX('Policy Characteristics'!B:B,MATCH($C1088,'Policy Characteristics'!$C:$C,0)))</f>
        <v>Industry Energy Efficiency Standards</v>
      </c>
      <c r="C1088" s="446" t="str">
        <f t="shared" si="43"/>
        <v>Percentage Improvement in Eqpt Efficiency Standards above BAU</v>
      </c>
      <c r="D1088" s="294" t="s">
        <v>3073</v>
      </c>
      <c r="E1088" s="339" t="s">
        <v>2398</v>
      </c>
      <c r="F1088" t="s">
        <v>2579</v>
      </c>
      <c r="G1088" s="339" t="s">
        <v>2404</v>
      </c>
      <c r="H1088" s="20">
        <v>1048</v>
      </c>
      <c r="I1088" s="468" t="s">
        <v>43</v>
      </c>
      <c r="J1088" s="469" t="str">
        <f>IF(ISBLANK(INDEX('Policy Characteristics'!D:D,MATCH($C1088,'Policy Characteristics'!$C:$C,0))),"",INDEX('Policy Characteristics'!D:D,MATCH($C1088,'Policy Characteristics'!$C:$C,0)))</f>
        <v>Industry Energy Efficiency Standards</v>
      </c>
      <c r="K1088" s="446" t="str">
        <f>IF(ISBLANK(INDEX('Policy Characteristics'!E:E,MATCH($C1088,'Policy Characteristics'!$C:$C,0))),"",INDEX('Policy Characteristics'!E:E,MATCH($C1088,'Policy Characteristics'!$C:$C,0)))</f>
        <v>indst efficiency standards</v>
      </c>
      <c r="L1088" s="242">
        <f>IF(ISBLANK(INDEX('Policy Characteristics'!F:F,MATCH($C1088,'Policy Characteristics'!$C:$C,0))),"",INDEX('Policy Characteristics'!F:F,MATCH($C1088,'Policy Characteristics'!$C:$C,0)))</f>
        <v>0</v>
      </c>
      <c r="M1088" s="242">
        <f>IF(ISBLANK(INDEX('Policy Characteristics'!G:G,MATCH($C1088,'Policy Characteristics'!$C:$C,0))),"",INDEX('Policy Characteristics'!G:G,MATCH($C1088,'Policy Characteristics'!$C:$C,0)))</f>
        <v>0.25</v>
      </c>
      <c r="N1088" s="242">
        <f>IF(ISBLANK(INDEX('Policy Characteristics'!H:H,MATCH($C1088,'Policy Characteristics'!$C:$C,0))),"",INDEX('Policy Characteristics'!H:H,MATCH($C1088,'Policy Characteristics'!$C:$C,0)))</f>
        <v>0.01</v>
      </c>
      <c r="O1088" s="446" t="str">
        <f>IF(ISBLANK(INDEX('Policy Characteristics'!I:I,MATCH($C1088,'Policy Characteristics'!$C:$C,0))),"",INDEX('Policy Characteristics'!I:I,MATCH($C1088,'Policy Characteristics'!$C:$C,0)))</f>
        <v>% reduction in energy use</v>
      </c>
      <c r="P1088" s="446" t="str">
        <f>IF(ISBLANK(INDEX('Policy Characteristics'!J:J,MATCH($C1088,'Policy Characteristics'!$C:$C,0))),"",INDEX('Policy Characteristics'!J:J,MATCH($C1088,'Policy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8" s="446" t="str">
        <f>IF(ISBLANK(INDEX('Policy Characteristics'!K:K,MATCH($C1088,'Policy Characteristics'!$C:$C,0))),"",INDEX('Policy Characteristics'!K:K,MATCH($C1088,'Policy Characteristics'!$C:$C,0)))</f>
        <v>industry-ag-main.html#eff-stds</v>
      </c>
      <c r="R1088" s="446" t="str">
        <f>IF(ISBLANK(INDEX('Policy Characteristics'!L:L,MATCH($C1088,'Policy Characteristics'!$C:$C,0))),"",INDEX('Policy Characteristics'!L:L,MATCH($C1088,'Policy Characteristics'!$C:$C,0)))</f>
        <v>industry-energy-efficiency-standards.html</v>
      </c>
    </row>
    <row r="1089" spans="1:18" s="446" customFormat="1" x14ac:dyDescent="0.25">
      <c r="A1089" s="446" t="str">
        <f>IF(ISBLANK(INDEX('Policy Characteristics'!A:A,MATCH($C1089,'Policy Characteristics'!$C:$C,0))),"",INDEX('Policy Characteristics'!A:A,MATCH($C1089,'Policy Characteristics'!$C:$C,0)))</f>
        <v>Industry</v>
      </c>
      <c r="B1089" s="467" t="str">
        <f>IF(ISBLANK(INDEX('Policy Characteristics'!B:B,MATCH($C1089,'Policy Characteristics'!$C:$C,0))),"",INDEX('Policy Characteristics'!B:B,MATCH($C1089,'Policy Characteristics'!$C:$C,0)))</f>
        <v>Industry Energy Efficiency Standards</v>
      </c>
      <c r="C1089" s="446" t="str">
        <f t="shared" si="43"/>
        <v>Percentage Improvement in Eqpt Efficiency Standards above BAU</v>
      </c>
      <c r="D1089" s="294" t="s">
        <v>3073</v>
      </c>
      <c r="E1089" s="339" t="s">
        <v>2399</v>
      </c>
      <c r="F1089" t="s">
        <v>2579</v>
      </c>
      <c r="G1089" s="339" t="s">
        <v>2407</v>
      </c>
      <c r="H1089" s="20">
        <v>1049</v>
      </c>
      <c r="I1089" s="468" t="s">
        <v>43</v>
      </c>
      <c r="J1089" s="469" t="str">
        <f>IF(ISBLANK(INDEX('Policy Characteristics'!D:D,MATCH($C1089,'Policy Characteristics'!$C:$C,0))),"",INDEX('Policy Characteristics'!D:D,MATCH($C1089,'Policy Characteristics'!$C:$C,0)))</f>
        <v>Industry Energy Efficiency Standards</v>
      </c>
      <c r="K1089" s="446" t="str">
        <f>IF(ISBLANK(INDEX('Policy Characteristics'!E:E,MATCH($C1089,'Policy Characteristics'!$C:$C,0))),"",INDEX('Policy Characteristics'!E:E,MATCH($C1089,'Policy Characteristics'!$C:$C,0)))</f>
        <v>indst efficiency standards</v>
      </c>
      <c r="L1089" s="242">
        <f>IF(ISBLANK(INDEX('Policy Characteristics'!F:F,MATCH($C1089,'Policy Characteristics'!$C:$C,0))),"",INDEX('Policy Characteristics'!F:F,MATCH($C1089,'Policy Characteristics'!$C:$C,0)))</f>
        <v>0</v>
      </c>
      <c r="M1089" s="242">
        <f>IF(ISBLANK(INDEX('Policy Characteristics'!G:G,MATCH($C1089,'Policy Characteristics'!$C:$C,0))),"",INDEX('Policy Characteristics'!G:G,MATCH($C1089,'Policy Characteristics'!$C:$C,0)))</f>
        <v>0.25</v>
      </c>
      <c r="N1089" s="242">
        <f>IF(ISBLANK(INDEX('Policy Characteristics'!H:H,MATCH($C1089,'Policy Characteristics'!$C:$C,0))),"",INDEX('Policy Characteristics'!H:H,MATCH($C1089,'Policy Characteristics'!$C:$C,0)))</f>
        <v>0.01</v>
      </c>
      <c r="O1089" s="446" t="str">
        <f>IF(ISBLANK(INDEX('Policy Characteristics'!I:I,MATCH($C1089,'Policy Characteristics'!$C:$C,0))),"",INDEX('Policy Characteristics'!I:I,MATCH($C1089,'Policy Characteristics'!$C:$C,0)))</f>
        <v>% reduction in energy use</v>
      </c>
      <c r="P1089" s="446" t="str">
        <f>IF(ISBLANK(INDEX('Policy Characteristics'!J:J,MATCH($C1089,'Policy Characteristics'!$C:$C,0))),"",INDEX('Policy Characteristics'!J:J,MATCH($C1089,'Policy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9" s="446" t="str">
        <f>IF(ISBLANK(INDEX('Policy Characteristics'!K:K,MATCH($C1089,'Policy Characteristics'!$C:$C,0))),"",INDEX('Policy Characteristics'!K:K,MATCH($C1089,'Policy Characteristics'!$C:$C,0)))</f>
        <v>industry-ag-main.html#eff-stds</v>
      </c>
      <c r="R1089" s="446" t="str">
        <f>IF(ISBLANK(INDEX('Policy Characteristics'!L:L,MATCH($C1089,'Policy Characteristics'!$C:$C,0))),"",INDEX('Policy Characteristics'!L:L,MATCH($C1089,'Policy Characteristics'!$C:$C,0)))</f>
        <v>industry-energy-efficiency-standards.html</v>
      </c>
    </row>
    <row r="1090" spans="1:18" s="446" customFormat="1" x14ac:dyDescent="0.25">
      <c r="A1090" s="446" t="str">
        <f>IF(ISBLANK(INDEX('Policy Characteristics'!A:A,MATCH($C1090,'Policy Characteristics'!$C:$C,0))),"",INDEX('Policy Characteristics'!A:A,MATCH($C1090,'Policy Characteristics'!$C:$C,0)))</f>
        <v>Industry</v>
      </c>
      <c r="B1090" s="467" t="str">
        <f>IF(ISBLANK(INDEX('Policy Characteristics'!B:B,MATCH($C1090,'Policy Characteristics'!$C:$C,0))),"",INDEX('Policy Characteristics'!B:B,MATCH($C1090,'Policy Characteristics'!$C:$C,0)))</f>
        <v>Industry Energy Efficiency Standards</v>
      </c>
      <c r="C1090" s="446" t="str">
        <f t="shared" si="43"/>
        <v>Percentage Improvement in Eqpt Efficiency Standards above BAU</v>
      </c>
      <c r="D1090" s="294" t="s">
        <v>3073</v>
      </c>
      <c r="E1090" s="339" t="s">
        <v>2400</v>
      </c>
      <c r="F1090" t="s">
        <v>2579</v>
      </c>
      <c r="G1090" s="339" t="s">
        <v>2408</v>
      </c>
      <c r="H1090" s="20">
        <v>1050</v>
      </c>
      <c r="I1090" s="468" t="s">
        <v>43</v>
      </c>
      <c r="J1090" s="469" t="str">
        <f>IF(ISBLANK(INDEX('Policy Characteristics'!D:D,MATCH($C1090,'Policy Characteristics'!$C:$C,0))),"",INDEX('Policy Characteristics'!D:D,MATCH($C1090,'Policy Characteristics'!$C:$C,0)))</f>
        <v>Industry Energy Efficiency Standards</v>
      </c>
      <c r="K1090" s="446" t="str">
        <f>IF(ISBLANK(INDEX('Policy Characteristics'!E:E,MATCH($C1090,'Policy Characteristics'!$C:$C,0))),"",INDEX('Policy Characteristics'!E:E,MATCH($C1090,'Policy Characteristics'!$C:$C,0)))</f>
        <v>indst efficiency standards</v>
      </c>
      <c r="L1090" s="242">
        <f>IF(ISBLANK(INDEX('Policy Characteristics'!F:F,MATCH($C1090,'Policy Characteristics'!$C:$C,0))),"",INDEX('Policy Characteristics'!F:F,MATCH($C1090,'Policy Characteristics'!$C:$C,0)))</f>
        <v>0</v>
      </c>
      <c r="M1090" s="242">
        <f>IF(ISBLANK(INDEX('Policy Characteristics'!G:G,MATCH($C1090,'Policy Characteristics'!$C:$C,0))),"",INDEX('Policy Characteristics'!G:G,MATCH($C1090,'Policy Characteristics'!$C:$C,0)))</f>
        <v>0.25</v>
      </c>
      <c r="N1090" s="242">
        <f>IF(ISBLANK(INDEX('Policy Characteristics'!H:H,MATCH($C1090,'Policy Characteristics'!$C:$C,0))),"",INDEX('Policy Characteristics'!H:H,MATCH($C1090,'Policy Characteristics'!$C:$C,0)))</f>
        <v>0.01</v>
      </c>
      <c r="O1090" s="446" t="str">
        <f>IF(ISBLANK(INDEX('Policy Characteristics'!I:I,MATCH($C1090,'Policy Characteristics'!$C:$C,0))),"",INDEX('Policy Characteristics'!I:I,MATCH($C1090,'Policy Characteristics'!$C:$C,0)))</f>
        <v>% reduction in energy use</v>
      </c>
      <c r="P1090" s="446" t="str">
        <f>IF(ISBLANK(INDEX('Policy Characteristics'!J:J,MATCH($C1090,'Policy Characteristics'!$C:$C,0))),"",INDEX('Policy Characteristics'!J:J,MATCH($C1090,'Policy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0" s="446" t="str">
        <f>IF(ISBLANK(INDEX('Policy Characteristics'!K:K,MATCH($C1090,'Policy Characteristics'!$C:$C,0))),"",INDEX('Policy Characteristics'!K:K,MATCH($C1090,'Policy Characteristics'!$C:$C,0)))</f>
        <v>industry-ag-main.html#eff-stds</v>
      </c>
      <c r="R1090" s="446" t="str">
        <f>IF(ISBLANK(INDEX('Policy Characteristics'!L:L,MATCH($C1090,'Policy Characteristics'!$C:$C,0))),"",INDEX('Policy Characteristics'!L:L,MATCH($C1090,'Policy Characteristics'!$C:$C,0)))</f>
        <v>industry-energy-efficiency-standards.html</v>
      </c>
    </row>
    <row r="1091" spans="1:18" s="446" customFormat="1" x14ac:dyDescent="0.25">
      <c r="A1091" s="446" t="str">
        <f>IF(ISBLANK(INDEX('Policy Characteristics'!A:A,MATCH($C1091,'Policy Characteristics'!$C:$C,0))),"",INDEX('Policy Characteristics'!A:A,MATCH($C1091,'Policy Characteristics'!$C:$C,0)))</f>
        <v>Industry</v>
      </c>
      <c r="B1091" s="467" t="str">
        <f>IF(ISBLANK(INDEX('Policy Characteristics'!B:B,MATCH($C1091,'Policy Characteristics'!$C:$C,0))),"",INDEX('Policy Characteristics'!B:B,MATCH($C1091,'Policy Characteristics'!$C:$C,0)))</f>
        <v>Industry Energy Efficiency Standards</v>
      </c>
      <c r="C1091" s="446" t="str">
        <f t="shared" si="43"/>
        <v>Percentage Improvement in Eqpt Efficiency Standards above BAU</v>
      </c>
      <c r="D1091" s="294" t="s">
        <v>3073</v>
      </c>
      <c r="E1091" s="339" t="s">
        <v>2401</v>
      </c>
      <c r="F1091" t="s">
        <v>2579</v>
      </c>
      <c r="G1091" s="339" t="s">
        <v>2405</v>
      </c>
      <c r="H1091" s="20">
        <v>1051</v>
      </c>
      <c r="I1091" s="468" t="s">
        <v>44</v>
      </c>
      <c r="J1091" s="469" t="str">
        <f>IF(ISBLANK(INDEX('Policy Characteristics'!D:D,MATCH($C1091,'Policy Characteristics'!$C:$C,0))),"",INDEX('Policy Characteristics'!D:D,MATCH($C1091,'Policy Characteristics'!$C:$C,0)))</f>
        <v>Industry Energy Efficiency Standards</v>
      </c>
      <c r="K1091" s="446" t="str">
        <f>IF(ISBLANK(INDEX('Policy Characteristics'!E:E,MATCH($C1091,'Policy Characteristics'!$C:$C,0))),"",INDEX('Policy Characteristics'!E:E,MATCH($C1091,'Policy Characteristics'!$C:$C,0)))</f>
        <v>indst efficiency standards</v>
      </c>
      <c r="L1091" s="242">
        <f>IF(ISBLANK(INDEX('Policy Characteristics'!F:F,MATCH($C1091,'Policy Characteristics'!$C:$C,0))),"",INDEX('Policy Characteristics'!F:F,MATCH($C1091,'Policy Characteristics'!$C:$C,0)))</f>
        <v>0</v>
      </c>
      <c r="M1091" s="242">
        <f>IF(ISBLANK(INDEX('Policy Characteristics'!G:G,MATCH($C1091,'Policy Characteristics'!$C:$C,0))),"",INDEX('Policy Characteristics'!G:G,MATCH($C1091,'Policy Characteristics'!$C:$C,0)))</f>
        <v>0.25</v>
      </c>
      <c r="N1091" s="242">
        <f>IF(ISBLANK(INDEX('Policy Characteristics'!H:H,MATCH($C1091,'Policy Characteristics'!$C:$C,0))),"",INDEX('Policy Characteristics'!H:H,MATCH($C1091,'Policy Characteristics'!$C:$C,0)))</f>
        <v>0.01</v>
      </c>
      <c r="O1091" s="446" t="str">
        <f>IF(ISBLANK(INDEX('Policy Characteristics'!I:I,MATCH($C1091,'Policy Characteristics'!$C:$C,0))),"",INDEX('Policy Characteristics'!I:I,MATCH($C1091,'Policy Characteristics'!$C:$C,0)))</f>
        <v>% reduction in energy use</v>
      </c>
      <c r="P1091" s="446" t="str">
        <f>IF(ISBLANK(INDEX('Policy Characteristics'!J:J,MATCH($C1091,'Policy Characteristics'!$C:$C,0))),"",INDEX('Policy Characteristics'!J:J,MATCH($C1091,'Policy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1" s="446" t="str">
        <f>IF(ISBLANK(INDEX('Policy Characteristics'!K:K,MATCH($C1091,'Policy Characteristics'!$C:$C,0))),"",INDEX('Policy Characteristics'!K:K,MATCH($C1091,'Policy Characteristics'!$C:$C,0)))</f>
        <v>industry-ag-main.html#eff-stds</v>
      </c>
      <c r="R1091" s="446" t="str">
        <f>IF(ISBLANK(INDEX('Policy Characteristics'!L:L,MATCH($C1091,'Policy Characteristics'!$C:$C,0))),"",INDEX('Policy Characteristics'!L:L,MATCH($C1091,'Policy Characteristics'!$C:$C,0)))</f>
        <v>industry-energy-efficiency-standards.html</v>
      </c>
    </row>
    <row r="1092" spans="1:18" s="446" customFormat="1" x14ac:dyDescent="0.25">
      <c r="A1092" s="446" t="str">
        <f>IF(ISBLANK(INDEX('Policy Characteristics'!A:A,MATCH($C1092,'Policy Characteristics'!$C:$C,0))),"",INDEX('Policy Characteristics'!A:A,MATCH($C1092,'Policy Characteristics'!$C:$C,0)))</f>
        <v>Industry</v>
      </c>
      <c r="B1092" s="467" t="str">
        <f>IF(ISBLANK(INDEX('Policy Characteristics'!B:B,MATCH($C1092,'Policy Characteristics'!$C:$C,0))),"",INDEX('Policy Characteristics'!B:B,MATCH($C1092,'Policy Characteristics'!$C:$C,0)))</f>
        <v>Industry Energy Efficiency Standards</v>
      </c>
      <c r="C1092" s="446" t="str">
        <f t="shared" si="43"/>
        <v>Percentage Improvement in Eqpt Efficiency Standards above BAU</v>
      </c>
      <c r="D1092" s="294" t="s">
        <v>3073</v>
      </c>
      <c r="E1092" s="339" t="s">
        <v>2402</v>
      </c>
      <c r="F1092" t="s">
        <v>2579</v>
      </c>
      <c r="G1092" s="339" t="s">
        <v>2406</v>
      </c>
      <c r="H1092" s="20">
        <v>1052</v>
      </c>
      <c r="I1092" s="468" t="s">
        <v>43</v>
      </c>
      <c r="J1092" s="469" t="str">
        <f>IF(ISBLANK(INDEX('Policy Characteristics'!D:D,MATCH($C1092,'Policy Characteristics'!$C:$C,0))),"",INDEX('Policy Characteristics'!D:D,MATCH($C1092,'Policy Characteristics'!$C:$C,0)))</f>
        <v>Industry Energy Efficiency Standards</v>
      </c>
      <c r="K1092" s="446" t="str">
        <f>IF(ISBLANK(INDEX('Policy Characteristics'!E:E,MATCH($C1092,'Policy Characteristics'!$C:$C,0))),"",INDEX('Policy Characteristics'!E:E,MATCH($C1092,'Policy Characteristics'!$C:$C,0)))</f>
        <v>indst efficiency standards</v>
      </c>
      <c r="L1092" s="242">
        <f>IF(ISBLANK(INDEX('Policy Characteristics'!F:F,MATCH($C1092,'Policy Characteristics'!$C:$C,0))),"",INDEX('Policy Characteristics'!F:F,MATCH($C1092,'Policy Characteristics'!$C:$C,0)))</f>
        <v>0</v>
      </c>
      <c r="M1092" s="242">
        <f>IF(ISBLANK(INDEX('Policy Characteristics'!G:G,MATCH($C1092,'Policy Characteristics'!$C:$C,0))),"",INDEX('Policy Characteristics'!G:G,MATCH($C1092,'Policy Characteristics'!$C:$C,0)))</f>
        <v>0.25</v>
      </c>
      <c r="N1092" s="242">
        <f>IF(ISBLANK(INDEX('Policy Characteristics'!H:H,MATCH($C1092,'Policy Characteristics'!$C:$C,0))),"",INDEX('Policy Characteristics'!H:H,MATCH($C1092,'Policy Characteristics'!$C:$C,0)))</f>
        <v>0.01</v>
      </c>
      <c r="O1092" s="446" t="str">
        <f>IF(ISBLANK(INDEX('Policy Characteristics'!I:I,MATCH($C1092,'Policy Characteristics'!$C:$C,0))),"",INDEX('Policy Characteristics'!I:I,MATCH($C1092,'Policy Characteristics'!$C:$C,0)))</f>
        <v>% reduction in energy use</v>
      </c>
      <c r="P1092" s="446" t="str">
        <f>IF(ISBLANK(INDEX('Policy Characteristics'!J:J,MATCH($C1092,'Policy Characteristics'!$C:$C,0))),"",INDEX('Policy Characteristics'!J:J,MATCH($C1092,'Policy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2" s="446" t="str">
        <f>IF(ISBLANK(INDEX('Policy Characteristics'!K:K,MATCH($C1092,'Policy Characteristics'!$C:$C,0))),"",INDEX('Policy Characteristics'!K:K,MATCH($C1092,'Policy Characteristics'!$C:$C,0)))</f>
        <v>industry-ag-main.html#eff-stds</v>
      </c>
      <c r="R1092" s="446" t="str">
        <f>IF(ISBLANK(INDEX('Policy Characteristics'!L:L,MATCH($C1092,'Policy Characteristics'!$C:$C,0))),"",INDEX('Policy Characteristics'!L:L,MATCH($C1092,'Policy Characteristics'!$C:$C,0)))</f>
        <v>industry-energy-efficiency-standards.html</v>
      </c>
    </row>
    <row r="1093" spans="1:18" s="446" customFormat="1" x14ac:dyDescent="0.25">
      <c r="A1093" s="446" t="str">
        <f>IF(ISBLANK(INDEX('Policy Characteristics'!A:A,MATCH($C1093,'Policy Characteristics'!$C:$C,0))),"",INDEX('Policy Characteristics'!A:A,MATCH($C1093,'Policy Characteristics'!$C:$C,0)))</f>
        <v>Industry</v>
      </c>
      <c r="B1093" s="467" t="str">
        <f>IF(ISBLANK(INDEX('Policy Characteristics'!B:B,MATCH($C1093,'Policy Characteristics'!$C:$C,0))),"",INDEX('Policy Characteristics'!B:B,MATCH($C1093,'Policy Characteristics'!$C:$C,0)))</f>
        <v>Industry Energy Efficiency Standards</v>
      </c>
      <c r="C1093" s="446" t="str">
        <f t="shared" si="43"/>
        <v>Percentage Improvement in Eqpt Efficiency Standards above BAU</v>
      </c>
      <c r="D1093" s="294" t="s">
        <v>3073</v>
      </c>
      <c r="E1093" s="339" t="s">
        <v>2403</v>
      </c>
      <c r="F1093" t="s">
        <v>2579</v>
      </c>
      <c r="G1093" s="339" t="s">
        <v>2409</v>
      </c>
      <c r="H1093" s="20">
        <v>1053</v>
      </c>
      <c r="I1093" s="468" t="s">
        <v>44</v>
      </c>
      <c r="J1093" s="469" t="str">
        <f>IF(ISBLANK(INDEX('Policy Characteristics'!D:D,MATCH($C1093,'Policy Characteristics'!$C:$C,0))),"",INDEX('Policy Characteristics'!D:D,MATCH($C1093,'Policy Characteristics'!$C:$C,0)))</f>
        <v>Industry Energy Efficiency Standards</v>
      </c>
      <c r="K1093" s="446" t="str">
        <f>IF(ISBLANK(INDEX('Policy Characteristics'!E:E,MATCH($C1093,'Policy Characteristics'!$C:$C,0))),"",INDEX('Policy Characteristics'!E:E,MATCH($C1093,'Policy Characteristics'!$C:$C,0)))</f>
        <v>indst efficiency standards</v>
      </c>
      <c r="L1093" s="242">
        <f>IF(ISBLANK(INDEX('Policy Characteristics'!F:F,MATCH($C1093,'Policy Characteristics'!$C:$C,0))),"",INDEX('Policy Characteristics'!F:F,MATCH($C1093,'Policy Characteristics'!$C:$C,0)))</f>
        <v>0</v>
      </c>
      <c r="M1093" s="242">
        <f>IF(ISBLANK(INDEX('Policy Characteristics'!G:G,MATCH($C1093,'Policy Characteristics'!$C:$C,0))),"",INDEX('Policy Characteristics'!G:G,MATCH($C1093,'Policy Characteristics'!$C:$C,0)))</f>
        <v>0.25</v>
      </c>
      <c r="N1093" s="242">
        <f>IF(ISBLANK(INDEX('Policy Characteristics'!H:H,MATCH($C1093,'Policy Characteristics'!$C:$C,0))),"",INDEX('Policy Characteristics'!H:H,MATCH($C1093,'Policy Characteristics'!$C:$C,0)))</f>
        <v>0.01</v>
      </c>
      <c r="O1093" s="446" t="str">
        <f>IF(ISBLANK(INDEX('Policy Characteristics'!I:I,MATCH($C1093,'Policy Characteristics'!$C:$C,0))),"",INDEX('Policy Characteristics'!I:I,MATCH($C1093,'Policy Characteristics'!$C:$C,0)))</f>
        <v>% reduction in energy use</v>
      </c>
      <c r="P1093" s="446" t="str">
        <f>IF(ISBLANK(INDEX('Policy Characteristics'!J:J,MATCH($C1093,'Policy Characteristics'!$C:$C,0))),"",INDEX('Policy Characteristics'!J:J,MATCH($C1093,'Policy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3" s="446" t="str">
        <f>IF(ISBLANK(INDEX('Policy Characteristics'!K:K,MATCH($C1093,'Policy Characteristics'!$C:$C,0))),"",INDEX('Policy Characteristics'!K:K,MATCH($C1093,'Policy Characteristics'!$C:$C,0)))</f>
        <v>industry-ag-main.html#eff-stds</v>
      </c>
      <c r="R1093" s="446" t="str">
        <f>IF(ISBLANK(INDEX('Policy Characteristics'!L:L,MATCH($C1093,'Policy Characteristics'!$C:$C,0))),"",INDEX('Policy Characteristics'!L:L,MATCH($C1093,'Policy Characteristics'!$C:$C,0)))</f>
        <v>industry-energy-efficiency-standards.html</v>
      </c>
    </row>
    <row r="1094" spans="1:18" s="446" customFormat="1" x14ac:dyDescent="0.25">
      <c r="A1094" s="446" t="str">
        <f>IF(ISBLANK(INDEX('Policy Characteristics'!A:A,MATCH($C1094,'Policy Characteristics'!$C:$C,0))),"",INDEX('Policy Characteristics'!A:A,MATCH($C1094,'Policy Characteristics'!$C:$C,0)))</f>
        <v>Industry</v>
      </c>
      <c r="B1094" s="467" t="str">
        <f>IF(ISBLANK(INDEX('Policy Characteristics'!B:B,MATCH($C1094,'Policy Characteristics'!$C:$C,0))),"",INDEX('Policy Characteristics'!B:B,MATCH($C1094,'Policy Characteristics'!$C:$C,0)))</f>
        <v>Industry Energy Efficiency Standards</v>
      </c>
      <c r="C1094" s="446" t="str">
        <f t="shared" si="43"/>
        <v>Percentage Improvement in Eqpt Efficiency Standards above BAU</v>
      </c>
      <c r="D1094" s="294" t="s">
        <v>3073</v>
      </c>
      <c r="E1094" s="339" t="s">
        <v>2706</v>
      </c>
      <c r="F1094" t="s">
        <v>2579</v>
      </c>
      <c r="G1094" s="339" t="s">
        <v>2709</v>
      </c>
      <c r="H1094" s="20">
        <v>1054</v>
      </c>
      <c r="I1094" s="468" t="s">
        <v>44</v>
      </c>
      <c r="J1094" s="469" t="str">
        <f>IF(ISBLANK(INDEX('Policy Characteristics'!D:D,MATCH($C1094,'Policy Characteristics'!$C:$C,0))),"",INDEX('Policy Characteristics'!D:D,MATCH($C1094,'Policy Characteristics'!$C:$C,0)))</f>
        <v>Industry Energy Efficiency Standards</v>
      </c>
      <c r="K1094" s="446" t="str">
        <f>IF(ISBLANK(INDEX('Policy Characteristics'!E:E,MATCH($C1094,'Policy Characteristics'!$C:$C,0))),"",INDEX('Policy Characteristics'!E:E,MATCH($C1094,'Policy Characteristics'!$C:$C,0)))</f>
        <v>indst efficiency standards</v>
      </c>
      <c r="L1094" s="242">
        <f>IF(ISBLANK(INDEX('Policy Characteristics'!F:F,MATCH($C1094,'Policy Characteristics'!$C:$C,0))),"",INDEX('Policy Characteristics'!F:F,MATCH($C1094,'Policy Characteristics'!$C:$C,0)))</f>
        <v>0</v>
      </c>
      <c r="M1094" s="242">
        <f>IF(ISBLANK(INDEX('Policy Characteristics'!G:G,MATCH($C1094,'Policy Characteristics'!$C:$C,0))),"",INDEX('Policy Characteristics'!G:G,MATCH($C1094,'Policy Characteristics'!$C:$C,0)))</f>
        <v>0.25</v>
      </c>
      <c r="N1094" s="242">
        <f>IF(ISBLANK(INDEX('Policy Characteristics'!H:H,MATCH($C1094,'Policy Characteristics'!$C:$C,0))),"",INDEX('Policy Characteristics'!H:H,MATCH($C1094,'Policy Characteristics'!$C:$C,0)))</f>
        <v>0.01</v>
      </c>
      <c r="O1094" s="446" t="str">
        <f>IF(ISBLANK(INDEX('Policy Characteristics'!I:I,MATCH($C1094,'Policy Characteristics'!$C:$C,0))),"",INDEX('Policy Characteristics'!I:I,MATCH($C1094,'Policy Characteristics'!$C:$C,0)))</f>
        <v>% reduction in energy use</v>
      </c>
      <c r="P1094" s="446" t="str">
        <f>IF(ISBLANK(INDEX('Policy Characteristics'!J:J,MATCH($C1094,'Policy Characteristics'!$C:$C,0))),"",INDEX('Policy Characteristics'!J:J,MATCH($C1094,'Policy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4" s="446" t="str">
        <f>IF(ISBLANK(INDEX('Policy Characteristics'!K:K,MATCH($C1094,'Policy Characteristics'!$C:$C,0))),"",INDEX('Policy Characteristics'!K:K,MATCH($C1094,'Policy Characteristics'!$C:$C,0)))</f>
        <v>industry-ag-main.html#eff-stds</v>
      </c>
      <c r="R1094" s="446" t="str">
        <f>IF(ISBLANK(INDEX('Policy Characteristics'!L:L,MATCH($C1094,'Policy Characteristics'!$C:$C,0))),"",INDEX('Policy Characteristics'!L:L,MATCH($C1094,'Policy Characteristics'!$C:$C,0)))</f>
        <v>industry-energy-efficiency-standards.html</v>
      </c>
    </row>
    <row r="1095" spans="1:18" s="446" customFormat="1" x14ac:dyDescent="0.25">
      <c r="A1095" s="446" t="str">
        <f>IF(ISBLANK(INDEX('Policy Characteristics'!A:A,MATCH($C1095,'Policy Characteristics'!$C:$C,0))),"",INDEX('Policy Characteristics'!A:A,MATCH($C1095,'Policy Characteristics'!$C:$C,0)))</f>
        <v>Industry</v>
      </c>
      <c r="B1095" s="467" t="str">
        <f>IF(ISBLANK(INDEX('Policy Characteristics'!B:B,MATCH($C1095,'Policy Characteristics'!$C:$C,0))),"",INDEX('Policy Characteristics'!B:B,MATCH($C1095,'Policy Characteristics'!$C:$C,0)))</f>
        <v>Industry Energy Efficiency Standards</v>
      </c>
      <c r="C1095" s="446" t="str">
        <f t="shared" si="43"/>
        <v>Percentage Improvement in Eqpt Efficiency Standards above BAU</v>
      </c>
      <c r="D1095" s="294" t="s">
        <v>3073</v>
      </c>
      <c r="E1095" s="339" t="s">
        <v>2707</v>
      </c>
      <c r="F1095" t="s">
        <v>2579</v>
      </c>
      <c r="G1095" s="339" t="s">
        <v>2711</v>
      </c>
      <c r="H1095" s="20">
        <v>1055</v>
      </c>
      <c r="I1095" s="468" t="s">
        <v>43</v>
      </c>
      <c r="J1095" s="469" t="str">
        <f>IF(ISBLANK(INDEX('Policy Characteristics'!D:D,MATCH($C1095,'Policy Characteristics'!$C:$C,0))),"",INDEX('Policy Characteristics'!D:D,MATCH($C1095,'Policy Characteristics'!$C:$C,0)))</f>
        <v>Industry Energy Efficiency Standards</v>
      </c>
      <c r="K1095" s="446" t="str">
        <f>IF(ISBLANK(INDEX('Policy Characteristics'!E:E,MATCH($C1095,'Policy Characteristics'!$C:$C,0))),"",INDEX('Policy Characteristics'!E:E,MATCH($C1095,'Policy Characteristics'!$C:$C,0)))</f>
        <v>indst efficiency standards</v>
      </c>
      <c r="L1095" s="242">
        <f>IF(ISBLANK(INDEX('Policy Characteristics'!F:F,MATCH($C1095,'Policy Characteristics'!$C:$C,0))),"",INDEX('Policy Characteristics'!F:F,MATCH($C1095,'Policy Characteristics'!$C:$C,0)))</f>
        <v>0</v>
      </c>
      <c r="M1095" s="242">
        <f>IF(ISBLANK(INDEX('Policy Characteristics'!G:G,MATCH($C1095,'Policy Characteristics'!$C:$C,0))),"",INDEX('Policy Characteristics'!G:G,MATCH($C1095,'Policy Characteristics'!$C:$C,0)))</f>
        <v>0.25</v>
      </c>
      <c r="N1095" s="242">
        <f>IF(ISBLANK(INDEX('Policy Characteristics'!H:H,MATCH($C1095,'Policy Characteristics'!$C:$C,0))),"",INDEX('Policy Characteristics'!H:H,MATCH($C1095,'Policy Characteristics'!$C:$C,0)))</f>
        <v>0.01</v>
      </c>
      <c r="O1095" s="446" t="str">
        <f>IF(ISBLANK(INDEX('Policy Characteristics'!I:I,MATCH($C1095,'Policy Characteristics'!$C:$C,0))),"",INDEX('Policy Characteristics'!I:I,MATCH($C1095,'Policy Characteristics'!$C:$C,0)))</f>
        <v>% reduction in energy use</v>
      </c>
      <c r="P1095" s="446" t="str">
        <f>IF(ISBLANK(INDEX('Policy Characteristics'!J:J,MATCH($C1095,'Policy Characteristics'!$C:$C,0))),"",INDEX('Policy Characteristics'!J:J,MATCH($C1095,'Policy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5" s="446" t="str">
        <f>IF(ISBLANK(INDEX('Policy Characteristics'!K:K,MATCH($C1095,'Policy Characteristics'!$C:$C,0))),"",INDEX('Policy Characteristics'!K:K,MATCH($C1095,'Policy Characteristics'!$C:$C,0)))</f>
        <v>industry-ag-main.html#eff-stds</v>
      </c>
      <c r="R1095" s="446" t="str">
        <f>IF(ISBLANK(INDEX('Policy Characteristics'!L:L,MATCH($C1095,'Policy Characteristics'!$C:$C,0))),"",INDEX('Policy Characteristics'!L:L,MATCH($C1095,'Policy Characteristics'!$C:$C,0)))</f>
        <v>industry-energy-efficiency-standards.html</v>
      </c>
    </row>
    <row r="1096" spans="1:18" s="446" customFormat="1" x14ac:dyDescent="0.25">
      <c r="A1096" s="446" t="str">
        <f>IF(ISBLANK(INDEX('Policy Characteristics'!A:A,MATCH($C1096,'Policy Characteristics'!$C:$C,0))),"",INDEX('Policy Characteristics'!A:A,MATCH($C1096,'Policy Characteristics'!$C:$C,0)))</f>
        <v>Industry</v>
      </c>
      <c r="B1096" s="467" t="str">
        <f>IF(ISBLANK(INDEX('Policy Characteristics'!B:B,MATCH($C1096,'Policy Characteristics'!$C:$C,0))),"",INDEX('Policy Characteristics'!B:B,MATCH($C1096,'Policy Characteristics'!$C:$C,0)))</f>
        <v>Industry Energy Efficiency Standards</v>
      </c>
      <c r="C1096" s="446" t="str">
        <f t="shared" si="43"/>
        <v>Percentage Improvement in Eqpt Efficiency Standards above BAU</v>
      </c>
      <c r="D1096" s="294" t="s">
        <v>3073</v>
      </c>
      <c r="E1096" s="339" t="s">
        <v>2708</v>
      </c>
      <c r="F1096" t="s">
        <v>2579</v>
      </c>
      <c r="G1096" s="339" t="s">
        <v>2712</v>
      </c>
      <c r="H1096" s="20">
        <v>1056</v>
      </c>
      <c r="I1096" s="468" t="s">
        <v>43</v>
      </c>
      <c r="J1096" s="469" t="str">
        <f>IF(ISBLANK(INDEX('Policy Characteristics'!D:D,MATCH($C1096,'Policy Characteristics'!$C:$C,0))),"",INDEX('Policy Characteristics'!D:D,MATCH($C1096,'Policy Characteristics'!$C:$C,0)))</f>
        <v>Industry Energy Efficiency Standards</v>
      </c>
      <c r="K1096" s="446" t="str">
        <f>IF(ISBLANK(INDEX('Policy Characteristics'!E:E,MATCH($C1096,'Policy Characteristics'!$C:$C,0))),"",INDEX('Policy Characteristics'!E:E,MATCH($C1096,'Policy Characteristics'!$C:$C,0)))</f>
        <v>indst efficiency standards</v>
      </c>
      <c r="L1096" s="242">
        <f>IF(ISBLANK(INDEX('Policy Characteristics'!F:F,MATCH($C1096,'Policy Characteristics'!$C:$C,0))),"",INDEX('Policy Characteristics'!F:F,MATCH($C1096,'Policy Characteristics'!$C:$C,0)))</f>
        <v>0</v>
      </c>
      <c r="M1096" s="242">
        <f>IF(ISBLANK(INDEX('Policy Characteristics'!G:G,MATCH($C1096,'Policy Characteristics'!$C:$C,0))),"",INDEX('Policy Characteristics'!G:G,MATCH($C1096,'Policy Characteristics'!$C:$C,0)))</f>
        <v>0.25</v>
      </c>
      <c r="N1096" s="242">
        <f>IF(ISBLANK(INDEX('Policy Characteristics'!H:H,MATCH($C1096,'Policy Characteristics'!$C:$C,0))),"",INDEX('Policy Characteristics'!H:H,MATCH($C1096,'Policy Characteristics'!$C:$C,0)))</f>
        <v>0.01</v>
      </c>
      <c r="O1096" s="446" t="str">
        <f>IF(ISBLANK(INDEX('Policy Characteristics'!I:I,MATCH($C1096,'Policy Characteristics'!$C:$C,0))),"",INDEX('Policy Characteristics'!I:I,MATCH($C1096,'Policy Characteristics'!$C:$C,0)))</f>
        <v>% reduction in energy use</v>
      </c>
      <c r="P1096" s="446" t="str">
        <f>IF(ISBLANK(INDEX('Policy Characteristics'!J:J,MATCH($C1096,'Policy Characteristics'!$C:$C,0))),"",INDEX('Policy Characteristics'!J:J,MATCH($C1096,'Policy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6" s="446" t="str">
        <f>IF(ISBLANK(INDEX('Policy Characteristics'!K:K,MATCH($C1096,'Policy Characteristics'!$C:$C,0))),"",INDEX('Policy Characteristics'!K:K,MATCH($C1096,'Policy Characteristics'!$C:$C,0)))</f>
        <v>industry-ag-main.html#eff-stds</v>
      </c>
      <c r="R1096" s="446" t="str">
        <f>IF(ISBLANK(INDEX('Policy Characteristics'!L:L,MATCH($C1096,'Policy Characteristics'!$C:$C,0))),"",INDEX('Policy Characteristics'!L:L,MATCH($C1096,'Policy Characteristics'!$C:$C,0)))</f>
        <v>industry-energy-efficiency-standards.html</v>
      </c>
    </row>
    <row r="1097" spans="1:18" s="446" customFormat="1" x14ac:dyDescent="0.25">
      <c r="A1097" s="446" t="str">
        <f>IF(ISBLANK(INDEX('Policy Characteristics'!A:A,MATCH($C1097,'Policy Characteristics'!$C:$C,0))),"",INDEX('Policy Characteristics'!A:A,MATCH($C1097,'Policy Characteristics'!$C:$C,0)))</f>
        <v>Industry</v>
      </c>
      <c r="B1097" s="467" t="str">
        <f>IF(ISBLANK(INDEX('Policy Characteristics'!B:B,MATCH($C1097,'Policy Characteristics'!$C:$C,0))),"",INDEX('Policy Characteristics'!B:B,MATCH($C1097,'Policy Characteristics'!$C:$C,0)))</f>
        <v>Industry Energy Efficiency Standards</v>
      </c>
      <c r="C1097" s="446" t="str">
        <f t="shared" si="43"/>
        <v>Percentage Improvement in Eqpt Efficiency Standards above BAU</v>
      </c>
      <c r="D1097" s="294" t="s">
        <v>3073</v>
      </c>
      <c r="E1097" s="339" t="s">
        <v>2705</v>
      </c>
      <c r="F1097" t="s">
        <v>2579</v>
      </c>
      <c r="G1097" s="339" t="s">
        <v>2710</v>
      </c>
      <c r="H1097" s="20">
        <v>1057</v>
      </c>
      <c r="I1097" s="468" t="s">
        <v>44</v>
      </c>
      <c r="J1097" s="469" t="str">
        <f>IF(ISBLANK(INDEX('Policy Characteristics'!D:D,MATCH($C1097,'Policy Characteristics'!$C:$C,0))),"",INDEX('Policy Characteristics'!D:D,MATCH($C1097,'Policy Characteristics'!$C:$C,0)))</f>
        <v>Industry Energy Efficiency Standards</v>
      </c>
      <c r="K1097" s="446" t="str">
        <f>IF(ISBLANK(INDEX('Policy Characteristics'!E:E,MATCH($C1097,'Policy Characteristics'!$C:$C,0))),"",INDEX('Policy Characteristics'!E:E,MATCH($C1097,'Policy Characteristics'!$C:$C,0)))</f>
        <v>indst efficiency standards</v>
      </c>
      <c r="L1097" s="242">
        <f>IF(ISBLANK(INDEX('Policy Characteristics'!F:F,MATCH($C1097,'Policy Characteristics'!$C:$C,0))),"",INDEX('Policy Characteristics'!F:F,MATCH($C1097,'Policy Characteristics'!$C:$C,0)))</f>
        <v>0</v>
      </c>
      <c r="M1097" s="242">
        <f>IF(ISBLANK(INDEX('Policy Characteristics'!G:G,MATCH($C1097,'Policy Characteristics'!$C:$C,0))),"",INDEX('Policy Characteristics'!G:G,MATCH($C1097,'Policy Characteristics'!$C:$C,0)))</f>
        <v>0.25</v>
      </c>
      <c r="N1097" s="242">
        <f>IF(ISBLANK(INDEX('Policy Characteristics'!H:H,MATCH($C1097,'Policy Characteristics'!$C:$C,0))),"",INDEX('Policy Characteristics'!H:H,MATCH($C1097,'Policy Characteristics'!$C:$C,0)))</f>
        <v>0.01</v>
      </c>
      <c r="O1097" s="446" t="str">
        <f>IF(ISBLANK(INDEX('Policy Characteristics'!I:I,MATCH($C1097,'Policy Characteristics'!$C:$C,0))),"",INDEX('Policy Characteristics'!I:I,MATCH($C1097,'Policy Characteristics'!$C:$C,0)))</f>
        <v>% reduction in energy use</v>
      </c>
      <c r="P1097" s="446" t="str">
        <f>IF(ISBLANK(INDEX('Policy Characteristics'!J:J,MATCH($C1097,'Policy Characteristics'!$C:$C,0))),"",INDEX('Policy Characteristics'!J:J,MATCH($C1097,'Policy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7" s="446" t="str">
        <f>IF(ISBLANK(INDEX('Policy Characteristics'!K:K,MATCH($C1097,'Policy Characteristics'!$C:$C,0))),"",INDEX('Policy Characteristics'!K:K,MATCH($C1097,'Policy Characteristics'!$C:$C,0)))</f>
        <v>industry-ag-main.html#eff-stds</v>
      </c>
      <c r="R1097" s="446" t="str">
        <f>IF(ISBLANK(INDEX('Policy Characteristics'!L:L,MATCH($C1097,'Policy Characteristics'!$C:$C,0))),"",INDEX('Policy Characteristics'!L:L,MATCH($C1097,'Policy Characteristics'!$C:$C,0)))</f>
        <v>industry-energy-efficiency-standards.html</v>
      </c>
    </row>
    <row r="1098" spans="1:18" s="446" customFormat="1" x14ac:dyDescent="0.25">
      <c r="A1098" s="446" t="str">
        <f>IF(ISBLANK(INDEX('Policy Characteristics'!A:A,MATCH($C1098,'Policy Characteristics'!$C:$C,0))),"",INDEX('Policy Characteristics'!A:A,MATCH($C1098,'Policy Characteristics'!$C:$C,0)))</f>
        <v>Industry</v>
      </c>
      <c r="B1098" s="467" t="str">
        <f>IF(ISBLANK(INDEX('Policy Characteristics'!B:B,MATCH($C1098,'Policy Characteristics'!$C:$C,0))),"",INDEX('Policy Characteristics'!B:B,MATCH($C1098,'Policy Characteristics'!$C:$C,0)))</f>
        <v>Industry Energy Efficiency Standards</v>
      </c>
      <c r="C1098" s="446" t="str">
        <f t="shared" si="43"/>
        <v>Percentage Improvement in Eqpt Efficiency Standards above BAU</v>
      </c>
      <c r="D1098" s="294" t="s">
        <v>3074</v>
      </c>
      <c r="E1098" s="339" t="s">
        <v>2398</v>
      </c>
      <c r="F1098" t="s">
        <v>3037</v>
      </c>
      <c r="G1098" s="339" t="s">
        <v>2404</v>
      </c>
      <c r="H1098" s="20">
        <v>1058</v>
      </c>
      <c r="I1098" s="468" t="s">
        <v>43</v>
      </c>
      <c r="J1098" s="469" t="str">
        <f>IF(ISBLANK(INDEX('Policy Characteristics'!D:D,MATCH($C1098,'Policy Characteristics'!$C:$C,0))),"",INDEX('Policy Characteristics'!D:D,MATCH($C1098,'Policy Characteristics'!$C:$C,0)))</f>
        <v>Industry Energy Efficiency Standards</v>
      </c>
      <c r="K1098" s="446" t="str">
        <f>IF(ISBLANK(INDEX('Policy Characteristics'!E:E,MATCH($C1098,'Policy Characteristics'!$C:$C,0))),"",INDEX('Policy Characteristics'!E:E,MATCH($C1098,'Policy Characteristics'!$C:$C,0)))</f>
        <v>indst efficiency standards</v>
      </c>
      <c r="L1098" s="242">
        <f>IF(ISBLANK(INDEX('Policy Characteristics'!F:F,MATCH($C1098,'Policy Characteristics'!$C:$C,0))),"",INDEX('Policy Characteristics'!F:F,MATCH($C1098,'Policy Characteristics'!$C:$C,0)))</f>
        <v>0</v>
      </c>
      <c r="M1098" s="242">
        <f>IF(ISBLANK(INDEX('Policy Characteristics'!G:G,MATCH($C1098,'Policy Characteristics'!$C:$C,0))),"",INDEX('Policy Characteristics'!G:G,MATCH($C1098,'Policy Characteristics'!$C:$C,0)))</f>
        <v>0.25</v>
      </c>
      <c r="N1098" s="242">
        <f>IF(ISBLANK(INDEX('Policy Characteristics'!H:H,MATCH($C1098,'Policy Characteristics'!$C:$C,0))),"",INDEX('Policy Characteristics'!H:H,MATCH($C1098,'Policy Characteristics'!$C:$C,0)))</f>
        <v>0.01</v>
      </c>
      <c r="O1098" s="446" t="str">
        <f>IF(ISBLANK(INDEX('Policy Characteristics'!I:I,MATCH($C1098,'Policy Characteristics'!$C:$C,0))),"",INDEX('Policy Characteristics'!I:I,MATCH($C1098,'Policy Characteristics'!$C:$C,0)))</f>
        <v>% reduction in energy use</v>
      </c>
      <c r="P1098" s="446" t="str">
        <f>IF(ISBLANK(INDEX('Policy Characteristics'!J:J,MATCH($C1098,'Policy Characteristics'!$C:$C,0))),"",INDEX('Policy Characteristics'!J:J,MATCH($C1098,'Policy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8" s="446" t="str">
        <f>IF(ISBLANK(INDEX('Policy Characteristics'!K:K,MATCH($C1098,'Policy Characteristics'!$C:$C,0))),"",INDEX('Policy Characteristics'!K:K,MATCH($C1098,'Policy Characteristics'!$C:$C,0)))</f>
        <v>industry-ag-main.html#eff-stds</v>
      </c>
      <c r="R1098" s="446" t="str">
        <f>IF(ISBLANK(INDEX('Policy Characteristics'!L:L,MATCH($C1098,'Policy Characteristics'!$C:$C,0))),"",INDEX('Policy Characteristics'!L:L,MATCH($C1098,'Policy Characteristics'!$C:$C,0)))</f>
        <v>industry-energy-efficiency-standards.html</v>
      </c>
    </row>
    <row r="1099" spans="1:18" s="446" customFormat="1" x14ac:dyDescent="0.25">
      <c r="A1099" s="446" t="str">
        <f>IF(ISBLANK(INDEX('Policy Characteristics'!A:A,MATCH($C1099,'Policy Characteristics'!$C:$C,0))),"",INDEX('Policy Characteristics'!A:A,MATCH($C1099,'Policy Characteristics'!$C:$C,0)))</f>
        <v>Industry</v>
      </c>
      <c r="B1099" s="467" t="str">
        <f>IF(ISBLANK(INDEX('Policy Characteristics'!B:B,MATCH($C1099,'Policy Characteristics'!$C:$C,0))),"",INDEX('Policy Characteristics'!B:B,MATCH($C1099,'Policy Characteristics'!$C:$C,0)))</f>
        <v>Industry Energy Efficiency Standards</v>
      </c>
      <c r="C1099" s="446" t="str">
        <f t="shared" si="43"/>
        <v>Percentage Improvement in Eqpt Efficiency Standards above BAU</v>
      </c>
      <c r="D1099" s="294" t="s">
        <v>3074</v>
      </c>
      <c r="E1099" s="339" t="s">
        <v>2399</v>
      </c>
      <c r="F1099" t="s">
        <v>3037</v>
      </c>
      <c r="G1099" s="339" t="s">
        <v>2407</v>
      </c>
      <c r="H1099" s="20">
        <v>1059</v>
      </c>
      <c r="I1099" s="468" t="s">
        <v>43</v>
      </c>
      <c r="J1099" s="469" t="str">
        <f>IF(ISBLANK(INDEX('Policy Characteristics'!D:D,MATCH($C1099,'Policy Characteristics'!$C:$C,0))),"",INDEX('Policy Characteristics'!D:D,MATCH($C1099,'Policy Characteristics'!$C:$C,0)))</f>
        <v>Industry Energy Efficiency Standards</v>
      </c>
      <c r="K1099" s="446" t="str">
        <f>IF(ISBLANK(INDEX('Policy Characteristics'!E:E,MATCH($C1099,'Policy Characteristics'!$C:$C,0))),"",INDEX('Policy Characteristics'!E:E,MATCH($C1099,'Policy Characteristics'!$C:$C,0)))</f>
        <v>indst efficiency standards</v>
      </c>
      <c r="L1099" s="242">
        <f>IF(ISBLANK(INDEX('Policy Characteristics'!F:F,MATCH($C1099,'Policy Characteristics'!$C:$C,0))),"",INDEX('Policy Characteristics'!F:F,MATCH($C1099,'Policy Characteristics'!$C:$C,0)))</f>
        <v>0</v>
      </c>
      <c r="M1099" s="242">
        <f>IF(ISBLANK(INDEX('Policy Characteristics'!G:G,MATCH($C1099,'Policy Characteristics'!$C:$C,0))),"",INDEX('Policy Characteristics'!G:G,MATCH($C1099,'Policy Characteristics'!$C:$C,0)))</f>
        <v>0.25</v>
      </c>
      <c r="N1099" s="242">
        <f>IF(ISBLANK(INDEX('Policy Characteristics'!H:H,MATCH($C1099,'Policy Characteristics'!$C:$C,0))),"",INDEX('Policy Characteristics'!H:H,MATCH($C1099,'Policy Characteristics'!$C:$C,0)))</f>
        <v>0.01</v>
      </c>
      <c r="O1099" s="446" t="str">
        <f>IF(ISBLANK(INDEX('Policy Characteristics'!I:I,MATCH($C1099,'Policy Characteristics'!$C:$C,0))),"",INDEX('Policy Characteristics'!I:I,MATCH($C1099,'Policy Characteristics'!$C:$C,0)))</f>
        <v>% reduction in energy use</v>
      </c>
      <c r="P1099" s="446" t="str">
        <f>IF(ISBLANK(INDEX('Policy Characteristics'!J:J,MATCH($C1099,'Policy Characteristics'!$C:$C,0))),"",INDEX('Policy Characteristics'!J:J,MATCH($C1099,'Policy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9" s="446" t="str">
        <f>IF(ISBLANK(INDEX('Policy Characteristics'!K:K,MATCH($C1099,'Policy Characteristics'!$C:$C,0))),"",INDEX('Policy Characteristics'!K:K,MATCH($C1099,'Policy Characteristics'!$C:$C,0)))</f>
        <v>industry-ag-main.html#eff-stds</v>
      </c>
      <c r="R1099" s="446" t="str">
        <f>IF(ISBLANK(INDEX('Policy Characteristics'!L:L,MATCH($C1099,'Policy Characteristics'!$C:$C,0))),"",INDEX('Policy Characteristics'!L:L,MATCH($C1099,'Policy Characteristics'!$C:$C,0)))</f>
        <v>industry-energy-efficiency-standards.html</v>
      </c>
    </row>
    <row r="1100" spans="1:18" s="446" customFormat="1" x14ac:dyDescent="0.25">
      <c r="A1100" s="446" t="str">
        <f>IF(ISBLANK(INDEX('Policy Characteristics'!A:A,MATCH($C1100,'Policy Characteristics'!$C:$C,0))),"",INDEX('Policy Characteristics'!A:A,MATCH($C1100,'Policy Characteristics'!$C:$C,0)))</f>
        <v>Industry</v>
      </c>
      <c r="B1100" s="467" t="str">
        <f>IF(ISBLANK(INDEX('Policy Characteristics'!B:B,MATCH($C1100,'Policy Characteristics'!$C:$C,0))),"",INDEX('Policy Characteristics'!B:B,MATCH($C1100,'Policy Characteristics'!$C:$C,0)))</f>
        <v>Industry Energy Efficiency Standards</v>
      </c>
      <c r="C1100" s="446" t="str">
        <f t="shared" si="43"/>
        <v>Percentage Improvement in Eqpt Efficiency Standards above BAU</v>
      </c>
      <c r="D1100" s="294" t="s">
        <v>3074</v>
      </c>
      <c r="E1100" s="339" t="s">
        <v>2400</v>
      </c>
      <c r="F1100" t="s">
        <v>3037</v>
      </c>
      <c r="G1100" s="339" t="s">
        <v>2408</v>
      </c>
      <c r="H1100" s="20">
        <v>1060</v>
      </c>
      <c r="I1100" s="468" t="s">
        <v>43</v>
      </c>
      <c r="J1100" s="469" t="str">
        <f>IF(ISBLANK(INDEX('Policy Characteristics'!D:D,MATCH($C1100,'Policy Characteristics'!$C:$C,0))),"",INDEX('Policy Characteristics'!D:D,MATCH($C1100,'Policy Characteristics'!$C:$C,0)))</f>
        <v>Industry Energy Efficiency Standards</v>
      </c>
      <c r="K1100" s="446" t="str">
        <f>IF(ISBLANK(INDEX('Policy Characteristics'!E:E,MATCH($C1100,'Policy Characteristics'!$C:$C,0))),"",INDEX('Policy Characteristics'!E:E,MATCH($C1100,'Policy Characteristics'!$C:$C,0)))</f>
        <v>indst efficiency standards</v>
      </c>
      <c r="L1100" s="242">
        <f>IF(ISBLANK(INDEX('Policy Characteristics'!F:F,MATCH($C1100,'Policy Characteristics'!$C:$C,0))),"",INDEX('Policy Characteristics'!F:F,MATCH($C1100,'Policy Characteristics'!$C:$C,0)))</f>
        <v>0</v>
      </c>
      <c r="M1100" s="242">
        <f>IF(ISBLANK(INDEX('Policy Characteristics'!G:G,MATCH($C1100,'Policy Characteristics'!$C:$C,0))),"",INDEX('Policy Characteristics'!G:G,MATCH($C1100,'Policy Characteristics'!$C:$C,0)))</f>
        <v>0.25</v>
      </c>
      <c r="N1100" s="242">
        <f>IF(ISBLANK(INDEX('Policy Characteristics'!H:H,MATCH($C1100,'Policy Characteristics'!$C:$C,0))),"",INDEX('Policy Characteristics'!H:H,MATCH($C1100,'Policy Characteristics'!$C:$C,0)))</f>
        <v>0.01</v>
      </c>
      <c r="O1100" s="446" t="str">
        <f>IF(ISBLANK(INDEX('Policy Characteristics'!I:I,MATCH($C1100,'Policy Characteristics'!$C:$C,0))),"",INDEX('Policy Characteristics'!I:I,MATCH($C1100,'Policy Characteristics'!$C:$C,0)))</f>
        <v>% reduction in energy use</v>
      </c>
      <c r="P1100" s="446" t="str">
        <f>IF(ISBLANK(INDEX('Policy Characteristics'!J:J,MATCH($C1100,'Policy Characteristics'!$C:$C,0))),"",INDEX('Policy Characteristics'!J:J,MATCH($C1100,'Policy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0" s="446" t="str">
        <f>IF(ISBLANK(INDEX('Policy Characteristics'!K:K,MATCH($C1100,'Policy Characteristics'!$C:$C,0))),"",INDEX('Policy Characteristics'!K:K,MATCH($C1100,'Policy Characteristics'!$C:$C,0)))</f>
        <v>industry-ag-main.html#eff-stds</v>
      </c>
      <c r="R1100" s="446" t="str">
        <f>IF(ISBLANK(INDEX('Policy Characteristics'!L:L,MATCH($C1100,'Policy Characteristics'!$C:$C,0))),"",INDEX('Policy Characteristics'!L:L,MATCH($C1100,'Policy Characteristics'!$C:$C,0)))</f>
        <v>industry-energy-efficiency-standards.html</v>
      </c>
    </row>
    <row r="1101" spans="1:18" s="446" customFormat="1" x14ac:dyDescent="0.25">
      <c r="A1101" s="446" t="str">
        <f>IF(ISBLANK(INDEX('Policy Characteristics'!A:A,MATCH($C1101,'Policy Characteristics'!$C:$C,0))),"",INDEX('Policy Characteristics'!A:A,MATCH($C1101,'Policy Characteristics'!$C:$C,0)))</f>
        <v>Industry</v>
      </c>
      <c r="B1101" s="467" t="str">
        <f>IF(ISBLANK(INDEX('Policy Characteristics'!B:B,MATCH($C1101,'Policy Characteristics'!$C:$C,0))),"",INDEX('Policy Characteristics'!B:B,MATCH($C1101,'Policy Characteristics'!$C:$C,0)))</f>
        <v>Industry Energy Efficiency Standards</v>
      </c>
      <c r="C1101" s="446" t="str">
        <f t="shared" si="43"/>
        <v>Percentage Improvement in Eqpt Efficiency Standards above BAU</v>
      </c>
      <c r="D1101" s="294" t="s">
        <v>3074</v>
      </c>
      <c r="E1101" s="339" t="s">
        <v>2401</v>
      </c>
      <c r="F1101" t="s">
        <v>3037</v>
      </c>
      <c r="G1101" s="339" t="s">
        <v>2405</v>
      </c>
      <c r="H1101" s="20">
        <v>1061</v>
      </c>
      <c r="I1101" s="468" t="s">
        <v>44</v>
      </c>
      <c r="J1101" s="469" t="str">
        <f>IF(ISBLANK(INDEX('Policy Characteristics'!D:D,MATCH($C1101,'Policy Characteristics'!$C:$C,0))),"",INDEX('Policy Characteristics'!D:D,MATCH($C1101,'Policy Characteristics'!$C:$C,0)))</f>
        <v>Industry Energy Efficiency Standards</v>
      </c>
      <c r="K1101" s="446" t="str">
        <f>IF(ISBLANK(INDEX('Policy Characteristics'!E:E,MATCH($C1101,'Policy Characteristics'!$C:$C,0))),"",INDEX('Policy Characteristics'!E:E,MATCH($C1101,'Policy Characteristics'!$C:$C,0)))</f>
        <v>indst efficiency standards</v>
      </c>
      <c r="L1101" s="242">
        <f>IF(ISBLANK(INDEX('Policy Characteristics'!F:F,MATCH($C1101,'Policy Characteristics'!$C:$C,0))),"",INDEX('Policy Characteristics'!F:F,MATCH($C1101,'Policy Characteristics'!$C:$C,0)))</f>
        <v>0</v>
      </c>
      <c r="M1101" s="242">
        <f>IF(ISBLANK(INDEX('Policy Characteristics'!G:G,MATCH($C1101,'Policy Characteristics'!$C:$C,0))),"",INDEX('Policy Characteristics'!G:G,MATCH($C1101,'Policy Characteristics'!$C:$C,0)))</f>
        <v>0.25</v>
      </c>
      <c r="N1101" s="242">
        <f>IF(ISBLANK(INDEX('Policy Characteristics'!H:H,MATCH($C1101,'Policy Characteristics'!$C:$C,0))),"",INDEX('Policy Characteristics'!H:H,MATCH($C1101,'Policy Characteristics'!$C:$C,0)))</f>
        <v>0.01</v>
      </c>
      <c r="O1101" s="446" t="str">
        <f>IF(ISBLANK(INDEX('Policy Characteristics'!I:I,MATCH($C1101,'Policy Characteristics'!$C:$C,0))),"",INDEX('Policy Characteristics'!I:I,MATCH($C1101,'Policy Characteristics'!$C:$C,0)))</f>
        <v>% reduction in energy use</v>
      </c>
      <c r="P1101" s="446" t="str">
        <f>IF(ISBLANK(INDEX('Policy Characteristics'!J:J,MATCH($C1101,'Policy Characteristics'!$C:$C,0))),"",INDEX('Policy Characteristics'!J:J,MATCH($C1101,'Policy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1" s="446" t="str">
        <f>IF(ISBLANK(INDEX('Policy Characteristics'!K:K,MATCH($C1101,'Policy Characteristics'!$C:$C,0))),"",INDEX('Policy Characteristics'!K:K,MATCH($C1101,'Policy Characteristics'!$C:$C,0)))</f>
        <v>industry-ag-main.html#eff-stds</v>
      </c>
      <c r="R1101" s="446" t="str">
        <f>IF(ISBLANK(INDEX('Policy Characteristics'!L:L,MATCH($C1101,'Policy Characteristics'!$C:$C,0))),"",INDEX('Policy Characteristics'!L:L,MATCH($C1101,'Policy Characteristics'!$C:$C,0)))</f>
        <v>industry-energy-efficiency-standards.html</v>
      </c>
    </row>
    <row r="1102" spans="1:18" s="446" customFormat="1" x14ac:dyDescent="0.25">
      <c r="A1102" s="446" t="str">
        <f>IF(ISBLANK(INDEX('Policy Characteristics'!A:A,MATCH($C1102,'Policy Characteristics'!$C:$C,0))),"",INDEX('Policy Characteristics'!A:A,MATCH($C1102,'Policy Characteristics'!$C:$C,0)))</f>
        <v>Industry</v>
      </c>
      <c r="B1102" s="467" t="str">
        <f>IF(ISBLANK(INDEX('Policy Characteristics'!B:B,MATCH($C1102,'Policy Characteristics'!$C:$C,0))),"",INDEX('Policy Characteristics'!B:B,MATCH($C1102,'Policy Characteristics'!$C:$C,0)))</f>
        <v>Industry Energy Efficiency Standards</v>
      </c>
      <c r="C1102" s="446" t="str">
        <f t="shared" si="43"/>
        <v>Percentage Improvement in Eqpt Efficiency Standards above BAU</v>
      </c>
      <c r="D1102" s="294" t="s">
        <v>3074</v>
      </c>
      <c r="E1102" s="339" t="s">
        <v>2402</v>
      </c>
      <c r="F1102" t="s">
        <v>3037</v>
      </c>
      <c r="G1102" s="339" t="s">
        <v>2406</v>
      </c>
      <c r="H1102" s="20">
        <v>1062</v>
      </c>
      <c r="I1102" s="468" t="s">
        <v>43</v>
      </c>
      <c r="J1102" s="469" t="str">
        <f>IF(ISBLANK(INDEX('Policy Characteristics'!D:D,MATCH($C1102,'Policy Characteristics'!$C:$C,0))),"",INDEX('Policy Characteristics'!D:D,MATCH($C1102,'Policy Characteristics'!$C:$C,0)))</f>
        <v>Industry Energy Efficiency Standards</v>
      </c>
      <c r="K1102" s="446" t="str">
        <f>IF(ISBLANK(INDEX('Policy Characteristics'!E:E,MATCH($C1102,'Policy Characteristics'!$C:$C,0))),"",INDEX('Policy Characteristics'!E:E,MATCH($C1102,'Policy Characteristics'!$C:$C,0)))</f>
        <v>indst efficiency standards</v>
      </c>
      <c r="L1102" s="242">
        <f>IF(ISBLANK(INDEX('Policy Characteristics'!F:F,MATCH($C1102,'Policy Characteristics'!$C:$C,0))),"",INDEX('Policy Characteristics'!F:F,MATCH($C1102,'Policy Characteristics'!$C:$C,0)))</f>
        <v>0</v>
      </c>
      <c r="M1102" s="242">
        <f>IF(ISBLANK(INDEX('Policy Characteristics'!G:G,MATCH($C1102,'Policy Characteristics'!$C:$C,0))),"",INDEX('Policy Characteristics'!G:G,MATCH($C1102,'Policy Characteristics'!$C:$C,0)))</f>
        <v>0.25</v>
      </c>
      <c r="N1102" s="242">
        <f>IF(ISBLANK(INDEX('Policy Characteristics'!H:H,MATCH($C1102,'Policy Characteristics'!$C:$C,0))),"",INDEX('Policy Characteristics'!H:H,MATCH($C1102,'Policy Characteristics'!$C:$C,0)))</f>
        <v>0.01</v>
      </c>
      <c r="O1102" s="446" t="str">
        <f>IF(ISBLANK(INDEX('Policy Characteristics'!I:I,MATCH($C1102,'Policy Characteristics'!$C:$C,0))),"",INDEX('Policy Characteristics'!I:I,MATCH($C1102,'Policy Characteristics'!$C:$C,0)))</f>
        <v>% reduction in energy use</v>
      </c>
      <c r="P1102" s="446" t="str">
        <f>IF(ISBLANK(INDEX('Policy Characteristics'!J:J,MATCH($C1102,'Policy Characteristics'!$C:$C,0))),"",INDEX('Policy Characteristics'!J:J,MATCH($C1102,'Policy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2" s="446" t="str">
        <f>IF(ISBLANK(INDEX('Policy Characteristics'!K:K,MATCH($C1102,'Policy Characteristics'!$C:$C,0))),"",INDEX('Policy Characteristics'!K:K,MATCH($C1102,'Policy Characteristics'!$C:$C,0)))</f>
        <v>industry-ag-main.html#eff-stds</v>
      </c>
      <c r="R1102" s="446" t="str">
        <f>IF(ISBLANK(INDEX('Policy Characteristics'!L:L,MATCH($C1102,'Policy Characteristics'!$C:$C,0))),"",INDEX('Policy Characteristics'!L:L,MATCH($C1102,'Policy Characteristics'!$C:$C,0)))</f>
        <v>industry-energy-efficiency-standards.html</v>
      </c>
    </row>
    <row r="1103" spans="1:18" s="446" customFormat="1" x14ac:dyDescent="0.25">
      <c r="A1103" s="446" t="str">
        <f>IF(ISBLANK(INDEX('Policy Characteristics'!A:A,MATCH($C1103,'Policy Characteristics'!$C:$C,0))),"",INDEX('Policy Characteristics'!A:A,MATCH($C1103,'Policy Characteristics'!$C:$C,0)))</f>
        <v>Industry</v>
      </c>
      <c r="B1103" s="467" t="str">
        <f>IF(ISBLANK(INDEX('Policy Characteristics'!B:B,MATCH($C1103,'Policy Characteristics'!$C:$C,0))),"",INDEX('Policy Characteristics'!B:B,MATCH($C1103,'Policy Characteristics'!$C:$C,0)))</f>
        <v>Industry Energy Efficiency Standards</v>
      </c>
      <c r="C1103" s="446" t="str">
        <f t="shared" si="43"/>
        <v>Percentage Improvement in Eqpt Efficiency Standards above BAU</v>
      </c>
      <c r="D1103" s="294" t="s">
        <v>3074</v>
      </c>
      <c r="E1103" s="339" t="s">
        <v>2403</v>
      </c>
      <c r="F1103" t="s">
        <v>3037</v>
      </c>
      <c r="G1103" s="339" t="s">
        <v>2409</v>
      </c>
      <c r="H1103" s="20">
        <v>1063</v>
      </c>
      <c r="I1103" s="468" t="s">
        <v>44</v>
      </c>
      <c r="J1103" s="469" t="str">
        <f>IF(ISBLANK(INDEX('Policy Characteristics'!D:D,MATCH($C1103,'Policy Characteristics'!$C:$C,0))),"",INDEX('Policy Characteristics'!D:D,MATCH($C1103,'Policy Characteristics'!$C:$C,0)))</f>
        <v>Industry Energy Efficiency Standards</v>
      </c>
      <c r="K1103" s="446" t="str">
        <f>IF(ISBLANK(INDEX('Policy Characteristics'!E:E,MATCH($C1103,'Policy Characteristics'!$C:$C,0))),"",INDEX('Policy Characteristics'!E:E,MATCH($C1103,'Policy Characteristics'!$C:$C,0)))</f>
        <v>indst efficiency standards</v>
      </c>
      <c r="L1103" s="242">
        <f>IF(ISBLANK(INDEX('Policy Characteristics'!F:F,MATCH($C1103,'Policy Characteristics'!$C:$C,0))),"",INDEX('Policy Characteristics'!F:F,MATCH($C1103,'Policy Characteristics'!$C:$C,0)))</f>
        <v>0</v>
      </c>
      <c r="M1103" s="242">
        <f>IF(ISBLANK(INDEX('Policy Characteristics'!G:G,MATCH($C1103,'Policy Characteristics'!$C:$C,0))),"",INDEX('Policy Characteristics'!G:G,MATCH($C1103,'Policy Characteristics'!$C:$C,0)))</f>
        <v>0.25</v>
      </c>
      <c r="N1103" s="242">
        <f>IF(ISBLANK(INDEX('Policy Characteristics'!H:H,MATCH($C1103,'Policy Characteristics'!$C:$C,0))),"",INDEX('Policy Characteristics'!H:H,MATCH($C1103,'Policy Characteristics'!$C:$C,0)))</f>
        <v>0.01</v>
      </c>
      <c r="O1103" s="446" t="str">
        <f>IF(ISBLANK(INDEX('Policy Characteristics'!I:I,MATCH($C1103,'Policy Characteristics'!$C:$C,0))),"",INDEX('Policy Characteristics'!I:I,MATCH($C1103,'Policy Characteristics'!$C:$C,0)))</f>
        <v>% reduction in energy use</v>
      </c>
      <c r="P1103" s="446" t="str">
        <f>IF(ISBLANK(INDEX('Policy Characteristics'!J:J,MATCH($C1103,'Policy Characteristics'!$C:$C,0))),"",INDEX('Policy Characteristics'!J:J,MATCH($C1103,'Policy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3" s="446" t="str">
        <f>IF(ISBLANK(INDEX('Policy Characteristics'!K:K,MATCH($C1103,'Policy Characteristics'!$C:$C,0))),"",INDEX('Policy Characteristics'!K:K,MATCH($C1103,'Policy Characteristics'!$C:$C,0)))</f>
        <v>industry-ag-main.html#eff-stds</v>
      </c>
      <c r="R1103" s="446" t="str">
        <f>IF(ISBLANK(INDEX('Policy Characteristics'!L:L,MATCH($C1103,'Policy Characteristics'!$C:$C,0))),"",INDEX('Policy Characteristics'!L:L,MATCH($C1103,'Policy Characteristics'!$C:$C,0)))</f>
        <v>industry-energy-efficiency-standards.html</v>
      </c>
    </row>
    <row r="1104" spans="1:18" s="446" customFormat="1" x14ac:dyDescent="0.25">
      <c r="A1104" s="446" t="str">
        <f>IF(ISBLANK(INDEX('Policy Characteristics'!A:A,MATCH($C1104,'Policy Characteristics'!$C:$C,0))),"",INDEX('Policy Characteristics'!A:A,MATCH($C1104,'Policy Characteristics'!$C:$C,0)))</f>
        <v>Industry</v>
      </c>
      <c r="B1104" s="467" t="str">
        <f>IF(ISBLANK(INDEX('Policy Characteristics'!B:B,MATCH($C1104,'Policy Characteristics'!$C:$C,0))),"",INDEX('Policy Characteristics'!B:B,MATCH($C1104,'Policy Characteristics'!$C:$C,0)))</f>
        <v>Industry Energy Efficiency Standards</v>
      </c>
      <c r="C1104" s="446" t="str">
        <f t="shared" si="43"/>
        <v>Percentage Improvement in Eqpt Efficiency Standards above BAU</v>
      </c>
      <c r="D1104" s="294" t="s">
        <v>3074</v>
      </c>
      <c r="E1104" s="339" t="s">
        <v>2706</v>
      </c>
      <c r="F1104" t="s">
        <v>3037</v>
      </c>
      <c r="G1104" s="339" t="s">
        <v>2709</v>
      </c>
      <c r="H1104" s="20">
        <v>1064</v>
      </c>
      <c r="I1104" s="468" t="s">
        <v>44</v>
      </c>
      <c r="J1104" s="469" t="str">
        <f>IF(ISBLANK(INDEX('Policy Characteristics'!D:D,MATCH($C1104,'Policy Characteristics'!$C:$C,0))),"",INDEX('Policy Characteristics'!D:D,MATCH($C1104,'Policy Characteristics'!$C:$C,0)))</f>
        <v>Industry Energy Efficiency Standards</v>
      </c>
      <c r="K1104" s="446" t="str">
        <f>IF(ISBLANK(INDEX('Policy Characteristics'!E:E,MATCH($C1104,'Policy Characteristics'!$C:$C,0))),"",INDEX('Policy Characteristics'!E:E,MATCH($C1104,'Policy Characteristics'!$C:$C,0)))</f>
        <v>indst efficiency standards</v>
      </c>
      <c r="L1104" s="242">
        <f>IF(ISBLANK(INDEX('Policy Characteristics'!F:F,MATCH($C1104,'Policy Characteristics'!$C:$C,0))),"",INDEX('Policy Characteristics'!F:F,MATCH($C1104,'Policy Characteristics'!$C:$C,0)))</f>
        <v>0</v>
      </c>
      <c r="M1104" s="242">
        <f>IF(ISBLANK(INDEX('Policy Characteristics'!G:G,MATCH($C1104,'Policy Characteristics'!$C:$C,0))),"",INDEX('Policy Characteristics'!G:G,MATCH($C1104,'Policy Characteristics'!$C:$C,0)))</f>
        <v>0.25</v>
      </c>
      <c r="N1104" s="242">
        <f>IF(ISBLANK(INDEX('Policy Characteristics'!H:H,MATCH($C1104,'Policy Characteristics'!$C:$C,0))),"",INDEX('Policy Characteristics'!H:H,MATCH($C1104,'Policy Characteristics'!$C:$C,0)))</f>
        <v>0.01</v>
      </c>
      <c r="O1104" s="446" t="str">
        <f>IF(ISBLANK(INDEX('Policy Characteristics'!I:I,MATCH($C1104,'Policy Characteristics'!$C:$C,0))),"",INDEX('Policy Characteristics'!I:I,MATCH($C1104,'Policy Characteristics'!$C:$C,0)))</f>
        <v>% reduction in energy use</v>
      </c>
      <c r="P1104" s="446" t="str">
        <f>IF(ISBLANK(INDEX('Policy Characteristics'!J:J,MATCH($C1104,'Policy Characteristics'!$C:$C,0))),"",INDEX('Policy Characteristics'!J:J,MATCH($C1104,'Policy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4" s="446" t="str">
        <f>IF(ISBLANK(INDEX('Policy Characteristics'!K:K,MATCH($C1104,'Policy Characteristics'!$C:$C,0))),"",INDEX('Policy Characteristics'!K:K,MATCH($C1104,'Policy Characteristics'!$C:$C,0)))</f>
        <v>industry-ag-main.html#eff-stds</v>
      </c>
      <c r="R1104" s="446" t="str">
        <f>IF(ISBLANK(INDEX('Policy Characteristics'!L:L,MATCH($C1104,'Policy Characteristics'!$C:$C,0))),"",INDEX('Policy Characteristics'!L:L,MATCH($C1104,'Policy Characteristics'!$C:$C,0)))</f>
        <v>industry-energy-efficiency-standards.html</v>
      </c>
    </row>
    <row r="1105" spans="1:18" s="446" customFormat="1" x14ac:dyDescent="0.25">
      <c r="A1105" s="446" t="str">
        <f>IF(ISBLANK(INDEX('Policy Characteristics'!A:A,MATCH($C1105,'Policy Characteristics'!$C:$C,0))),"",INDEX('Policy Characteristics'!A:A,MATCH($C1105,'Policy Characteristics'!$C:$C,0)))</f>
        <v>Industry</v>
      </c>
      <c r="B1105" s="467" t="str">
        <f>IF(ISBLANK(INDEX('Policy Characteristics'!B:B,MATCH($C1105,'Policy Characteristics'!$C:$C,0))),"",INDEX('Policy Characteristics'!B:B,MATCH($C1105,'Policy Characteristics'!$C:$C,0)))</f>
        <v>Industry Energy Efficiency Standards</v>
      </c>
      <c r="C1105" s="446" t="str">
        <f t="shared" si="43"/>
        <v>Percentage Improvement in Eqpt Efficiency Standards above BAU</v>
      </c>
      <c r="D1105" s="294" t="s">
        <v>3074</v>
      </c>
      <c r="E1105" s="339" t="s">
        <v>2707</v>
      </c>
      <c r="F1105" t="s">
        <v>3037</v>
      </c>
      <c r="G1105" s="339" t="s">
        <v>2711</v>
      </c>
      <c r="H1105" s="20">
        <v>1065</v>
      </c>
      <c r="I1105" s="468" t="s">
        <v>44</v>
      </c>
      <c r="J1105" s="469" t="str">
        <f>IF(ISBLANK(INDEX('Policy Characteristics'!D:D,MATCH($C1105,'Policy Characteristics'!$C:$C,0))),"",INDEX('Policy Characteristics'!D:D,MATCH($C1105,'Policy Characteristics'!$C:$C,0)))</f>
        <v>Industry Energy Efficiency Standards</v>
      </c>
      <c r="K1105" s="446" t="str">
        <f>IF(ISBLANK(INDEX('Policy Characteristics'!E:E,MATCH($C1105,'Policy Characteristics'!$C:$C,0))),"",INDEX('Policy Characteristics'!E:E,MATCH($C1105,'Policy Characteristics'!$C:$C,0)))</f>
        <v>indst efficiency standards</v>
      </c>
      <c r="L1105" s="242">
        <f>IF(ISBLANK(INDEX('Policy Characteristics'!F:F,MATCH($C1105,'Policy Characteristics'!$C:$C,0))),"",INDEX('Policy Characteristics'!F:F,MATCH($C1105,'Policy Characteristics'!$C:$C,0)))</f>
        <v>0</v>
      </c>
      <c r="M1105" s="242">
        <f>IF(ISBLANK(INDEX('Policy Characteristics'!G:G,MATCH($C1105,'Policy Characteristics'!$C:$C,0))),"",INDEX('Policy Characteristics'!G:G,MATCH($C1105,'Policy Characteristics'!$C:$C,0)))</f>
        <v>0.25</v>
      </c>
      <c r="N1105" s="242">
        <f>IF(ISBLANK(INDEX('Policy Characteristics'!H:H,MATCH($C1105,'Policy Characteristics'!$C:$C,0))),"",INDEX('Policy Characteristics'!H:H,MATCH($C1105,'Policy Characteristics'!$C:$C,0)))</f>
        <v>0.01</v>
      </c>
      <c r="O1105" s="446" t="str">
        <f>IF(ISBLANK(INDEX('Policy Characteristics'!I:I,MATCH($C1105,'Policy Characteristics'!$C:$C,0))),"",INDEX('Policy Characteristics'!I:I,MATCH($C1105,'Policy Characteristics'!$C:$C,0)))</f>
        <v>% reduction in energy use</v>
      </c>
      <c r="P1105" s="446" t="str">
        <f>IF(ISBLANK(INDEX('Policy Characteristics'!J:J,MATCH($C1105,'Policy Characteristics'!$C:$C,0))),"",INDEX('Policy Characteristics'!J:J,MATCH($C1105,'Policy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5" s="446" t="str">
        <f>IF(ISBLANK(INDEX('Policy Characteristics'!K:K,MATCH($C1105,'Policy Characteristics'!$C:$C,0))),"",INDEX('Policy Characteristics'!K:K,MATCH($C1105,'Policy Characteristics'!$C:$C,0)))</f>
        <v>industry-ag-main.html#eff-stds</v>
      </c>
      <c r="R1105" s="446" t="str">
        <f>IF(ISBLANK(INDEX('Policy Characteristics'!L:L,MATCH($C1105,'Policy Characteristics'!$C:$C,0))),"",INDEX('Policy Characteristics'!L:L,MATCH($C1105,'Policy Characteristics'!$C:$C,0)))</f>
        <v>industry-energy-efficiency-standards.html</v>
      </c>
    </row>
    <row r="1106" spans="1:18" s="446" customFormat="1" x14ac:dyDescent="0.25">
      <c r="A1106" s="446" t="str">
        <f>IF(ISBLANK(INDEX('Policy Characteristics'!A:A,MATCH($C1106,'Policy Characteristics'!$C:$C,0))),"",INDEX('Policy Characteristics'!A:A,MATCH($C1106,'Policy Characteristics'!$C:$C,0)))</f>
        <v>Industry</v>
      </c>
      <c r="B1106" s="467" t="str">
        <f>IF(ISBLANK(INDEX('Policy Characteristics'!B:B,MATCH($C1106,'Policy Characteristics'!$C:$C,0))),"",INDEX('Policy Characteristics'!B:B,MATCH($C1106,'Policy Characteristics'!$C:$C,0)))</f>
        <v>Industry Energy Efficiency Standards</v>
      </c>
      <c r="C1106" s="446" t="str">
        <f t="shared" si="43"/>
        <v>Percentage Improvement in Eqpt Efficiency Standards above BAU</v>
      </c>
      <c r="D1106" s="294" t="s">
        <v>3074</v>
      </c>
      <c r="E1106" s="339" t="s">
        <v>2708</v>
      </c>
      <c r="F1106" t="s">
        <v>3037</v>
      </c>
      <c r="G1106" s="339" t="s">
        <v>2712</v>
      </c>
      <c r="H1106" s="20">
        <v>1066</v>
      </c>
      <c r="I1106" s="468" t="s">
        <v>43</v>
      </c>
      <c r="J1106" s="469" t="str">
        <f>IF(ISBLANK(INDEX('Policy Characteristics'!D:D,MATCH($C1106,'Policy Characteristics'!$C:$C,0))),"",INDEX('Policy Characteristics'!D:D,MATCH($C1106,'Policy Characteristics'!$C:$C,0)))</f>
        <v>Industry Energy Efficiency Standards</v>
      </c>
      <c r="K1106" s="446" t="str">
        <f>IF(ISBLANK(INDEX('Policy Characteristics'!E:E,MATCH($C1106,'Policy Characteristics'!$C:$C,0))),"",INDEX('Policy Characteristics'!E:E,MATCH($C1106,'Policy Characteristics'!$C:$C,0)))</f>
        <v>indst efficiency standards</v>
      </c>
      <c r="L1106" s="242">
        <f>IF(ISBLANK(INDEX('Policy Characteristics'!F:F,MATCH($C1106,'Policy Characteristics'!$C:$C,0))),"",INDEX('Policy Characteristics'!F:F,MATCH($C1106,'Policy Characteristics'!$C:$C,0)))</f>
        <v>0</v>
      </c>
      <c r="M1106" s="242">
        <f>IF(ISBLANK(INDEX('Policy Characteristics'!G:G,MATCH($C1106,'Policy Characteristics'!$C:$C,0))),"",INDEX('Policy Characteristics'!G:G,MATCH($C1106,'Policy Characteristics'!$C:$C,0)))</f>
        <v>0.25</v>
      </c>
      <c r="N1106" s="242">
        <f>IF(ISBLANK(INDEX('Policy Characteristics'!H:H,MATCH($C1106,'Policy Characteristics'!$C:$C,0))),"",INDEX('Policy Characteristics'!H:H,MATCH($C1106,'Policy Characteristics'!$C:$C,0)))</f>
        <v>0.01</v>
      </c>
      <c r="O1106" s="446" t="str">
        <f>IF(ISBLANK(INDEX('Policy Characteristics'!I:I,MATCH($C1106,'Policy Characteristics'!$C:$C,0))),"",INDEX('Policy Characteristics'!I:I,MATCH($C1106,'Policy Characteristics'!$C:$C,0)))</f>
        <v>% reduction in energy use</v>
      </c>
      <c r="P1106" s="446" t="str">
        <f>IF(ISBLANK(INDEX('Policy Characteristics'!J:J,MATCH($C1106,'Policy Characteristics'!$C:$C,0))),"",INDEX('Policy Characteristics'!J:J,MATCH($C1106,'Policy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6" s="446" t="str">
        <f>IF(ISBLANK(INDEX('Policy Characteristics'!K:K,MATCH($C1106,'Policy Characteristics'!$C:$C,0))),"",INDEX('Policy Characteristics'!K:K,MATCH($C1106,'Policy Characteristics'!$C:$C,0)))</f>
        <v>industry-ag-main.html#eff-stds</v>
      </c>
      <c r="R1106" s="446" t="str">
        <f>IF(ISBLANK(INDEX('Policy Characteristics'!L:L,MATCH($C1106,'Policy Characteristics'!$C:$C,0))),"",INDEX('Policy Characteristics'!L:L,MATCH($C1106,'Policy Characteristics'!$C:$C,0)))</f>
        <v>industry-energy-efficiency-standards.html</v>
      </c>
    </row>
    <row r="1107" spans="1:18" s="446" customFormat="1" x14ac:dyDescent="0.25">
      <c r="A1107" s="446" t="str">
        <f>IF(ISBLANK(INDEX('Policy Characteristics'!A:A,MATCH($C1107,'Policy Characteristics'!$C:$C,0))),"",INDEX('Policy Characteristics'!A:A,MATCH($C1107,'Policy Characteristics'!$C:$C,0)))</f>
        <v>Industry</v>
      </c>
      <c r="B1107" s="467" t="str">
        <f>IF(ISBLANK(INDEX('Policy Characteristics'!B:B,MATCH($C1107,'Policy Characteristics'!$C:$C,0))),"",INDEX('Policy Characteristics'!B:B,MATCH($C1107,'Policy Characteristics'!$C:$C,0)))</f>
        <v>Industry Energy Efficiency Standards</v>
      </c>
      <c r="C1107" s="446" t="str">
        <f t="shared" si="43"/>
        <v>Percentage Improvement in Eqpt Efficiency Standards above BAU</v>
      </c>
      <c r="D1107" s="294" t="s">
        <v>3074</v>
      </c>
      <c r="E1107" s="339" t="s">
        <v>2705</v>
      </c>
      <c r="F1107" t="s">
        <v>3037</v>
      </c>
      <c r="G1107" s="339" t="s">
        <v>2710</v>
      </c>
      <c r="H1107" s="20">
        <v>1067</v>
      </c>
      <c r="I1107" s="468" t="s">
        <v>44</v>
      </c>
      <c r="J1107" s="469" t="str">
        <f>IF(ISBLANK(INDEX('Policy Characteristics'!D:D,MATCH($C1107,'Policy Characteristics'!$C:$C,0))),"",INDEX('Policy Characteristics'!D:D,MATCH($C1107,'Policy Characteristics'!$C:$C,0)))</f>
        <v>Industry Energy Efficiency Standards</v>
      </c>
      <c r="K1107" s="446" t="str">
        <f>IF(ISBLANK(INDEX('Policy Characteristics'!E:E,MATCH($C1107,'Policy Characteristics'!$C:$C,0))),"",INDEX('Policy Characteristics'!E:E,MATCH($C1107,'Policy Characteristics'!$C:$C,0)))</f>
        <v>indst efficiency standards</v>
      </c>
      <c r="L1107" s="242">
        <f>IF(ISBLANK(INDEX('Policy Characteristics'!F:F,MATCH($C1107,'Policy Characteristics'!$C:$C,0))),"",INDEX('Policy Characteristics'!F:F,MATCH($C1107,'Policy Characteristics'!$C:$C,0)))</f>
        <v>0</v>
      </c>
      <c r="M1107" s="242">
        <f>IF(ISBLANK(INDEX('Policy Characteristics'!G:G,MATCH($C1107,'Policy Characteristics'!$C:$C,0))),"",INDEX('Policy Characteristics'!G:G,MATCH($C1107,'Policy Characteristics'!$C:$C,0)))</f>
        <v>0.25</v>
      </c>
      <c r="N1107" s="242">
        <f>IF(ISBLANK(INDEX('Policy Characteristics'!H:H,MATCH($C1107,'Policy Characteristics'!$C:$C,0))),"",INDEX('Policy Characteristics'!H:H,MATCH($C1107,'Policy Characteristics'!$C:$C,0)))</f>
        <v>0.01</v>
      </c>
      <c r="O1107" s="446" t="str">
        <f>IF(ISBLANK(INDEX('Policy Characteristics'!I:I,MATCH($C1107,'Policy Characteristics'!$C:$C,0))),"",INDEX('Policy Characteristics'!I:I,MATCH($C1107,'Policy Characteristics'!$C:$C,0)))</f>
        <v>% reduction in energy use</v>
      </c>
      <c r="P1107" s="446" t="str">
        <f>IF(ISBLANK(INDEX('Policy Characteristics'!J:J,MATCH($C1107,'Policy Characteristics'!$C:$C,0))),"",INDEX('Policy Characteristics'!J:J,MATCH($C1107,'Policy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7" s="446" t="str">
        <f>IF(ISBLANK(INDEX('Policy Characteristics'!K:K,MATCH($C1107,'Policy Characteristics'!$C:$C,0))),"",INDEX('Policy Characteristics'!K:K,MATCH($C1107,'Policy Characteristics'!$C:$C,0)))</f>
        <v>industry-ag-main.html#eff-stds</v>
      </c>
      <c r="R1107" s="446" t="str">
        <f>IF(ISBLANK(INDEX('Policy Characteristics'!L:L,MATCH($C1107,'Policy Characteristics'!$C:$C,0))),"",INDEX('Policy Characteristics'!L:L,MATCH($C1107,'Policy Characteristics'!$C:$C,0)))</f>
        <v>industry-energy-efficiency-standards.html</v>
      </c>
    </row>
    <row r="1108" spans="1:18" s="446" customFormat="1" x14ac:dyDescent="0.25">
      <c r="A1108" s="446" t="str">
        <f>IF(ISBLANK(INDEX('Policy Characteristics'!A:A,MATCH($C1108,'Policy Characteristics'!$C:$C,0))),"",INDEX('Policy Characteristics'!A:A,MATCH($C1108,'Policy Characteristics'!$C:$C,0)))</f>
        <v>Industry</v>
      </c>
      <c r="B1108" s="467" t="str">
        <f>IF(ISBLANK(INDEX('Policy Characteristics'!B:B,MATCH($C1108,'Policy Characteristics'!$C:$C,0))),"",INDEX('Policy Characteristics'!B:B,MATCH($C1108,'Policy Characteristics'!$C:$C,0)))</f>
        <v>Industry Energy Efficiency Standards</v>
      </c>
      <c r="C1108" s="446" t="str">
        <f t="shared" si="43"/>
        <v>Percentage Improvement in Eqpt Efficiency Standards above BAU</v>
      </c>
      <c r="D1108" s="294" t="s">
        <v>3075</v>
      </c>
      <c r="E1108" s="339" t="s">
        <v>2398</v>
      </c>
      <c r="F1108" t="s">
        <v>3038</v>
      </c>
      <c r="G1108" s="339" t="s">
        <v>2404</v>
      </c>
      <c r="H1108" s="20">
        <v>1068</v>
      </c>
      <c r="I1108" s="468" t="s">
        <v>43</v>
      </c>
      <c r="J1108" s="469" t="str">
        <f>IF(ISBLANK(INDEX('Policy Characteristics'!D:D,MATCH($C1108,'Policy Characteristics'!$C:$C,0))),"",INDEX('Policy Characteristics'!D:D,MATCH($C1108,'Policy Characteristics'!$C:$C,0)))</f>
        <v>Industry Energy Efficiency Standards</v>
      </c>
      <c r="K1108" s="446" t="str">
        <f>IF(ISBLANK(INDEX('Policy Characteristics'!E:E,MATCH($C1108,'Policy Characteristics'!$C:$C,0))),"",INDEX('Policy Characteristics'!E:E,MATCH($C1108,'Policy Characteristics'!$C:$C,0)))</f>
        <v>indst efficiency standards</v>
      </c>
      <c r="L1108" s="242">
        <f>IF(ISBLANK(INDEX('Policy Characteristics'!F:F,MATCH($C1108,'Policy Characteristics'!$C:$C,0))),"",INDEX('Policy Characteristics'!F:F,MATCH($C1108,'Policy Characteristics'!$C:$C,0)))</f>
        <v>0</v>
      </c>
      <c r="M1108" s="242">
        <f>IF(ISBLANK(INDEX('Policy Characteristics'!G:G,MATCH($C1108,'Policy Characteristics'!$C:$C,0))),"",INDEX('Policy Characteristics'!G:G,MATCH($C1108,'Policy Characteristics'!$C:$C,0)))</f>
        <v>0.25</v>
      </c>
      <c r="N1108" s="242">
        <f>IF(ISBLANK(INDEX('Policy Characteristics'!H:H,MATCH($C1108,'Policy Characteristics'!$C:$C,0))),"",INDEX('Policy Characteristics'!H:H,MATCH($C1108,'Policy Characteristics'!$C:$C,0)))</f>
        <v>0.01</v>
      </c>
      <c r="O1108" s="446" t="str">
        <f>IF(ISBLANK(INDEX('Policy Characteristics'!I:I,MATCH($C1108,'Policy Characteristics'!$C:$C,0))),"",INDEX('Policy Characteristics'!I:I,MATCH($C1108,'Policy Characteristics'!$C:$C,0)))</f>
        <v>% reduction in energy use</v>
      </c>
      <c r="P1108" s="446" t="str">
        <f>IF(ISBLANK(INDEX('Policy Characteristics'!J:J,MATCH($C1108,'Policy Characteristics'!$C:$C,0))),"",INDEX('Policy Characteristics'!J:J,MATCH($C1108,'Policy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8" s="446" t="str">
        <f>IF(ISBLANK(INDEX('Policy Characteristics'!K:K,MATCH($C1108,'Policy Characteristics'!$C:$C,0))),"",INDEX('Policy Characteristics'!K:K,MATCH($C1108,'Policy Characteristics'!$C:$C,0)))</f>
        <v>industry-ag-main.html#eff-stds</v>
      </c>
      <c r="R1108" s="446" t="str">
        <f>IF(ISBLANK(INDEX('Policy Characteristics'!L:L,MATCH($C1108,'Policy Characteristics'!$C:$C,0))),"",INDEX('Policy Characteristics'!L:L,MATCH($C1108,'Policy Characteristics'!$C:$C,0)))</f>
        <v>industry-energy-efficiency-standards.html</v>
      </c>
    </row>
    <row r="1109" spans="1:18" s="446" customFormat="1" x14ac:dyDescent="0.25">
      <c r="A1109" s="446" t="str">
        <f>IF(ISBLANK(INDEX('Policy Characteristics'!A:A,MATCH($C1109,'Policy Characteristics'!$C:$C,0))),"",INDEX('Policy Characteristics'!A:A,MATCH($C1109,'Policy Characteristics'!$C:$C,0)))</f>
        <v>Industry</v>
      </c>
      <c r="B1109" s="467" t="str">
        <f>IF(ISBLANK(INDEX('Policy Characteristics'!B:B,MATCH($C1109,'Policy Characteristics'!$C:$C,0))),"",INDEX('Policy Characteristics'!B:B,MATCH($C1109,'Policy Characteristics'!$C:$C,0)))</f>
        <v>Industry Energy Efficiency Standards</v>
      </c>
      <c r="C1109" s="446" t="str">
        <f t="shared" si="43"/>
        <v>Percentage Improvement in Eqpt Efficiency Standards above BAU</v>
      </c>
      <c r="D1109" s="294" t="s">
        <v>3075</v>
      </c>
      <c r="E1109" s="339" t="s">
        <v>2399</v>
      </c>
      <c r="F1109" t="s">
        <v>3038</v>
      </c>
      <c r="G1109" s="339" t="s">
        <v>2407</v>
      </c>
      <c r="H1109" s="20">
        <v>1069</v>
      </c>
      <c r="I1109" s="468" t="s">
        <v>44</v>
      </c>
      <c r="J1109" s="469" t="str">
        <f>IF(ISBLANK(INDEX('Policy Characteristics'!D:D,MATCH($C1109,'Policy Characteristics'!$C:$C,0))),"",INDEX('Policy Characteristics'!D:D,MATCH($C1109,'Policy Characteristics'!$C:$C,0)))</f>
        <v>Industry Energy Efficiency Standards</v>
      </c>
      <c r="K1109" s="446" t="str">
        <f>IF(ISBLANK(INDEX('Policy Characteristics'!E:E,MATCH($C1109,'Policy Characteristics'!$C:$C,0))),"",INDEX('Policy Characteristics'!E:E,MATCH($C1109,'Policy Characteristics'!$C:$C,0)))</f>
        <v>indst efficiency standards</v>
      </c>
      <c r="L1109" s="242">
        <f>IF(ISBLANK(INDEX('Policy Characteristics'!F:F,MATCH($C1109,'Policy Characteristics'!$C:$C,0))),"",INDEX('Policy Characteristics'!F:F,MATCH($C1109,'Policy Characteristics'!$C:$C,0)))</f>
        <v>0</v>
      </c>
      <c r="M1109" s="242">
        <f>IF(ISBLANK(INDEX('Policy Characteristics'!G:G,MATCH($C1109,'Policy Characteristics'!$C:$C,0))),"",INDEX('Policy Characteristics'!G:G,MATCH($C1109,'Policy Characteristics'!$C:$C,0)))</f>
        <v>0.25</v>
      </c>
      <c r="N1109" s="242">
        <f>IF(ISBLANK(INDEX('Policy Characteristics'!H:H,MATCH($C1109,'Policy Characteristics'!$C:$C,0))),"",INDEX('Policy Characteristics'!H:H,MATCH($C1109,'Policy Characteristics'!$C:$C,0)))</f>
        <v>0.01</v>
      </c>
      <c r="O1109" s="446" t="str">
        <f>IF(ISBLANK(INDEX('Policy Characteristics'!I:I,MATCH($C1109,'Policy Characteristics'!$C:$C,0))),"",INDEX('Policy Characteristics'!I:I,MATCH($C1109,'Policy Characteristics'!$C:$C,0)))</f>
        <v>% reduction in energy use</v>
      </c>
      <c r="P1109" s="446" t="str">
        <f>IF(ISBLANK(INDEX('Policy Characteristics'!J:J,MATCH($C1109,'Policy Characteristics'!$C:$C,0))),"",INDEX('Policy Characteristics'!J:J,MATCH($C1109,'Policy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9" s="446" t="str">
        <f>IF(ISBLANK(INDEX('Policy Characteristics'!K:K,MATCH($C1109,'Policy Characteristics'!$C:$C,0))),"",INDEX('Policy Characteristics'!K:K,MATCH($C1109,'Policy Characteristics'!$C:$C,0)))</f>
        <v>industry-ag-main.html#eff-stds</v>
      </c>
      <c r="R1109" s="446" t="str">
        <f>IF(ISBLANK(INDEX('Policy Characteristics'!L:L,MATCH($C1109,'Policy Characteristics'!$C:$C,0))),"",INDEX('Policy Characteristics'!L:L,MATCH($C1109,'Policy Characteristics'!$C:$C,0)))</f>
        <v>industry-energy-efficiency-standards.html</v>
      </c>
    </row>
    <row r="1110" spans="1:18" s="446" customFormat="1" x14ac:dyDescent="0.25">
      <c r="A1110" s="446" t="str">
        <f>IF(ISBLANK(INDEX('Policy Characteristics'!A:A,MATCH($C1110,'Policy Characteristics'!$C:$C,0))),"",INDEX('Policy Characteristics'!A:A,MATCH($C1110,'Policy Characteristics'!$C:$C,0)))</f>
        <v>Industry</v>
      </c>
      <c r="B1110" s="467" t="str">
        <f>IF(ISBLANK(INDEX('Policy Characteristics'!B:B,MATCH($C1110,'Policy Characteristics'!$C:$C,0))),"",INDEX('Policy Characteristics'!B:B,MATCH($C1110,'Policy Characteristics'!$C:$C,0)))</f>
        <v>Industry Energy Efficiency Standards</v>
      </c>
      <c r="C1110" s="446" t="str">
        <f t="shared" si="43"/>
        <v>Percentage Improvement in Eqpt Efficiency Standards above BAU</v>
      </c>
      <c r="D1110" s="294" t="s">
        <v>3075</v>
      </c>
      <c r="E1110" s="339" t="s">
        <v>2400</v>
      </c>
      <c r="F1110" t="s">
        <v>3038</v>
      </c>
      <c r="G1110" s="339" t="s">
        <v>2408</v>
      </c>
      <c r="H1110" s="20">
        <v>1070</v>
      </c>
      <c r="I1110" s="468" t="s">
        <v>43</v>
      </c>
      <c r="J1110" s="469" t="str">
        <f>IF(ISBLANK(INDEX('Policy Characteristics'!D:D,MATCH($C1110,'Policy Characteristics'!$C:$C,0))),"",INDEX('Policy Characteristics'!D:D,MATCH($C1110,'Policy Characteristics'!$C:$C,0)))</f>
        <v>Industry Energy Efficiency Standards</v>
      </c>
      <c r="K1110" s="446" t="str">
        <f>IF(ISBLANK(INDEX('Policy Characteristics'!E:E,MATCH($C1110,'Policy Characteristics'!$C:$C,0))),"",INDEX('Policy Characteristics'!E:E,MATCH($C1110,'Policy Characteristics'!$C:$C,0)))</f>
        <v>indst efficiency standards</v>
      </c>
      <c r="L1110" s="242">
        <f>IF(ISBLANK(INDEX('Policy Characteristics'!F:F,MATCH($C1110,'Policy Characteristics'!$C:$C,0))),"",INDEX('Policy Characteristics'!F:F,MATCH($C1110,'Policy Characteristics'!$C:$C,0)))</f>
        <v>0</v>
      </c>
      <c r="M1110" s="242">
        <f>IF(ISBLANK(INDEX('Policy Characteristics'!G:G,MATCH($C1110,'Policy Characteristics'!$C:$C,0))),"",INDEX('Policy Characteristics'!G:G,MATCH($C1110,'Policy Characteristics'!$C:$C,0)))</f>
        <v>0.25</v>
      </c>
      <c r="N1110" s="242">
        <f>IF(ISBLANK(INDEX('Policy Characteristics'!H:H,MATCH($C1110,'Policy Characteristics'!$C:$C,0))),"",INDEX('Policy Characteristics'!H:H,MATCH($C1110,'Policy Characteristics'!$C:$C,0)))</f>
        <v>0.01</v>
      </c>
      <c r="O1110" s="446" t="str">
        <f>IF(ISBLANK(INDEX('Policy Characteristics'!I:I,MATCH($C1110,'Policy Characteristics'!$C:$C,0))),"",INDEX('Policy Characteristics'!I:I,MATCH($C1110,'Policy Characteristics'!$C:$C,0)))</f>
        <v>% reduction in energy use</v>
      </c>
      <c r="P1110" s="446" t="str">
        <f>IF(ISBLANK(INDEX('Policy Characteristics'!J:J,MATCH($C1110,'Policy Characteristics'!$C:$C,0))),"",INDEX('Policy Characteristics'!J:J,MATCH($C1110,'Policy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0" s="446" t="str">
        <f>IF(ISBLANK(INDEX('Policy Characteristics'!K:K,MATCH($C1110,'Policy Characteristics'!$C:$C,0))),"",INDEX('Policy Characteristics'!K:K,MATCH($C1110,'Policy Characteristics'!$C:$C,0)))</f>
        <v>industry-ag-main.html#eff-stds</v>
      </c>
      <c r="R1110" s="446" t="str">
        <f>IF(ISBLANK(INDEX('Policy Characteristics'!L:L,MATCH($C1110,'Policy Characteristics'!$C:$C,0))),"",INDEX('Policy Characteristics'!L:L,MATCH($C1110,'Policy Characteristics'!$C:$C,0)))</f>
        <v>industry-energy-efficiency-standards.html</v>
      </c>
    </row>
    <row r="1111" spans="1:18" s="446" customFormat="1" x14ac:dyDescent="0.25">
      <c r="A1111" s="446" t="str">
        <f>IF(ISBLANK(INDEX('Policy Characteristics'!A:A,MATCH($C1111,'Policy Characteristics'!$C:$C,0))),"",INDEX('Policy Characteristics'!A:A,MATCH($C1111,'Policy Characteristics'!$C:$C,0)))</f>
        <v>Industry</v>
      </c>
      <c r="B1111" s="467" t="str">
        <f>IF(ISBLANK(INDEX('Policy Characteristics'!B:B,MATCH($C1111,'Policy Characteristics'!$C:$C,0))),"",INDEX('Policy Characteristics'!B:B,MATCH($C1111,'Policy Characteristics'!$C:$C,0)))</f>
        <v>Industry Energy Efficiency Standards</v>
      </c>
      <c r="C1111" s="446" t="str">
        <f t="shared" si="43"/>
        <v>Percentage Improvement in Eqpt Efficiency Standards above BAU</v>
      </c>
      <c r="D1111" s="294" t="s">
        <v>3075</v>
      </c>
      <c r="E1111" s="339" t="s">
        <v>2401</v>
      </c>
      <c r="F1111" t="s">
        <v>3038</v>
      </c>
      <c r="G1111" s="339" t="s">
        <v>2405</v>
      </c>
      <c r="H1111" s="20">
        <v>1071</v>
      </c>
      <c r="I1111" s="468" t="s">
        <v>44</v>
      </c>
      <c r="J1111" s="469" t="str">
        <f>IF(ISBLANK(INDEX('Policy Characteristics'!D:D,MATCH($C1111,'Policy Characteristics'!$C:$C,0))),"",INDEX('Policy Characteristics'!D:D,MATCH($C1111,'Policy Characteristics'!$C:$C,0)))</f>
        <v>Industry Energy Efficiency Standards</v>
      </c>
      <c r="K1111" s="446" t="str">
        <f>IF(ISBLANK(INDEX('Policy Characteristics'!E:E,MATCH($C1111,'Policy Characteristics'!$C:$C,0))),"",INDEX('Policy Characteristics'!E:E,MATCH($C1111,'Policy Characteristics'!$C:$C,0)))</f>
        <v>indst efficiency standards</v>
      </c>
      <c r="L1111" s="242">
        <f>IF(ISBLANK(INDEX('Policy Characteristics'!F:F,MATCH($C1111,'Policy Characteristics'!$C:$C,0))),"",INDEX('Policy Characteristics'!F:F,MATCH($C1111,'Policy Characteristics'!$C:$C,0)))</f>
        <v>0</v>
      </c>
      <c r="M1111" s="242">
        <f>IF(ISBLANK(INDEX('Policy Characteristics'!G:G,MATCH($C1111,'Policy Characteristics'!$C:$C,0))),"",INDEX('Policy Characteristics'!G:G,MATCH($C1111,'Policy Characteristics'!$C:$C,0)))</f>
        <v>0.25</v>
      </c>
      <c r="N1111" s="242">
        <f>IF(ISBLANK(INDEX('Policy Characteristics'!H:H,MATCH($C1111,'Policy Characteristics'!$C:$C,0))),"",INDEX('Policy Characteristics'!H:H,MATCH($C1111,'Policy Characteristics'!$C:$C,0)))</f>
        <v>0.01</v>
      </c>
      <c r="O1111" s="446" t="str">
        <f>IF(ISBLANK(INDEX('Policy Characteristics'!I:I,MATCH($C1111,'Policy Characteristics'!$C:$C,0))),"",INDEX('Policy Characteristics'!I:I,MATCH($C1111,'Policy Characteristics'!$C:$C,0)))</f>
        <v>% reduction in energy use</v>
      </c>
      <c r="P1111" s="446" t="str">
        <f>IF(ISBLANK(INDEX('Policy Characteristics'!J:J,MATCH($C1111,'Policy Characteristics'!$C:$C,0))),"",INDEX('Policy Characteristics'!J:J,MATCH($C1111,'Policy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1" s="446" t="str">
        <f>IF(ISBLANK(INDEX('Policy Characteristics'!K:K,MATCH($C1111,'Policy Characteristics'!$C:$C,0))),"",INDEX('Policy Characteristics'!K:K,MATCH($C1111,'Policy Characteristics'!$C:$C,0)))</f>
        <v>industry-ag-main.html#eff-stds</v>
      </c>
      <c r="R1111" s="446" t="str">
        <f>IF(ISBLANK(INDEX('Policy Characteristics'!L:L,MATCH($C1111,'Policy Characteristics'!$C:$C,0))),"",INDEX('Policy Characteristics'!L:L,MATCH($C1111,'Policy Characteristics'!$C:$C,0)))</f>
        <v>industry-energy-efficiency-standards.html</v>
      </c>
    </row>
    <row r="1112" spans="1:18" s="446" customFormat="1" x14ac:dyDescent="0.25">
      <c r="A1112" s="446" t="str">
        <f>IF(ISBLANK(INDEX('Policy Characteristics'!A:A,MATCH($C1112,'Policy Characteristics'!$C:$C,0))),"",INDEX('Policy Characteristics'!A:A,MATCH($C1112,'Policy Characteristics'!$C:$C,0)))</f>
        <v>Industry</v>
      </c>
      <c r="B1112" s="467" t="str">
        <f>IF(ISBLANK(INDEX('Policy Characteristics'!B:B,MATCH($C1112,'Policy Characteristics'!$C:$C,0))),"",INDEX('Policy Characteristics'!B:B,MATCH($C1112,'Policy Characteristics'!$C:$C,0)))</f>
        <v>Industry Energy Efficiency Standards</v>
      </c>
      <c r="C1112" s="446" t="str">
        <f t="shared" si="43"/>
        <v>Percentage Improvement in Eqpt Efficiency Standards above BAU</v>
      </c>
      <c r="D1112" s="294" t="s">
        <v>3075</v>
      </c>
      <c r="E1112" s="339" t="s">
        <v>2402</v>
      </c>
      <c r="F1112" t="s">
        <v>3038</v>
      </c>
      <c r="G1112" s="339" t="s">
        <v>2406</v>
      </c>
      <c r="H1112" s="20">
        <v>1072</v>
      </c>
      <c r="I1112" s="468" t="s">
        <v>43</v>
      </c>
      <c r="J1112" s="469" t="str">
        <f>IF(ISBLANK(INDEX('Policy Characteristics'!D:D,MATCH($C1112,'Policy Characteristics'!$C:$C,0))),"",INDEX('Policy Characteristics'!D:D,MATCH($C1112,'Policy Characteristics'!$C:$C,0)))</f>
        <v>Industry Energy Efficiency Standards</v>
      </c>
      <c r="K1112" s="446" t="str">
        <f>IF(ISBLANK(INDEX('Policy Characteristics'!E:E,MATCH($C1112,'Policy Characteristics'!$C:$C,0))),"",INDEX('Policy Characteristics'!E:E,MATCH($C1112,'Policy Characteristics'!$C:$C,0)))</f>
        <v>indst efficiency standards</v>
      </c>
      <c r="L1112" s="242">
        <f>IF(ISBLANK(INDEX('Policy Characteristics'!F:F,MATCH($C1112,'Policy Characteristics'!$C:$C,0))),"",INDEX('Policy Characteristics'!F:F,MATCH($C1112,'Policy Characteristics'!$C:$C,0)))</f>
        <v>0</v>
      </c>
      <c r="M1112" s="242">
        <f>IF(ISBLANK(INDEX('Policy Characteristics'!G:G,MATCH($C1112,'Policy Characteristics'!$C:$C,0))),"",INDEX('Policy Characteristics'!G:G,MATCH($C1112,'Policy Characteristics'!$C:$C,0)))</f>
        <v>0.25</v>
      </c>
      <c r="N1112" s="242">
        <f>IF(ISBLANK(INDEX('Policy Characteristics'!H:H,MATCH($C1112,'Policy Characteristics'!$C:$C,0))),"",INDEX('Policy Characteristics'!H:H,MATCH($C1112,'Policy Characteristics'!$C:$C,0)))</f>
        <v>0.01</v>
      </c>
      <c r="O1112" s="446" t="str">
        <f>IF(ISBLANK(INDEX('Policy Characteristics'!I:I,MATCH($C1112,'Policy Characteristics'!$C:$C,0))),"",INDEX('Policy Characteristics'!I:I,MATCH($C1112,'Policy Characteristics'!$C:$C,0)))</f>
        <v>% reduction in energy use</v>
      </c>
      <c r="P1112" s="446" t="str">
        <f>IF(ISBLANK(INDEX('Policy Characteristics'!J:J,MATCH($C1112,'Policy Characteristics'!$C:$C,0))),"",INDEX('Policy Characteristics'!J:J,MATCH($C1112,'Policy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2" s="446" t="str">
        <f>IF(ISBLANK(INDEX('Policy Characteristics'!K:K,MATCH($C1112,'Policy Characteristics'!$C:$C,0))),"",INDEX('Policy Characteristics'!K:K,MATCH($C1112,'Policy Characteristics'!$C:$C,0)))</f>
        <v>industry-ag-main.html#eff-stds</v>
      </c>
      <c r="R1112" s="446" t="str">
        <f>IF(ISBLANK(INDEX('Policy Characteristics'!L:L,MATCH($C1112,'Policy Characteristics'!$C:$C,0))),"",INDEX('Policy Characteristics'!L:L,MATCH($C1112,'Policy Characteristics'!$C:$C,0)))</f>
        <v>industry-energy-efficiency-standards.html</v>
      </c>
    </row>
    <row r="1113" spans="1:18" s="446" customFormat="1" x14ac:dyDescent="0.25">
      <c r="A1113" s="446" t="str">
        <f>IF(ISBLANK(INDEX('Policy Characteristics'!A:A,MATCH($C1113,'Policy Characteristics'!$C:$C,0))),"",INDEX('Policy Characteristics'!A:A,MATCH($C1113,'Policy Characteristics'!$C:$C,0)))</f>
        <v>Industry</v>
      </c>
      <c r="B1113" s="467" t="str">
        <f>IF(ISBLANK(INDEX('Policy Characteristics'!B:B,MATCH($C1113,'Policy Characteristics'!$C:$C,0))),"",INDEX('Policy Characteristics'!B:B,MATCH($C1113,'Policy Characteristics'!$C:$C,0)))</f>
        <v>Industry Energy Efficiency Standards</v>
      </c>
      <c r="C1113" s="446" t="str">
        <f t="shared" si="43"/>
        <v>Percentage Improvement in Eqpt Efficiency Standards above BAU</v>
      </c>
      <c r="D1113" s="294" t="s">
        <v>3075</v>
      </c>
      <c r="E1113" s="339" t="s">
        <v>2403</v>
      </c>
      <c r="F1113" t="s">
        <v>3038</v>
      </c>
      <c r="G1113" s="339" t="s">
        <v>2409</v>
      </c>
      <c r="H1113" s="20">
        <v>1073</v>
      </c>
      <c r="I1113" s="468" t="s">
        <v>44</v>
      </c>
      <c r="J1113" s="469" t="str">
        <f>IF(ISBLANK(INDEX('Policy Characteristics'!D:D,MATCH($C1113,'Policy Characteristics'!$C:$C,0))),"",INDEX('Policy Characteristics'!D:D,MATCH($C1113,'Policy Characteristics'!$C:$C,0)))</f>
        <v>Industry Energy Efficiency Standards</v>
      </c>
      <c r="K1113" s="446" t="str">
        <f>IF(ISBLANK(INDEX('Policy Characteristics'!E:E,MATCH($C1113,'Policy Characteristics'!$C:$C,0))),"",INDEX('Policy Characteristics'!E:E,MATCH($C1113,'Policy Characteristics'!$C:$C,0)))</f>
        <v>indst efficiency standards</v>
      </c>
      <c r="L1113" s="242">
        <f>IF(ISBLANK(INDEX('Policy Characteristics'!F:F,MATCH($C1113,'Policy Characteristics'!$C:$C,0))),"",INDEX('Policy Characteristics'!F:F,MATCH($C1113,'Policy Characteristics'!$C:$C,0)))</f>
        <v>0</v>
      </c>
      <c r="M1113" s="242">
        <f>IF(ISBLANK(INDEX('Policy Characteristics'!G:G,MATCH($C1113,'Policy Characteristics'!$C:$C,0))),"",INDEX('Policy Characteristics'!G:G,MATCH($C1113,'Policy Characteristics'!$C:$C,0)))</f>
        <v>0.25</v>
      </c>
      <c r="N1113" s="242">
        <f>IF(ISBLANK(INDEX('Policy Characteristics'!H:H,MATCH($C1113,'Policy Characteristics'!$C:$C,0))),"",INDEX('Policy Characteristics'!H:H,MATCH($C1113,'Policy Characteristics'!$C:$C,0)))</f>
        <v>0.01</v>
      </c>
      <c r="O1113" s="446" t="str">
        <f>IF(ISBLANK(INDEX('Policy Characteristics'!I:I,MATCH($C1113,'Policy Characteristics'!$C:$C,0))),"",INDEX('Policy Characteristics'!I:I,MATCH($C1113,'Policy Characteristics'!$C:$C,0)))</f>
        <v>% reduction in energy use</v>
      </c>
      <c r="P1113" s="446" t="str">
        <f>IF(ISBLANK(INDEX('Policy Characteristics'!J:J,MATCH($C1113,'Policy Characteristics'!$C:$C,0))),"",INDEX('Policy Characteristics'!J:J,MATCH($C1113,'Policy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3" s="446" t="str">
        <f>IF(ISBLANK(INDEX('Policy Characteristics'!K:K,MATCH($C1113,'Policy Characteristics'!$C:$C,0))),"",INDEX('Policy Characteristics'!K:K,MATCH($C1113,'Policy Characteristics'!$C:$C,0)))</f>
        <v>industry-ag-main.html#eff-stds</v>
      </c>
      <c r="R1113" s="446" t="str">
        <f>IF(ISBLANK(INDEX('Policy Characteristics'!L:L,MATCH($C1113,'Policy Characteristics'!$C:$C,0))),"",INDEX('Policy Characteristics'!L:L,MATCH($C1113,'Policy Characteristics'!$C:$C,0)))</f>
        <v>industry-energy-efficiency-standards.html</v>
      </c>
    </row>
    <row r="1114" spans="1:18" s="446" customFormat="1" x14ac:dyDescent="0.25">
      <c r="A1114" s="446" t="str">
        <f>IF(ISBLANK(INDEX('Policy Characteristics'!A:A,MATCH($C1114,'Policy Characteristics'!$C:$C,0))),"",INDEX('Policy Characteristics'!A:A,MATCH($C1114,'Policy Characteristics'!$C:$C,0)))</f>
        <v>Industry</v>
      </c>
      <c r="B1114" s="467" t="str">
        <f>IF(ISBLANK(INDEX('Policy Characteristics'!B:B,MATCH($C1114,'Policy Characteristics'!$C:$C,0))),"",INDEX('Policy Characteristics'!B:B,MATCH($C1114,'Policy Characteristics'!$C:$C,0)))</f>
        <v>Industry Energy Efficiency Standards</v>
      </c>
      <c r="C1114" s="446" t="str">
        <f t="shared" si="43"/>
        <v>Percentage Improvement in Eqpt Efficiency Standards above BAU</v>
      </c>
      <c r="D1114" s="294" t="s">
        <v>3075</v>
      </c>
      <c r="E1114" s="339" t="s">
        <v>2706</v>
      </c>
      <c r="F1114" t="s">
        <v>3038</v>
      </c>
      <c r="G1114" s="339" t="s">
        <v>2709</v>
      </c>
      <c r="H1114" s="20">
        <v>1074</v>
      </c>
      <c r="I1114" s="468" t="s">
        <v>44</v>
      </c>
      <c r="J1114" s="469" t="str">
        <f>IF(ISBLANK(INDEX('Policy Characteristics'!D:D,MATCH($C1114,'Policy Characteristics'!$C:$C,0))),"",INDEX('Policy Characteristics'!D:D,MATCH($C1114,'Policy Characteristics'!$C:$C,0)))</f>
        <v>Industry Energy Efficiency Standards</v>
      </c>
      <c r="K1114" s="446" t="str">
        <f>IF(ISBLANK(INDEX('Policy Characteristics'!E:E,MATCH($C1114,'Policy Characteristics'!$C:$C,0))),"",INDEX('Policy Characteristics'!E:E,MATCH($C1114,'Policy Characteristics'!$C:$C,0)))</f>
        <v>indst efficiency standards</v>
      </c>
      <c r="L1114" s="242">
        <f>IF(ISBLANK(INDEX('Policy Characteristics'!F:F,MATCH($C1114,'Policy Characteristics'!$C:$C,0))),"",INDEX('Policy Characteristics'!F:F,MATCH($C1114,'Policy Characteristics'!$C:$C,0)))</f>
        <v>0</v>
      </c>
      <c r="M1114" s="242">
        <f>IF(ISBLANK(INDEX('Policy Characteristics'!G:G,MATCH($C1114,'Policy Characteristics'!$C:$C,0))),"",INDEX('Policy Characteristics'!G:G,MATCH($C1114,'Policy Characteristics'!$C:$C,0)))</f>
        <v>0.25</v>
      </c>
      <c r="N1114" s="242">
        <f>IF(ISBLANK(INDEX('Policy Characteristics'!H:H,MATCH($C1114,'Policy Characteristics'!$C:$C,0))),"",INDEX('Policy Characteristics'!H:H,MATCH($C1114,'Policy Characteristics'!$C:$C,0)))</f>
        <v>0.01</v>
      </c>
      <c r="O1114" s="446" t="str">
        <f>IF(ISBLANK(INDEX('Policy Characteristics'!I:I,MATCH($C1114,'Policy Characteristics'!$C:$C,0))),"",INDEX('Policy Characteristics'!I:I,MATCH($C1114,'Policy Characteristics'!$C:$C,0)))</f>
        <v>% reduction in energy use</v>
      </c>
      <c r="P1114" s="446" t="str">
        <f>IF(ISBLANK(INDEX('Policy Characteristics'!J:J,MATCH($C1114,'Policy Characteristics'!$C:$C,0))),"",INDEX('Policy Characteristics'!J:J,MATCH($C1114,'Policy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4" s="446" t="str">
        <f>IF(ISBLANK(INDEX('Policy Characteristics'!K:K,MATCH($C1114,'Policy Characteristics'!$C:$C,0))),"",INDEX('Policy Characteristics'!K:K,MATCH($C1114,'Policy Characteristics'!$C:$C,0)))</f>
        <v>industry-ag-main.html#eff-stds</v>
      </c>
      <c r="R1114" s="446" t="str">
        <f>IF(ISBLANK(INDEX('Policy Characteristics'!L:L,MATCH($C1114,'Policy Characteristics'!$C:$C,0))),"",INDEX('Policy Characteristics'!L:L,MATCH($C1114,'Policy Characteristics'!$C:$C,0)))</f>
        <v>industry-energy-efficiency-standards.html</v>
      </c>
    </row>
    <row r="1115" spans="1:18" s="446" customFormat="1" x14ac:dyDescent="0.25">
      <c r="A1115" s="446" t="str">
        <f>IF(ISBLANK(INDEX('Policy Characteristics'!A:A,MATCH($C1115,'Policy Characteristics'!$C:$C,0))),"",INDEX('Policy Characteristics'!A:A,MATCH($C1115,'Policy Characteristics'!$C:$C,0)))</f>
        <v>Industry</v>
      </c>
      <c r="B1115" s="467" t="str">
        <f>IF(ISBLANK(INDEX('Policy Characteristics'!B:B,MATCH($C1115,'Policy Characteristics'!$C:$C,0))),"",INDEX('Policy Characteristics'!B:B,MATCH($C1115,'Policy Characteristics'!$C:$C,0)))</f>
        <v>Industry Energy Efficiency Standards</v>
      </c>
      <c r="C1115" s="446" t="str">
        <f t="shared" si="43"/>
        <v>Percentage Improvement in Eqpt Efficiency Standards above BAU</v>
      </c>
      <c r="D1115" s="294" t="s">
        <v>3075</v>
      </c>
      <c r="E1115" s="339" t="s">
        <v>2707</v>
      </c>
      <c r="F1115" t="s">
        <v>3038</v>
      </c>
      <c r="G1115" s="339" t="s">
        <v>2711</v>
      </c>
      <c r="H1115" s="20">
        <v>1075</v>
      </c>
      <c r="I1115" s="468" t="s">
        <v>44</v>
      </c>
      <c r="J1115" s="469" t="str">
        <f>IF(ISBLANK(INDEX('Policy Characteristics'!D:D,MATCH($C1115,'Policy Characteristics'!$C:$C,0))),"",INDEX('Policy Characteristics'!D:D,MATCH($C1115,'Policy Characteristics'!$C:$C,0)))</f>
        <v>Industry Energy Efficiency Standards</v>
      </c>
      <c r="K1115" s="446" t="str">
        <f>IF(ISBLANK(INDEX('Policy Characteristics'!E:E,MATCH($C1115,'Policy Characteristics'!$C:$C,0))),"",INDEX('Policy Characteristics'!E:E,MATCH($C1115,'Policy Characteristics'!$C:$C,0)))</f>
        <v>indst efficiency standards</v>
      </c>
      <c r="L1115" s="242">
        <f>IF(ISBLANK(INDEX('Policy Characteristics'!F:F,MATCH($C1115,'Policy Characteristics'!$C:$C,0))),"",INDEX('Policy Characteristics'!F:F,MATCH($C1115,'Policy Characteristics'!$C:$C,0)))</f>
        <v>0</v>
      </c>
      <c r="M1115" s="242">
        <f>IF(ISBLANK(INDEX('Policy Characteristics'!G:G,MATCH($C1115,'Policy Characteristics'!$C:$C,0))),"",INDEX('Policy Characteristics'!G:G,MATCH($C1115,'Policy Characteristics'!$C:$C,0)))</f>
        <v>0.25</v>
      </c>
      <c r="N1115" s="242">
        <f>IF(ISBLANK(INDEX('Policy Characteristics'!H:H,MATCH($C1115,'Policy Characteristics'!$C:$C,0))),"",INDEX('Policy Characteristics'!H:H,MATCH($C1115,'Policy Characteristics'!$C:$C,0)))</f>
        <v>0.01</v>
      </c>
      <c r="O1115" s="446" t="str">
        <f>IF(ISBLANK(INDEX('Policy Characteristics'!I:I,MATCH($C1115,'Policy Characteristics'!$C:$C,0))),"",INDEX('Policy Characteristics'!I:I,MATCH($C1115,'Policy Characteristics'!$C:$C,0)))</f>
        <v>% reduction in energy use</v>
      </c>
      <c r="P1115" s="446" t="str">
        <f>IF(ISBLANK(INDEX('Policy Characteristics'!J:J,MATCH($C1115,'Policy Characteristics'!$C:$C,0))),"",INDEX('Policy Characteristics'!J:J,MATCH($C1115,'Policy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5" s="446" t="str">
        <f>IF(ISBLANK(INDEX('Policy Characteristics'!K:K,MATCH($C1115,'Policy Characteristics'!$C:$C,0))),"",INDEX('Policy Characteristics'!K:K,MATCH($C1115,'Policy Characteristics'!$C:$C,0)))</f>
        <v>industry-ag-main.html#eff-stds</v>
      </c>
      <c r="R1115" s="446" t="str">
        <f>IF(ISBLANK(INDEX('Policy Characteristics'!L:L,MATCH($C1115,'Policy Characteristics'!$C:$C,0))),"",INDEX('Policy Characteristics'!L:L,MATCH($C1115,'Policy Characteristics'!$C:$C,0)))</f>
        <v>industry-energy-efficiency-standards.html</v>
      </c>
    </row>
    <row r="1116" spans="1:18" s="446" customFormat="1" x14ac:dyDescent="0.25">
      <c r="A1116" s="446" t="str">
        <f>IF(ISBLANK(INDEX('Policy Characteristics'!A:A,MATCH($C1116,'Policy Characteristics'!$C:$C,0))),"",INDEX('Policy Characteristics'!A:A,MATCH($C1116,'Policy Characteristics'!$C:$C,0)))</f>
        <v>Industry</v>
      </c>
      <c r="B1116" s="467" t="str">
        <f>IF(ISBLANK(INDEX('Policy Characteristics'!B:B,MATCH($C1116,'Policy Characteristics'!$C:$C,0))),"",INDEX('Policy Characteristics'!B:B,MATCH($C1116,'Policy Characteristics'!$C:$C,0)))</f>
        <v>Industry Energy Efficiency Standards</v>
      </c>
      <c r="C1116" s="446" t="str">
        <f t="shared" si="43"/>
        <v>Percentage Improvement in Eqpt Efficiency Standards above BAU</v>
      </c>
      <c r="D1116" s="294" t="s">
        <v>3075</v>
      </c>
      <c r="E1116" s="339" t="s">
        <v>2708</v>
      </c>
      <c r="F1116" t="s">
        <v>3038</v>
      </c>
      <c r="G1116" s="339" t="s">
        <v>2712</v>
      </c>
      <c r="H1116" s="20">
        <v>1076</v>
      </c>
      <c r="I1116" s="468" t="s">
        <v>43</v>
      </c>
      <c r="J1116" s="469" t="str">
        <f>IF(ISBLANK(INDEX('Policy Characteristics'!D:D,MATCH($C1116,'Policy Characteristics'!$C:$C,0))),"",INDEX('Policy Characteristics'!D:D,MATCH($C1116,'Policy Characteristics'!$C:$C,0)))</f>
        <v>Industry Energy Efficiency Standards</v>
      </c>
      <c r="K1116" s="446" t="str">
        <f>IF(ISBLANK(INDEX('Policy Characteristics'!E:E,MATCH($C1116,'Policy Characteristics'!$C:$C,0))),"",INDEX('Policy Characteristics'!E:E,MATCH($C1116,'Policy Characteristics'!$C:$C,0)))</f>
        <v>indst efficiency standards</v>
      </c>
      <c r="L1116" s="242">
        <f>IF(ISBLANK(INDEX('Policy Characteristics'!F:F,MATCH($C1116,'Policy Characteristics'!$C:$C,0))),"",INDEX('Policy Characteristics'!F:F,MATCH($C1116,'Policy Characteristics'!$C:$C,0)))</f>
        <v>0</v>
      </c>
      <c r="M1116" s="242">
        <f>IF(ISBLANK(INDEX('Policy Characteristics'!G:G,MATCH($C1116,'Policy Characteristics'!$C:$C,0))),"",INDEX('Policy Characteristics'!G:G,MATCH($C1116,'Policy Characteristics'!$C:$C,0)))</f>
        <v>0.25</v>
      </c>
      <c r="N1116" s="242">
        <f>IF(ISBLANK(INDEX('Policy Characteristics'!H:H,MATCH($C1116,'Policy Characteristics'!$C:$C,0))),"",INDEX('Policy Characteristics'!H:H,MATCH($C1116,'Policy Characteristics'!$C:$C,0)))</f>
        <v>0.01</v>
      </c>
      <c r="O1116" s="446" t="str">
        <f>IF(ISBLANK(INDEX('Policy Characteristics'!I:I,MATCH($C1116,'Policy Characteristics'!$C:$C,0))),"",INDEX('Policy Characteristics'!I:I,MATCH($C1116,'Policy Characteristics'!$C:$C,0)))</f>
        <v>% reduction in energy use</v>
      </c>
      <c r="P1116" s="446" t="str">
        <f>IF(ISBLANK(INDEX('Policy Characteristics'!J:J,MATCH($C1116,'Policy Characteristics'!$C:$C,0))),"",INDEX('Policy Characteristics'!J:J,MATCH($C1116,'Policy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6" s="446" t="str">
        <f>IF(ISBLANK(INDEX('Policy Characteristics'!K:K,MATCH($C1116,'Policy Characteristics'!$C:$C,0))),"",INDEX('Policy Characteristics'!K:K,MATCH($C1116,'Policy Characteristics'!$C:$C,0)))</f>
        <v>industry-ag-main.html#eff-stds</v>
      </c>
      <c r="R1116" s="446" t="str">
        <f>IF(ISBLANK(INDEX('Policy Characteristics'!L:L,MATCH($C1116,'Policy Characteristics'!$C:$C,0))),"",INDEX('Policy Characteristics'!L:L,MATCH($C1116,'Policy Characteristics'!$C:$C,0)))</f>
        <v>industry-energy-efficiency-standards.html</v>
      </c>
    </row>
    <row r="1117" spans="1:18" s="446" customFormat="1" x14ac:dyDescent="0.25">
      <c r="A1117" s="446" t="str">
        <f>IF(ISBLANK(INDEX('Policy Characteristics'!A:A,MATCH($C1117,'Policy Characteristics'!$C:$C,0))),"",INDEX('Policy Characteristics'!A:A,MATCH($C1117,'Policy Characteristics'!$C:$C,0)))</f>
        <v>Industry</v>
      </c>
      <c r="B1117" s="467" t="str">
        <f>IF(ISBLANK(INDEX('Policy Characteristics'!B:B,MATCH($C1117,'Policy Characteristics'!$C:$C,0))),"",INDEX('Policy Characteristics'!B:B,MATCH($C1117,'Policy Characteristics'!$C:$C,0)))</f>
        <v>Industry Energy Efficiency Standards</v>
      </c>
      <c r="C1117" s="446" t="str">
        <f t="shared" si="43"/>
        <v>Percentage Improvement in Eqpt Efficiency Standards above BAU</v>
      </c>
      <c r="D1117" s="294" t="s">
        <v>3075</v>
      </c>
      <c r="E1117" s="339" t="s">
        <v>2705</v>
      </c>
      <c r="F1117" t="s">
        <v>3038</v>
      </c>
      <c r="G1117" s="339" t="s">
        <v>2710</v>
      </c>
      <c r="H1117" s="20">
        <v>1077</v>
      </c>
      <c r="I1117" s="468" t="s">
        <v>44</v>
      </c>
      <c r="J1117" s="469" t="str">
        <f>IF(ISBLANK(INDEX('Policy Characteristics'!D:D,MATCH($C1117,'Policy Characteristics'!$C:$C,0))),"",INDEX('Policy Characteristics'!D:D,MATCH($C1117,'Policy Characteristics'!$C:$C,0)))</f>
        <v>Industry Energy Efficiency Standards</v>
      </c>
      <c r="K1117" s="446" t="str">
        <f>IF(ISBLANK(INDEX('Policy Characteristics'!E:E,MATCH($C1117,'Policy Characteristics'!$C:$C,0))),"",INDEX('Policy Characteristics'!E:E,MATCH($C1117,'Policy Characteristics'!$C:$C,0)))</f>
        <v>indst efficiency standards</v>
      </c>
      <c r="L1117" s="242">
        <f>IF(ISBLANK(INDEX('Policy Characteristics'!F:F,MATCH($C1117,'Policy Characteristics'!$C:$C,0))),"",INDEX('Policy Characteristics'!F:F,MATCH($C1117,'Policy Characteristics'!$C:$C,0)))</f>
        <v>0</v>
      </c>
      <c r="M1117" s="242">
        <f>IF(ISBLANK(INDEX('Policy Characteristics'!G:G,MATCH($C1117,'Policy Characteristics'!$C:$C,0))),"",INDEX('Policy Characteristics'!G:G,MATCH($C1117,'Policy Characteristics'!$C:$C,0)))</f>
        <v>0.25</v>
      </c>
      <c r="N1117" s="242">
        <f>IF(ISBLANK(INDEX('Policy Characteristics'!H:H,MATCH($C1117,'Policy Characteristics'!$C:$C,0))),"",INDEX('Policy Characteristics'!H:H,MATCH($C1117,'Policy Characteristics'!$C:$C,0)))</f>
        <v>0.01</v>
      </c>
      <c r="O1117" s="446" t="str">
        <f>IF(ISBLANK(INDEX('Policy Characteristics'!I:I,MATCH($C1117,'Policy Characteristics'!$C:$C,0))),"",INDEX('Policy Characteristics'!I:I,MATCH($C1117,'Policy Characteristics'!$C:$C,0)))</f>
        <v>% reduction in energy use</v>
      </c>
      <c r="P1117" s="446" t="str">
        <f>IF(ISBLANK(INDEX('Policy Characteristics'!J:J,MATCH($C1117,'Policy Characteristics'!$C:$C,0))),"",INDEX('Policy Characteristics'!J:J,MATCH($C1117,'Policy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7" s="446" t="str">
        <f>IF(ISBLANK(INDEX('Policy Characteristics'!K:K,MATCH($C1117,'Policy Characteristics'!$C:$C,0))),"",INDEX('Policy Characteristics'!K:K,MATCH($C1117,'Policy Characteristics'!$C:$C,0)))</f>
        <v>industry-ag-main.html#eff-stds</v>
      </c>
      <c r="R1117" s="446" t="str">
        <f>IF(ISBLANK(INDEX('Policy Characteristics'!L:L,MATCH($C1117,'Policy Characteristics'!$C:$C,0))),"",INDEX('Policy Characteristics'!L:L,MATCH($C1117,'Policy Characteristics'!$C:$C,0)))</f>
        <v>industry-energy-efficiency-standards.html</v>
      </c>
    </row>
    <row r="1118" spans="1:18" s="446" customFormat="1" x14ac:dyDescent="0.25">
      <c r="A1118" s="446" t="str">
        <f>IF(ISBLANK(INDEX('Policy Characteristics'!A:A,MATCH($C1118,'Policy Characteristics'!$C:$C,0))),"",INDEX('Policy Characteristics'!A:A,MATCH($C1118,'Policy Characteristics'!$C:$C,0)))</f>
        <v>Industry</v>
      </c>
      <c r="B1118" s="467" t="str">
        <f>IF(ISBLANK(INDEX('Policy Characteristics'!B:B,MATCH($C1118,'Policy Characteristics'!$C:$C,0))),"",INDEX('Policy Characteristics'!B:B,MATCH($C1118,'Policy Characteristics'!$C:$C,0)))</f>
        <v>Industry Energy Efficiency Standards</v>
      </c>
      <c r="C1118" s="446" t="str">
        <f t="shared" si="43"/>
        <v>Percentage Improvement in Eqpt Efficiency Standards above BAU</v>
      </c>
      <c r="D1118" s="294" t="s">
        <v>3076</v>
      </c>
      <c r="E1118" s="339" t="s">
        <v>2398</v>
      </c>
      <c r="F1118" t="s">
        <v>3039</v>
      </c>
      <c r="G1118" s="339" t="s">
        <v>2404</v>
      </c>
      <c r="H1118" s="20">
        <v>1078</v>
      </c>
      <c r="I1118" s="468" t="s">
        <v>43</v>
      </c>
      <c r="J1118" s="469" t="str">
        <f>IF(ISBLANK(INDEX('Policy Characteristics'!D:D,MATCH($C1118,'Policy Characteristics'!$C:$C,0))),"",INDEX('Policy Characteristics'!D:D,MATCH($C1118,'Policy Characteristics'!$C:$C,0)))</f>
        <v>Industry Energy Efficiency Standards</v>
      </c>
      <c r="K1118" s="446" t="str">
        <f>IF(ISBLANK(INDEX('Policy Characteristics'!E:E,MATCH($C1118,'Policy Characteristics'!$C:$C,0))),"",INDEX('Policy Characteristics'!E:E,MATCH($C1118,'Policy Characteristics'!$C:$C,0)))</f>
        <v>indst efficiency standards</v>
      </c>
      <c r="L1118" s="242">
        <f>IF(ISBLANK(INDEX('Policy Characteristics'!F:F,MATCH($C1118,'Policy Characteristics'!$C:$C,0))),"",INDEX('Policy Characteristics'!F:F,MATCH($C1118,'Policy Characteristics'!$C:$C,0)))</f>
        <v>0</v>
      </c>
      <c r="M1118" s="242">
        <f>IF(ISBLANK(INDEX('Policy Characteristics'!G:G,MATCH($C1118,'Policy Characteristics'!$C:$C,0))),"",INDEX('Policy Characteristics'!G:G,MATCH($C1118,'Policy Characteristics'!$C:$C,0)))</f>
        <v>0.25</v>
      </c>
      <c r="N1118" s="242">
        <f>IF(ISBLANK(INDEX('Policy Characteristics'!H:H,MATCH($C1118,'Policy Characteristics'!$C:$C,0))),"",INDEX('Policy Characteristics'!H:H,MATCH($C1118,'Policy Characteristics'!$C:$C,0)))</f>
        <v>0.01</v>
      </c>
      <c r="O1118" s="446" t="str">
        <f>IF(ISBLANK(INDEX('Policy Characteristics'!I:I,MATCH($C1118,'Policy Characteristics'!$C:$C,0))),"",INDEX('Policy Characteristics'!I:I,MATCH($C1118,'Policy Characteristics'!$C:$C,0)))</f>
        <v>% reduction in energy use</v>
      </c>
      <c r="P1118" s="446" t="str">
        <f>IF(ISBLANK(INDEX('Policy Characteristics'!J:J,MATCH($C1118,'Policy Characteristics'!$C:$C,0))),"",INDEX('Policy Characteristics'!J:J,MATCH($C1118,'Policy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8" s="446" t="str">
        <f>IF(ISBLANK(INDEX('Policy Characteristics'!K:K,MATCH($C1118,'Policy Characteristics'!$C:$C,0))),"",INDEX('Policy Characteristics'!K:K,MATCH($C1118,'Policy Characteristics'!$C:$C,0)))</f>
        <v>industry-ag-main.html#eff-stds</v>
      </c>
      <c r="R1118" s="446" t="str">
        <f>IF(ISBLANK(INDEX('Policy Characteristics'!L:L,MATCH($C1118,'Policy Characteristics'!$C:$C,0))),"",INDEX('Policy Characteristics'!L:L,MATCH($C1118,'Policy Characteristics'!$C:$C,0)))</f>
        <v>industry-energy-efficiency-standards.html</v>
      </c>
    </row>
    <row r="1119" spans="1:18" s="446" customFormat="1" x14ac:dyDescent="0.25">
      <c r="A1119" s="446" t="str">
        <f>IF(ISBLANK(INDEX('Policy Characteristics'!A:A,MATCH($C1119,'Policy Characteristics'!$C:$C,0))),"",INDEX('Policy Characteristics'!A:A,MATCH($C1119,'Policy Characteristics'!$C:$C,0)))</f>
        <v>Industry</v>
      </c>
      <c r="B1119" s="467" t="str">
        <f>IF(ISBLANK(INDEX('Policy Characteristics'!B:B,MATCH($C1119,'Policy Characteristics'!$C:$C,0))),"",INDEX('Policy Characteristics'!B:B,MATCH($C1119,'Policy Characteristics'!$C:$C,0)))</f>
        <v>Industry Energy Efficiency Standards</v>
      </c>
      <c r="C1119" s="446" t="str">
        <f t="shared" si="43"/>
        <v>Percentage Improvement in Eqpt Efficiency Standards above BAU</v>
      </c>
      <c r="D1119" s="294" t="s">
        <v>3076</v>
      </c>
      <c r="E1119" s="339" t="s">
        <v>2399</v>
      </c>
      <c r="F1119" t="s">
        <v>3039</v>
      </c>
      <c r="G1119" s="339" t="s">
        <v>2407</v>
      </c>
      <c r="H1119" s="20">
        <v>1079</v>
      </c>
      <c r="I1119" s="468" t="s">
        <v>43</v>
      </c>
      <c r="J1119" s="469" t="str">
        <f>IF(ISBLANK(INDEX('Policy Characteristics'!D:D,MATCH($C1119,'Policy Characteristics'!$C:$C,0))),"",INDEX('Policy Characteristics'!D:D,MATCH($C1119,'Policy Characteristics'!$C:$C,0)))</f>
        <v>Industry Energy Efficiency Standards</v>
      </c>
      <c r="K1119" s="446" t="str">
        <f>IF(ISBLANK(INDEX('Policy Characteristics'!E:E,MATCH($C1119,'Policy Characteristics'!$C:$C,0))),"",INDEX('Policy Characteristics'!E:E,MATCH($C1119,'Policy Characteristics'!$C:$C,0)))</f>
        <v>indst efficiency standards</v>
      </c>
      <c r="L1119" s="242">
        <f>IF(ISBLANK(INDEX('Policy Characteristics'!F:F,MATCH($C1119,'Policy Characteristics'!$C:$C,0))),"",INDEX('Policy Characteristics'!F:F,MATCH($C1119,'Policy Characteristics'!$C:$C,0)))</f>
        <v>0</v>
      </c>
      <c r="M1119" s="242">
        <f>IF(ISBLANK(INDEX('Policy Characteristics'!G:G,MATCH($C1119,'Policy Characteristics'!$C:$C,0))),"",INDEX('Policy Characteristics'!G:G,MATCH($C1119,'Policy Characteristics'!$C:$C,0)))</f>
        <v>0.25</v>
      </c>
      <c r="N1119" s="242">
        <f>IF(ISBLANK(INDEX('Policy Characteristics'!H:H,MATCH($C1119,'Policy Characteristics'!$C:$C,0))),"",INDEX('Policy Characteristics'!H:H,MATCH($C1119,'Policy Characteristics'!$C:$C,0)))</f>
        <v>0.01</v>
      </c>
      <c r="O1119" s="446" t="str">
        <f>IF(ISBLANK(INDEX('Policy Characteristics'!I:I,MATCH($C1119,'Policy Characteristics'!$C:$C,0))),"",INDEX('Policy Characteristics'!I:I,MATCH($C1119,'Policy Characteristics'!$C:$C,0)))</f>
        <v>% reduction in energy use</v>
      </c>
      <c r="P1119" s="446" t="str">
        <f>IF(ISBLANK(INDEX('Policy Characteristics'!J:J,MATCH($C1119,'Policy Characteristics'!$C:$C,0))),"",INDEX('Policy Characteristics'!J:J,MATCH($C1119,'Policy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9" s="446" t="str">
        <f>IF(ISBLANK(INDEX('Policy Characteristics'!K:K,MATCH($C1119,'Policy Characteristics'!$C:$C,0))),"",INDEX('Policy Characteristics'!K:K,MATCH($C1119,'Policy Characteristics'!$C:$C,0)))</f>
        <v>industry-ag-main.html#eff-stds</v>
      </c>
      <c r="R1119" s="446" t="str">
        <f>IF(ISBLANK(INDEX('Policy Characteristics'!L:L,MATCH($C1119,'Policy Characteristics'!$C:$C,0))),"",INDEX('Policy Characteristics'!L:L,MATCH($C1119,'Policy Characteristics'!$C:$C,0)))</f>
        <v>industry-energy-efficiency-standards.html</v>
      </c>
    </row>
    <row r="1120" spans="1:18" s="446" customFormat="1" x14ac:dyDescent="0.25">
      <c r="A1120" s="446" t="str">
        <f>IF(ISBLANK(INDEX('Policy Characteristics'!A:A,MATCH($C1120,'Policy Characteristics'!$C:$C,0))),"",INDEX('Policy Characteristics'!A:A,MATCH($C1120,'Policy Characteristics'!$C:$C,0)))</f>
        <v>Industry</v>
      </c>
      <c r="B1120" s="467" t="str">
        <f>IF(ISBLANK(INDEX('Policy Characteristics'!B:B,MATCH($C1120,'Policy Characteristics'!$C:$C,0))),"",INDEX('Policy Characteristics'!B:B,MATCH($C1120,'Policy Characteristics'!$C:$C,0)))</f>
        <v>Industry Energy Efficiency Standards</v>
      </c>
      <c r="C1120" s="446" t="str">
        <f t="shared" si="43"/>
        <v>Percentage Improvement in Eqpt Efficiency Standards above BAU</v>
      </c>
      <c r="D1120" s="294" t="s">
        <v>3076</v>
      </c>
      <c r="E1120" s="339" t="s">
        <v>2400</v>
      </c>
      <c r="F1120" t="s">
        <v>3039</v>
      </c>
      <c r="G1120" s="339" t="s">
        <v>2408</v>
      </c>
      <c r="H1120" s="20">
        <v>1080</v>
      </c>
      <c r="I1120" s="468" t="s">
        <v>43</v>
      </c>
      <c r="J1120" s="469" t="str">
        <f>IF(ISBLANK(INDEX('Policy Characteristics'!D:D,MATCH($C1120,'Policy Characteristics'!$C:$C,0))),"",INDEX('Policy Characteristics'!D:D,MATCH($C1120,'Policy Characteristics'!$C:$C,0)))</f>
        <v>Industry Energy Efficiency Standards</v>
      </c>
      <c r="K1120" s="446" t="str">
        <f>IF(ISBLANK(INDEX('Policy Characteristics'!E:E,MATCH($C1120,'Policy Characteristics'!$C:$C,0))),"",INDEX('Policy Characteristics'!E:E,MATCH($C1120,'Policy Characteristics'!$C:$C,0)))</f>
        <v>indst efficiency standards</v>
      </c>
      <c r="L1120" s="242">
        <f>IF(ISBLANK(INDEX('Policy Characteristics'!F:F,MATCH($C1120,'Policy Characteristics'!$C:$C,0))),"",INDEX('Policy Characteristics'!F:F,MATCH($C1120,'Policy Characteristics'!$C:$C,0)))</f>
        <v>0</v>
      </c>
      <c r="M1120" s="242">
        <f>IF(ISBLANK(INDEX('Policy Characteristics'!G:G,MATCH($C1120,'Policy Characteristics'!$C:$C,0))),"",INDEX('Policy Characteristics'!G:G,MATCH($C1120,'Policy Characteristics'!$C:$C,0)))</f>
        <v>0.25</v>
      </c>
      <c r="N1120" s="242">
        <f>IF(ISBLANK(INDEX('Policy Characteristics'!H:H,MATCH($C1120,'Policy Characteristics'!$C:$C,0))),"",INDEX('Policy Characteristics'!H:H,MATCH($C1120,'Policy Characteristics'!$C:$C,0)))</f>
        <v>0.01</v>
      </c>
      <c r="O1120" s="446" t="str">
        <f>IF(ISBLANK(INDEX('Policy Characteristics'!I:I,MATCH($C1120,'Policy Characteristics'!$C:$C,0))),"",INDEX('Policy Characteristics'!I:I,MATCH($C1120,'Policy Characteristics'!$C:$C,0)))</f>
        <v>% reduction in energy use</v>
      </c>
      <c r="P1120" s="446" t="str">
        <f>IF(ISBLANK(INDEX('Policy Characteristics'!J:J,MATCH($C1120,'Policy Characteristics'!$C:$C,0))),"",INDEX('Policy Characteristics'!J:J,MATCH($C1120,'Policy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0" s="446" t="str">
        <f>IF(ISBLANK(INDEX('Policy Characteristics'!K:K,MATCH($C1120,'Policy Characteristics'!$C:$C,0))),"",INDEX('Policy Characteristics'!K:K,MATCH($C1120,'Policy Characteristics'!$C:$C,0)))</f>
        <v>industry-ag-main.html#eff-stds</v>
      </c>
      <c r="R1120" s="446" t="str">
        <f>IF(ISBLANK(INDEX('Policy Characteristics'!L:L,MATCH($C1120,'Policy Characteristics'!$C:$C,0))),"",INDEX('Policy Characteristics'!L:L,MATCH($C1120,'Policy Characteristics'!$C:$C,0)))</f>
        <v>industry-energy-efficiency-standards.html</v>
      </c>
    </row>
    <row r="1121" spans="1:18" s="446" customFormat="1" x14ac:dyDescent="0.25">
      <c r="A1121" s="446" t="str">
        <f>IF(ISBLANK(INDEX('Policy Characteristics'!A:A,MATCH($C1121,'Policy Characteristics'!$C:$C,0))),"",INDEX('Policy Characteristics'!A:A,MATCH($C1121,'Policy Characteristics'!$C:$C,0)))</f>
        <v>Industry</v>
      </c>
      <c r="B1121" s="467" t="str">
        <f>IF(ISBLANK(INDEX('Policy Characteristics'!B:B,MATCH($C1121,'Policy Characteristics'!$C:$C,0))),"",INDEX('Policy Characteristics'!B:B,MATCH($C1121,'Policy Characteristics'!$C:$C,0)))</f>
        <v>Industry Energy Efficiency Standards</v>
      </c>
      <c r="C1121" s="446" t="str">
        <f t="shared" si="43"/>
        <v>Percentage Improvement in Eqpt Efficiency Standards above BAU</v>
      </c>
      <c r="D1121" s="294" t="s">
        <v>3076</v>
      </c>
      <c r="E1121" s="339" t="s">
        <v>2401</v>
      </c>
      <c r="F1121" t="s">
        <v>3039</v>
      </c>
      <c r="G1121" s="339" t="s">
        <v>2405</v>
      </c>
      <c r="H1121" s="20">
        <v>1081</v>
      </c>
      <c r="I1121" s="468" t="s">
        <v>44</v>
      </c>
      <c r="J1121" s="469" t="str">
        <f>IF(ISBLANK(INDEX('Policy Characteristics'!D:D,MATCH($C1121,'Policy Characteristics'!$C:$C,0))),"",INDEX('Policy Characteristics'!D:D,MATCH($C1121,'Policy Characteristics'!$C:$C,0)))</f>
        <v>Industry Energy Efficiency Standards</v>
      </c>
      <c r="K1121" s="446" t="str">
        <f>IF(ISBLANK(INDEX('Policy Characteristics'!E:E,MATCH($C1121,'Policy Characteristics'!$C:$C,0))),"",INDEX('Policy Characteristics'!E:E,MATCH($C1121,'Policy Characteristics'!$C:$C,0)))</f>
        <v>indst efficiency standards</v>
      </c>
      <c r="L1121" s="242">
        <f>IF(ISBLANK(INDEX('Policy Characteristics'!F:F,MATCH($C1121,'Policy Characteristics'!$C:$C,0))),"",INDEX('Policy Characteristics'!F:F,MATCH($C1121,'Policy Characteristics'!$C:$C,0)))</f>
        <v>0</v>
      </c>
      <c r="M1121" s="242">
        <f>IF(ISBLANK(INDEX('Policy Characteristics'!G:G,MATCH($C1121,'Policy Characteristics'!$C:$C,0))),"",INDEX('Policy Characteristics'!G:G,MATCH($C1121,'Policy Characteristics'!$C:$C,0)))</f>
        <v>0.25</v>
      </c>
      <c r="N1121" s="242">
        <f>IF(ISBLANK(INDEX('Policy Characteristics'!H:H,MATCH($C1121,'Policy Characteristics'!$C:$C,0))),"",INDEX('Policy Characteristics'!H:H,MATCH($C1121,'Policy Characteristics'!$C:$C,0)))</f>
        <v>0.01</v>
      </c>
      <c r="O1121" s="446" t="str">
        <f>IF(ISBLANK(INDEX('Policy Characteristics'!I:I,MATCH($C1121,'Policy Characteristics'!$C:$C,0))),"",INDEX('Policy Characteristics'!I:I,MATCH($C1121,'Policy Characteristics'!$C:$C,0)))</f>
        <v>% reduction in energy use</v>
      </c>
      <c r="P1121" s="446" t="str">
        <f>IF(ISBLANK(INDEX('Policy Characteristics'!J:J,MATCH($C1121,'Policy Characteristics'!$C:$C,0))),"",INDEX('Policy Characteristics'!J:J,MATCH($C1121,'Policy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1" s="446" t="str">
        <f>IF(ISBLANK(INDEX('Policy Characteristics'!K:K,MATCH($C1121,'Policy Characteristics'!$C:$C,0))),"",INDEX('Policy Characteristics'!K:K,MATCH($C1121,'Policy Characteristics'!$C:$C,0)))</f>
        <v>industry-ag-main.html#eff-stds</v>
      </c>
      <c r="R1121" s="446" t="str">
        <f>IF(ISBLANK(INDEX('Policy Characteristics'!L:L,MATCH($C1121,'Policy Characteristics'!$C:$C,0))),"",INDEX('Policy Characteristics'!L:L,MATCH($C1121,'Policy Characteristics'!$C:$C,0)))</f>
        <v>industry-energy-efficiency-standards.html</v>
      </c>
    </row>
    <row r="1122" spans="1:18" s="446" customFormat="1" x14ac:dyDescent="0.25">
      <c r="A1122" s="446" t="str">
        <f>IF(ISBLANK(INDEX('Policy Characteristics'!A:A,MATCH($C1122,'Policy Characteristics'!$C:$C,0))),"",INDEX('Policy Characteristics'!A:A,MATCH($C1122,'Policy Characteristics'!$C:$C,0)))</f>
        <v>Industry</v>
      </c>
      <c r="B1122" s="467" t="str">
        <f>IF(ISBLANK(INDEX('Policy Characteristics'!B:B,MATCH($C1122,'Policy Characteristics'!$C:$C,0))),"",INDEX('Policy Characteristics'!B:B,MATCH($C1122,'Policy Characteristics'!$C:$C,0)))</f>
        <v>Industry Energy Efficiency Standards</v>
      </c>
      <c r="C1122" s="446" t="str">
        <f t="shared" si="43"/>
        <v>Percentage Improvement in Eqpt Efficiency Standards above BAU</v>
      </c>
      <c r="D1122" s="294" t="s">
        <v>3076</v>
      </c>
      <c r="E1122" s="339" t="s">
        <v>2402</v>
      </c>
      <c r="F1122" t="s">
        <v>3039</v>
      </c>
      <c r="G1122" s="339" t="s">
        <v>2406</v>
      </c>
      <c r="H1122" s="20">
        <v>1082</v>
      </c>
      <c r="I1122" s="468" t="s">
        <v>43</v>
      </c>
      <c r="J1122" s="469" t="str">
        <f>IF(ISBLANK(INDEX('Policy Characteristics'!D:D,MATCH($C1122,'Policy Characteristics'!$C:$C,0))),"",INDEX('Policy Characteristics'!D:D,MATCH($C1122,'Policy Characteristics'!$C:$C,0)))</f>
        <v>Industry Energy Efficiency Standards</v>
      </c>
      <c r="K1122" s="446" t="str">
        <f>IF(ISBLANK(INDEX('Policy Characteristics'!E:E,MATCH($C1122,'Policy Characteristics'!$C:$C,0))),"",INDEX('Policy Characteristics'!E:E,MATCH($C1122,'Policy Characteristics'!$C:$C,0)))</f>
        <v>indst efficiency standards</v>
      </c>
      <c r="L1122" s="242">
        <f>IF(ISBLANK(INDEX('Policy Characteristics'!F:F,MATCH($C1122,'Policy Characteristics'!$C:$C,0))),"",INDEX('Policy Characteristics'!F:F,MATCH($C1122,'Policy Characteristics'!$C:$C,0)))</f>
        <v>0</v>
      </c>
      <c r="M1122" s="242">
        <f>IF(ISBLANK(INDEX('Policy Characteristics'!G:G,MATCH($C1122,'Policy Characteristics'!$C:$C,0))),"",INDEX('Policy Characteristics'!G:G,MATCH($C1122,'Policy Characteristics'!$C:$C,0)))</f>
        <v>0.25</v>
      </c>
      <c r="N1122" s="242">
        <f>IF(ISBLANK(INDEX('Policy Characteristics'!H:H,MATCH($C1122,'Policy Characteristics'!$C:$C,0))),"",INDEX('Policy Characteristics'!H:H,MATCH($C1122,'Policy Characteristics'!$C:$C,0)))</f>
        <v>0.01</v>
      </c>
      <c r="O1122" s="446" t="str">
        <f>IF(ISBLANK(INDEX('Policy Characteristics'!I:I,MATCH($C1122,'Policy Characteristics'!$C:$C,0))),"",INDEX('Policy Characteristics'!I:I,MATCH($C1122,'Policy Characteristics'!$C:$C,0)))</f>
        <v>% reduction in energy use</v>
      </c>
      <c r="P1122" s="446" t="str">
        <f>IF(ISBLANK(INDEX('Policy Characteristics'!J:J,MATCH($C1122,'Policy Characteristics'!$C:$C,0))),"",INDEX('Policy Characteristics'!J:J,MATCH($C1122,'Policy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2" s="446" t="str">
        <f>IF(ISBLANK(INDEX('Policy Characteristics'!K:K,MATCH($C1122,'Policy Characteristics'!$C:$C,0))),"",INDEX('Policy Characteristics'!K:K,MATCH($C1122,'Policy Characteristics'!$C:$C,0)))</f>
        <v>industry-ag-main.html#eff-stds</v>
      </c>
      <c r="R1122" s="446" t="str">
        <f>IF(ISBLANK(INDEX('Policy Characteristics'!L:L,MATCH($C1122,'Policy Characteristics'!$C:$C,0))),"",INDEX('Policy Characteristics'!L:L,MATCH($C1122,'Policy Characteristics'!$C:$C,0)))</f>
        <v>industry-energy-efficiency-standards.html</v>
      </c>
    </row>
    <row r="1123" spans="1:18" s="446" customFormat="1" x14ac:dyDescent="0.25">
      <c r="A1123" s="446" t="str">
        <f>IF(ISBLANK(INDEX('Policy Characteristics'!A:A,MATCH($C1123,'Policy Characteristics'!$C:$C,0))),"",INDEX('Policy Characteristics'!A:A,MATCH($C1123,'Policy Characteristics'!$C:$C,0)))</f>
        <v>Industry</v>
      </c>
      <c r="B1123" s="467" t="str">
        <f>IF(ISBLANK(INDEX('Policy Characteristics'!B:B,MATCH($C1123,'Policy Characteristics'!$C:$C,0))),"",INDEX('Policy Characteristics'!B:B,MATCH($C1123,'Policy Characteristics'!$C:$C,0)))</f>
        <v>Industry Energy Efficiency Standards</v>
      </c>
      <c r="C1123" s="446" t="str">
        <f t="shared" si="43"/>
        <v>Percentage Improvement in Eqpt Efficiency Standards above BAU</v>
      </c>
      <c r="D1123" s="294" t="s">
        <v>3076</v>
      </c>
      <c r="E1123" s="339" t="s">
        <v>2403</v>
      </c>
      <c r="F1123" t="s">
        <v>3039</v>
      </c>
      <c r="G1123" s="339" t="s">
        <v>2409</v>
      </c>
      <c r="H1123" s="20">
        <v>1083</v>
      </c>
      <c r="I1123" s="468" t="s">
        <v>44</v>
      </c>
      <c r="J1123" s="469" t="str">
        <f>IF(ISBLANK(INDEX('Policy Characteristics'!D:D,MATCH($C1123,'Policy Characteristics'!$C:$C,0))),"",INDEX('Policy Characteristics'!D:D,MATCH($C1123,'Policy Characteristics'!$C:$C,0)))</f>
        <v>Industry Energy Efficiency Standards</v>
      </c>
      <c r="K1123" s="446" t="str">
        <f>IF(ISBLANK(INDEX('Policy Characteristics'!E:E,MATCH($C1123,'Policy Characteristics'!$C:$C,0))),"",INDEX('Policy Characteristics'!E:E,MATCH($C1123,'Policy Characteristics'!$C:$C,0)))</f>
        <v>indst efficiency standards</v>
      </c>
      <c r="L1123" s="242">
        <f>IF(ISBLANK(INDEX('Policy Characteristics'!F:F,MATCH($C1123,'Policy Characteristics'!$C:$C,0))),"",INDEX('Policy Characteristics'!F:F,MATCH($C1123,'Policy Characteristics'!$C:$C,0)))</f>
        <v>0</v>
      </c>
      <c r="M1123" s="242">
        <f>IF(ISBLANK(INDEX('Policy Characteristics'!G:G,MATCH($C1123,'Policy Characteristics'!$C:$C,0))),"",INDEX('Policy Characteristics'!G:G,MATCH($C1123,'Policy Characteristics'!$C:$C,0)))</f>
        <v>0.25</v>
      </c>
      <c r="N1123" s="242">
        <f>IF(ISBLANK(INDEX('Policy Characteristics'!H:H,MATCH($C1123,'Policy Characteristics'!$C:$C,0))),"",INDEX('Policy Characteristics'!H:H,MATCH($C1123,'Policy Characteristics'!$C:$C,0)))</f>
        <v>0.01</v>
      </c>
      <c r="O1123" s="446" t="str">
        <f>IF(ISBLANK(INDEX('Policy Characteristics'!I:I,MATCH($C1123,'Policy Characteristics'!$C:$C,0))),"",INDEX('Policy Characteristics'!I:I,MATCH($C1123,'Policy Characteristics'!$C:$C,0)))</f>
        <v>% reduction in energy use</v>
      </c>
      <c r="P1123" s="446" t="str">
        <f>IF(ISBLANK(INDEX('Policy Characteristics'!J:J,MATCH($C1123,'Policy Characteristics'!$C:$C,0))),"",INDEX('Policy Characteristics'!J:J,MATCH($C1123,'Policy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3" s="446" t="str">
        <f>IF(ISBLANK(INDEX('Policy Characteristics'!K:K,MATCH($C1123,'Policy Characteristics'!$C:$C,0))),"",INDEX('Policy Characteristics'!K:K,MATCH($C1123,'Policy Characteristics'!$C:$C,0)))</f>
        <v>industry-ag-main.html#eff-stds</v>
      </c>
      <c r="R1123" s="446" t="str">
        <f>IF(ISBLANK(INDEX('Policy Characteristics'!L:L,MATCH($C1123,'Policy Characteristics'!$C:$C,0))),"",INDEX('Policy Characteristics'!L:L,MATCH($C1123,'Policy Characteristics'!$C:$C,0)))</f>
        <v>industry-energy-efficiency-standards.html</v>
      </c>
    </row>
    <row r="1124" spans="1:18" s="446" customFormat="1" x14ac:dyDescent="0.25">
      <c r="A1124" s="446" t="str">
        <f>IF(ISBLANK(INDEX('Policy Characteristics'!A:A,MATCH($C1124,'Policy Characteristics'!$C:$C,0))),"",INDEX('Policy Characteristics'!A:A,MATCH($C1124,'Policy Characteristics'!$C:$C,0)))</f>
        <v>Industry</v>
      </c>
      <c r="B1124" s="467" t="str">
        <f>IF(ISBLANK(INDEX('Policy Characteristics'!B:B,MATCH($C1124,'Policy Characteristics'!$C:$C,0))),"",INDEX('Policy Characteristics'!B:B,MATCH($C1124,'Policy Characteristics'!$C:$C,0)))</f>
        <v>Industry Energy Efficiency Standards</v>
      </c>
      <c r="C1124" s="446" t="str">
        <f t="shared" si="43"/>
        <v>Percentage Improvement in Eqpt Efficiency Standards above BAU</v>
      </c>
      <c r="D1124" s="294" t="s">
        <v>3076</v>
      </c>
      <c r="E1124" s="339" t="s">
        <v>2706</v>
      </c>
      <c r="F1124" t="s">
        <v>3039</v>
      </c>
      <c r="G1124" s="339" t="s">
        <v>2709</v>
      </c>
      <c r="H1124" s="20">
        <v>1084</v>
      </c>
      <c r="I1124" s="468" t="s">
        <v>44</v>
      </c>
      <c r="J1124" s="469" t="str">
        <f>IF(ISBLANK(INDEX('Policy Characteristics'!D:D,MATCH($C1124,'Policy Characteristics'!$C:$C,0))),"",INDEX('Policy Characteristics'!D:D,MATCH($C1124,'Policy Characteristics'!$C:$C,0)))</f>
        <v>Industry Energy Efficiency Standards</v>
      </c>
      <c r="K1124" s="446" t="str">
        <f>IF(ISBLANK(INDEX('Policy Characteristics'!E:E,MATCH($C1124,'Policy Characteristics'!$C:$C,0))),"",INDEX('Policy Characteristics'!E:E,MATCH($C1124,'Policy Characteristics'!$C:$C,0)))</f>
        <v>indst efficiency standards</v>
      </c>
      <c r="L1124" s="242">
        <f>IF(ISBLANK(INDEX('Policy Characteristics'!F:F,MATCH($C1124,'Policy Characteristics'!$C:$C,0))),"",INDEX('Policy Characteristics'!F:F,MATCH($C1124,'Policy Characteristics'!$C:$C,0)))</f>
        <v>0</v>
      </c>
      <c r="M1124" s="242">
        <f>IF(ISBLANK(INDEX('Policy Characteristics'!G:G,MATCH($C1124,'Policy Characteristics'!$C:$C,0))),"",INDEX('Policy Characteristics'!G:G,MATCH($C1124,'Policy Characteristics'!$C:$C,0)))</f>
        <v>0.25</v>
      </c>
      <c r="N1124" s="242">
        <f>IF(ISBLANK(INDEX('Policy Characteristics'!H:H,MATCH($C1124,'Policy Characteristics'!$C:$C,0))),"",INDEX('Policy Characteristics'!H:H,MATCH($C1124,'Policy Characteristics'!$C:$C,0)))</f>
        <v>0.01</v>
      </c>
      <c r="O1124" s="446" t="str">
        <f>IF(ISBLANK(INDEX('Policy Characteristics'!I:I,MATCH($C1124,'Policy Characteristics'!$C:$C,0))),"",INDEX('Policy Characteristics'!I:I,MATCH($C1124,'Policy Characteristics'!$C:$C,0)))</f>
        <v>% reduction in energy use</v>
      </c>
      <c r="P1124" s="446" t="str">
        <f>IF(ISBLANK(INDEX('Policy Characteristics'!J:J,MATCH($C1124,'Policy Characteristics'!$C:$C,0))),"",INDEX('Policy Characteristics'!J:J,MATCH($C1124,'Policy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4" s="446" t="str">
        <f>IF(ISBLANK(INDEX('Policy Characteristics'!K:K,MATCH($C1124,'Policy Characteristics'!$C:$C,0))),"",INDEX('Policy Characteristics'!K:K,MATCH($C1124,'Policy Characteristics'!$C:$C,0)))</f>
        <v>industry-ag-main.html#eff-stds</v>
      </c>
      <c r="R1124" s="446" t="str">
        <f>IF(ISBLANK(INDEX('Policy Characteristics'!L:L,MATCH($C1124,'Policy Characteristics'!$C:$C,0))),"",INDEX('Policy Characteristics'!L:L,MATCH($C1124,'Policy Characteristics'!$C:$C,0)))</f>
        <v>industry-energy-efficiency-standards.html</v>
      </c>
    </row>
    <row r="1125" spans="1:18" s="446" customFormat="1" x14ac:dyDescent="0.25">
      <c r="A1125" s="446" t="str">
        <f>IF(ISBLANK(INDEX('Policy Characteristics'!A:A,MATCH($C1125,'Policy Characteristics'!$C:$C,0))),"",INDEX('Policy Characteristics'!A:A,MATCH($C1125,'Policy Characteristics'!$C:$C,0)))</f>
        <v>Industry</v>
      </c>
      <c r="B1125" s="467" t="str">
        <f>IF(ISBLANK(INDEX('Policy Characteristics'!B:B,MATCH($C1125,'Policy Characteristics'!$C:$C,0))),"",INDEX('Policy Characteristics'!B:B,MATCH($C1125,'Policy Characteristics'!$C:$C,0)))</f>
        <v>Industry Energy Efficiency Standards</v>
      </c>
      <c r="C1125" s="446" t="str">
        <f t="shared" si="43"/>
        <v>Percentage Improvement in Eqpt Efficiency Standards above BAU</v>
      </c>
      <c r="D1125" s="294" t="s">
        <v>3076</v>
      </c>
      <c r="E1125" s="339" t="s">
        <v>2707</v>
      </c>
      <c r="F1125" t="s">
        <v>3039</v>
      </c>
      <c r="G1125" s="339" t="s">
        <v>2711</v>
      </c>
      <c r="H1125" s="20">
        <v>1085</v>
      </c>
      <c r="I1125" s="468" t="s">
        <v>43</v>
      </c>
      <c r="J1125" s="469" t="str">
        <f>IF(ISBLANK(INDEX('Policy Characteristics'!D:D,MATCH($C1125,'Policy Characteristics'!$C:$C,0))),"",INDEX('Policy Characteristics'!D:D,MATCH($C1125,'Policy Characteristics'!$C:$C,0)))</f>
        <v>Industry Energy Efficiency Standards</v>
      </c>
      <c r="K1125" s="446" t="str">
        <f>IF(ISBLANK(INDEX('Policy Characteristics'!E:E,MATCH($C1125,'Policy Characteristics'!$C:$C,0))),"",INDEX('Policy Characteristics'!E:E,MATCH($C1125,'Policy Characteristics'!$C:$C,0)))</f>
        <v>indst efficiency standards</v>
      </c>
      <c r="L1125" s="242">
        <f>IF(ISBLANK(INDEX('Policy Characteristics'!F:F,MATCH($C1125,'Policy Characteristics'!$C:$C,0))),"",INDEX('Policy Characteristics'!F:F,MATCH($C1125,'Policy Characteristics'!$C:$C,0)))</f>
        <v>0</v>
      </c>
      <c r="M1125" s="242">
        <f>IF(ISBLANK(INDEX('Policy Characteristics'!G:G,MATCH($C1125,'Policy Characteristics'!$C:$C,0))),"",INDEX('Policy Characteristics'!G:G,MATCH($C1125,'Policy Characteristics'!$C:$C,0)))</f>
        <v>0.25</v>
      </c>
      <c r="N1125" s="242">
        <f>IF(ISBLANK(INDEX('Policy Characteristics'!H:H,MATCH($C1125,'Policy Characteristics'!$C:$C,0))),"",INDEX('Policy Characteristics'!H:H,MATCH($C1125,'Policy Characteristics'!$C:$C,0)))</f>
        <v>0.01</v>
      </c>
      <c r="O1125" s="446" t="str">
        <f>IF(ISBLANK(INDEX('Policy Characteristics'!I:I,MATCH($C1125,'Policy Characteristics'!$C:$C,0))),"",INDEX('Policy Characteristics'!I:I,MATCH($C1125,'Policy Characteristics'!$C:$C,0)))</f>
        <v>% reduction in energy use</v>
      </c>
      <c r="P1125" s="446" t="str">
        <f>IF(ISBLANK(INDEX('Policy Characteristics'!J:J,MATCH($C1125,'Policy Characteristics'!$C:$C,0))),"",INDEX('Policy Characteristics'!J:J,MATCH($C1125,'Policy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5" s="446" t="str">
        <f>IF(ISBLANK(INDEX('Policy Characteristics'!K:K,MATCH($C1125,'Policy Characteristics'!$C:$C,0))),"",INDEX('Policy Characteristics'!K:K,MATCH($C1125,'Policy Characteristics'!$C:$C,0)))</f>
        <v>industry-ag-main.html#eff-stds</v>
      </c>
      <c r="R1125" s="446" t="str">
        <f>IF(ISBLANK(INDEX('Policy Characteristics'!L:L,MATCH($C1125,'Policy Characteristics'!$C:$C,0))),"",INDEX('Policy Characteristics'!L:L,MATCH($C1125,'Policy Characteristics'!$C:$C,0)))</f>
        <v>industry-energy-efficiency-standards.html</v>
      </c>
    </row>
    <row r="1126" spans="1:18" s="446" customFormat="1" x14ac:dyDescent="0.25">
      <c r="A1126" s="446" t="str">
        <f>IF(ISBLANK(INDEX('Policy Characteristics'!A:A,MATCH($C1126,'Policy Characteristics'!$C:$C,0))),"",INDEX('Policy Characteristics'!A:A,MATCH($C1126,'Policy Characteristics'!$C:$C,0)))</f>
        <v>Industry</v>
      </c>
      <c r="B1126" s="467" t="str">
        <f>IF(ISBLANK(INDEX('Policy Characteristics'!B:B,MATCH($C1126,'Policy Characteristics'!$C:$C,0))),"",INDEX('Policy Characteristics'!B:B,MATCH($C1126,'Policy Characteristics'!$C:$C,0)))</f>
        <v>Industry Energy Efficiency Standards</v>
      </c>
      <c r="C1126" s="446" t="str">
        <f t="shared" si="43"/>
        <v>Percentage Improvement in Eqpt Efficiency Standards above BAU</v>
      </c>
      <c r="D1126" s="294" t="s">
        <v>3076</v>
      </c>
      <c r="E1126" s="339" t="s">
        <v>2708</v>
      </c>
      <c r="F1126" t="s">
        <v>3039</v>
      </c>
      <c r="G1126" s="339" t="s">
        <v>2712</v>
      </c>
      <c r="H1126" s="20">
        <v>1086</v>
      </c>
      <c r="I1126" s="468" t="s">
        <v>43</v>
      </c>
      <c r="J1126" s="469" t="str">
        <f>IF(ISBLANK(INDEX('Policy Characteristics'!D:D,MATCH($C1126,'Policy Characteristics'!$C:$C,0))),"",INDEX('Policy Characteristics'!D:D,MATCH($C1126,'Policy Characteristics'!$C:$C,0)))</f>
        <v>Industry Energy Efficiency Standards</v>
      </c>
      <c r="K1126" s="446" t="str">
        <f>IF(ISBLANK(INDEX('Policy Characteristics'!E:E,MATCH($C1126,'Policy Characteristics'!$C:$C,0))),"",INDEX('Policy Characteristics'!E:E,MATCH($C1126,'Policy Characteristics'!$C:$C,0)))</f>
        <v>indst efficiency standards</v>
      </c>
      <c r="L1126" s="242">
        <f>IF(ISBLANK(INDEX('Policy Characteristics'!F:F,MATCH($C1126,'Policy Characteristics'!$C:$C,0))),"",INDEX('Policy Characteristics'!F:F,MATCH($C1126,'Policy Characteristics'!$C:$C,0)))</f>
        <v>0</v>
      </c>
      <c r="M1126" s="242">
        <f>IF(ISBLANK(INDEX('Policy Characteristics'!G:G,MATCH($C1126,'Policy Characteristics'!$C:$C,0))),"",INDEX('Policy Characteristics'!G:G,MATCH($C1126,'Policy Characteristics'!$C:$C,0)))</f>
        <v>0.25</v>
      </c>
      <c r="N1126" s="242">
        <f>IF(ISBLANK(INDEX('Policy Characteristics'!H:H,MATCH($C1126,'Policy Characteristics'!$C:$C,0))),"",INDEX('Policy Characteristics'!H:H,MATCH($C1126,'Policy Characteristics'!$C:$C,0)))</f>
        <v>0.01</v>
      </c>
      <c r="O1126" s="446" t="str">
        <f>IF(ISBLANK(INDEX('Policy Characteristics'!I:I,MATCH($C1126,'Policy Characteristics'!$C:$C,0))),"",INDEX('Policy Characteristics'!I:I,MATCH($C1126,'Policy Characteristics'!$C:$C,0)))</f>
        <v>% reduction in energy use</v>
      </c>
      <c r="P1126" s="446" t="str">
        <f>IF(ISBLANK(INDEX('Policy Characteristics'!J:J,MATCH($C1126,'Policy Characteristics'!$C:$C,0))),"",INDEX('Policy Characteristics'!J:J,MATCH($C1126,'Policy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6" s="446" t="str">
        <f>IF(ISBLANK(INDEX('Policy Characteristics'!K:K,MATCH($C1126,'Policy Characteristics'!$C:$C,0))),"",INDEX('Policy Characteristics'!K:K,MATCH($C1126,'Policy Characteristics'!$C:$C,0)))</f>
        <v>industry-ag-main.html#eff-stds</v>
      </c>
      <c r="R1126" s="446" t="str">
        <f>IF(ISBLANK(INDEX('Policy Characteristics'!L:L,MATCH($C1126,'Policy Characteristics'!$C:$C,0))),"",INDEX('Policy Characteristics'!L:L,MATCH($C1126,'Policy Characteristics'!$C:$C,0)))</f>
        <v>industry-energy-efficiency-standards.html</v>
      </c>
    </row>
    <row r="1127" spans="1:18" s="446" customFormat="1" x14ac:dyDescent="0.25">
      <c r="A1127" s="446" t="str">
        <f>IF(ISBLANK(INDEX('Policy Characteristics'!A:A,MATCH($C1127,'Policy Characteristics'!$C:$C,0))),"",INDEX('Policy Characteristics'!A:A,MATCH($C1127,'Policy Characteristics'!$C:$C,0)))</f>
        <v>Industry</v>
      </c>
      <c r="B1127" s="467" t="str">
        <f>IF(ISBLANK(INDEX('Policy Characteristics'!B:B,MATCH($C1127,'Policy Characteristics'!$C:$C,0))),"",INDEX('Policy Characteristics'!B:B,MATCH($C1127,'Policy Characteristics'!$C:$C,0)))</f>
        <v>Industry Energy Efficiency Standards</v>
      </c>
      <c r="C1127" s="446" t="str">
        <f t="shared" ref="C1127:C1190" si="44">C$998</f>
        <v>Percentage Improvement in Eqpt Efficiency Standards above BAU</v>
      </c>
      <c r="D1127" s="294" t="s">
        <v>3076</v>
      </c>
      <c r="E1127" s="339" t="s">
        <v>2705</v>
      </c>
      <c r="F1127" t="s">
        <v>3039</v>
      </c>
      <c r="G1127" s="339" t="s">
        <v>2710</v>
      </c>
      <c r="H1127" s="20">
        <v>1087</v>
      </c>
      <c r="I1127" s="468" t="s">
        <v>44</v>
      </c>
      <c r="J1127" s="469" t="str">
        <f>IF(ISBLANK(INDEX('Policy Characteristics'!D:D,MATCH($C1127,'Policy Characteristics'!$C:$C,0))),"",INDEX('Policy Characteristics'!D:D,MATCH($C1127,'Policy Characteristics'!$C:$C,0)))</f>
        <v>Industry Energy Efficiency Standards</v>
      </c>
      <c r="K1127" s="446" t="str">
        <f>IF(ISBLANK(INDEX('Policy Characteristics'!E:E,MATCH($C1127,'Policy Characteristics'!$C:$C,0))),"",INDEX('Policy Characteristics'!E:E,MATCH($C1127,'Policy Characteristics'!$C:$C,0)))</f>
        <v>indst efficiency standards</v>
      </c>
      <c r="L1127" s="242">
        <f>IF(ISBLANK(INDEX('Policy Characteristics'!F:F,MATCH($C1127,'Policy Characteristics'!$C:$C,0))),"",INDEX('Policy Characteristics'!F:F,MATCH($C1127,'Policy Characteristics'!$C:$C,0)))</f>
        <v>0</v>
      </c>
      <c r="M1127" s="242">
        <f>IF(ISBLANK(INDEX('Policy Characteristics'!G:G,MATCH($C1127,'Policy Characteristics'!$C:$C,0))),"",INDEX('Policy Characteristics'!G:G,MATCH($C1127,'Policy Characteristics'!$C:$C,0)))</f>
        <v>0.25</v>
      </c>
      <c r="N1127" s="242">
        <f>IF(ISBLANK(INDEX('Policy Characteristics'!H:H,MATCH($C1127,'Policy Characteristics'!$C:$C,0))),"",INDEX('Policy Characteristics'!H:H,MATCH($C1127,'Policy Characteristics'!$C:$C,0)))</f>
        <v>0.01</v>
      </c>
      <c r="O1127" s="446" t="str">
        <f>IF(ISBLANK(INDEX('Policy Characteristics'!I:I,MATCH($C1127,'Policy Characteristics'!$C:$C,0))),"",INDEX('Policy Characteristics'!I:I,MATCH($C1127,'Policy Characteristics'!$C:$C,0)))</f>
        <v>% reduction in energy use</v>
      </c>
      <c r="P1127" s="446" t="str">
        <f>IF(ISBLANK(INDEX('Policy Characteristics'!J:J,MATCH($C1127,'Policy Characteristics'!$C:$C,0))),"",INDEX('Policy Characteristics'!J:J,MATCH($C1127,'Policy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7" s="446" t="str">
        <f>IF(ISBLANK(INDEX('Policy Characteristics'!K:K,MATCH($C1127,'Policy Characteristics'!$C:$C,0))),"",INDEX('Policy Characteristics'!K:K,MATCH($C1127,'Policy Characteristics'!$C:$C,0)))</f>
        <v>industry-ag-main.html#eff-stds</v>
      </c>
      <c r="R1127" s="446" t="str">
        <f>IF(ISBLANK(INDEX('Policy Characteristics'!L:L,MATCH($C1127,'Policy Characteristics'!$C:$C,0))),"",INDEX('Policy Characteristics'!L:L,MATCH($C1127,'Policy Characteristics'!$C:$C,0)))</f>
        <v>industry-energy-efficiency-standards.html</v>
      </c>
    </row>
    <row r="1128" spans="1:18" s="446" customFormat="1" x14ac:dyDescent="0.25">
      <c r="A1128" s="446" t="str">
        <f>IF(ISBLANK(INDEX('Policy Characteristics'!A:A,MATCH($C1128,'Policy Characteristics'!$C:$C,0))),"",INDEX('Policy Characteristics'!A:A,MATCH($C1128,'Policy Characteristics'!$C:$C,0)))</f>
        <v>Industry</v>
      </c>
      <c r="B1128" s="467" t="str">
        <f>IF(ISBLANK(INDEX('Policy Characteristics'!B:B,MATCH($C1128,'Policy Characteristics'!$C:$C,0))),"",INDEX('Policy Characteristics'!B:B,MATCH($C1128,'Policy Characteristics'!$C:$C,0)))</f>
        <v>Industry Energy Efficiency Standards</v>
      </c>
      <c r="C1128" s="446" t="str">
        <f t="shared" si="44"/>
        <v>Percentage Improvement in Eqpt Efficiency Standards above BAU</v>
      </c>
      <c r="D1128" s="294" t="s">
        <v>3077</v>
      </c>
      <c r="E1128" s="339" t="s">
        <v>2398</v>
      </c>
      <c r="F1128" t="s">
        <v>2580</v>
      </c>
      <c r="G1128" s="339" t="s">
        <v>2404</v>
      </c>
      <c r="H1128" s="20">
        <v>1088</v>
      </c>
      <c r="I1128" s="468" t="s">
        <v>43</v>
      </c>
      <c r="J1128" s="469" t="str">
        <f>IF(ISBLANK(INDEX('Policy Characteristics'!D:D,MATCH($C1128,'Policy Characteristics'!$C:$C,0))),"",INDEX('Policy Characteristics'!D:D,MATCH($C1128,'Policy Characteristics'!$C:$C,0)))</f>
        <v>Industry Energy Efficiency Standards</v>
      </c>
      <c r="K1128" s="446" t="str">
        <f>IF(ISBLANK(INDEX('Policy Characteristics'!E:E,MATCH($C1128,'Policy Characteristics'!$C:$C,0))),"",INDEX('Policy Characteristics'!E:E,MATCH($C1128,'Policy Characteristics'!$C:$C,0)))</f>
        <v>indst efficiency standards</v>
      </c>
      <c r="L1128" s="242">
        <f>IF(ISBLANK(INDEX('Policy Characteristics'!F:F,MATCH($C1128,'Policy Characteristics'!$C:$C,0))),"",INDEX('Policy Characteristics'!F:F,MATCH($C1128,'Policy Characteristics'!$C:$C,0)))</f>
        <v>0</v>
      </c>
      <c r="M1128" s="242">
        <f>IF(ISBLANK(INDEX('Policy Characteristics'!G:G,MATCH($C1128,'Policy Characteristics'!$C:$C,0))),"",INDEX('Policy Characteristics'!G:G,MATCH($C1128,'Policy Characteristics'!$C:$C,0)))</f>
        <v>0.25</v>
      </c>
      <c r="N1128" s="242">
        <f>IF(ISBLANK(INDEX('Policy Characteristics'!H:H,MATCH($C1128,'Policy Characteristics'!$C:$C,0))),"",INDEX('Policy Characteristics'!H:H,MATCH($C1128,'Policy Characteristics'!$C:$C,0)))</f>
        <v>0.01</v>
      </c>
      <c r="O1128" s="446" t="str">
        <f>IF(ISBLANK(INDEX('Policy Characteristics'!I:I,MATCH($C1128,'Policy Characteristics'!$C:$C,0))),"",INDEX('Policy Characteristics'!I:I,MATCH($C1128,'Policy Characteristics'!$C:$C,0)))</f>
        <v>% reduction in energy use</v>
      </c>
      <c r="P1128" s="446" t="str">
        <f>IF(ISBLANK(INDEX('Policy Characteristics'!J:J,MATCH($C1128,'Policy Characteristics'!$C:$C,0))),"",INDEX('Policy Characteristics'!J:J,MATCH($C1128,'Policy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8" s="446" t="str">
        <f>IF(ISBLANK(INDEX('Policy Characteristics'!K:K,MATCH($C1128,'Policy Characteristics'!$C:$C,0))),"",INDEX('Policy Characteristics'!K:K,MATCH($C1128,'Policy Characteristics'!$C:$C,0)))</f>
        <v>industry-ag-main.html#eff-stds</v>
      </c>
      <c r="R1128" s="446" t="str">
        <f>IF(ISBLANK(INDEX('Policy Characteristics'!L:L,MATCH($C1128,'Policy Characteristics'!$C:$C,0))),"",INDEX('Policy Characteristics'!L:L,MATCH($C1128,'Policy Characteristics'!$C:$C,0)))</f>
        <v>industry-energy-efficiency-standards.html</v>
      </c>
    </row>
    <row r="1129" spans="1:18" s="446" customFormat="1" x14ac:dyDescent="0.25">
      <c r="A1129" s="446" t="str">
        <f>IF(ISBLANK(INDEX('Policy Characteristics'!A:A,MATCH($C1129,'Policy Characteristics'!$C:$C,0))),"",INDEX('Policy Characteristics'!A:A,MATCH($C1129,'Policy Characteristics'!$C:$C,0)))</f>
        <v>Industry</v>
      </c>
      <c r="B1129" s="467" t="str">
        <f>IF(ISBLANK(INDEX('Policy Characteristics'!B:B,MATCH($C1129,'Policy Characteristics'!$C:$C,0))),"",INDEX('Policy Characteristics'!B:B,MATCH($C1129,'Policy Characteristics'!$C:$C,0)))</f>
        <v>Industry Energy Efficiency Standards</v>
      </c>
      <c r="C1129" s="446" t="str">
        <f t="shared" si="44"/>
        <v>Percentage Improvement in Eqpt Efficiency Standards above BAU</v>
      </c>
      <c r="D1129" s="294" t="s">
        <v>3077</v>
      </c>
      <c r="E1129" s="339" t="s">
        <v>2399</v>
      </c>
      <c r="F1129" t="s">
        <v>2580</v>
      </c>
      <c r="G1129" s="339" t="s">
        <v>2407</v>
      </c>
      <c r="H1129" s="20">
        <v>1089</v>
      </c>
      <c r="I1129" s="468" t="s">
        <v>43</v>
      </c>
      <c r="J1129" s="469" t="str">
        <f>IF(ISBLANK(INDEX('Policy Characteristics'!D:D,MATCH($C1129,'Policy Characteristics'!$C:$C,0))),"",INDEX('Policy Characteristics'!D:D,MATCH($C1129,'Policy Characteristics'!$C:$C,0)))</f>
        <v>Industry Energy Efficiency Standards</v>
      </c>
      <c r="K1129" s="446" t="str">
        <f>IF(ISBLANK(INDEX('Policy Characteristics'!E:E,MATCH($C1129,'Policy Characteristics'!$C:$C,0))),"",INDEX('Policy Characteristics'!E:E,MATCH($C1129,'Policy Characteristics'!$C:$C,0)))</f>
        <v>indst efficiency standards</v>
      </c>
      <c r="L1129" s="242">
        <f>IF(ISBLANK(INDEX('Policy Characteristics'!F:F,MATCH($C1129,'Policy Characteristics'!$C:$C,0))),"",INDEX('Policy Characteristics'!F:F,MATCH($C1129,'Policy Characteristics'!$C:$C,0)))</f>
        <v>0</v>
      </c>
      <c r="M1129" s="242">
        <f>IF(ISBLANK(INDEX('Policy Characteristics'!G:G,MATCH($C1129,'Policy Characteristics'!$C:$C,0))),"",INDEX('Policy Characteristics'!G:G,MATCH($C1129,'Policy Characteristics'!$C:$C,0)))</f>
        <v>0.25</v>
      </c>
      <c r="N1129" s="242">
        <f>IF(ISBLANK(INDEX('Policy Characteristics'!H:H,MATCH($C1129,'Policy Characteristics'!$C:$C,0))),"",INDEX('Policy Characteristics'!H:H,MATCH($C1129,'Policy Characteristics'!$C:$C,0)))</f>
        <v>0.01</v>
      </c>
      <c r="O1129" s="446" t="str">
        <f>IF(ISBLANK(INDEX('Policy Characteristics'!I:I,MATCH($C1129,'Policy Characteristics'!$C:$C,0))),"",INDEX('Policy Characteristics'!I:I,MATCH($C1129,'Policy Characteristics'!$C:$C,0)))</f>
        <v>% reduction in energy use</v>
      </c>
      <c r="P1129" s="446" t="str">
        <f>IF(ISBLANK(INDEX('Policy Characteristics'!J:J,MATCH($C1129,'Policy Characteristics'!$C:$C,0))),"",INDEX('Policy Characteristics'!J:J,MATCH($C1129,'Policy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9" s="446" t="str">
        <f>IF(ISBLANK(INDEX('Policy Characteristics'!K:K,MATCH($C1129,'Policy Characteristics'!$C:$C,0))),"",INDEX('Policy Characteristics'!K:K,MATCH($C1129,'Policy Characteristics'!$C:$C,0)))</f>
        <v>industry-ag-main.html#eff-stds</v>
      </c>
      <c r="R1129" s="446" t="str">
        <f>IF(ISBLANK(INDEX('Policy Characteristics'!L:L,MATCH($C1129,'Policy Characteristics'!$C:$C,0))),"",INDEX('Policy Characteristics'!L:L,MATCH($C1129,'Policy Characteristics'!$C:$C,0)))</f>
        <v>industry-energy-efficiency-standards.html</v>
      </c>
    </row>
    <row r="1130" spans="1:18" s="446" customFormat="1" x14ac:dyDescent="0.25">
      <c r="A1130" s="446" t="str">
        <f>IF(ISBLANK(INDEX('Policy Characteristics'!A:A,MATCH($C1130,'Policy Characteristics'!$C:$C,0))),"",INDEX('Policy Characteristics'!A:A,MATCH($C1130,'Policy Characteristics'!$C:$C,0)))</f>
        <v>Industry</v>
      </c>
      <c r="B1130" s="467" t="str">
        <f>IF(ISBLANK(INDEX('Policy Characteristics'!B:B,MATCH($C1130,'Policy Characteristics'!$C:$C,0))),"",INDEX('Policy Characteristics'!B:B,MATCH($C1130,'Policy Characteristics'!$C:$C,0)))</f>
        <v>Industry Energy Efficiency Standards</v>
      </c>
      <c r="C1130" s="446" t="str">
        <f t="shared" si="44"/>
        <v>Percentage Improvement in Eqpt Efficiency Standards above BAU</v>
      </c>
      <c r="D1130" s="294" t="s">
        <v>3077</v>
      </c>
      <c r="E1130" s="339" t="s">
        <v>2400</v>
      </c>
      <c r="F1130" t="s">
        <v>2580</v>
      </c>
      <c r="G1130" s="339" t="s">
        <v>2408</v>
      </c>
      <c r="H1130" s="20">
        <v>1090</v>
      </c>
      <c r="I1130" s="468" t="s">
        <v>43</v>
      </c>
      <c r="J1130" s="469" t="str">
        <f>IF(ISBLANK(INDEX('Policy Characteristics'!D:D,MATCH($C1130,'Policy Characteristics'!$C:$C,0))),"",INDEX('Policy Characteristics'!D:D,MATCH($C1130,'Policy Characteristics'!$C:$C,0)))</f>
        <v>Industry Energy Efficiency Standards</v>
      </c>
      <c r="K1130" s="446" t="str">
        <f>IF(ISBLANK(INDEX('Policy Characteristics'!E:E,MATCH($C1130,'Policy Characteristics'!$C:$C,0))),"",INDEX('Policy Characteristics'!E:E,MATCH($C1130,'Policy Characteristics'!$C:$C,0)))</f>
        <v>indst efficiency standards</v>
      </c>
      <c r="L1130" s="242">
        <f>IF(ISBLANK(INDEX('Policy Characteristics'!F:F,MATCH($C1130,'Policy Characteristics'!$C:$C,0))),"",INDEX('Policy Characteristics'!F:F,MATCH($C1130,'Policy Characteristics'!$C:$C,0)))</f>
        <v>0</v>
      </c>
      <c r="M1130" s="242">
        <f>IF(ISBLANK(INDEX('Policy Characteristics'!G:G,MATCH($C1130,'Policy Characteristics'!$C:$C,0))),"",INDEX('Policy Characteristics'!G:G,MATCH($C1130,'Policy Characteristics'!$C:$C,0)))</f>
        <v>0.25</v>
      </c>
      <c r="N1130" s="242">
        <f>IF(ISBLANK(INDEX('Policy Characteristics'!H:H,MATCH($C1130,'Policy Characteristics'!$C:$C,0))),"",INDEX('Policy Characteristics'!H:H,MATCH($C1130,'Policy Characteristics'!$C:$C,0)))</f>
        <v>0.01</v>
      </c>
      <c r="O1130" s="446" t="str">
        <f>IF(ISBLANK(INDEX('Policy Characteristics'!I:I,MATCH($C1130,'Policy Characteristics'!$C:$C,0))),"",INDEX('Policy Characteristics'!I:I,MATCH($C1130,'Policy Characteristics'!$C:$C,0)))</f>
        <v>% reduction in energy use</v>
      </c>
      <c r="P1130" s="446" t="str">
        <f>IF(ISBLANK(INDEX('Policy Characteristics'!J:J,MATCH($C1130,'Policy Characteristics'!$C:$C,0))),"",INDEX('Policy Characteristics'!J:J,MATCH($C1130,'Policy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0" s="446" t="str">
        <f>IF(ISBLANK(INDEX('Policy Characteristics'!K:K,MATCH($C1130,'Policy Characteristics'!$C:$C,0))),"",INDEX('Policy Characteristics'!K:K,MATCH($C1130,'Policy Characteristics'!$C:$C,0)))</f>
        <v>industry-ag-main.html#eff-stds</v>
      </c>
      <c r="R1130" s="446" t="str">
        <f>IF(ISBLANK(INDEX('Policy Characteristics'!L:L,MATCH($C1130,'Policy Characteristics'!$C:$C,0))),"",INDEX('Policy Characteristics'!L:L,MATCH($C1130,'Policy Characteristics'!$C:$C,0)))</f>
        <v>industry-energy-efficiency-standards.html</v>
      </c>
    </row>
    <row r="1131" spans="1:18" s="446" customFormat="1" x14ac:dyDescent="0.25">
      <c r="A1131" s="446" t="str">
        <f>IF(ISBLANK(INDEX('Policy Characteristics'!A:A,MATCH($C1131,'Policy Characteristics'!$C:$C,0))),"",INDEX('Policy Characteristics'!A:A,MATCH($C1131,'Policy Characteristics'!$C:$C,0)))</f>
        <v>Industry</v>
      </c>
      <c r="B1131" s="467" t="str">
        <f>IF(ISBLANK(INDEX('Policy Characteristics'!B:B,MATCH($C1131,'Policy Characteristics'!$C:$C,0))),"",INDEX('Policy Characteristics'!B:B,MATCH($C1131,'Policy Characteristics'!$C:$C,0)))</f>
        <v>Industry Energy Efficiency Standards</v>
      </c>
      <c r="C1131" s="446" t="str">
        <f t="shared" si="44"/>
        <v>Percentage Improvement in Eqpt Efficiency Standards above BAU</v>
      </c>
      <c r="D1131" s="294" t="s">
        <v>3077</v>
      </c>
      <c r="E1131" s="339" t="s">
        <v>2401</v>
      </c>
      <c r="F1131" t="s">
        <v>2580</v>
      </c>
      <c r="G1131" s="339" t="s">
        <v>2405</v>
      </c>
      <c r="H1131" s="20">
        <v>1091</v>
      </c>
      <c r="I1131" s="468" t="s">
        <v>44</v>
      </c>
      <c r="J1131" s="469" t="str">
        <f>IF(ISBLANK(INDEX('Policy Characteristics'!D:D,MATCH($C1131,'Policy Characteristics'!$C:$C,0))),"",INDEX('Policy Characteristics'!D:D,MATCH($C1131,'Policy Characteristics'!$C:$C,0)))</f>
        <v>Industry Energy Efficiency Standards</v>
      </c>
      <c r="K1131" s="446" t="str">
        <f>IF(ISBLANK(INDEX('Policy Characteristics'!E:E,MATCH($C1131,'Policy Characteristics'!$C:$C,0))),"",INDEX('Policy Characteristics'!E:E,MATCH($C1131,'Policy Characteristics'!$C:$C,0)))</f>
        <v>indst efficiency standards</v>
      </c>
      <c r="L1131" s="242">
        <f>IF(ISBLANK(INDEX('Policy Characteristics'!F:F,MATCH($C1131,'Policy Characteristics'!$C:$C,0))),"",INDEX('Policy Characteristics'!F:F,MATCH($C1131,'Policy Characteristics'!$C:$C,0)))</f>
        <v>0</v>
      </c>
      <c r="M1131" s="242">
        <f>IF(ISBLANK(INDEX('Policy Characteristics'!G:G,MATCH($C1131,'Policy Characteristics'!$C:$C,0))),"",INDEX('Policy Characteristics'!G:G,MATCH($C1131,'Policy Characteristics'!$C:$C,0)))</f>
        <v>0.25</v>
      </c>
      <c r="N1131" s="242">
        <f>IF(ISBLANK(INDEX('Policy Characteristics'!H:H,MATCH($C1131,'Policy Characteristics'!$C:$C,0))),"",INDEX('Policy Characteristics'!H:H,MATCH($C1131,'Policy Characteristics'!$C:$C,0)))</f>
        <v>0.01</v>
      </c>
      <c r="O1131" s="446" t="str">
        <f>IF(ISBLANK(INDEX('Policy Characteristics'!I:I,MATCH($C1131,'Policy Characteristics'!$C:$C,0))),"",INDEX('Policy Characteristics'!I:I,MATCH($C1131,'Policy Characteristics'!$C:$C,0)))</f>
        <v>% reduction in energy use</v>
      </c>
      <c r="P1131" s="446" t="str">
        <f>IF(ISBLANK(INDEX('Policy Characteristics'!J:J,MATCH($C1131,'Policy Characteristics'!$C:$C,0))),"",INDEX('Policy Characteristics'!J:J,MATCH($C1131,'Policy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1" s="446" t="str">
        <f>IF(ISBLANK(INDEX('Policy Characteristics'!K:K,MATCH($C1131,'Policy Characteristics'!$C:$C,0))),"",INDEX('Policy Characteristics'!K:K,MATCH($C1131,'Policy Characteristics'!$C:$C,0)))</f>
        <v>industry-ag-main.html#eff-stds</v>
      </c>
      <c r="R1131" s="446" t="str">
        <f>IF(ISBLANK(INDEX('Policy Characteristics'!L:L,MATCH($C1131,'Policy Characteristics'!$C:$C,0))),"",INDEX('Policy Characteristics'!L:L,MATCH($C1131,'Policy Characteristics'!$C:$C,0)))</f>
        <v>industry-energy-efficiency-standards.html</v>
      </c>
    </row>
    <row r="1132" spans="1:18" s="446" customFormat="1" x14ac:dyDescent="0.25">
      <c r="A1132" s="446" t="str">
        <f>IF(ISBLANK(INDEX('Policy Characteristics'!A:A,MATCH($C1132,'Policy Characteristics'!$C:$C,0))),"",INDEX('Policy Characteristics'!A:A,MATCH($C1132,'Policy Characteristics'!$C:$C,0)))</f>
        <v>Industry</v>
      </c>
      <c r="B1132" s="467" t="str">
        <f>IF(ISBLANK(INDEX('Policy Characteristics'!B:B,MATCH($C1132,'Policy Characteristics'!$C:$C,0))),"",INDEX('Policy Characteristics'!B:B,MATCH($C1132,'Policy Characteristics'!$C:$C,0)))</f>
        <v>Industry Energy Efficiency Standards</v>
      </c>
      <c r="C1132" s="446" t="str">
        <f t="shared" si="44"/>
        <v>Percentage Improvement in Eqpt Efficiency Standards above BAU</v>
      </c>
      <c r="D1132" s="294" t="s">
        <v>3077</v>
      </c>
      <c r="E1132" s="339" t="s">
        <v>2402</v>
      </c>
      <c r="F1132" t="s">
        <v>2580</v>
      </c>
      <c r="G1132" s="339" t="s">
        <v>2406</v>
      </c>
      <c r="H1132" s="20">
        <v>1092</v>
      </c>
      <c r="I1132" s="468" t="s">
        <v>43</v>
      </c>
      <c r="J1132" s="469" t="str">
        <f>IF(ISBLANK(INDEX('Policy Characteristics'!D:D,MATCH($C1132,'Policy Characteristics'!$C:$C,0))),"",INDEX('Policy Characteristics'!D:D,MATCH($C1132,'Policy Characteristics'!$C:$C,0)))</f>
        <v>Industry Energy Efficiency Standards</v>
      </c>
      <c r="K1132" s="446" t="str">
        <f>IF(ISBLANK(INDEX('Policy Characteristics'!E:E,MATCH($C1132,'Policy Characteristics'!$C:$C,0))),"",INDEX('Policy Characteristics'!E:E,MATCH($C1132,'Policy Characteristics'!$C:$C,0)))</f>
        <v>indst efficiency standards</v>
      </c>
      <c r="L1132" s="242">
        <f>IF(ISBLANK(INDEX('Policy Characteristics'!F:F,MATCH($C1132,'Policy Characteristics'!$C:$C,0))),"",INDEX('Policy Characteristics'!F:F,MATCH($C1132,'Policy Characteristics'!$C:$C,0)))</f>
        <v>0</v>
      </c>
      <c r="M1132" s="242">
        <f>IF(ISBLANK(INDEX('Policy Characteristics'!G:G,MATCH($C1132,'Policy Characteristics'!$C:$C,0))),"",INDEX('Policy Characteristics'!G:G,MATCH($C1132,'Policy Characteristics'!$C:$C,0)))</f>
        <v>0.25</v>
      </c>
      <c r="N1132" s="242">
        <f>IF(ISBLANK(INDEX('Policy Characteristics'!H:H,MATCH($C1132,'Policy Characteristics'!$C:$C,0))),"",INDEX('Policy Characteristics'!H:H,MATCH($C1132,'Policy Characteristics'!$C:$C,0)))</f>
        <v>0.01</v>
      </c>
      <c r="O1132" s="446" t="str">
        <f>IF(ISBLANK(INDEX('Policy Characteristics'!I:I,MATCH($C1132,'Policy Characteristics'!$C:$C,0))),"",INDEX('Policy Characteristics'!I:I,MATCH($C1132,'Policy Characteristics'!$C:$C,0)))</f>
        <v>% reduction in energy use</v>
      </c>
      <c r="P1132" s="446" t="str">
        <f>IF(ISBLANK(INDEX('Policy Characteristics'!J:J,MATCH($C1132,'Policy Characteristics'!$C:$C,0))),"",INDEX('Policy Characteristics'!J:J,MATCH($C1132,'Policy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2" s="446" t="str">
        <f>IF(ISBLANK(INDEX('Policy Characteristics'!K:K,MATCH($C1132,'Policy Characteristics'!$C:$C,0))),"",INDEX('Policy Characteristics'!K:K,MATCH($C1132,'Policy Characteristics'!$C:$C,0)))</f>
        <v>industry-ag-main.html#eff-stds</v>
      </c>
      <c r="R1132" s="446" t="str">
        <f>IF(ISBLANK(INDEX('Policy Characteristics'!L:L,MATCH($C1132,'Policy Characteristics'!$C:$C,0))),"",INDEX('Policy Characteristics'!L:L,MATCH($C1132,'Policy Characteristics'!$C:$C,0)))</f>
        <v>industry-energy-efficiency-standards.html</v>
      </c>
    </row>
    <row r="1133" spans="1:18" s="446" customFormat="1" x14ac:dyDescent="0.25">
      <c r="A1133" s="446" t="str">
        <f>IF(ISBLANK(INDEX('Policy Characteristics'!A:A,MATCH($C1133,'Policy Characteristics'!$C:$C,0))),"",INDEX('Policy Characteristics'!A:A,MATCH($C1133,'Policy Characteristics'!$C:$C,0)))</f>
        <v>Industry</v>
      </c>
      <c r="B1133" s="467" t="str">
        <f>IF(ISBLANK(INDEX('Policy Characteristics'!B:B,MATCH($C1133,'Policy Characteristics'!$C:$C,0))),"",INDEX('Policy Characteristics'!B:B,MATCH($C1133,'Policy Characteristics'!$C:$C,0)))</f>
        <v>Industry Energy Efficiency Standards</v>
      </c>
      <c r="C1133" s="446" t="str">
        <f t="shared" si="44"/>
        <v>Percentage Improvement in Eqpt Efficiency Standards above BAU</v>
      </c>
      <c r="D1133" s="294" t="s">
        <v>3077</v>
      </c>
      <c r="E1133" s="339" t="s">
        <v>2403</v>
      </c>
      <c r="F1133" t="s">
        <v>2580</v>
      </c>
      <c r="G1133" s="339" t="s">
        <v>2409</v>
      </c>
      <c r="H1133" s="20">
        <v>1093</v>
      </c>
      <c r="I1133" s="468" t="s">
        <v>44</v>
      </c>
      <c r="J1133" s="469" t="str">
        <f>IF(ISBLANK(INDEX('Policy Characteristics'!D:D,MATCH($C1133,'Policy Characteristics'!$C:$C,0))),"",INDEX('Policy Characteristics'!D:D,MATCH($C1133,'Policy Characteristics'!$C:$C,0)))</f>
        <v>Industry Energy Efficiency Standards</v>
      </c>
      <c r="K1133" s="446" t="str">
        <f>IF(ISBLANK(INDEX('Policy Characteristics'!E:E,MATCH($C1133,'Policy Characteristics'!$C:$C,0))),"",INDEX('Policy Characteristics'!E:E,MATCH($C1133,'Policy Characteristics'!$C:$C,0)))</f>
        <v>indst efficiency standards</v>
      </c>
      <c r="L1133" s="242">
        <f>IF(ISBLANK(INDEX('Policy Characteristics'!F:F,MATCH($C1133,'Policy Characteristics'!$C:$C,0))),"",INDEX('Policy Characteristics'!F:F,MATCH($C1133,'Policy Characteristics'!$C:$C,0)))</f>
        <v>0</v>
      </c>
      <c r="M1133" s="242">
        <f>IF(ISBLANK(INDEX('Policy Characteristics'!G:G,MATCH($C1133,'Policy Characteristics'!$C:$C,0))),"",INDEX('Policy Characteristics'!G:G,MATCH($C1133,'Policy Characteristics'!$C:$C,0)))</f>
        <v>0.25</v>
      </c>
      <c r="N1133" s="242">
        <f>IF(ISBLANK(INDEX('Policy Characteristics'!H:H,MATCH($C1133,'Policy Characteristics'!$C:$C,0))),"",INDEX('Policy Characteristics'!H:H,MATCH($C1133,'Policy Characteristics'!$C:$C,0)))</f>
        <v>0.01</v>
      </c>
      <c r="O1133" s="446" t="str">
        <f>IF(ISBLANK(INDEX('Policy Characteristics'!I:I,MATCH($C1133,'Policy Characteristics'!$C:$C,0))),"",INDEX('Policy Characteristics'!I:I,MATCH($C1133,'Policy Characteristics'!$C:$C,0)))</f>
        <v>% reduction in energy use</v>
      </c>
      <c r="P1133" s="446" t="str">
        <f>IF(ISBLANK(INDEX('Policy Characteristics'!J:J,MATCH($C1133,'Policy Characteristics'!$C:$C,0))),"",INDEX('Policy Characteristics'!J:J,MATCH($C1133,'Policy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3" s="446" t="str">
        <f>IF(ISBLANK(INDEX('Policy Characteristics'!K:K,MATCH($C1133,'Policy Characteristics'!$C:$C,0))),"",INDEX('Policy Characteristics'!K:K,MATCH($C1133,'Policy Characteristics'!$C:$C,0)))</f>
        <v>industry-ag-main.html#eff-stds</v>
      </c>
      <c r="R1133" s="446" t="str">
        <f>IF(ISBLANK(INDEX('Policy Characteristics'!L:L,MATCH($C1133,'Policy Characteristics'!$C:$C,0))),"",INDEX('Policy Characteristics'!L:L,MATCH($C1133,'Policy Characteristics'!$C:$C,0)))</f>
        <v>industry-energy-efficiency-standards.html</v>
      </c>
    </row>
    <row r="1134" spans="1:18" s="446" customFormat="1" x14ac:dyDescent="0.25">
      <c r="A1134" s="446" t="str">
        <f>IF(ISBLANK(INDEX('Policy Characteristics'!A:A,MATCH($C1134,'Policy Characteristics'!$C:$C,0))),"",INDEX('Policy Characteristics'!A:A,MATCH($C1134,'Policy Characteristics'!$C:$C,0)))</f>
        <v>Industry</v>
      </c>
      <c r="B1134" s="467" t="str">
        <f>IF(ISBLANK(INDEX('Policy Characteristics'!B:B,MATCH($C1134,'Policy Characteristics'!$C:$C,0))),"",INDEX('Policy Characteristics'!B:B,MATCH($C1134,'Policy Characteristics'!$C:$C,0)))</f>
        <v>Industry Energy Efficiency Standards</v>
      </c>
      <c r="C1134" s="446" t="str">
        <f t="shared" si="44"/>
        <v>Percentage Improvement in Eqpt Efficiency Standards above BAU</v>
      </c>
      <c r="D1134" s="294" t="s">
        <v>3077</v>
      </c>
      <c r="E1134" s="339" t="s">
        <v>2706</v>
      </c>
      <c r="F1134" t="s">
        <v>2580</v>
      </c>
      <c r="G1134" s="339" t="s">
        <v>2709</v>
      </c>
      <c r="H1134" s="20">
        <v>1094</v>
      </c>
      <c r="I1134" s="468" t="s">
        <v>44</v>
      </c>
      <c r="J1134" s="469" t="str">
        <f>IF(ISBLANK(INDEX('Policy Characteristics'!D:D,MATCH($C1134,'Policy Characteristics'!$C:$C,0))),"",INDEX('Policy Characteristics'!D:D,MATCH($C1134,'Policy Characteristics'!$C:$C,0)))</f>
        <v>Industry Energy Efficiency Standards</v>
      </c>
      <c r="K1134" s="446" t="str">
        <f>IF(ISBLANK(INDEX('Policy Characteristics'!E:E,MATCH($C1134,'Policy Characteristics'!$C:$C,0))),"",INDEX('Policy Characteristics'!E:E,MATCH($C1134,'Policy Characteristics'!$C:$C,0)))</f>
        <v>indst efficiency standards</v>
      </c>
      <c r="L1134" s="242">
        <f>IF(ISBLANK(INDEX('Policy Characteristics'!F:F,MATCH($C1134,'Policy Characteristics'!$C:$C,0))),"",INDEX('Policy Characteristics'!F:F,MATCH($C1134,'Policy Characteristics'!$C:$C,0)))</f>
        <v>0</v>
      </c>
      <c r="M1134" s="242">
        <f>IF(ISBLANK(INDEX('Policy Characteristics'!G:G,MATCH($C1134,'Policy Characteristics'!$C:$C,0))),"",INDEX('Policy Characteristics'!G:G,MATCH($C1134,'Policy Characteristics'!$C:$C,0)))</f>
        <v>0.25</v>
      </c>
      <c r="N1134" s="242">
        <f>IF(ISBLANK(INDEX('Policy Characteristics'!H:H,MATCH($C1134,'Policy Characteristics'!$C:$C,0))),"",INDEX('Policy Characteristics'!H:H,MATCH($C1134,'Policy Characteristics'!$C:$C,0)))</f>
        <v>0.01</v>
      </c>
      <c r="O1134" s="446" t="str">
        <f>IF(ISBLANK(INDEX('Policy Characteristics'!I:I,MATCH($C1134,'Policy Characteristics'!$C:$C,0))),"",INDEX('Policy Characteristics'!I:I,MATCH($C1134,'Policy Characteristics'!$C:$C,0)))</f>
        <v>% reduction in energy use</v>
      </c>
      <c r="P1134" s="446" t="str">
        <f>IF(ISBLANK(INDEX('Policy Characteristics'!J:J,MATCH($C1134,'Policy Characteristics'!$C:$C,0))),"",INDEX('Policy Characteristics'!J:J,MATCH($C1134,'Policy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4" s="446" t="str">
        <f>IF(ISBLANK(INDEX('Policy Characteristics'!K:K,MATCH($C1134,'Policy Characteristics'!$C:$C,0))),"",INDEX('Policy Characteristics'!K:K,MATCH($C1134,'Policy Characteristics'!$C:$C,0)))</f>
        <v>industry-ag-main.html#eff-stds</v>
      </c>
      <c r="R1134" s="446" t="str">
        <f>IF(ISBLANK(INDEX('Policy Characteristics'!L:L,MATCH($C1134,'Policy Characteristics'!$C:$C,0))),"",INDEX('Policy Characteristics'!L:L,MATCH($C1134,'Policy Characteristics'!$C:$C,0)))</f>
        <v>industry-energy-efficiency-standards.html</v>
      </c>
    </row>
    <row r="1135" spans="1:18" s="446" customFormat="1" x14ac:dyDescent="0.25">
      <c r="A1135" s="446" t="str">
        <f>IF(ISBLANK(INDEX('Policy Characteristics'!A:A,MATCH($C1135,'Policy Characteristics'!$C:$C,0))),"",INDEX('Policy Characteristics'!A:A,MATCH($C1135,'Policy Characteristics'!$C:$C,0)))</f>
        <v>Industry</v>
      </c>
      <c r="B1135" s="467" t="str">
        <f>IF(ISBLANK(INDEX('Policy Characteristics'!B:B,MATCH($C1135,'Policy Characteristics'!$C:$C,0))),"",INDEX('Policy Characteristics'!B:B,MATCH($C1135,'Policy Characteristics'!$C:$C,0)))</f>
        <v>Industry Energy Efficiency Standards</v>
      </c>
      <c r="C1135" s="446" t="str">
        <f t="shared" si="44"/>
        <v>Percentage Improvement in Eqpt Efficiency Standards above BAU</v>
      </c>
      <c r="D1135" s="294" t="s">
        <v>3077</v>
      </c>
      <c r="E1135" s="339" t="s">
        <v>2707</v>
      </c>
      <c r="F1135" t="s">
        <v>2580</v>
      </c>
      <c r="G1135" s="339" t="s">
        <v>2711</v>
      </c>
      <c r="H1135" s="20">
        <v>1095</v>
      </c>
      <c r="I1135" s="468" t="s">
        <v>43</v>
      </c>
      <c r="J1135" s="469" t="str">
        <f>IF(ISBLANK(INDEX('Policy Characteristics'!D:D,MATCH($C1135,'Policy Characteristics'!$C:$C,0))),"",INDEX('Policy Characteristics'!D:D,MATCH($C1135,'Policy Characteristics'!$C:$C,0)))</f>
        <v>Industry Energy Efficiency Standards</v>
      </c>
      <c r="K1135" s="446" t="str">
        <f>IF(ISBLANK(INDEX('Policy Characteristics'!E:E,MATCH($C1135,'Policy Characteristics'!$C:$C,0))),"",INDEX('Policy Characteristics'!E:E,MATCH($C1135,'Policy Characteristics'!$C:$C,0)))</f>
        <v>indst efficiency standards</v>
      </c>
      <c r="L1135" s="242">
        <f>IF(ISBLANK(INDEX('Policy Characteristics'!F:F,MATCH($C1135,'Policy Characteristics'!$C:$C,0))),"",INDEX('Policy Characteristics'!F:F,MATCH($C1135,'Policy Characteristics'!$C:$C,0)))</f>
        <v>0</v>
      </c>
      <c r="M1135" s="242">
        <f>IF(ISBLANK(INDEX('Policy Characteristics'!G:G,MATCH($C1135,'Policy Characteristics'!$C:$C,0))),"",INDEX('Policy Characteristics'!G:G,MATCH($C1135,'Policy Characteristics'!$C:$C,0)))</f>
        <v>0.25</v>
      </c>
      <c r="N1135" s="242">
        <f>IF(ISBLANK(INDEX('Policy Characteristics'!H:H,MATCH($C1135,'Policy Characteristics'!$C:$C,0))),"",INDEX('Policy Characteristics'!H:H,MATCH($C1135,'Policy Characteristics'!$C:$C,0)))</f>
        <v>0.01</v>
      </c>
      <c r="O1135" s="446" t="str">
        <f>IF(ISBLANK(INDEX('Policy Characteristics'!I:I,MATCH($C1135,'Policy Characteristics'!$C:$C,0))),"",INDEX('Policy Characteristics'!I:I,MATCH($C1135,'Policy Characteristics'!$C:$C,0)))</f>
        <v>% reduction in energy use</v>
      </c>
      <c r="P1135" s="446" t="str">
        <f>IF(ISBLANK(INDEX('Policy Characteristics'!J:J,MATCH($C1135,'Policy Characteristics'!$C:$C,0))),"",INDEX('Policy Characteristics'!J:J,MATCH($C1135,'Policy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5" s="446" t="str">
        <f>IF(ISBLANK(INDEX('Policy Characteristics'!K:K,MATCH($C1135,'Policy Characteristics'!$C:$C,0))),"",INDEX('Policy Characteristics'!K:K,MATCH($C1135,'Policy Characteristics'!$C:$C,0)))</f>
        <v>industry-ag-main.html#eff-stds</v>
      </c>
      <c r="R1135" s="446" t="str">
        <f>IF(ISBLANK(INDEX('Policy Characteristics'!L:L,MATCH($C1135,'Policy Characteristics'!$C:$C,0))),"",INDEX('Policy Characteristics'!L:L,MATCH($C1135,'Policy Characteristics'!$C:$C,0)))</f>
        <v>industry-energy-efficiency-standards.html</v>
      </c>
    </row>
    <row r="1136" spans="1:18" s="446" customFormat="1" x14ac:dyDescent="0.25">
      <c r="A1136" s="446" t="str">
        <f>IF(ISBLANK(INDEX('Policy Characteristics'!A:A,MATCH($C1136,'Policy Characteristics'!$C:$C,0))),"",INDEX('Policy Characteristics'!A:A,MATCH($C1136,'Policy Characteristics'!$C:$C,0)))</f>
        <v>Industry</v>
      </c>
      <c r="B1136" s="467" t="str">
        <f>IF(ISBLANK(INDEX('Policy Characteristics'!B:B,MATCH($C1136,'Policy Characteristics'!$C:$C,0))),"",INDEX('Policy Characteristics'!B:B,MATCH($C1136,'Policy Characteristics'!$C:$C,0)))</f>
        <v>Industry Energy Efficiency Standards</v>
      </c>
      <c r="C1136" s="446" t="str">
        <f t="shared" si="44"/>
        <v>Percentage Improvement in Eqpt Efficiency Standards above BAU</v>
      </c>
      <c r="D1136" s="294" t="s">
        <v>3077</v>
      </c>
      <c r="E1136" s="339" t="s">
        <v>2708</v>
      </c>
      <c r="F1136" t="s">
        <v>2580</v>
      </c>
      <c r="G1136" s="339" t="s">
        <v>2712</v>
      </c>
      <c r="H1136" s="20">
        <v>1096</v>
      </c>
      <c r="I1136" s="468" t="s">
        <v>43</v>
      </c>
      <c r="J1136" s="469" t="str">
        <f>IF(ISBLANK(INDEX('Policy Characteristics'!D:D,MATCH($C1136,'Policy Characteristics'!$C:$C,0))),"",INDEX('Policy Characteristics'!D:D,MATCH($C1136,'Policy Characteristics'!$C:$C,0)))</f>
        <v>Industry Energy Efficiency Standards</v>
      </c>
      <c r="K1136" s="446" t="str">
        <f>IF(ISBLANK(INDEX('Policy Characteristics'!E:E,MATCH($C1136,'Policy Characteristics'!$C:$C,0))),"",INDEX('Policy Characteristics'!E:E,MATCH($C1136,'Policy Characteristics'!$C:$C,0)))</f>
        <v>indst efficiency standards</v>
      </c>
      <c r="L1136" s="242">
        <f>IF(ISBLANK(INDEX('Policy Characteristics'!F:F,MATCH($C1136,'Policy Characteristics'!$C:$C,0))),"",INDEX('Policy Characteristics'!F:F,MATCH($C1136,'Policy Characteristics'!$C:$C,0)))</f>
        <v>0</v>
      </c>
      <c r="M1136" s="242">
        <f>IF(ISBLANK(INDEX('Policy Characteristics'!G:G,MATCH($C1136,'Policy Characteristics'!$C:$C,0))),"",INDEX('Policy Characteristics'!G:G,MATCH($C1136,'Policy Characteristics'!$C:$C,0)))</f>
        <v>0.25</v>
      </c>
      <c r="N1136" s="242">
        <f>IF(ISBLANK(INDEX('Policy Characteristics'!H:H,MATCH($C1136,'Policy Characteristics'!$C:$C,0))),"",INDEX('Policy Characteristics'!H:H,MATCH($C1136,'Policy Characteristics'!$C:$C,0)))</f>
        <v>0.01</v>
      </c>
      <c r="O1136" s="446" t="str">
        <f>IF(ISBLANK(INDEX('Policy Characteristics'!I:I,MATCH($C1136,'Policy Characteristics'!$C:$C,0))),"",INDEX('Policy Characteristics'!I:I,MATCH($C1136,'Policy Characteristics'!$C:$C,0)))</f>
        <v>% reduction in energy use</v>
      </c>
      <c r="P1136" s="446" t="str">
        <f>IF(ISBLANK(INDEX('Policy Characteristics'!J:J,MATCH($C1136,'Policy Characteristics'!$C:$C,0))),"",INDEX('Policy Characteristics'!J:J,MATCH($C1136,'Policy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6" s="446" t="str">
        <f>IF(ISBLANK(INDEX('Policy Characteristics'!K:K,MATCH($C1136,'Policy Characteristics'!$C:$C,0))),"",INDEX('Policy Characteristics'!K:K,MATCH($C1136,'Policy Characteristics'!$C:$C,0)))</f>
        <v>industry-ag-main.html#eff-stds</v>
      </c>
      <c r="R1136" s="446" t="str">
        <f>IF(ISBLANK(INDEX('Policy Characteristics'!L:L,MATCH($C1136,'Policy Characteristics'!$C:$C,0))),"",INDEX('Policy Characteristics'!L:L,MATCH($C1136,'Policy Characteristics'!$C:$C,0)))</f>
        <v>industry-energy-efficiency-standards.html</v>
      </c>
    </row>
    <row r="1137" spans="1:18" s="446" customFormat="1" x14ac:dyDescent="0.25">
      <c r="A1137" s="446" t="str">
        <f>IF(ISBLANK(INDEX('Policy Characteristics'!A:A,MATCH($C1137,'Policy Characteristics'!$C:$C,0))),"",INDEX('Policy Characteristics'!A:A,MATCH($C1137,'Policy Characteristics'!$C:$C,0)))</f>
        <v>Industry</v>
      </c>
      <c r="B1137" s="467" t="str">
        <f>IF(ISBLANK(INDEX('Policy Characteristics'!B:B,MATCH($C1137,'Policy Characteristics'!$C:$C,0))),"",INDEX('Policy Characteristics'!B:B,MATCH($C1137,'Policy Characteristics'!$C:$C,0)))</f>
        <v>Industry Energy Efficiency Standards</v>
      </c>
      <c r="C1137" s="446" t="str">
        <f t="shared" si="44"/>
        <v>Percentage Improvement in Eqpt Efficiency Standards above BAU</v>
      </c>
      <c r="D1137" s="294" t="s">
        <v>3077</v>
      </c>
      <c r="E1137" s="339" t="s">
        <v>2705</v>
      </c>
      <c r="F1137" t="s">
        <v>2580</v>
      </c>
      <c r="G1137" s="339" t="s">
        <v>2710</v>
      </c>
      <c r="H1137" s="20">
        <v>1097</v>
      </c>
      <c r="I1137" s="468" t="s">
        <v>44</v>
      </c>
      <c r="J1137" s="469" t="str">
        <f>IF(ISBLANK(INDEX('Policy Characteristics'!D:D,MATCH($C1137,'Policy Characteristics'!$C:$C,0))),"",INDEX('Policy Characteristics'!D:D,MATCH($C1137,'Policy Characteristics'!$C:$C,0)))</f>
        <v>Industry Energy Efficiency Standards</v>
      </c>
      <c r="K1137" s="446" t="str">
        <f>IF(ISBLANK(INDEX('Policy Characteristics'!E:E,MATCH($C1137,'Policy Characteristics'!$C:$C,0))),"",INDEX('Policy Characteristics'!E:E,MATCH($C1137,'Policy Characteristics'!$C:$C,0)))</f>
        <v>indst efficiency standards</v>
      </c>
      <c r="L1137" s="242">
        <f>IF(ISBLANK(INDEX('Policy Characteristics'!F:F,MATCH($C1137,'Policy Characteristics'!$C:$C,0))),"",INDEX('Policy Characteristics'!F:F,MATCH($C1137,'Policy Characteristics'!$C:$C,0)))</f>
        <v>0</v>
      </c>
      <c r="M1137" s="242">
        <f>IF(ISBLANK(INDEX('Policy Characteristics'!G:G,MATCH($C1137,'Policy Characteristics'!$C:$C,0))),"",INDEX('Policy Characteristics'!G:G,MATCH($C1137,'Policy Characteristics'!$C:$C,0)))</f>
        <v>0.25</v>
      </c>
      <c r="N1137" s="242">
        <f>IF(ISBLANK(INDEX('Policy Characteristics'!H:H,MATCH($C1137,'Policy Characteristics'!$C:$C,0))),"",INDEX('Policy Characteristics'!H:H,MATCH($C1137,'Policy Characteristics'!$C:$C,0)))</f>
        <v>0.01</v>
      </c>
      <c r="O1137" s="446" t="str">
        <f>IF(ISBLANK(INDEX('Policy Characteristics'!I:I,MATCH($C1137,'Policy Characteristics'!$C:$C,0))),"",INDEX('Policy Characteristics'!I:I,MATCH($C1137,'Policy Characteristics'!$C:$C,0)))</f>
        <v>% reduction in energy use</v>
      </c>
      <c r="P1137" s="446" t="str">
        <f>IF(ISBLANK(INDEX('Policy Characteristics'!J:J,MATCH($C1137,'Policy Characteristics'!$C:$C,0))),"",INDEX('Policy Characteristics'!J:J,MATCH($C1137,'Policy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7" s="446" t="str">
        <f>IF(ISBLANK(INDEX('Policy Characteristics'!K:K,MATCH($C1137,'Policy Characteristics'!$C:$C,0))),"",INDEX('Policy Characteristics'!K:K,MATCH($C1137,'Policy Characteristics'!$C:$C,0)))</f>
        <v>industry-ag-main.html#eff-stds</v>
      </c>
      <c r="R1137" s="446" t="str">
        <f>IF(ISBLANK(INDEX('Policy Characteristics'!L:L,MATCH($C1137,'Policy Characteristics'!$C:$C,0))),"",INDEX('Policy Characteristics'!L:L,MATCH($C1137,'Policy Characteristics'!$C:$C,0)))</f>
        <v>industry-energy-efficiency-standards.html</v>
      </c>
    </row>
    <row r="1138" spans="1:18" s="446" customFormat="1" x14ac:dyDescent="0.25">
      <c r="A1138" s="446" t="str">
        <f>IF(ISBLANK(INDEX('Policy Characteristics'!A:A,MATCH($C1138,'Policy Characteristics'!$C:$C,0))),"",INDEX('Policy Characteristics'!A:A,MATCH($C1138,'Policy Characteristics'!$C:$C,0)))</f>
        <v>Industry</v>
      </c>
      <c r="B1138" s="467" t="str">
        <f>IF(ISBLANK(INDEX('Policy Characteristics'!B:B,MATCH($C1138,'Policy Characteristics'!$C:$C,0))),"",INDEX('Policy Characteristics'!B:B,MATCH($C1138,'Policy Characteristics'!$C:$C,0)))</f>
        <v>Industry Energy Efficiency Standards</v>
      </c>
      <c r="C1138" s="446" t="str">
        <f t="shared" si="44"/>
        <v>Percentage Improvement in Eqpt Efficiency Standards above BAU</v>
      </c>
      <c r="D1138" s="294" t="s">
        <v>3078</v>
      </c>
      <c r="E1138" s="339" t="s">
        <v>2398</v>
      </c>
      <c r="F1138" t="s">
        <v>3040</v>
      </c>
      <c r="G1138" s="339" t="s">
        <v>2404</v>
      </c>
      <c r="H1138" s="20">
        <v>1098</v>
      </c>
      <c r="I1138" s="468" t="s">
        <v>43</v>
      </c>
      <c r="J1138" s="469" t="str">
        <f>IF(ISBLANK(INDEX('Policy Characteristics'!D:D,MATCH($C1138,'Policy Characteristics'!$C:$C,0))),"",INDEX('Policy Characteristics'!D:D,MATCH($C1138,'Policy Characteristics'!$C:$C,0)))</f>
        <v>Industry Energy Efficiency Standards</v>
      </c>
      <c r="K1138" s="446" t="str">
        <f>IF(ISBLANK(INDEX('Policy Characteristics'!E:E,MATCH($C1138,'Policy Characteristics'!$C:$C,0))),"",INDEX('Policy Characteristics'!E:E,MATCH($C1138,'Policy Characteristics'!$C:$C,0)))</f>
        <v>indst efficiency standards</v>
      </c>
      <c r="L1138" s="242">
        <f>IF(ISBLANK(INDEX('Policy Characteristics'!F:F,MATCH($C1138,'Policy Characteristics'!$C:$C,0))),"",INDEX('Policy Characteristics'!F:F,MATCH($C1138,'Policy Characteristics'!$C:$C,0)))</f>
        <v>0</v>
      </c>
      <c r="M1138" s="242">
        <f>IF(ISBLANK(INDEX('Policy Characteristics'!G:G,MATCH($C1138,'Policy Characteristics'!$C:$C,0))),"",INDEX('Policy Characteristics'!G:G,MATCH($C1138,'Policy Characteristics'!$C:$C,0)))</f>
        <v>0.25</v>
      </c>
      <c r="N1138" s="242">
        <f>IF(ISBLANK(INDEX('Policy Characteristics'!H:H,MATCH($C1138,'Policy Characteristics'!$C:$C,0))),"",INDEX('Policy Characteristics'!H:H,MATCH($C1138,'Policy Characteristics'!$C:$C,0)))</f>
        <v>0.01</v>
      </c>
      <c r="O1138" s="446" t="str">
        <f>IF(ISBLANK(INDEX('Policy Characteristics'!I:I,MATCH($C1138,'Policy Characteristics'!$C:$C,0))),"",INDEX('Policy Characteristics'!I:I,MATCH($C1138,'Policy Characteristics'!$C:$C,0)))</f>
        <v>% reduction in energy use</v>
      </c>
      <c r="P1138" s="446" t="str">
        <f>IF(ISBLANK(INDEX('Policy Characteristics'!J:J,MATCH($C1138,'Policy Characteristics'!$C:$C,0))),"",INDEX('Policy Characteristics'!J:J,MATCH($C1138,'Policy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8" s="446" t="str">
        <f>IF(ISBLANK(INDEX('Policy Characteristics'!K:K,MATCH($C1138,'Policy Characteristics'!$C:$C,0))),"",INDEX('Policy Characteristics'!K:K,MATCH($C1138,'Policy Characteristics'!$C:$C,0)))</f>
        <v>industry-ag-main.html#eff-stds</v>
      </c>
      <c r="R1138" s="446" t="str">
        <f>IF(ISBLANK(INDEX('Policy Characteristics'!L:L,MATCH($C1138,'Policy Characteristics'!$C:$C,0))),"",INDEX('Policy Characteristics'!L:L,MATCH($C1138,'Policy Characteristics'!$C:$C,0)))</f>
        <v>industry-energy-efficiency-standards.html</v>
      </c>
    </row>
    <row r="1139" spans="1:18" s="446" customFormat="1" x14ac:dyDescent="0.25">
      <c r="A1139" s="446" t="str">
        <f>IF(ISBLANK(INDEX('Policy Characteristics'!A:A,MATCH($C1139,'Policy Characteristics'!$C:$C,0))),"",INDEX('Policy Characteristics'!A:A,MATCH($C1139,'Policy Characteristics'!$C:$C,0)))</f>
        <v>Industry</v>
      </c>
      <c r="B1139" s="467" t="str">
        <f>IF(ISBLANK(INDEX('Policy Characteristics'!B:B,MATCH($C1139,'Policy Characteristics'!$C:$C,0))),"",INDEX('Policy Characteristics'!B:B,MATCH($C1139,'Policy Characteristics'!$C:$C,0)))</f>
        <v>Industry Energy Efficiency Standards</v>
      </c>
      <c r="C1139" s="446" t="str">
        <f t="shared" si="44"/>
        <v>Percentage Improvement in Eqpt Efficiency Standards above BAU</v>
      </c>
      <c r="D1139" s="294" t="s">
        <v>3078</v>
      </c>
      <c r="E1139" s="339" t="s">
        <v>2399</v>
      </c>
      <c r="F1139" t="s">
        <v>3040</v>
      </c>
      <c r="G1139" s="339" t="s">
        <v>2407</v>
      </c>
      <c r="H1139" s="20">
        <v>1099</v>
      </c>
      <c r="I1139" s="468" t="s">
        <v>43</v>
      </c>
      <c r="J1139" s="469" t="str">
        <f>IF(ISBLANK(INDEX('Policy Characteristics'!D:D,MATCH($C1139,'Policy Characteristics'!$C:$C,0))),"",INDEX('Policy Characteristics'!D:D,MATCH($C1139,'Policy Characteristics'!$C:$C,0)))</f>
        <v>Industry Energy Efficiency Standards</v>
      </c>
      <c r="K1139" s="446" t="str">
        <f>IF(ISBLANK(INDEX('Policy Characteristics'!E:E,MATCH($C1139,'Policy Characteristics'!$C:$C,0))),"",INDEX('Policy Characteristics'!E:E,MATCH($C1139,'Policy Characteristics'!$C:$C,0)))</f>
        <v>indst efficiency standards</v>
      </c>
      <c r="L1139" s="242">
        <f>IF(ISBLANK(INDEX('Policy Characteristics'!F:F,MATCH($C1139,'Policy Characteristics'!$C:$C,0))),"",INDEX('Policy Characteristics'!F:F,MATCH($C1139,'Policy Characteristics'!$C:$C,0)))</f>
        <v>0</v>
      </c>
      <c r="M1139" s="242">
        <f>IF(ISBLANK(INDEX('Policy Characteristics'!G:G,MATCH($C1139,'Policy Characteristics'!$C:$C,0))),"",INDEX('Policy Characteristics'!G:G,MATCH($C1139,'Policy Characteristics'!$C:$C,0)))</f>
        <v>0.25</v>
      </c>
      <c r="N1139" s="242">
        <f>IF(ISBLANK(INDEX('Policy Characteristics'!H:H,MATCH($C1139,'Policy Characteristics'!$C:$C,0))),"",INDEX('Policy Characteristics'!H:H,MATCH($C1139,'Policy Characteristics'!$C:$C,0)))</f>
        <v>0.01</v>
      </c>
      <c r="O1139" s="446" t="str">
        <f>IF(ISBLANK(INDEX('Policy Characteristics'!I:I,MATCH($C1139,'Policy Characteristics'!$C:$C,0))),"",INDEX('Policy Characteristics'!I:I,MATCH($C1139,'Policy Characteristics'!$C:$C,0)))</f>
        <v>% reduction in energy use</v>
      </c>
      <c r="P1139" s="446" t="str">
        <f>IF(ISBLANK(INDEX('Policy Characteristics'!J:J,MATCH($C1139,'Policy Characteristics'!$C:$C,0))),"",INDEX('Policy Characteristics'!J:J,MATCH($C1139,'Policy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9" s="446" t="str">
        <f>IF(ISBLANK(INDEX('Policy Characteristics'!K:K,MATCH($C1139,'Policy Characteristics'!$C:$C,0))),"",INDEX('Policy Characteristics'!K:K,MATCH($C1139,'Policy Characteristics'!$C:$C,0)))</f>
        <v>industry-ag-main.html#eff-stds</v>
      </c>
      <c r="R1139" s="446" t="str">
        <f>IF(ISBLANK(INDEX('Policy Characteristics'!L:L,MATCH($C1139,'Policy Characteristics'!$C:$C,0))),"",INDEX('Policy Characteristics'!L:L,MATCH($C1139,'Policy Characteristics'!$C:$C,0)))</f>
        <v>industry-energy-efficiency-standards.html</v>
      </c>
    </row>
    <row r="1140" spans="1:18" s="446" customFormat="1" x14ac:dyDescent="0.25">
      <c r="A1140" s="446" t="str">
        <f>IF(ISBLANK(INDEX('Policy Characteristics'!A:A,MATCH($C1140,'Policy Characteristics'!$C:$C,0))),"",INDEX('Policy Characteristics'!A:A,MATCH($C1140,'Policy Characteristics'!$C:$C,0)))</f>
        <v>Industry</v>
      </c>
      <c r="B1140" s="467" t="str">
        <f>IF(ISBLANK(INDEX('Policy Characteristics'!B:B,MATCH($C1140,'Policy Characteristics'!$C:$C,0))),"",INDEX('Policy Characteristics'!B:B,MATCH($C1140,'Policy Characteristics'!$C:$C,0)))</f>
        <v>Industry Energy Efficiency Standards</v>
      </c>
      <c r="C1140" s="446" t="str">
        <f t="shared" si="44"/>
        <v>Percentage Improvement in Eqpt Efficiency Standards above BAU</v>
      </c>
      <c r="D1140" s="294" t="s">
        <v>3078</v>
      </c>
      <c r="E1140" s="339" t="s">
        <v>2400</v>
      </c>
      <c r="F1140" t="s">
        <v>3040</v>
      </c>
      <c r="G1140" s="339" t="s">
        <v>2408</v>
      </c>
      <c r="H1140" s="20">
        <v>1100</v>
      </c>
      <c r="I1140" s="468" t="s">
        <v>43</v>
      </c>
      <c r="J1140" s="469" t="str">
        <f>IF(ISBLANK(INDEX('Policy Characteristics'!D:D,MATCH($C1140,'Policy Characteristics'!$C:$C,0))),"",INDEX('Policy Characteristics'!D:D,MATCH($C1140,'Policy Characteristics'!$C:$C,0)))</f>
        <v>Industry Energy Efficiency Standards</v>
      </c>
      <c r="K1140" s="446" t="str">
        <f>IF(ISBLANK(INDEX('Policy Characteristics'!E:E,MATCH($C1140,'Policy Characteristics'!$C:$C,0))),"",INDEX('Policy Characteristics'!E:E,MATCH($C1140,'Policy Characteristics'!$C:$C,0)))</f>
        <v>indst efficiency standards</v>
      </c>
      <c r="L1140" s="242">
        <f>IF(ISBLANK(INDEX('Policy Characteristics'!F:F,MATCH($C1140,'Policy Characteristics'!$C:$C,0))),"",INDEX('Policy Characteristics'!F:F,MATCH($C1140,'Policy Characteristics'!$C:$C,0)))</f>
        <v>0</v>
      </c>
      <c r="M1140" s="242">
        <f>IF(ISBLANK(INDEX('Policy Characteristics'!G:G,MATCH($C1140,'Policy Characteristics'!$C:$C,0))),"",INDEX('Policy Characteristics'!G:G,MATCH($C1140,'Policy Characteristics'!$C:$C,0)))</f>
        <v>0.25</v>
      </c>
      <c r="N1140" s="242">
        <f>IF(ISBLANK(INDEX('Policy Characteristics'!H:H,MATCH($C1140,'Policy Characteristics'!$C:$C,0))),"",INDEX('Policy Characteristics'!H:H,MATCH($C1140,'Policy Characteristics'!$C:$C,0)))</f>
        <v>0.01</v>
      </c>
      <c r="O1140" s="446" t="str">
        <f>IF(ISBLANK(INDEX('Policy Characteristics'!I:I,MATCH($C1140,'Policy Characteristics'!$C:$C,0))),"",INDEX('Policy Characteristics'!I:I,MATCH($C1140,'Policy Characteristics'!$C:$C,0)))</f>
        <v>% reduction in energy use</v>
      </c>
      <c r="P1140" s="446" t="str">
        <f>IF(ISBLANK(INDEX('Policy Characteristics'!J:J,MATCH($C1140,'Policy Characteristics'!$C:$C,0))),"",INDEX('Policy Characteristics'!J:J,MATCH($C1140,'Policy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0" s="446" t="str">
        <f>IF(ISBLANK(INDEX('Policy Characteristics'!K:K,MATCH($C1140,'Policy Characteristics'!$C:$C,0))),"",INDEX('Policy Characteristics'!K:K,MATCH($C1140,'Policy Characteristics'!$C:$C,0)))</f>
        <v>industry-ag-main.html#eff-stds</v>
      </c>
      <c r="R1140" s="446" t="str">
        <f>IF(ISBLANK(INDEX('Policy Characteristics'!L:L,MATCH($C1140,'Policy Characteristics'!$C:$C,0))),"",INDEX('Policy Characteristics'!L:L,MATCH($C1140,'Policy Characteristics'!$C:$C,0)))</f>
        <v>industry-energy-efficiency-standards.html</v>
      </c>
    </row>
    <row r="1141" spans="1:18" s="446" customFormat="1" x14ac:dyDescent="0.25">
      <c r="A1141" s="446" t="str">
        <f>IF(ISBLANK(INDEX('Policy Characteristics'!A:A,MATCH($C1141,'Policy Characteristics'!$C:$C,0))),"",INDEX('Policy Characteristics'!A:A,MATCH($C1141,'Policy Characteristics'!$C:$C,0)))</f>
        <v>Industry</v>
      </c>
      <c r="B1141" s="467" t="str">
        <f>IF(ISBLANK(INDEX('Policy Characteristics'!B:B,MATCH($C1141,'Policy Characteristics'!$C:$C,0))),"",INDEX('Policy Characteristics'!B:B,MATCH($C1141,'Policy Characteristics'!$C:$C,0)))</f>
        <v>Industry Energy Efficiency Standards</v>
      </c>
      <c r="C1141" s="446" t="str">
        <f t="shared" si="44"/>
        <v>Percentage Improvement in Eqpt Efficiency Standards above BAU</v>
      </c>
      <c r="D1141" s="294" t="s">
        <v>3078</v>
      </c>
      <c r="E1141" s="339" t="s">
        <v>2401</v>
      </c>
      <c r="F1141" t="s">
        <v>3040</v>
      </c>
      <c r="G1141" s="339" t="s">
        <v>2405</v>
      </c>
      <c r="H1141" s="20">
        <v>1101</v>
      </c>
      <c r="I1141" s="468" t="s">
        <v>44</v>
      </c>
      <c r="J1141" s="469" t="str">
        <f>IF(ISBLANK(INDEX('Policy Characteristics'!D:D,MATCH($C1141,'Policy Characteristics'!$C:$C,0))),"",INDEX('Policy Characteristics'!D:D,MATCH($C1141,'Policy Characteristics'!$C:$C,0)))</f>
        <v>Industry Energy Efficiency Standards</v>
      </c>
      <c r="K1141" s="446" t="str">
        <f>IF(ISBLANK(INDEX('Policy Characteristics'!E:E,MATCH($C1141,'Policy Characteristics'!$C:$C,0))),"",INDEX('Policy Characteristics'!E:E,MATCH($C1141,'Policy Characteristics'!$C:$C,0)))</f>
        <v>indst efficiency standards</v>
      </c>
      <c r="L1141" s="242">
        <f>IF(ISBLANK(INDEX('Policy Characteristics'!F:F,MATCH($C1141,'Policy Characteristics'!$C:$C,0))),"",INDEX('Policy Characteristics'!F:F,MATCH($C1141,'Policy Characteristics'!$C:$C,0)))</f>
        <v>0</v>
      </c>
      <c r="M1141" s="242">
        <f>IF(ISBLANK(INDEX('Policy Characteristics'!G:G,MATCH($C1141,'Policy Characteristics'!$C:$C,0))),"",INDEX('Policy Characteristics'!G:G,MATCH($C1141,'Policy Characteristics'!$C:$C,0)))</f>
        <v>0.25</v>
      </c>
      <c r="N1141" s="242">
        <f>IF(ISBLANK(INDEX('Policy Characteristics'!H:H,MATCH($C1141,'Policy Characteristics'!$C:$C,0))),"",INDEX('Policy Characteristics'!H:H,MATCH($C1141,'Policy Characteristics'!$C:$C,0)))</f>
        <v>0.01</v>
      </c>
      <c r="O1141" s="446" t="str">
        <f>IF(ISBLANK(INDEX('Policy Characteristics'!I:I,MATCH($C1141,'Policy Characteristics'!$C:$C,0))),"",INDEX('Policy Characteristics'!I:I,MATCH($C1141,'Policy Characteristics'!$C:$C,0)))</f>
        <v>% reduction in energy use</v>
      </c>
      <c r="P1141" s="446" t="str">
        <f>IF(ISBLANK(INDEX('Policy Characteristics'!J:J,MATCH($C1141,'Policy Characteristics'!$C:$C,0))),"",INDEX('Policy Characteristics'!J:J,MATCH($C1141,'Policy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1" s="446" t="str">
        <f>IF(ISBLANK(INDEX('Policy Characteristics'!K:K,MATCH($C1141,'Policy Characteristics'!$C:$C,0))),"",INDEX('Policy Characteristics'!K:K,MATCH($C1141,'Policy Characteristics'!$C:$C,0)))</f>
        <v>industry-ag-main.html#eff-stds</v>
      </c>
      <c r="R1141" s="446" t="str">
        <f>IF(ISBLANK(INDEX('Policy Characteristics'!L:L,MATCH($C1141,'Policy Characteristics'!$C:$C,0))),"",INDEX('Policy Characteristics'!L:L,MATCH($C1141,'Policy Characteristics'!$C:$C,0)))</f>
        <v>industry-energy-efficiency-standards.html</v>
      </c>
    </row>
    <row r="1142" spans="1:18" s="446" customFormat="1" x14ac:dyDescent="0.25">
      <c r="A1142" s="446" t="str">
        <f>IF(ISBLANK(INDEX('Policy Characteristics'!A:A,MATCH($C1142,'Policy Characteristics'!$C:$C,0))),"",INDEX('Policy Characteristics'!A:A,MATCH($C1142,'Policy Characteristics'!$C:$C,0)))</f>
        <v>Industry</v>
      </c>
      <c r="B1142" s="467" t="str">
        <f>IF(ISBLANK(INDEX('Policy Characteristics'!B:B,MATCH($C1142,'Policy Characteristics'!$C:$C,0))),"",INDEX('Policy Characteristics'!B:B,MATCH($C1142,'Policy Characteristics'!$C:$C,0)))</f>
        <v>Industry Energy Efficiency Standards</v>
      </c>
      <c r="C1142" s="446" t="str">
        <f t="shared" si="44"/>
        <v>Percentage Improvement in Eqpt Efficiency Standards above BAU</v>
      </c>
      <c r="D1142" s="294" t="s">
        <v>3078</v>
      </c>
      <c r="E1142" s="339" t="s">
        <v>2402</v>
      </c>
      <c r="F1142" t="s">
        <v>3040</v>
      </c>
      <c r="G1142" s="339" t="s">
        <v>2406</v>
      </c>
      <c r="H1142" s="20">
        <v>1102</v>
      </c>
      <c r="I1142" s="468" t="s">
        <v>43</v>
      </c>
      <c r="J1142" s="469" t="str">
        <f>IF(ISBLANK(INDEX('Policy Characteristics'!D:D,MATCH($C1142,'Policy Characteristics'!$C:$C,0))),"",INDEX('Policy Characteristics'!D:D,MATCH($C1142,'Policy Characteristics'!$C:$C,0)))</f>
        <v>Industry Energy Efficiency Standards</v>
      </c>
      <c r="K1142" s="446" t="str">
        <f>IF(ISBLANK(INDEX('Policy Characteristics'!E:E,MATCH($C1142,'Policy Characteristics'!$C:$C,0))),"",INDEX('Policy Characteristics'!E:E,MATCH($C1142,'Policy Characteristics'!$C:$C,0)))</f>
        <v>indst efficiency standards</v>
      </c>
      <c r="L1142" s="242">
        <f>IF(ISBLANK(INDEX('Policy Characteristics'!F:F,MATCH($C1142,'Policy Characteristics'!$C:$C,0))),"",INDEX('Policy Characteristics'!F:F,MATCH($C1142,'Policy Characteristics'!$C:$C,0)))</f>
        <v>0</v>
      </c>
      <c r="M1142" s="242">
        <f>IF(ISBLANK(INDEX('Policy Characteristics'!G:G,MATCH($C1142,'Policy Characteristics'!$C:$C,0))),"",INDEX('Policy Characteristics'!G:G,MATCH($C1142,'Policy Characteristics'!$C:$C,0)))</f>
        <v>0.25</v>
      </c>
      <c r="N1142" s="242">
        <f>IF(ISBLANK(INDEX('Policy Characteristics'!H:H,MATCH($C1142,'Policy Characteristics'!$C:$C,0))),"",INDEX('Policy Characteristics'!H:H,MATCH($C1142,'Policy Characteristics'!$C:$C,0)))</f>
        <v>0.01</v>
      </c>
      <c r="O1142" s="446" t="str">
        <f>IF(ISBLANK(INDEX('Policy Characteristics'!I:I,MATCH($C1142,'Policy Characteristics'!$C:$C,0))),"",INDEX('Policy Characteristics'!I:I,MATCH($C1142,'Policy Characteristics'!$C:$C,0)))</f>
        <v>% reduction in energy use</v>
      </c>
      <c r="P1142" s="446" t="str">
        <f>IF(ISBLANK(INDEX('Policy Characteristics'!J:J,MATCH($C1142,'Policy Characteristics'!$C:$C,0))),"",INDEX('Policy Characteristics'!J:J,MATCH($C1142,'Policy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2" s="446" t="str">
        <f>IF(ISBLANK(INDEX('Policy Characteristics'!K:K,MATCH($C1142,'Policy Characteristics'!$C:$C,0))),"",INDEX('Policy Characteristics'!K:K,MATCH($C1142,'Policy Characteristics'!$C:$C,0)))</f>
        <v>industry-ag-main.html#eff-stds</v>
      </c>
      <c r="R1142" s="446" t="str">
        <f>IF(ISBLANK(INDEX('Policy Characteristics'!L:L,MATCH($C1142,'Policy Characteristics'!$C:$C,0))),"",INDEX('Policy Characteristics'!L:L,MATCH($C1142,'Policy Characteristics'!$C:$C,0)))</f>
        <v>industry-energy-efficiency-standards.html</v>
      </c>
    </row>
    <row r="1143" spans="1:18" s="446" customFormat="1" x14ac:dyDescent="0.25">
      <c r="A1143" s="446" t="str">
        <f>IF(ISBLANK(INDEX('Policy Characteristics'!A:A,MATCH($C1143,'Policy Characteristics'!$C:$C,0))),"",INDEX('Policy Characteristics'!A:A,MATCH($C1143,'Policy Characteristics'!$C:$C,0)))</f>
        <v>Industry</v>
      </c>
      <c r="B1143" s="467" t="str">
        <f>IF(ISBLANK(INDEX('Policy Characteristics'!B:B,MATCH($C1143,'Policy Characteristics'!$C:$C,0))),"",INDEX('Policy Characteristics'!B:B,MATCH($C1143,'Policy Characteristics'!$C:$C,0)))</f>
        <v>Industry Energy Efficiency Standards</v>
      </c>
      <c r="C1143" s="446" t="str">
        <f t="shared" si="44"/>
        <v>Percentage Improvement in Eqpt Efficiency Standards above BAU</v>
      </c>
      <c r="D1143" s="294" t="s">
        <v>3078</v>
      </c>
      <c r="E1143" s="339" t="s">
        <v>2403</v>
      </c>
      <c r="F1143" t="s">
        <v>3040</v>
      </c>
      <c r="G1143" s="339" t="s">
        <v>2409</v>
      </c>
      <c r="H1143" s="20">
        <v>1103</v>
      </c>
      <c r="I1143" s="468" t="s">
        <v>44</v>
      </c>
      <c r="J1143" s="469" t="str">
        <f>IF(ISBLANK(INDEX('Policy Characteristics'!D:D,MATCH($C1143,'Policy Characteristics'!$C:$C,0))),"",INDEX('Policy Characteristics'!D:D,MATCH($C1143,'Policy Characteristics'!$C:$C,0)))</f>
        <v>Industry Energy Efficiency Standards</v>
      </c>
      <c r="K1143" s="446" t="str">
        <f>IF(ISBLANK(INDEX('Policy Characteristics'!E:E,MATCH($C1143,'Policy Characteristics'!$C:$C,0))),"",INDEX('Policy Characteristics'!E:E,MATCH($C1143,'Policy Characteristics'!$C:$C,0)))</f>
        <v>indst efficiency standards</v>
      </c>
      <c r="L1143" s="242">
        <f>IF(ISBLANK(INDEX('Policy Characteristics'!F:F,MATCH($C1143,'Policy Characteristics'!$C:$C,0))),"",INDEX('Policy Characteristics'!F:F,MATCH($C1143,'Policy Characteristics'!$C:$C,0)))</f>
        <v>0</v>
      </c>
      <c r="M1143" s="242">
        <f>IF(ISBLANK(INDEX('Policy Characteristics'!G:G,MATCH($C1143,'Policy Characteristics'!$C:$C,0))),"",INDEX('Policy Characteristics'!G:G,MATCH($C1143,'Policy Characteristics'!$C:$C,0)))</f>
        <v>0.25</v>
      </c>
      <c r="N1143" s="242">
        <f>IF(ISBLANK(INDEX('Policy Characteristics'!H:H,MATCH($C1143,'Policy Characteristics'!$C:$C,0))),"",INDEX('Policy Characteristics'!H:H,MATCH($C1143,'Policy Characteristics'!$C:$C,0)))</f>
        <v>0.01</v>
      </c>
      <c r="O1143" s="446" t="str">
        <f>IF(ISBLANK(INDEX('Policy Characteristics'!I:I,MATCH($C1143,'Policy Characteristics'!$C:$C,0))),"",INDEX('Policy Characteristics'!I:I,MATCH($C1143,'Policy Characteristics'!$C:$C,0)))</f>
        <v>% reduction in energy use</v>
      </c>
      <c r="P1143" s="446" t="str">
        <f>IF(ISBLANK(INDEX('Policy Characteristics'!J:J,MATCH($C1143,'Policy Characteristics'!$C:$C,0))),"",INDEX('Policy Characteristics'!J:J,MATCH($C1143,'Policy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3" s="446" t="str">
        <f>IF(ISBLANK(INDEX('Policy Characteristics'!K:K,MATCH($C1143,'Policy Characteristics'!$C:$C,0))),"",INDEX('Policy Characteristics'!K:K,MATCH($C1143,'Policy Characteristics'!$C:$C,0)))</f>
        <v>industry-ag-main.html#eff-stds</v>
      </c>
      <c r="R1143" s="446" t="str">
        <f>IF(ISBLANK(INDEX('Policy Characteristics'!L:L,MATCH($C1143,'Policy Characteristics'!$C:$C,0))),"",INDEX('Policy Characteristics'!L:L,MATCH($C1143,'Policy Characteristics'!$C:$C,0)))</f>
        <v>industry-energy-efficiency-standards.html</v>
      </c>
    </row>
    <row r="1144" spans="1:18" s="446" customFormat="1" x14ac:dyDescent="0.25">
      <c r="A1144" s="446" t="str">
        <f>IF(ISBLANK(INDEX('Policy Characteristics'!A:A,MATCH($C1144,'Policy Characteristics'!$C:$C,0))),"",INDEX('Policy Characteristics'!A:A,MATCH($C1144,'Policy Characteristics'!$C:$C,0)))</f>
        <v>Industry</v>
      </c>
      <c r="B1144" s="467" t="str">
        <f>IF(ISBLANK(INDEX('Policy Characteristics'!B:B,MATCH($C1144,'Policy Characteristics'!$C:$C,0))),"",INDEX('Policy Characteristics'!B:B,MATCH($C1144,'Policy Characteristics'!$C:$C,0)))</f>
        <v>Industry Energy Efficiency Standards</v>
      </c>
      <c r="C1144" s="446" t="str">
        <f t="shared" si="44"/>
        <v>Percentage Improvement in Eqpt Efficiency Standards above BAU</v>
      </c>
      <c r="D1144" s="294" t="s">
        <v>3078</v>
      </c>
      <c r="E1144" s="339" t="s">
        <v>2706</v>
      </c>
      <c r="F1144" t="s">
        <v>3040</v>
      </c>
      <c r="G1144" s="339" t="s">
        <v>2709</v>
      </c>
      <c r="H1144" s="20">
        <v>1104</v>
      </c>
      <c r="I1144" s="468" t="s">
        <v>44</v>
      </c>
      <c r="J1144" s="469" t="str">
        <f>IF(ISBLANK(INDEX('Policy Characteristics'!D:D,MATCH($C1144,'Policy Characteristics'!$C:$C,0))),"",INDEX('Policy Characteristics'!D:D,MATCH($C1144,'Policy Characteristics'!$C:$C,0)))</f>
        <v>Industry Energy Efficiency Standards</v>
      </c>
      <c r="K1144" s="446" t="str">
        <f>IF(ISBLANK(INDEX('Policy Characteristics'!E:E,MATCH($C1144,'Policy Characteristics'!$C:$C,0))),"",INDEX('Policy Characteristics'!E:E,MATCH($C1144,'Policy Characteristics'!$C:$C,0)))</f>
        <v>indst efficiency standards</v>
      </c>
      <c r="L1144" s="242">
        <f>IF(ISBLANK(INDEX('Policy Characteristics'!F:F,MATCH($C1144,'Policy Characteristics'!$C:$C,0))),"",INDEX('Policy Characteristics'!F:F,MATCH($C1144,'Policy Characteristics'!$C:$C,0)))</f>
        <v>0</v>
      </c>
      <c r="M1144" s="242">
        <f>IF(ISBLANK(INDEX('Policy Characteristics'!G:G,MATCH($C1144,'Policy Characteristics'!$C:$C,0))),"",INDEX('Policy Characteristics'!G:G,MATCH($C1144,'Policy Characteristics'!$C:$C,0)))</f>
        <v>0.25</v>
      </c>
      <c r="N1144" s="242">
        <f>IF(ISBLANK(INDEX('Policy Characteristics'!H:H,MATCH($C1144,'Policy Characteristics'!$C:$C,0))),"",INDEX('Policy Characteristics'!H:H,MATCH($C1144,'Policy Characteristics'!$C:$C,0)))</f>
        <v>0.01</v>
      </c>
      <c r="O1144" s="446" t="str">
        <f>IF(ISBLANK(INDEX('Policy Characteristics'!I:I,MATCH($C1144,'Policy Characteristics'!$C:$C,0))),"",INDEX('Policy Characteristics'!I:I,MATCH($C1144,'Policy Characteristics'!$C:$C,0)))</f>
        <v>% reduction in energy use</v>
      </c>
      <c r="P1144" s="446" t="str">
        <f>IF(ISBLANK(INDEX('Policy Characteristics'!J:J,MATCH($C1144,'Policy Characteristics'!$C:$C,0))),"",INDEX('Policy Characteristics'!J:J,MATCH($C1144,'Policy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4" s="446" t="str">
        <f>IF(ISBLANK(INDEX('Policy Characteristics'!K:K,MATCH($C1144,'Policy Characteristics'!$C:$C,0))),"",INDEX('Policy Characteristics'!K:K,MATCH($C1144,'Policy Characteristics'!$C:$C,0)))</f>
        <v>industry-ag-main.html#eff-stds</v>
      </c>
      <c r="R1144" s="446" t="str">
        <f>IF(ISBLANK(INDEX('Policy Characteristics'!L:L,MATCH($C1144,'Policy Characteristics'!$C:$C,0))),"",INDEX('Policy Characteristics'!L:L,MATCH($C1144,'Policy Characteristics'!$C:$C,0)))</f>
        <v>industry-energy-efficiency-standards.html</v>
      </c>
    </row>
    <row r="1145" spans="1:18" s="446" customFormat="1" x14ac:dyDescent="0.25">
      <c r="A1145" s="446" t="str">
        <f>IF(ISBLANK(INDEX('Policy Characteristics'!A:A,MATCH($C1145,'Policy Characteristics'!$C:$C,0))),"",INDEX('Policy Characteristics'!A:A,MATCH($C1145,'Policy Characteristics'!$C:$C,0)))</f>
        <v>Industry</v>
      </c>
      <c r="B1145" s="467" t="str">
        <f>IF(ISBLANK(INDEX('Policy Characteristics'!B:B,MATCH($C1145,'Policy Characteristics'!$C:$C,0))),"",INDEX('Policy Characteristics'!B:B,MATCH($C1145,'Policy Characteristics'!$C:$C,0)))</f>
        <v>Industry Energy Efficiency Standards</v>
      </c>
      <c r="C1145" s="446" t="str">
        <f t="shared" si="44"/>
        <v>Percentage Improvement in Eqpt Efficiency Standards above BAU</v>
      </c>
      <c r="D1145" s="294" t="s">
        <v>3078</v>
      </c>
      <c r="E1145" s="339" t="s">
        <v>2707</v>
      </c>
      <c r="F1145" t="s">
        <v>3040</v>
      </c>
      <c r="G1145" s="339" t="s">
        <v>2711</v>
      </c>
      <c r="H1145" s="20">
        <v>1105</v>
      </c>
      <c r="I1145" s="468" t="s">
        <v>43</v>
      </c>
      <c r="J1145" s="469" t="str">
        <f>IF(ISBLANK(INDEX('Policy Characteristics'!D:D,MATCH($C1145,'Policy Characteristics'!$C:$C,0))),"",INDEX('Policy Characteristics'!D:D,MATCH($C1145,'Policy Characteristics'!$C:$C,0)))</f>
        <v>Industry Energy Efficiency Standards</v>
      </c>
      <c r="K1145" s="446" t="str">
        <f>IF(ISBLANK(INDEX('Policy Characteristics'!E:E,MATCH($C1145,'Policy Characteristics'!$C:$C,0))),"",INDEX('Policy Characteristics'!E:E,MATCH($C1145,'Policy Characteristics'!$C:$C,0)))</f>
        <v>indst efficiency standards</v>
      </c>
      <c r="L1145" s="242">
        <f>IF(ISBLANK(INDEX('Policy Characteristics'!F:F,MATCH($C1145,'Policy Characteristics'!$C:$C,0))),"",INDEX('Policy Characteristics'!F:F,MATCH($C1145,'Policy Characteristics'!$C:$C,0)))</f>
        <v>0</v>
      </c>
      <c r="M1145" s="242">
        <f>IF(ISBLANK(INDEX('Policy Characteristics'!G:G,MATCH($C1145,'Policy Characteristics'!$C:$C,0))),"",INDEX('Policy Characteristics'!G:G,MATCH($C1145,'Policy Characteristics'!$C:$C,0)))</f>
        <v>0.25</v>
      </c>
      <c r="N1145" s="242">
        <f>IF(ISBLANK(INDEX('Policy Characteristics'!H:H,MATCH($C1145,'Policy Characteristics'!$C:$C,0))),"",INDEX('Policy Characteristics'!H:H,MATCH($C1145,'Policy Characteristics'!$C:$C,0)))</f>
        <v>0.01</v>
      </c>
      <c r="O1145" s="446" t="str">
        <f>IF(ISBLANK(INDEX('Policy Characteristics'!I:I,MATCH($C1145,'Policy Characteristics'!$C:$C,0))),"",INDEX('Policy Characteristics'!I:I,MATCH($C1145,'Policy Characteristics'!$C:$C,0)))</f>
        <v>% reduction in energy use</v>
      </c>
      <c r="P1145" s="446" t="str">
        <f>IF(ISBLANK(INDEX('Policy Characteristics'!J:J,MATCH($C1145,'Policy Characteristics'!$C:$C,0))),"",INDEX('Policy Characteristics'!J:J,MATCH($C1145,'Policy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5" s="446" t="str">
        <f>IF(ISBLANK(INDEX('Policy Characteristics'!K:K,MATCH($C1145,'Policy Characteristics'!$C:$C,0))),"",INDEX('Policy Characteristics'!K:K,MATCH($C1145,'Policy Characteristics'!$C:$C,0)))</f>
        <v>industry-ag-main.html#eff-stds</v>
      </c>
      <c r="R1145" s="446" t="str">
        <f>IF(ISBLANK(INDEX('Policy Characteristics'!L:L,MATCH($C1145,'Policy Characteristics'!$C:$C,0))),"",INDEX('Policy Characteristics'!L:L,MATCH($C1145,'Policy Characteristics'!$C:$C,0)))</f>
        <v>industry-energy-efficiency-standards.html</v>
      </c>
    </row>
    <row r="1146" spans="1:18" s="446" customFormat="1" x14ac:dyDescent="0.25">
      <c r="A1146" s="446" t="str">
        <f>IF(ISBLANK(INDEX('Policy Characteristics'!A:A,MATCH($C1146,'Policy Characteristics'!$C:$C,0))),"",INDEX('Policy Characteristics'!A:A,MATCH($C1146,'Policy Characteristics'!$C:$C,0)))</f>
        <v>Industry</v>
      </c>
      <c r="B1146" s="467" t="str">
        <f>IF(ISBLANK(INDEX('Policy Characteristics'!B:B,MATCH($C1146,'Policy Characteristics'!$C:$C,0))),"",INDEX('Policy Characteristics'!B:B,MATCH($C1146,'Policy Characteristics'!$C:$C,0)))</f>
        <v>Industry Energy Efficiency Standards</v>
      </c>
      <c r="C1146" s="446" t="str">
        <f t="shared" si="44"/>
        <v>Percentage Improvement in Eqpt Efficiency Standards above BAU</v>
      </c>
      <c r="D1146" s="294" t="s">
        <v>3078</v>
      </c>
      <c r="E1146" s="339" t="s">
        <v>2708</v>
      </c>
      <c r="F1146" t="s">
        <v>3040</v>
      </c>
      <c r="G1146" s="339" t="s">
        <v>2712</v>
      </c>
      <c r="H1146" s="20">
        <v>1106</v>
      </c>
      <c r="I1146" s="468" t="s">
        <v>43</v>
      </c>
      <c r="J1146" s="469" t="str">
        <f>IF(ISBLANK(INDEX('Policy Characteristics'!D:D,MATCH($C1146,'Policy Characteristics'!$C:$C,0))),"",INDEX('Policy Characteristics'!D:D,MATCH($C1146,'Policy Characteristics'!$C:$C,0)))</f>
        <v>Industry Energy Efficiency Standards</v>
      </c>
      <c r="K1146" s="446" t="str">
        <f>IF(ISBLANK(INDEX('Policy Characteristics'!E:E,MATCH($C1146,'Policy Characteristics'!$C:$C,0))),"",INDEX('Policy Characteristics'!E:E,MATCH($C1146,'Policy Characteristics'!$C:$C,0)))</f>
        <v>indst efficiency standards</v>
      </c>
      <c r="L1146" s="242">
        <f>IF(ISBLANK(INDEX('Policy Characteristics'!F:F,MATCH($C1146,'Policy Characteristics'!$C:$C,0))),"",INDEX('Policy Characteristics'!F:F,MATCH($C1146,'Policy Characteristics'!$C:$C,0)))</f>
        <v>0</v>
      </c>
      <c r="M1146" s="242">
        <f>IF(ISBLANK(INDEX('Policy Characteristics'!G:G,MATCH($C1146,'Policy Characteristics'!$C:$C,0))),"",INDEX('Policy Characteristics'!G:G,MATCH($C1146,'Policy Characteristics'!$C:$C,0)))</f>
        <v>0.25</v>
      </c>
      <c r="N1146" s="242">
        <f>IF(ISBLANK(INDEX('Policy Characteristics'!H:H,MATCH($C1146,'Policy Characteristics'!$C:$C,0))),"",INDEX('Policy Characteristics'!H:H,MATCH($C1146,'Policy Characteristics'!$C:$C,0)))</f>
        <v>0.01</v>
      </c>
      <c r="O1146" s="446" t="str">
        <f>IF(ISBLANK(INDEX('Policy Characteristics'!I:I,MATCH($C1146,'Policy Characteristics'!$C:$C,0))),"",INDEX('Policy Characteristics'!I:I,MATCH($C1146,'Policy Characteristics'!$C:$C,0)))</f>
        <v>% reduction in energy use</v>
      </c>
      <c r="P1146" s="446" t="str">
        <f>IF(ISBLANK(INDEX('Policy Characteristics'!J:J,MATCH($C1146,'Policy Characteristics'!$C:$C,0))),"",INDEX('Policy Characteristics'!J:J,MATCH($C1146,'Policy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6" s="446" t="str">
        <f>IF(ISBLANK(INDEX('Policy Characteristics'!K:K,MATCH($C1146,'Policy Characteristics'!$C:$C,0))),"",INDEX('Policy Characteristics'!K:K,MATCH($C1146,'Policy Characteristics'!$C:$C,0)))</f>
        <v>industry-ag-main.html#eff-stds</v>
      </c>
      <c r="R1146" s="446" t="str">
        <f>IF(ISBLANK(INDEX('Policy Characteristics'!L:L,MATCH($C1146,'Policy Characteristics'!$C:$C,0))),"",INDEX('Policy Characteristics'!L:L,MATCH($C1146,'Policy Characteristics'!$C:$C,0)))</f>
        <v>industry-energy-efficiency-standards.html</v>
      </c>
    </row>
    <row r="1147" spans="1:18" s="446" customFormat="1" x14ac:dyDescent="0.25">
      <c r="A1147" s="446" t="str">
        <f>IF(ISBLANK(INDEX('Policy Characteristics'!A:A,MATCH($C1147,'Policy Characteristics'!$C:$C,0))),"",INDEX('Policy Characteristics'!A:A,MATCH($C1147,'Policy Characteristics'!$C:$C,0)))</f>
        <v>Industry</v>
      </c>
      <c r="B1147" s="467" t="str">
        <f>IF(ISBLANK(INDEX('Policy Characteristics'!B:B,MATCH($C1147,'Policy Characteristics'!$C:$C,0))),"",INDEX('Policy Characteristics'!B:B,MATCH($C1147,'Policy Characteristics'!$C:$C,0)))</f>
        <v>Industry Energy Efficiency Standards</v>
      </c>
      <c r="C1147" s="446" t="str">
        <f t="shared" si="44"/>
        <v>Percentage Improvement in Eqpt Efficiency Standards above BAU</v>
      </c>
      <c r="D1147" s="294" t="s">
        <v>3078</v>
      </c>
      <c r="E1147" s="339" t="s">
        <v>2705</v>
      </c>
      <c r="F1147" t="s">
        <v>3040</v>
      </c>
      <c r="G1147" s="339" t="s">
        <v>2710</v>
      </c>
      <c r="H1147" s="20">
        <v>1107</v>
      </c>
      <c r="I1147" s="468" t="s">
        <v>44</v>
      </c>
      <c r="J1147" s="469" t="str">
        <f>IF(ISBLANK(INDEX('Policy Characteristics'!D:D,MATCH($C1147,'Policy Characteristics'!$C:$C,0))),"",INDEX('Policy Characteristics'!D:D,MATCH($C1147,'Policy Characteristics'!$C:$C,0)))</f>
        <v>Industry Energy Efficiency Standards</v>
      </c>
      <c r="K1147" s="446" t="str">
        <f>IF(ISBLANK(INDEX('Policy Characteristics'!E:E,MATCH($C1147,'Policy Characteristics'!$C:$C,0))),"",INDEX('Policy Characteristics'!E:E,MATCH($C1147,'Policy Characteristics'!$C:$C,0)))</f>
        <v>indst efficiency standards</v>
      </c>
      <c r="L1147" s="242">
        <f>IF(ISBLANK(INDEX('Policy Characteristics'!F:F,MATCH($C1147,'Policy Characteristics'!$C:$C,0))),"",INDEX('Policy Characteristics'!F:F,MATCH($C1147,'Policy Characteristics'!$C:$C,0)))</f>
        <v>0</v>
      </c>
      <c r="M1147" s="242">
        <f>IF(ISBLANK(INDEX('Policy Characteristics'!G:G,MATCH($C1147,'Policy Characteristics'!$C:$C,0))),"",INDEX('Policy Characteristics'!G:G,MATCH($C1147,'Policy Characteristics'!$C:$C,0)))</f>
        <v>0.25</v>
      </c>
      <c r="N1147" s="242">
        <f>IF(ISBLANK(INDEX('Policy Characteristics'!H:H,MATCH($C1147,'Policy Characteristics'!$C:$C,0))),"",INDEX('Policy Characteristics'!H:H,MATCH($C1147,'Policy Characteristics'!$C:$C,0)))</f>
        <v>0.01</v>
      </c>
      <c r="O1147" s="446" t="str">
        <f>IF(ISBLANK(INDEX('Policy Characteristics'!I:I,MATCH($C1147,'Policy Characteristics'!$C:$C,0))),"",INDEX('Policy Characteristics'!I:I,MATCH($C1147,'Policy Characteristics'!$C:$C,0)))</f>
        <v>% reduction in energy use</v>
      </c>
      <c r="P1147" s="446" t="str">
        <f>IF(ISBLANK(INDEX('Policy Characteristics'!J:J,MATCH($C1147,'Policy Characteristics'!$C:$C,0))),"",INDEX('Policy Characteristics'!J:J,MATCH($C1147,'Policy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7" s="446" t="str">
        <f>IF(ISBLANK(INDEX('Policy Characteristics'!K:K,MATCH($C1147,'Policy Characteristics'!$C:$C,0))),"",INDEX('Policy Characteristics'!K:K,MATCH($C1147,'Policy Characteristics'!$C:$C,0)))</f>
        <v>industry-ag-main.html#eff-stds</v>
      </c>
      <c r="R1147" s="446" t="str">
        <f>IF(ISBLANK(INDEX('Policy Characteristics'!L:L,MATCH($C1147,'Policy Characteristics'!$C:$C,0))),"",INDEX('Policy Characteristics'!L:L,MATCH($C1147,'Policy Characteristics'!$C:$C,0)))</f>
        <v>industry-energy-efficiency-standards.html</v>
      </c>
    </row>
    <row r="1148" spans="1:18" s="446" customFormat="1" x14ac:dyDescent="0.25">
      <c r="A1148" s="446" t="str">
        <f>IF(ISBLANK(INDEX('Policy Characteristics'!A:A,MATCH($C1148,'Policy Characteristics'!$C:$C,0))),"",INDEX('Policy Characteristics'!A:A,MATCH($C1148,'Policy Characteristics'!$C:$C,0)))</f>
        <v>Industry</v>
      </c>
      <c r="B1148" s="467" t="str">
        <f>IF(ISBLANK(INDEX('Policy Characteristics'!B:B,MATCH($C1148,'Policy Characteristics'!$C:$C,0))),"",INDEX('Policy Characteristics'!B:B,MATCH($C1148,'Policy Characteristics'!$C:$C,0)))</f>
        <v>Industry Energy Efficiency Standards</v>
      </c>
      <c r="C1148" s="446" t="str">
        <f t="shared" si="44"/>
        <v>Percentage Improvement in Eqpt Efficiency Standards above BAU</v>
      </c>
      <c r="D1148" s="294" t="s">
        <v>3079</v>
      </c>
      <c r="E1148" s="339" t="s">
        <v>2398</v>
      </c>
      <c r="F1148" t="s">
        <v>3041</v>
      </c>
      <c r="G1148" s="339" t="s">
        <v>2404</v>
      </c>
      <c r="H1148" s="20">
        <v>1108</v>
      </c>
      <c r="I1148" s="468" t="s">
        <v>43</v>
      </c>
      <c r="J1148" s="469" t="str">
        <f>IF(ISBLANK(INDEX('Policy Characteristics'!D:D,MATCH($C1148,'Policy Characteristics'!$C:$C,0))),"",INDEX('Policy Characteristics'!D:D,MATCH($C1148,'Policy Characteristics'!$C:$C,0)))</f>
        <v>Industry Energy Efficiency Standards</v>
      </c>
      <c r="K1148" s="446" t="str">
        <f>IF(ISBLANK(INDEX('Policy Characteristics'!E:E,MATCH($C1148,'Policy Characteristics'!$C:$C,0))),"",INDEX('Policy Characteristics'!E:E,MATCH($C1148,'Policy Characteristics'!$C:$C,0)))</f>
        <v>indst efficiency standards</v>
      </c>
      <c r="L1148" s="242">
        <f>IF(ISBLANK(INDEX('Policy Characteristics'!F:F,MATCH($C1148,'Policy Characteristics'!$C:$C,0))),"",INDEX('Policy Characteristics'!F:F,MATCH($C1148,'Policy Characteristics'!$C:$C,0)))</f>
        <v>0</v>
      </c>
      <c r="M1148" s="242">
        <f>IF(ISBLANK(INDEX('Policy Characteristics'!G:G,MATCH($C1148,'Policy Characteristics'!$C:$C,0))),"",INDEX('Policy Characteristics'!G:G,MATCH($C1148,'Policy Characteristics'!$C:$C,0)))</f>
        <v>0.25</v>
      </c>
      <c r="N1148" s="242">
        <f>IF(ISBLANK(INDEX('Policy Characteristics'!H:H,MATCH($C1148,'Policy Characteristics'!$C:$C,0))),"",INDEX('Policy Characteristics'!H:H,MATCH($C1148,'Policy Characteristics'!$C:$C,0)))</f>
        <v>0.01</v>
      </c>
      <c r="O1148" s="446" t="str">
        <f>IF(ISBLANK(INDEX('Policy Characteristics'!I:I,MATCH($C1148,'Policy Characteristics'!$C:$C,0))),"",INDEX('Policy Characteristics'!I:I,MATCH($C1148,'Policy Characteristics'!$C:$C,0)))</f>
        <v>% reduction in energy use</v>
      </c>
      <c r="P1148" s="446" t="str">
        <f>IF(ISBLANK(INDEX('Policy Characteristics'!J:J,MATCH($C1148,'Policy Characteristics'!$C:$C,0))),"",INDEX('Policy Characteristics'!J:J,MATCH($C1148,'Policy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8" s="446" t="str">
        <f>IF(ISBLANK(INDEX('Policy Characteristics'!K:K,MATCH($C1148,'Policy Characteristics'!$C:$C,0))),"",INDEX('Policy Characteristics'!K:K,MATCH($C1148,'Policy Characteristics'!$C:$C,0)))</f>
        <v>industry-ag-main.html#eff-stds</v>
      </c>
      <c r="R1148" s="446" t="str">
        <f>IF(ISBLANK(INDEX('Policy Characteristics'!L:L,MATCH($C1148,'Policy Characteristics'!$C:$C,0))),"",INDEX('Policy Characteristics'!L:L,MATCH($C1148,'Policy Characteristics'!$C:$C,0)))</f>
        <v>industry-energy-efficiency-standards.html</v>
      </c>
    </row>
    <row r="1149" spans="1:18" s="446" customFormat="1" x14ac:dyDescent="0.25">
      <c r="A1149" s="446" t="str">
        <f>IF(ISBLANK(INDEX('Policy Characteristics'!A:A,MATCH($C1149,'Policy Characteristics'!$C:$C,0))),"",INDEX('Policy Characteristics'!A:A,MATCH($C1149,'Policy Characteristics'!$C:$C,0)))</f>
        <v>Industry</v>
      </c>
      <c r="B1149" s="467" t="str">
        <f>IF(ISBLANK(INDEX('Policy Characteristics'!B:B,MATCH($C1149,'Policy Characteristics'!$C:$C,0))),"",INDEX('Policy Characteristics'!B:B,MATCH($C1149,'Policy Characteristics'!$C:$C,0)))</f>
        <v>Industry Energy Efficiency Standards</v>
      </c>
      <c r="C1149" s="446" t="str">
        <f t="shared" si="44"/>
        <v>Percentage Improvement in Eqpt Efficiency Standards above BAU</v>
      </c>
      <c r="D1149" s="294" t="s">
        <v>3079</v>
      </c>
      <c r="E1149" s="339" t="s">
        <v>2399</v>
      </c>
      <c r="F1149" t="s">
        <v>3041</v>
      </c>
      <c r="G1149" s="339" t="s">
        <v>2407</v>
      </c>
      <c r="H1149" s="20">
        <v>1109</v>
      </c>
      <c r="I1149" s="468" t="s">
        <v>44</v>
      </c>
      <c r="J1149" s="469" t="str">
        <f>IF(ISBLANK(INDEX('Policy Characteristics'!D:D,MATCH($C1149,'Policy Characteristics'!$C:$C,0))),"",INDEX('Policy Characteristics'!D:D,MATCH($C1149,'Policy Characteristics'!$C:$C,0)))</f>
        <v>Industry Energy Efficiency Standards</v>
      </c>
      <c r="K1149" s="446" t="str">
        <f>IF(ISBLANK(INDEX('Policy Characteristics'!E:E,MATCH($C1149,'Policy Characteristics'!$C:$C,0))),"",INDEX('Policy Characteristics'!E:E,MATCH($C1149,'Policy Characteristics'!$C:$C,0)))</f>
        <v>indst efficiency standards</v>
      </c>
      <c r="L1149" s="242">
        <f>IF(ISBLANK(INDEX('Policy Characteristics'!F:F,MATCH($C1149,'Policy Characteristics'!$C:$C,0))),"",INDEX('Policy Characteristics'!F:F,MATCH($C1149,'Policy Characteristics'!$C:$C,0)))</f>
        <v>0</v>
      </c>
      <c r="M1149" s="242">
        <f>IF(ISBLANK(INDEX('Policy Characteristics'!G:G,MATCH($C1149,'Policy Characteristics'!$C:$C,0))),"",INDEX('Policy Characteristics'!G:G,MATCH($C1149,'Policy Characteristics'!$C:$C,0)))</f>
        <v>0.25</v>
      </c>
      <c r="N1149" s="242">
        <f>IF(ISBLANK(INDEX('Policy Characteristics'!H:H,MATCH($C1149,'Policy Characteristics'!$C:$C,0))),"",INDEX('Policy Characteristics'!H:H,MATCH($C1149,'Policy Characteristics'!$C:$C,0)))</f>
        <v>0.01</v>
      </c>
      <c r="O1149" s="446" t="str">
        <f>IF(ISBLANK(INDEX('Policy Characteristics'!I:I,MATCH($C1149,'Policy Characteristics'!$C:$C,0))),"",INDEX('Policy Characteristics'!I:I,MATCH($C1149,'Policy Characteristics'!$C:$C,0)))</f>
        <v>% reduction in energy use</v>
      </c>
      <c r="P1149" s="446" t="str">
        <f>IF(ISBLANK(INDEX('Policy Characteristics'!J:J,MATCH($C1149,'Policy Characteristics'!$C:$C,0))),"",INDEX('Policy Characteristics'!J:J,MATCH($C1149,'Policy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9" s="446" t="str">
        <f>IF(ISBLANK(INDEX('Policy Characteristics'!K:K,MATCH($C1149,'Policy Characteristics'!$C:$C,0))),"",INDEX('Policy Characteristics'!K:K,MATCH($C1149,'Policy Characteristics'!$C:$C,0)))</f>
        <v>industry-ag-main.html#eff-stds</v>
      </c>
      <c r="R1149" s="446" t="str">
        <f>IF(ISBLANK(INDEX('Policy Characteristics'!L:L,MATCH($C1149,'Policy Characteristics'!$C:$C,0))),"",INDEX('Policy Characteristics'!L:L,MATCH($C1149,'Policy Characteristics'!$C:$C,0)))</f>
        <v>industry-energy-efficiency-standards.html</v>
      </c>
    </row>
    <row r="1150" spans="1:18" s="446" customFormat="1" x14ac:dyDescent="0.25">
      <c r="A1150" s="446" t="str">
        <f>IF(ISBLANK(INDEX('Policy Characteristics'!A:A,MATCH($C1150,'Policy Characteristics'!$C:$C,0))),"",INDEX('Policy Characteristics'!A:A,MATCH($C1150,'Policy Characteristics'!$C:$C,0)))</f>
        <v>Industry</v>
      </c>
      <c r="B1150" s="467" t="str">
        <f>IF(ISBLANK(INDEX('Policy Characteristics'!B:B,MATCH($C1150,'Policy Characteristics'!$C:$C,0))),"",INDEX('Policy Characteristics'!B:B,MATCH($C1150,'Policy Characteristics'!$C:$C,0)))</f>
        <v>Industry Energy Efficiency Standards</v>
      </c>
      <c r="C1150" s="446" t="str">
        <f t="shared" si="44"/>
        <v>Percentage Improvement in Eqpt Efficiency Standards above BAU</v>
      </c>
      <c r="D1150" s="294" t="s">
        <v>3079</v>
      </c>
      <c r="E1150" s="339" t="s">
        <v>2400</v>
      </c>
      <c r="F1150" t="s">
        <v>3041</v>
      </c>
      <c r="G1150" s="339" t="s">
        <v>2408</v>
      </c>
      <c r="H1150" s="20">
        <v>1110</v>
      </c>
      <c r="I1150" s="468" t="s">
        <v>43</v>
      </c>
      <c r="J1150" s="469" t="str">
        <f>IF(ISBLANK(INDEX('Policy Characteristics'!D:D,MATCH($C1150,'Policy Characteristics'!$C:$C,0))),"",INDEX('Policy Characteristics'!D:D,MATCH($C1150,'Policy Characteristics'!$C:$C,0)))</f>
        <v>Industry Energy Efficiency Standards</v>
      </c>
      <c r="K1150" s="446" t="str">
        <f>IF(ISBLANK(INDEX('Policy Characteristics'!E:E,MATCH($C1150,'Policy Characteristics'!$C:$C,0))),"",INDEX('Policy Characteristics'!E:E,MATCH($C1150,'Policy Characteristics'!$C:$C,0)))</f>
        <v>indst efficiency standards</v>
      </c>
      <c r="L1150" s="242">
        <f>IF(ISBLANK(INDEX('Policy Characteristics'!F:F,MATCH($C1150,'Policy Characteristics'!$C:$C,0))),"",INDEX('Policy Characteristics'!F:F,MATCH($C1150,'Policy Characteristics'!$C:$C,0)))</f>
        <v>0</v>
      </c>
      <c r="M1150" s="242">
        <f>IF(ISBLANK(INDEX('Policy Characteristics'!G:G,MATCH($C1150,'Policy Characteristics'!$C:$C,0))),"",INDEX('Policy Characteristics'!G:G,MATCH($C1150,'Policy Characteristics'!$C:$C,0)))</f>
        <v>0.25</v>
      </c>
      <c r="N1150" s="242">
        <f>IF(ISBLANK(INDEX('Policy Characteristics'!H:H,MATCH($C1150,'Policy Characteristics'!$C:$C,0))),"",INDEX('Policy Characteristics'!H:H,MATCH($C1150,'Policy Characteristics'!$C:$C,0)))</f>
        <v>0.01</v>
      </c>
      <c r="O1150" s="446" t="str">
        <f>IF(ISBLANK(INDEX('Policy Characteristics'!I:I,MATCH($C1150,'Policy Characteristics'!$C:$C,0))),"",INDEX('Policy Characteristics'!I:I,MATCH($C1150,'Policy Characteristics'!$C:$C,0)))</f>
        <v>% reduction in energy use</v>
      </c>
      <c r="P1150" s="446" t="str">
        <f>IF(ISBLANK(INDEX('Policy Characteristics'!J:J,MATCH($C1150,'Policy Characteristics'!$C:$C,0))),"",INDEX('Policy Characteristics'!J:J,MATCH($C1150,'Policy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0" s="446" t="str">
        <f>IF(ISBLANK(INDEX('Policy Characteristics'!K:K,MATCH($C1150,'Policy Characteristics'!$C:$C,0))),"",INDEX('Policy Characteristics'!K:K,MATCH($C1150,'Policy Characteristics'!$C:$C,0)))</f>
        <v>industry-ag-main.html#eff-stds</v>
      </c>
      <c r="R1150" s="446" t="str">
        <f>IF(ISBLANK(INDEX('Policy Characteristics'!L:L,MATCH($C1150,'Policy Characteristics'!$C:$C,0))),"",INDEX('Policy Characteristics'!L:L,MATCH($C1150,'Policy Characteristics'!$C:$C,0)))</f>
        <v>industry-energy-efficiency-standards.html</v>
      </c>
    </row>
    <row r="1151" spans="1:18" s="446" customFormat="1" x14ac:dyDescent="0.25">
      <c r="A1151" s="446" t="str">
        <f>IF(ISBLANK(INDEX('Policy Characteristics'!A:A,MATCH($C1151,'Policy Characteristics'!$C:$C,0))),"",INDEX('Policy Characteristics'!A:A,MATCH($C1151,'Policy Characteristics'!$C:$C,0)))</f>
        <v>Industry</v>
      </c>
      <c r="B1151" s="467" t="str">
        <f>IF(ISBLANK(INDEX('Policy Characteristics'!B:B,MATCH($C1151,'Policy Characteristics'!$C:$C,0))),"",INDEX('Policy Characteristics'!B:B,MATCH($C1151,'Policy Characteristics'!$C:$C,0)))</f>
        <v>Industry Energy Efficiency Standards</v>
      </c>
      <c r="C1151" s="446" t="str">
        <f t="shared" si="44"/>
        <v>Percentage Improvement in Eqpt Efficiency Standards above BAU</v>
      </c>
      <c r="D1151" s="294" t="s">
        <v>3079</v>
      </c>
      <c r="E1151" s="339" t="s">
        <v>2401</v>
      </c>
      <c r="F1151" t="s">
        <v>3041</v>
      </c>
      <c r="G1151" s="339" t="s">
        <v>2405</v>
      </c>
      <c r="H1151" s="20">
        <v>1111</v>
      </c>
      <c r="I1151" s="468" t="s">
        <v>44</v>
      </c>
      <c r="J1151" s="469" t="str">
        <f>IF(ISBLANK(INDEX('Policy Characteristics'!D:D,MATCH($C1151,'Policy Characteristics'!$C:$C,0))),"",INDEX('Policy Characteristics'!D:D,MATCH($C1151,'Policy Characteristics'!$C:$C,0)))</f>
        <v>Industry Energy Efficiency Standards</v>
      </c>
      <c r="K1151" s="446" t="str">
        <f>IF(ISBLANK(INDEX('Policy Characteristics'!E:E,MATCH($C1151,'Policy Characteristics'!$C:$C,0))),"",INDEX('Policy Characteristics'!E:E,MATCH($C1151,'Policy Characteristics'!$C:$C,0)))</f>
        <v>indst efficiency standards</v>
      </c>
      <c r="L1151" s="242">
        <f>IF(ISBLANK(INDEX('Policy Characteristics'!F:F,MATCH($C1151,'Policy Characteristics'!$C:$C,0))),"",INDEX('Policy Characteristics'!F:F,MATCH($C1151,'Policy Characteristics'!$C:$C,0)))</f>
        <v>0</v>
      </c>
      <c r="M1151" s="242">
        <f>IF(ISBLANK(INDEX('Policy Characteristics'!G:G,MATCH($C1151,'Policy Characteristics'!$C:$C,0))),"",INDEX('Policy Characteristics'!G:G,MATCH($C1151,'Policy Characteristics'!$C:$C,0)))</f>
        <v>0.25</v>
      </c>
      <c r="N1151" s="242">
        <f>IF(ISBLANK(INDEX('Policy Characteristics'!H:H,MATCH($C1151,'Policy Characteristics'!$C:$C,0))),"",INDEX('Policy Characteristics'!H:H,MATCH($C1151,'Policy Characteristics'!$C:$C,0)))</f>
        <v>0.01</v>
      </c>
      <c r="O1151" s="446" t="str">
        <f>IF(ISBLANK(INDEX('Policy Characteristics'!I:I,MATCH($C1151,'Policy Characteristics'!$C:$C,0))),"",INDEX('Policy Characteristics'!I:I,MATCH($C1151,'Policy Characteristics'!$C:$C,0)))</f>
        <v>% reduction in energy use</v>
      </c>
      <c r="P1151" s="446" t="str">
        <f>IF(ISBLANK(INDEX('Policy Characteristics'!J:J,MATCH($C1151,'Policy Characteristics'!$C:$C,0))),"",INDEX('Policy Characteristics'!J:J,MATCH($C1151,'Policy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1" s="446" t="str">
        <f>IF(ISBLANK(INDEX('Policy Characteristics'!K:K,MATCH($C1151,'Policy Characteristics'!$C:$C,0))),"",INDEX('Policy Characteristics'!K:K,MATCH($C1151,'Policy Characteristics'!$C:$C,0)))</f>
        <v>industry-ag-main.html#eff-stds</v>
      </c>
      <c r="R1151" s="446" t="str">
        <f>IF(ISBLANK(INDEX('Policy Characteristics'!L:L,MATCH($C1151,'Policy Characteristics'!$C:$C,0))),"",INDEX('Policy Characteristics'!L:L,MATCH($C1151,'Policy Characteristics'!$C:$C,0)))</f>
        <v>industry-energy-efficiency-standards.html</v>
      </c>
    </row>
    <row r="1152" spans="1:18" s="446" customFormat="1" x14ac:dyDescent="0.25">
      <c r="A1152" s="446" t="str">
        <f>IF(ISBLANK(INDEX('Policy Characteristics'!A:A,MATCH($C1152,'Policy Characteristics'!$C:$C,0))),"",INDEX('Policy Characteristics'!A:A,MATCH($C1152,'Policy Characteristics'!$C:$C,0)))</f>
        <v>Industry</v>
      </c>
      <c r="B1152" s="467" t="str">
        <f>IF(ISBLANK(INDEX('Policy Characteristics'!B:B,MATCH($C1152,'Policy Characteristics'!$C:$C,0))),"",INDEX('Policy Characteristics'!B:B,MATCH($C1152,'Policy Characteristics'!$C:$C,0)))</f>
        <v>Industry Energy Efficiency Standards</v>
      </c>
      <c r="C1152" s="446" t="str">
        <f t="shared" si="44"/>
        <v>Percentage Improvement in Eqpt Efficiency Standards above BAU</v>
      </c>
      <c r="D1152" s="294" t="s">
        <v>3079</v>
      </c>
      <c r="E1152" s="339" t="s">
        <v>2402</v>
      </c>
      <c r="F1152" t="s">
        <v>3041</v>
      </c>
      <c r="G1152" s="339" t="s">
        <v>2406</v>
      </c>
      <c r="H1152" s="20">
        <v>1112</v>
      </c>
      <c r="I1152" s="468" t="s">
        <v>43</v>
      </c>
      <c r="J1152" s="469" t="str">
        <f>IF(ISBLANK(INDEX('Policy Characteristics'!D:D,MATCH($C1152,'Policy Characteristics'!$C:$C,0))),"",INDEX('Policy Characteristics'!D:D,MATCH($C1152,'Policy Characteristics'!$C:$C,0)))</f>
        <v>Industry Energy Efficiency Standards</v>
      </c>
      <c r="K1152" s="446" t="str">
        <f>IF(ISBLANK(INDEX('Policy Characteristics'!E:E,MATCH($C1152,'Policy Characteristics'!$C:$C,0))),"",INDEX('Policy Characteristics'!E:E,MATCH($C1152,'Policy Characteristics'!$C:$C,0)))</f>
        <v>indst efficiency standards</v>
      </c>
      <c r="L1152" s="242">
        <f>IF(ISBLANK(INDEX('Policy Characteristics'!F:F,MATCH($C1152,'Policy Characteristics'!$C:$C,0))),"",INDEX('Policy Characteristics'!F:F,MATCH($C1152,'Policy Characteristics'!$C:$C,0)))</f>
        <v>0</v>
      </c>
      <c r="M1152" s="242">
        <f>IF(ISBLANK(INDEX('Policy Characteristics'!G:G,MATCH($C1152,'Policy Characteristics'!$C:$C,0))),"",INDEX('Policy Characteristics'!G:G,MATCH($C1152,'Policy Characteristics'!$C:$C,0)))</f>
        <v>0.25</v>
      </c>
      <c r="N1152" s="242">
        <f>IF(ISBLANK(INDEX('Policy Characteristics'!H:H,MATCH($C1152,'Policy Characteristics'!$C:$C,0))),"",INDEX('Policy Characteristics'!H:H,MATCH($C1152,'Policy Characteristics'!$C:$C,0)))</f>
        <v>0.01</v>
      </c>
      <c r="O1152" s="446" t="str">
        <f>IF(ISBLANK(INDEX('Policy Characteristics'!I:I,MATCH($C1152,'Policy Characteristics'!$C:$C,0))),"",INDEX('Policy Characteristics'!I:I,MATCH($C1152,'Policy Characteristics'!$C:$C,0)))</f>
        <v>% reduction in energy use</v>
      </c>
      <c r="P1152" s="446" t="str">
        <f>IF(ISBLANK(INDEX('Policy Characteristics'!J:J,MATCH($C1152,'Policy Characteristics'!$C:$C,0))),"",INDEX('Policy Characteristics'!J:J,MATCH($C1152,'Policy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2" s="446" t="str">
        <f>IF(ISBLANK(INDEX('Policy Characteristics'!K:K,MATCH($C1152,'Policy Characteristics'!$C:$C,0))),"",INDEX('Policy Characteristics'!K:K,MATCH($C1152,'Policy Characteristics'!$C:$C,0)))</f>
        <v>industry-ag-main.html#eff-stds</v>
      </c>
      <c r="R1152" s="446" t="str">
        <f>IF(ISBLANK(INDEX('Policy Characteristics'!L:L,MATCH($C1152,'Policy Characteristics'!$C:$C,0))),"",INDEX('Policy Characteristics'!L:L,MATCH($C1152,'Policy Characteristics'!$C:$C,0)))</f>
        <v>industry-energy-efficiency-standards.html</v>
      </c>
    </row>
    <row r="1153" spans="1:18" s="446" customFormat="1" x14ac:dyDescent="0.25">
      <c r="A1153" s="446" t="str">
        <f>IF(ISBLANK(INDEX('Policy Characteristics'!A:A,MATCH($C1153,'Policy Characteristics'!$C:$C,0))),"",INDEX('Policy Characteristics'!A:A,MATCH($C1153,'Policy Characteristics'!$C:$C,0)))</f>
        <v>Industry</v>
      </c>
      <c r="B1153" s="467" t="str">
        <f>IF(ISBLANK(INDEX('Policy Characteristics'!B:B,MATCH($C1153,'Policy Characteristics'!$C:$C,0))),"",INDEX('Policy Characteristics'!B:B,MATCH($C1153,'Policy Characteristics'!$C:$C,0)))</f>
        <v>Industry Energy Efficiency Standards</v>
      </c>
      <c r="C1153" s="446" t="str">
        <f t="shared" si="44"/>
        <v>Percentage Improvement in Eqpt Efficiency Standards above BAU</v>
      </c>
      <c r="D1153" s="294" t="s">
        <v>3079</v>
      </c>
      <c r="E1153" s="339" t="s">
        <v>2403</v>
      </c>
      <c r="F1153" t="s">
        <v>3041</v>
      </c>
      <c r="G1153" s="339" t="s">
        <v>2409</v>
      </c>
      <c r="H1153" s="20">
        <v>1113</v>
      </c>
      <c r="I1153" s="468" t="s">
        <v>44</v>
      </c>
      <c r="J1153" s="469" t="str">
        <f>IF(ISBLANK(INDEX('Policy Characteristics'!D:D,MATCH($C1153,'Policy Characteristics'!$C:$C,0))),"",INDEX('Policy Characteristics'!D:D,MATCH($C1153,'Policy Characteristics'!$C:$C,0)))</f>
        <v>Industry Energy Efficiency Standards</v>
      </c>
      <c r="K1153" s="446" t="str">
        <f>IF(ISBLANK(INDEX('Policy Characteristics'!E:E,MATCH($C1153,'Policy Characteristics'!$C:$C,0))),"",INDEX('Policy Characteristics'!E:E,MATCH($C1153,'Policy Characteristics'!$C:$C,0)))</f>
        <v>indst efficiency standards</v>
      </c>
      <c r="L1153" s="242">
        <f>IF(ISBLANK(INDEX('Policy Characteristics'!F:F,MATCH($C1153,'Policy Characteristics'!$C:$C,0))),"",INDEX('Policy Characteristics'!F:F,MATCH($C1153,'Policy Characteristics'!$C:$C,0)))</f>
        <v>0</v>
      </c>
      <c r="M1153" s="242">
        <f>IF(ISBLANK(INDEX('Policy Characteristics'!G:G,MATCH($C1153,'Policy Characteristics'!$C:$C,0))),"",INDEX('Policy Characteristics'!G:G,MATCH($C1153,'Policy Characteristics'!$C:$C,0)))</f>
        <v>0.25</v>
      </c>
      <c r="N1153" s="242">
        <f>IF(ISBLANK(INDEX('Policy Characteristics'!H:H,MATCH($C1153,'Policy Characteristics'!$C:$C,0))),"",INDEX('Policy Characteristics'!H:H,MATCH($C1153,'Policy Characteristics'!$C:$C,0)))</f>
        <v>0.01</v>
      </c>
      <c r="O1153" s="446" t="str">
        <f>IF(ISBLANK(INDEX('Policy Characteristics'!I:I,MATCH($C1153,'Policy Characteristics'!$C:$C,0))),"",INDEX('Policy Characteristics'!I:I,MATCH($C1153,'Policy Characteristics'!$C:$C,0)))</f>
        <v>% reduction in energy use</v>
      </c>
      <c r="P1153" s="446" t="str">
        <f>IF(ISBLANK(INDEX('Policy Characteristics'!J:J,MATCH($C1153,'Policy Characteristics'!$C:$C,0))),"",INDEX('Policy Characteristics'!J:J,MATCH($C1153,'Policy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3" s="446" t="str">
        <f>IF(ISBLANK(INDEX('Policy Characteristics'!K:K,MATCH($C1153,'Policy Characteristics'!$C:$C,0))),"",INDEX('Policy Characteristics'!K:K,MATCH($C1153,'Policy Characteristics'!$C:$C,0)))</f>
        <v>industry-ag-main.html#eff-stds</v>
      </c>
      <c r="R1153" s="446" t="str">
        <f>IF(ISBLANK(INDEX('Policy Characteristics'!L:L,MATCH($C1153,'Policy Characteristics'!$C:$C,0))),"",INDEX('Policy Characteristics'!L:L,MATCH($C1153,'Policy Characteristics'!$C:$C,0)))</f>
        <v>industry-energy-efficiency-standards.html</v>
      </c>
    </row>
    <row r="1154" spans="1:18" s="446" customFormat="1" x14ac:dyDescent="0.25">
      <c r="A1154" s="446" t="str">
        <f>IF(ISBLANK(INDEX('Policy Characteristics'!A:A,MATCH($C1154,'Policy Characteristics'!$C:$C,0))),"",INDEX('Policy Characteristics'!A:A,MATCH($C1154,'Policy Characteristics'!$C:$C,0)))</f>
        <v>Industry</v>
      </c>
      <c r="B1154" s="467" t="str">
        <f>IF(ISBLANK(INDEX('Policy Characteristics'!B:B,MATCH($C1154,'Policy Characteristics'!$C:$C,0))),"",INDEX('Policy Characteristics'!B:B,MATCH($C1154,'Policy Characteristics'!$C:$C,0)))</f>
        <v>Industry Energy Efficiency Standards</v>
      </c>
      <c r="C1154" s="446" t="str">
        <f t="shared" si="44"/>
        <v>Percentage Improvement in Eqpt Efficiency Standards above BAU</v>
      </c>
      <c r="D1154" s="294" t="s">
        <v>3079</v>
      </c>
      <c r="E1154" s="339" t="s">
        <v>2706</v>
      </c>
      <c r="F1154" t="s">
        <v>3041</v>
      </c>
      <c r="G1154" s="339" t="s">
        <v>2709</v>
      </c>
      <c r="H1154" s="20">
        <v>1114</v>
      </c>
      <c r="I1154" s="468" t="s">
        <v>44</v>
      </c>
      <c r="J1154" s="469" t="str">
        <f>IF(ISBLANK(INDEX('Policy Characteristics'!D:D,MATCH($C1154,'Policy Characteristics'!$C:$C,0))),"",INDEX('Policy Characteristics'!D:D,MATCH($C1154,'Policy Characteristics'!$C:$C,0)))</f>
        <v>Industry Energy Efficiency Standards</v>
      </c>
      <c r="K1154" s="446" t="str">
        <f>IF(ISBLANK(INDEX('Policy Characteristics'!E:E,MATCH($C1154,'Policy Characteristics'!$C:$C,0))),"",INDEX('Policy Characteristics'!E:E,MATCH($C1154,'Policy Characteristics'!$C:$C,0)))</f>
        <v>indst efficiency standards</v>
      </c>
      <c r="L1154" s="242">
        <f>IF(ISBLANK(INDEX('Policy Characteristics'!F:F,MATCH($C1154,'Policy Characteristics'!$C:$C,0))),"",INDEX('Policy Characteristics'!F:F,MATCH($C1154,'Policy Characteristics'!$C:$C,0)))</f>
        <v>0</v>
      </c>
      <c r="M1154" s="242">
        <f>IF(ISBLANK(INDEX('Policy Characteristics'!G:G,MATCH($C1154,'Policy Characteristics'!$C:$C,0))),"",INDEX('Policy Characteristics'!G:G,MATCH($C1154,'Policy Characteristics'!$C:$C,0)))</f>
        <v>0.25</v>
      </c>
      <c r="N1154" s="242">
        <f>IF(ISBLANK(INDEX('Policy Characteristics'!H:H,MATCH($C1154,'Policy Characteristics'!$C:$C,0))),"",INDEX('Policy Characteristics'!H:H,MATCH($C1154,'Policy Characteristics'!$C:$C,0)))</f>
        <v>0.01</v>
      </c>
      <c r="O1154" s="446" t="str">
        <f>IF(ISBLANK(INDEX('Policy Characteristics'!I:I,MATCH($C1154,'Policy Characteristics'!$C:$C,0))),"",INDEX('Policy Characteristics'!I:I,MATCH($C1154,'Policy Characteristics'!$C:$C,0)))</f>
        <v>% reduction in energy use</v>
      </c>
      <c r="P1154" s="446" t="str">
        <f>IF(ISBLANK(INDEX('Policy Characteristics'!J:J,MATCH($C1154,'Policy Characteristics'!$C:$C,0))),"",INDEX('Policy Characteristics'!J:J,MATCH($C1154,'Policy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4" s="446" t="str">
        <f>IF(ISBLANK(INDEX('Policy Characteristics'!K:K,MATCH($C1154,'Policy Characteristics'!$C:$C,0))),"",INDEX('Policy Characteristics'!K:K,MATCH($C1154,'Policy Characteristics'!$C:$C,0)))</f>
        <v>industry-ag-main.html#eff-stds</v>
      </c>
      <c r="R1154" s="446" t="str">
        <f>IF(ISBLANK(INDEX('Policy Characteristics'!L:L,MATCH($C1154,'Policy Characteristics'!$C:$C,0))),"",INDEX('Policy Characteristics'!L:L,MATCH($C1154,'Policy Characteristics'!$C:$C,0)))</f>
        <v>industry-energy-efficiency-standards.html</v>
      </c>
    </row>
    <row r="1155" spans="1:18" s="446" customFormat="1" x14ac:dyDescent="0.25">
      <c r="A1155" s="446" t="str">
        <f>IF(ISBLANK(INDEX('Policy Characteristics'!A:A,MATCH($C1155,'Policy Characteristics'!$C:$C,0))),"",INDEX('Policy Characteristics'!A:A,MATCH($C1155,'Policy Characteristics'!$C:$C,0)))</f>
        <v>Industry</v>
      </c>
      <c r="B1155" s="467" t="str">
        <f>IF(ISBLANK(INDEX('Policy Characteristics'!B:B,MATCH($C1155,'Policy Characteristics'!$C:$C,0))),"",INDEX('Policy Characteristics'!B:B,MATCH($C1155,'Policy Characteristics'!$C:$C,0)))</f>
        <v>Industry Energy Efficiency Standards</v>
      </c>
      <c r="C1155" s="446" t="str">
        <f t="shared" si="44"/>
        <v>Percentage Improvement in Eqpt Efficiency Standards above BAU</v>
      </c>
      <c r="D1155" s="294" t="s">
        <v>3079</v>
      </c>
      <c r="E1155" s="339" t="s">
        <v>2707</v>
      </c>
      <c r="F1155" t="s">
        <v>3041</v>
      </c>
      <c r="G1155" s="339" t="s">
        <v>2711</v>
      </c>
      <c r="H1155" s="20">
        <v>1115</v>
      </c>
      <c r="I1155" s="468" t="s">
        <v>44</v>
      </c>
      <c r="J1155" s="469" t="str">
        <f>IF(ISBLANK(INDEX('Policy Characteristics'!D:D,MATCH($C1155,'Policy Characteristics'!$C:$C,0))),"",INDEX('Policy Characteristics'!D:D,MATCH($C1155,'Policy Characteristics'!$C:$C,0)))</f>
        <v>Industry Energy Efficiency Standards</v>
      </c>
      <c r="K1155" s="446" t="str">
        <f>IF(ISBLANK(INDEX('Policy Characteristics'!E:E,MATCH($C1155,'Policy Characteristics'!$C:$C,0))),"",INDEX('Policy Characteristics'!E:E,MATCH($C1155,'Policy Characteristics'!$C:$C,0)))</f>
        <v>indst efficiency standards</v>
      </c>
      <c r="L1155" s="242">
        <f>IF(ISBLANK(INDEX('Policy Characteristics'!F:F,MATCH($C1155,'Policy Characteristics'!$C:$C,0))),"",INDEX('Policy Characteristics'!F:F,MATCH($C1155,'Policy Characteristics'!$C:$C,0)))</f>
        <v>0</v>
      </c>
      <c r="M1155" s="242">
        <f>IF(ISBLANK(INDEX('Policy Characteristics'!G:G,MATCH($C1155,'Policy Characteristics'!$C:$C,0))),"",INDEX('Policy Characteristics'!G:G,MATCH($C1155,'Policy Characteristics'!$C:$C,0)))</f>
        <v>0.25</v>
      </c>
      <c r="N1155" s="242">
        <f>IF(ISBLANK(INDEX('Policy Characteristics'!H:H,MATCH($C1155,'Policy Characteristics'!$C:$C,0))),"",INDEX('Policy Characteristics'!H:H,MATCH($C1155,'Policy Characteristics'!$C:$C,0)))</f>
        <v>0.01</v>
      </c>
      <c r="O1155" s="446" t="str">
        <f>IF(ISBLANK(INDEX('Policy Characteristics'!I:I,MATCH($C1155,'Policy Characteristics'!$C:$C,0))),"",INDEX('Policy Characteristics'!I:I,MATCH($C1155,'Policy Characteristics'!$C:$C,0)))</f>
        <v>% reduction in energy use</v>
      </c>
      <c r="P1155" s="446" t="str">
        <f>IF(ISBLANK(INDEX('Policy Characteristics'!J:J,MATCH($C1155,'Policy Characteristics'!$C:$C,0))),"",INDEX('Policy Characteristics'!J:J,MATCH($C1155,'Policy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5" s="446" t="str">
        <f>IF(ISBLANK(INDEX('Policy Characteristics'!K:K,MATCH($C1155,'Policy Characteristics'!$C:$C,0))),"",INDEX('Policy Characteristics'!K:K,MATCH($C1155,'Policy Characteristics'!$C:$C,0)))</f>
        <v>industry-ag-main.html#eff-stds</v>
      </c>
      <c r="R1155" s="446" t="str">
        <f>IF(ISBLANK(INDEX('Policy Characteristics'!L:L,MATCH($C1155,'Policy Characteristics'!$C:$C,0))),"",INDEX('Policy Characteristics'!L:L,MATCH($C1155,'Policy Characteristics'!$C:$C,0)))</f>
        <v>industry-energy-efficiency-standards.html</v>
      </c>
    </row>
    <row r="1156" spans="1:18" s="446" customFormat="1" x14ac:dyDescent="0.25">
      <c r="A1156" s="446" t="str">
        <f>IF(ISBLANK(INDEX('Policy Characteristics'!A:A,MATCH($C1156,'Policy Characteristics'!$C:$C,0))),"",INDEX('Policy Characteristics'!A:A,MATCH($C1156,'Policy Characteristics'!$C:$C,0)))</f>
        <v>Industry</v>
      </c>
      <c r="B1156" s="467" t="str">
        <f>IF(ISBLANK(INDEX('Policy Characteristics'!B:B,MATCH($C1156,'Policy Characteristics'!$C:$C,0))),"",INDEX('Policy Characteristics'!B:B,MATCH($C1156,'Policy Characteristics'!$C:$C,0)))</f>
        <v>Industry Energy Efficiency Standards</v>
      </c>
      <c r="C1156" s="446" t="str">
        <f t="shared" si="44"/>
        <v>Percentage Improvement in Eqpt Efficiency Standards above BAU</v>
      </c>
      <c r="D1156" s="294" t="s">
        <v>3079</v>
      </c>
      <c r="E1156" s="339" t="s">
        <v>2708</v>
      </c>
      <c r="F1156" t="s">
        <v>3041</v>
      </c>
      <c r="G1156" s="339" t="s">
        <v>2712</v>
      </c>
      <c r="H1156" s="20">
        <v>1116</v>
      </c>
      <c r="I1156" s="468" t="s">
        <v>43</v>
      </c>
      <c r="J1156" s="469" t="str">
        <f>IF(ISBLANK(INDEX('Policy Characteristics'!D:D,MATCH($C1156,'Policy Characteristics'!$C:$C,0))),"",INDEX('Policy Characteristics'!D:D,MATCH($C1156,'Policy Characteristics'!$C:$C,0)))</f>
        <v>Industry Energy Efficiency Standards</v>
      </c>
      <c r="K1156" s="446" t="str">
        <f>IF(ISBLANK(INDEX('Policy Characteristics'!E:E,MATCH($C1156,'Policy Characteristics'!$C:$C,0))),"",INDEX('Policy Characteristics'!E:E,MATCH($C1156,'Policy Characteristics'!$C:$C,0)))</f>
        <v>indst efficiency standards</v>
      </c>
      <c r="L1156" s="242">
        <f>IF(ISBLANK(INDEX('Policy Characteristics'!F:F,MATCH($C1156,'Policy Characteristics'!$C:$C,0))),"",INDEX('Policy Characteristics'!F:F,MATCH($C1156,'Policy Characteristics'!$C:$C,0)))</f>
        <v>0</v>
      </c>
      <c r="M1156" s="242">
        <f>IF(ISBLANK(INDEX('Policy Characteristics'!G:G,MATCH($C1156,'Policy Characteristics'!$C:$C,0))),"",INDEX('Policy Characteristics'!G:G,MATCH($C1156,'Policy Characteristics'!$C:$C,0)))</f>
        <v>0.25</v>
      </c>
      <c r="N1156" s="242">
        <f>IF(ISBLANK(INDEX('Policy Characteristics'!H:H,MATCH($C1156,'Policy Characteristics'!$C:$C,0))),"",INDEX('Policy Characteristics'!H:H,MATCH($C1156,'Policy Characteristics'!$C:$C,0)))</f>
        <v>0.01</v>
      </c>
      <c r="O1156" s="446" t="str">
        <f>IF(ISBLANK(INDEX('Policy Characteristics'!I:I,MATCH($C1156,'Policy Characteristics'!$C:$C,0))),"",INDEX('Policy Characteristics'!I:I,MATCH($C1156,'Policy Characteristics'!$C:$C,0)))</f>
        <v>% reduction in energy use</v>
      </c>
      <c r="P1156" s="446" t="str">
        <f>IF(ISBLANK(INDEX('Policy Characteristics'!J:J,MATCH($C1156,'Policy Characteristics'!$C:$C,0))),"",INDEX('Policy Characteristics'!J:J,MATCH($C1156,'Policy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6" s="446" t="str">
        <f>IF(ISBLANK(INDEX('Policy Characteristics'!K:K,MATCH($C1156,'Policy Characteristics'!$C:$C,0))),"",INDEX('Policy Characteristics'!K:K,MATCH($C1156,'Policy Characteristics'!$C:$C,0)))</f>
        <v>industry-ag-main.html#eff-stds</v>
      </c>
      <c r="R1156" s="446" t="str">
        <f>IF(ISBLANK(INDEX('Policy Characteristics'!L:L,MATCH($C1156,'Policy Characteristics'!$C:$C,0))),"",INDEX('Policy Characteristics'!L:L,MATCH($C1156,'Policy Characteristics'!$C:$C,0)))</f>
        <v>industry-energy-efficiency-standards.html</v>
      </c>
    </row>
    <row r="1157" spans="1:18" s="446" customFormat="1" x14ac:dyDescent="0.25">
      <c r="A1157" s="446" t="str">
        <f>IF(ISBLANK(INDEX('Policy Characteristics'!A:A,MATCH($C1157,'Policy Characteristics'!$C:$C,0))),"",INDEX('Policy Characteristics'!A:A,MATCH($C1157,'Policy Characteristics'!$C:$C,0)))</f>
        <v>Industry</v>
      </c>
      <c r="B1157" s="467" t="str">
        <f>IF(ISBLANK(INDEX('Policy Characteristics'!B:B,MATCH($C1157,'Policy Characteristics'!$C:$C,0))),"",INDEX('Policy Characteristics'!B:B,MATCH($C1157,'Policy Characteristics'!$C:$C,0)))</f>
        <v>Industry Energy Efficiency Standards</v>
      </c>
      <c r="C1157" s="446" t="str">
        <f t="shared" si="44"/>
        <v>Percentage Improvement in Eqpt Efficiency Standards above BAU</v>
      </c>
      <c r="D1157" s="294" t="s">
        <v>3079</v>
      </c>
      <c r="E1157" s="339" t="s">
        <v>2705</v>
      </c>
      <c r="F1157" t="s">
        <v>3041</v>
      </c>
      <c r="G1157" s="339" t="s">
        <v>2710</v>
      </c>
      <c r="H1157" s="20">
        <v>1117</v>
      </c>
      <c r="I1157" s="468" t="s">
        <v>44</v>
      </c>
      <c r="J1157" s="469" t="str">
        <f>IF(ISBLANK(INDEX('Policy Characteristics'!D:D,MATCH($C1157,'Policy Characteristics'!$C:$C,0))),"",INDEX('Policy Characteristics'!D:D,MATCH($C1157,'Policy Characteristics'!$C:$C,0)))</f>
        <v>Industry Energy Efficiency Standards</v>
      </c>
      <c r="K1157" s="446" t="str">
        <f>IF(ISBLANK(INDEX('Policy Characteristics'!E:E,MATCH($C1157,'Policy Characteristics'!$C:$C,0))),"",INDEX('Policy Characteristics'!E:E,MATCH($C1157,'Policy Characteristics'!$C:$C,0)))</f>
        <v>indst efficiency standards</v>
      </c>
      <c r="L1157" s="242">
        <f>IF(ISBLANK(INDEX('Policy Characteristics'!F:F,MATCH($C1157,'Policy Characteristics'!$C:$C,0))),"",INDEX('Policy Characteristics'!F:F,MATCH($C1157,'Policy Characteristics'!$C:$C,0)))</f>
        <v>0</v>
      </c>
      <c r="M1157" s="242">
        <f>IF(ISBLANK(INDEX('Policy Characteristics'!G:G,MATCH($C1157,'Policy Characteristics'!$C:$C,0))),"",INDEX('Policy Characteristics'!G:G,MATCH($C1157,'Policy Characteristics'!$C:$C,0)))</f>
        <v>0.25</v>
      </c>
      <c r="N1157" s="242">
        <f>IF(ISBLANK(INDEX('Policy Characteristics'!H:H,MATCH($C1157,'Policy Characteristics'!$C:$C,0))),"",INDEX('Policy Characteristics'!H:H,MATCH($C1157,'Policy Characteristics'!$C:$C,0)))</f>
        <v>0.01</v>
      </c>
      <c r="O1157" s="446" t="str">
        <f>IF(ISBLANK(INDEX('Policy Characteristics'!I:I,MATCH($C1157,'Policy Characteristics'!$C:$C,0))),"",INDEX('Policy Characteristics'!I:I,MATCH($C1157,'Policy Characteristics'!$C:$C,0)))</f>
        <v>% reduction in energy use</v>
      </c>
      <c r="P1157" s="446" t="str">
        <f>IF(ISBLANK(INDEX('Policy Characteristics'!J:J,MATCH($C1157,'Policy Characteristics'!$C:$C,0))),"",INDEX('Policy Characteristics'!J:J,MATCH($C1157,'Policy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7" s="446" t="str">
        <f>IF(ISBLANK(INDEX('Policy Characteristics'!K:K,MATCH($C1157,'Policy Characteristics'!$C:$C,0))),"",INDEX('Policy Characteristics'!K:K,MATCH($C1157,'Policy Characteristics'!$C:$C,0)))</f>
        <v>industry-ag-main.html#eff-stds</v>
      </c>
      <c r="R1157" s="446" t="str">
        <f>IF(ISBLANK(INDEX('Policy Characteristics'!L:L,MATCH($C1157,'Policy Characteristics'!$C:$C,0))),"",INDEX('Policy Characteristics'!L:L,MATCH($C1157,'Policy Characteristics'!$C:$C,0)))</f>
        <v>industry-energy-efficiency-standards.html</v>
      </c>
    </row>
    <row r="1158" spans="1:18" s="446" customFormat="1" x14ac:dyDescent="0.25">
      <c r="A1158" s="446" t="str">
        <f>IF(ISBLANK(INDEX('Policy Characteristics'!A:A,MATCH($C1158,'Policy Characteristics'!$C:$C,0))),"",INDEX('Policy Characteristics'!A:A,MATCH($C1158,'Policy Characteristics'!$C:$C,0)))</f>
        <v>Industry</v>
      </c>
      <c r="B1158" s="467" t="str">
        <f>IF(ISBLANK(INDEX('Policy Characteristics'!B:B,MATCH($C1158,'Policy Characteristics'!$C:$C,0))),"",INDEX('Policy Characteristics'!B:B,MATCH($C1158,'Policy Characteristics'!$C:$C,0)))</f>
        <v>Industry Energy Efficiency Standards</v>
      </c>
      <c r="C1158" s="446" t="str">
        <f t="shared" si="44"/>
        <v>Percentage Improvement in Eqpt Efficiency Standards above BAU</v>
      </c>
      <c r="D1158" s="294" t="s">
        <v>3080</v>
      </c>
      <c r="E1158" s="339" t="s">
        <v>2398</v>
      </c>
      <c r="F1158" t="s">
        <v>3042</v>
      </c>
      <c r="G1158" s="339" t="s">
        <v>2404</v>
      </c>
      <c r="H1158" s="20">
        <v>1118</v>
      </c>
      <c r="I1158" s="468" t="s">
        <v>43</v>
      </c>
      <c r="J1158" s="469" t="str">
        <f>IF(ISBLANK(INDEX('Policy Characteristics'!D:D,MATCH($C1158,'Policy Characteristics'!$C:$C,0))),"",INDEX('Policy Characteristics'!D:D,MATCH($C1158,'Policy Characteristics'!$C:$C,0)))</f>
        <v>Industry Energy Efficiency Standards</v>
      </c>
      <c r="K1158" s="446" t="str">
        <f>IF(ISBLANK(INDEX('Policy Characteristics'!E:E,MATCH($C1158,'Policy Characteristics'!$C:$C,0))),"",INDEX('Policy Characteristics'!E:E,MATCH($C1158,'Policy Characteristics'!$C:$C,0)))</f>
        <v>indst efficiency standards</v>
      </c>
      <c r="L1158" s="242">
        <f>IF(ISBLANK(INDEX('Policy Characteristics'!F:F,MATCH($C1158,'Policy Characteristics'!$C:$C,0))),"",INDEX('Policy Characteristics'!F:F,MATCH($C1158,'Policy Characteristics'!$C:$C,0)))</f>
        <v>0</v>
      </c>
      <c r="M1158" s="242">
        <f>IF(ISBLANK(INDEX('Policy Characteristics'!G:G,MATCH($C1158,'Policy Characteristics'!$C:$C,0))),"",INDEX('Policy Characteristics'!G:G,MATCH($C1158,'Policy Characteristics'!$C:$C,0)))</f>
        <v>0.25</v>
      </c>
      <c r="N1158" s="242">
        <f>IF(ISBLANK(INDEX('Policy Characteristics'!H:H,MATCH($C1158,'Policy Characteristics'!$C:$C,0))),"",INDEX('Policy Characteristics'!H:H,MATCH($C1158,'Policy Characteristics'!$C:$C,0)))</f>
        <v>0.01</v>
      </c>
      <c r="O1158" s="446" t="str">
        <f>IF(ISBLANK(INDEX('Policy Characteristics'!I:I,MATCH($C1158,'Policy Characteristics'!$C:$C,0))),"",INDEX('Policy Characteristics'!I:I,MATCH($C1158,'Policy Characteristics'!$C:$C,0)))</f>
        <v>% reduction in energy use</v>
      </c>
      <c r="P1158" s="446" t="str">
        <f>IF(ISBLANK(INDEX('Policy Characteristics'!J:J,MATCH($C1158,'Policy Characteristics'!$C:$C,0))),"",INDEX('Policy Characteristics'!J:J,MATCH($C1158,'Policy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8" s="446" t="str">
        <f>IF(ISBLANK(INDEX('Policy Characteristics'!K:K,MATCH($C1158,'Policy Characteristics'!$C:$C,0))),"",INDEX('Policy Characteristics'!K:K,MATCH($C1158,'Policy Characteristics'!$C:$C,0)))</f>
        <v>industry-ag-main.html#eff-stds</v>
      </c>
      <c r="R1158" s="446" t="str">
        <f>IF(ISBLANK(INDEX('Policy Characteristics'!L:L,MATCH($C1158,'Policy Characteristics'!$C:$C,0))),"",INDEX('Policy Characteristics'!L:L,MATCH($C1158,'Policy Characteristics'!$C:$C,0)))</f>
        <v>industry-energy-efficiency-standards.html</v>
      </c>
    </row>
    <row r="1159" spans="1:18" s="446" customFormat="1" x14ac:dyDescent="0.25">
      <c r="A1159" s="446" t="str">
        <f>IF(ISBLANK(INDEX('Policy Characteristics'!A:A,MATCH($C1159,'Policy Characteristics'!$C:$C,0))),"",INDEX('Policy Characteristics'!A:A,MATCH($C1159,'Policy Characteristics'!$C:$C,0)))</f>
        <v>Industry</v>
      </c>
      <c r="B1159" s="467" t="str">
        <f>IF(ISBLANK(INDEX('Policy Characteristics'!B:B,MATCH($C1159,'Policy Characteristics'!$C:$C,0))),"",INDEX('Policy Characteristics'!B:B,MATCH($C1159,'Policy Characteristics'!$C:$C,0)))</f>
        <v>Industry Energy Efficiency Standards</v>
      </c>
      <c r="C1159" s="446" t="str">
        <f t="shared" si="44"/>
        <v>Percentage Improvement in Eqpt Efficiency Standards above BAU</v>
      </c>
      <c r="D1159" s="294" t="s">
        <v>3080</v>
      </c>
      <c r="E1159" s="339" t="s">
        <v>2399</v>
      </c>
      <c r="F1159" t="s">
        <v>3042</v>
      </c>
      <c r="G1159" s="339" t="s">
        <v>2407</v>
      </c>
      <c r="H1159" s="20">
        <v>1119</v>
      </c>
      <c r="I1159" s="468" t="s">
        <v>44</v>
      </c>
      <c r="J1159" s="469" t="str">
        <f>IF(ISBLANK(INDEX('Policy Characteristics'!D:D,MATCH($C1159,'Policy Characteristics'!$C:$C,0))),"",INDEX('Policy Characteristics'!D:D,MATCH($C1159,'Policy Characteristics'!$C:$C,0)))</f>
        <v>Industry Energy Efficiency Standards</v>
      </c>
      <c r="K1159" s="446" t="str">
        <f>IF(ISBLANK(INDEX('Policy Characteristics'!E:E,MATCH($C1159,'Policy Characteristics'!$C:$C,0))),"",INDEX('Policy Characteristics'!E:E,MATCH($C1159,'Policy Characteristics'!$C:$C,0)))</f>
        <v>indst efficiency standards</v>
      </c>
      <c r="L1159" s="242">
        <f>IF(ISBLANK(INDEX('Policy Characteristics'!F:F,MATCH($C1159,'Policy Characteristics'!$C:$C,0))),"",INDEX('Policy Characteristics'!F:F,MATCH($C1159,'Policy Characteristics'!$C:$C,0)))</f>
        <v>0</v>
      </c>
      <c r="M1159" s="242">
        <f>IF(ISBLANK(INDEX('Policy Characteristics'!G:G,MATCH($C1159,'Policy Characteristics'!$C:$C,0))),"",INDEX('Policy Characteristics'!G:G,MATCH($C1159,'Policy Characteristics'!$C:$C,0)))</f>
        <v>0.25</v>
      </c>
      <c r="N1159" s="242">
        <f>IF(ISBLANK(INDEX('Policy Characteristics'!H:H,MATCH($C1159,'Policy Characteristics'!$C:$C,0))),"",INDEX('Policy Characteristics'!H:H,MATCH($C1159,'Policy Characteristics'!$C:$C,0)))</f>
        <v>0.01</v>
      </c>
      <c r="O1159" s="446" t="str">
        <f>IF(ISBLANK(INDEX('Policy Characteristics'!I:I,MATCH($C1159,'Policy Characteristics'!$C:$C,0))),"",INDEX('Policy Characteristics'!I:I,MATCH($C1159,'Policy Characteristics'!$C:$C,0)))</f>
        <v>% reduction in energy use</v>
      </c>
      <c r="P1159" s="446" t="str">
        <f>IF(ISBLANK(INDEX('Policy Characteristics'!J:J,MATCH($C1159,'Policy Characteristics'!$C:$C,0))),"",INDEX('Policy Characteristics'!J:J,MATCH($C1159,'Policy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9" s="446" t="str">
        <f>IF(ISBLANK(INDEX('Policy Characteristics'!K:K,MATCH($C1159,'Policy Characteristics'!$C:$C,0))),"",INDEX('Policy Characteristics'!K:K,MATCH($C1159,'Policy Characteristics'!$C:$C,0)))</f>
        <v>industry-ag-main.html#eff-stds</v>
      </c>
      <c r="R1159" s="446" t="str">
        <f>IF(ISBLANK(INDEX('Policy Characteristics'!L:L,MATCH($C1159,'Policy Characteristics'!$C:$C,0))),"",INDEX('Policy Characteristics'!L:L,MATCH($C1159,'Policy Characteristics'!$C:$C,0)))</f>
        <v>industry-energy-efficiency-standards.html</v>
      </c>
    </row>
    <row r="1160" spans="1:18" s="446" customFormat="1" x14ac:dyDescent="0.25">
      <c r="A1160" s="446" t="str">
        <f>IF(ISBLANK(INDEX('Policy Characteristics'!A:A,MATCH($C1160,'Policy Characteristics'!$C:$C,0))),"",INDEX('Policy Characteristics'!A:A,MATCH($C1160,'Policy Characteristics'!$C:$C,0)))</f>
        <v>Industry</v>
      </c>
      <c r="B1160" s="467" t="str">
        <f>IF(ISBLANK(INDEX('Policy Characteristics'!B:B,MATCH($C1160,'Policy Characteristics'!$C:$C,0))),"",INDEX('Policy Characteristics'!B:B,MATCH($C1160,'Policy Characteristics'!$C:$C,0)))</f>
        <v>Industry Energy Efficiency Standards</v>
      </c>
      <c r="C1160" s="446" t="str">
        <f t="shared" si="44"/>
        <v>Percentage Improvement in Eqpt Efficiency Standards above BAU</v>
      </c>
      <c r="D1160" s="294" t="s">
        <v>3080</v>
      </c>
      <c r="E1160" s="339" t="s">
        <v>2400</v>
      </c>
      <c r="F1160" t="s">
        <v>3042</v>
      </c>
      <c r="G1160" s="339" t="s">
        <v>2408</v>
      </c>
      <c r="H1160" s="20">
        <v>1120</v>
      </c>
      <c r="I1160" s="468" t="s">
        <v>43</v>
      </c>
      <c r="J1160" s="469" t="str">
        <f>IF(ISBLANK(INDEX('Policy Characteristics'!D:D,MATCH($C1160,'Policy Characteristics'!$C:$C,0))),"",INDEX('Policy Characteristics'!D:D,MATCH($C1160,'Policy Characteristics'!$C:$C,0)))</f>
        <v>Industry Energy Efficiency Standards</v>
      </c>
      <c r="K1160" s="446" t="str">
        <f>IF(ISBLANK(INDEX('Policy Characteristics'!E:E,MATCH($C1160,'Policy Characteristics'!$C:$C,0))),"",INDEX('Policy Characteristics'!E:E,MATCH($C1160,'Policy Characteristics'!$C:$C,0)))</f>
        <v>indst efficiency standards</v>
      </c>
      <c r="L1160" s="242">
        <f>IF(ISBLANK(INDEX('Policy Characteristics'!F:F,MATCH($C1160,'Policy Characteristics'!$C:$C,0))),"",INDEX('Policy Characteristics'!F:F,MATCH($C1160,'Policy Characteristics'!$C:$C,0)))</f>
        <v>0</v>
      </c>
      <c r="M1160" s="242">
        <f>IF(ISBLANK(INDEX('Policy Characteristics'!G:G,MATCH($C1160,'Policy Characteristics'!$C:$C,0))),"",INDEX('Policy Characteristics'!G:G,MATCH($C1160,'Policy Characteristics'!$C:$C,0)))</f>
        <v>0.25</v>
      </c>
      <c r="N1160" s="242">
        <f>IF(ISBLANK(INDEX('Policy Characteristics'!H:H,MATCH($C1160,'Policy Characteristics'!$C:$C,0))),"",INDEX('Policy Characteristics'!H:H,MATCH($C1160,'Policy Characteristics'!$C:$C,0)))</f>
        <v>0.01</v>
      </c>
      <c r="O1160" s="446" t="str">
        <f>IF(ISBLANK(INDEX('Policy Characteristics'!I:I,MATCH($C1160,'Policy Characteristics'!$C:$C,0))),"",INDEX('Policy Characteristics'!I:I,MATCH($C1160,'Policy Characteristics'!$C:$C,0)))</f>
        <v>% reduction in energy use</v>
      </c>
      <c r="P1160" s="446" t="str">
        <f>IF(ISBLANK(INDEX('Policy Characteristics'!J:J,MATCH($C1160,'Policy Characteristics'!$C:$C,0))),"",INDEX('Policy Characteristics'!J:J,MATCH($C1160,'Policy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0" s="446" t="str">
        <f>IF(ISBLANK(INDEX('Policy Characteristics'!K:K,MATCH($C1160,'Policy Characteristics'!$C:$C,0))),"",INDEX('Policy Characteristics'!K:K,MATCH($C1160,'Policy Characteristics'!$C:$C,0)))</f>
        <v>industry-ag-main.html#eff-stds</v>
      </c>
      <c r="R1160" s="446" t="str">
        <f>IF(ISBLANK(INDEX('Policy Characteristics'!L:L,MATCH($C1160,'Policy Characteristics'!$C:$C,0))),"",INDEX('Policy Characteristics'!L:L,MATCH($C1160,'Policy Characteristics'!$C:$C,0)))</f>
        <v>industry-energy-efficiency-standards.html</v>
      </c>
    </row>
    <row r="1161" spans="1:18" s="446" customFormat="1" x14ac:dyDescent="0.25">
      <c r="A1161" s="446" t="str">
        <f>IF(ISBLANK(INDEX('Policy Characteristics'!A:A,MATCH($C1161,'Policy Characteristics'!$C:$C,0))),"",INDEX('Policy Characteristics'!A:A,MATCH($C1161,'Policy Characteristics'!$C:$C,0)))</f>
        <v>Industry</v>
      </c>
      <c r="B1161" s="467" t="str">
        <f>IF(ISBLANK(INDEX('Policy Characteristics'!B:B,MATCH($C1161,'Policy Characteristics'!$C:$C,0))),"",INDEX('Policy Characteristics'!B:B,MATCH($C1161,'Policy Characteristics'!$C:$C,0)))</f>
        <v>Industry Energy Efficiency Standards</v>
      </c>
      <c r="C1161" s="446" t="str">
        <f t="shared" si="44"/>
        <v>Percentage Improvement in Eqpt Efficiency Standards above BAU</v>
      </c>
      <c r="D1161" s="294" t="s">
        <v>3080</v>
      </c>
      <c r="E1161" s="339" t="s">
        <v>2401</v>
      </c>
      <c r="F1161" t="s">
        <v>3042</v>
      </c>
      <c r="G1161" s="339" t="s">
        <v>2405</v>
      </c>
      <c r="H1161" s="20">
        <v>1121</v>
      </c>
      <c r="I1161" s="468" t="s">
        <v>44</v>
      </c>
      <c r="J1161" s="469" t="str">
        <f>IF(ISBLANK(INDEX('Policy Characteristics'!D:D,MATCH($C1161,'Policy Characteristics'!$C:$C,0))),"",INDEX('Policy Characteristics'!D:D,MATCH($C1161,'Policy Characteristics'!$C:$C,0)))</f>
        <v>Industry Energy Efficiency Standards</v>
      </c>
      <c r="K1161" s="446" t="str">
        <f>IF(ISBLANK(INDEX('Policy Characteristics'!E:E,MATCH($C1161,'Policy Characteristics'!$C:$C,0))),"",INDEX('Policy Characteristics'!E:E,MATCH($C1161,'Policy Characteristics'!$C:$C,0)))</f>
        <v>indst efficiency standards</v>
      </c>
      <c r="L1161" s="242">
        <f>IF(ISBLANK(INDEX('Policy Characteristics'!F:F,MATCH($C1161,'Policy Characteristics'!$C:$C,0))),"",INDEX('Policy Characteristics'!F:F,MATCH($C1161,'Policy Characteristics'!$C:$C,0)))</f>
        <v>0</v>
      </c>
      <c r="M1161" s="242">
        <f>IF(ISBLANK(INDEX('Policy Characteristics'!G:G,MATCH($C1161,'Policy Characteristics'!$C:$C,0))),"",INDEX('Policy Characteristics'!G:G,MATCH($C1161,'Policy Characteristics'!$C:$C,0)))</f>
        <v>0.25</v>
      </c>
      <c r="N1161" s="242">
        <f>IF(ISBLANK(INDEX('Policy Characteristics'!H:H,MATCH($C1161,'Policy Characteristics'!$C:$C,0))),"",INDEX('Policy Characteristics'!H:H,MATCH($C1161,'Policy Characteristics'!$C:$C,0)))</f>
        <v>0.01</v>
      </c>
      <c r="O1161" s="446" t="str">
        <f>IF(ISBLANK(INDEX('Policy Characteristics'!I:I,MATCH($C1161,'Policy Characteristics'!$C:$C,0))),"",INDEX('Policy Characteristics'!I:I,MATCH($C1161,'Policy Characteristics'!$C:$C,0)))</f>
        <v>% reduction in energy use</v>
      </c>
      <c r="P1161" s="446" t="str">
        <f>IF(ISBLANK(INDEX('Policy Characteristics'!J:J,MATCH($C1161,'Policy Characteristics'!$C:$C,0))),"",INDEX('Policy Characteristics'!J:J,MATCH($C1161,'Policy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1" s="446" t="str">
        <f>IF(ISBLANK(INDEX('Policy Characteristics'!K:K,MATCH($C1161,'Policy Characteristics'!$C:$C,0))),"",INDEX('Policy Characteristics'!K:K,MATCH($C1161,'Policy Characteristics'!$C:$C,0)))</f>
        <v>industry-ag-main.html#eff-stds</v>
      </c>
      <c r="R1161" s="446" t="str">
        <f>IF(ISBLANK(INDEX('Policy Characteristics'!L:L,MATCH($C1161,'Policy Characteristics'!$C:$C,0))),"",INDEX('Policy Characteristics'!L:L,MATCH($C1161,'Policy Characteristics'!$C:$C,0)))</f>
        <v>industry-energy-efficiency-standards.html</v>
      </c>
    </row>
    <row r="1162" spans="1:18" s="446" customFormat="1" x14ac:dyDescent="0.25">
      <c r="A1162" s="446" t="str">
        <f>IF(ISBLANK(INDEX('Policy Characteristics'!A:A,MATCH($C1162,'Policy Characteristics'!$C:$C,0))),"",INDEX('Policy Characteristics'!A:A,MATCH($C1162,'Policy Characteristics'!$C:$C,0)))</f>
        <v>Industry</v>
      </c>
      <c r="B1162" s="467" t="str">
        <f>IF(ISBLANK(INDEX('Policy Characteristics'!B:B,MATCH($C1162,'Policy Characteristics'!$C:$C,0))),"",INDEX('Policy Characteristics'!B:B,MATCH($C1162,'Policy Characteristics'!$C:$C,0)))</f>
        <v>Industry Energy Efficiency Standards</v>
      </c>
      <c r="C1162" s="446" t="str">
        <f t="shared" si="44"/>
        <v>Percentage Improvement in Eqpt Efficiency Standards above BAU</v>
      </c>
      <c r="D1162" s="294" t="s">
        <v>3080</v>
      </c>
      <c r="E1162" s="339" t="s">
        <v>2402</v>
      </c>
      <c r="F1162" t="s">
        <v>3042</v>
      </c>
      <c r="G1162" s="339" t="s">
        <v>2406</v>
      </c>
      <c r="H1162" s="20">
        <v>1122</v>
      </c>
      <c r="I1162" s="468" t="s">
        <v>43</v>
      </c>
      <c r="J1162" s="469" t="str">
        <f>IF(ISBLANK(INDEX('Policy Characteristics'!D:D,MATCH($C1162,'Policy Characteristics'!$C:$C,0))),"",INDEX('Policy Characteristics'!D:D,MATCH($C1162,'Policy Characteristics'!$C:$C,0)))</f>
        <v>Industry Energy Efficiency Standards</v>
      </c>
      <c r="K1162" s="446" t="str">
        <f>IF(ISBLANK(INDEX('Policy Characteristics'!E:E,MATCH($C1162,'Policy Characteristics'!$C:$C,0))),"",INDEX('Policy Characteristics'!E:E,MATCH($C1162,'Policy Characteristics'!$C:$C,0)))</f>
        <v>indst efficiency standards</v>
      </c>
      <c r="L1162" s="242">
        <f>IF(ISBLANK(INDEX('Policy Characteristics'!F:F,MATCH($C1162,'Policy Characteristics'!$C:$C,0))),"",INDEX('Policy Characteristics'!F:F,MATCH($C1162,'Policy Characteristics'!$C:$C,0)))</f>
        <v>0</v>
      </c>
      <c r="M1162" s="242">
        <f>IF(ISBLANK(INDEX('Policy Characteristics'!G:G,MATCH($C1162,'Policy Characteristics'!$C:$C,0))),"",INDEX('Policy Characteristics'!G:G,MATCH($C1162,'Policy Characteristics'!$C:$C,0)))</f>
        <v>0.25</v>
      </c>
      <c r="N1162" s="242">
        <f>IF(ISBLANK(INDEX('Policy Characteristics'!H:H,MATCH($C1162,'Policy Characteristics'!$C:$C,0))),"",INDEX('Policy Characteristics'!H:H,MATCH($C1162,'Policy Characteristics'!$C:$C,0)))</f>
        <v>0.01</v>
      </c>
      <c r="O1162" s="446" t="str">
        <f>IF(ISBLANK(INDEX('Policy Characteristics'!I:I,MATCH($C1162,'Policy Characteristics'!$C:$C,0))),"",INDEX('Policy Characteristics'!I:I,MATCH($C1162,'Policy Characteristics'!$C:$C,0)))</f>
        <v>% reduction in energy use</v>
      </c>
      <c r="P1162" s="446" t="str">
        <f>IF(ISBLANK(INDEX('Policy Characteristics'!J:J,MATCH($C1162,'Policy Characteristics'!$C:$C,0))),"",INDEX('Policy Characteristics'!J:J,MATCH($C1162,'Policy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2" s="446" t="str">
        <f>IF(ISBLANK(INDEX('Policy Characteristics'!K:K,MATCH($C1162,'Policy Characteristics'!$C:$C,0))),"",INDEX('Policy Characteristics'!K:K,MATCH($C1162,'Policy Characteristics'!$C:$C,0)))</f>
        <v>industry-ag-main.html#eff-stds</v>
      </c>
      <c r="R1162" s="446" t="str">
        <f>IF(ISBLANK(INDEX('Policy Characteristics'!L:L,MATCH($C1162,'Policy Characteristics'!$C:$C,0))),"",INDEX('Policy Characteristics'!L:L,MATCH($C1162,'Policy Characteristics'!$C:$C,0)))</f>
        <v>industry-energy-efficiency-standards.html</v>
      </c>
    </row>
    <row r="1163" spans="1:18" s="446" customFormat="1" x14ac:dyDescent="0.25">
      <c r="A1163" s="446" t="str">
        <f>IF(ISBLANK(INDEX('Policy Characteristics'!A:A,MATCH($C1163,'Policy Characteristics'!$C:$C,0))),"",INDEX('Policy Characteristics'!A:A,MATCH($C1163,'Policy Characteristics'!$C:$C,0)))</f>
        <v>Industry</v>
      </c>
      <c r="B1163" s="467" t="str">
        <f>IF(ISBLANK(INDEX('Policy Characteristics'!B:B,MATCH($C1163,'Policy Characteristics'!$C:$C,0))),"",INDEX('Policy Characteristics'!B:B,MATCH($C1163,'Policy Characteristics'!$C:$C,0)))</f>
        <v>Industry Energy Efficiency Standards</v>
      </c>
      <c r="C1163" s="446" t="str">
        <f t="shared" si="44"/>
        <v>Percentage Improvement in Eqpt Efficiency Standards above BAU</v>
      </c>
      <c r="D1163" s="294" t="s">
        <v>3080</v>
      </c>
      <c r="E1163" s="339" t="s">
        <v>2403</v>
      </c>
      <c r="F1163" t="s">
        <v>3042</v>
      </c>
      <c r="G1163" s="339" t="s">
        <v>2409</v>
      </c>
      <c r="H1163" s="20">
        <v>1123</v>
      </c>
      <c r="I1163" s="468" t="s">
        <v>44</v>
      </c>
      <c r="J1163" s="469" t="str">
        <f>IF(ISBLANK(INDEX('Policy Characteristics'!D:D,MATCH($C1163,'Policy Characteristics'!$C:$C,0))),"",INDEX('Policy Characteristics'!D:D,MATCH($C1163,'Policy Characteristics'!$C:$C,0)))</f>
        <v>Industry Energy Efficiency Standards</v>
      </c>
      <c r="K1163" s="446" t="str">
        <f>IF(ISBLANK(INDEX('Policy Characteristics'!E:E,MATCH($C1163,'Policy Characteristics'!$C:$C,0))),"",INDEX('Policy Characteristics'!E:E,MATCH($C1163,'Policy Characteristics'!$C:$C,0)))</f>
        <v>indst efficiency standards</v>
      </c>
      <c r="L1163" s="242">
        <f>IF(ISBLANK(INDEX('Policy Characteristics'!F:F,MATCH($C1163,'Policy Characteristics'!$C:$C,0))),"",INDEX('Policy Characteristics'!F:F,MATCH($C1163,'Policy Characteristics'!$C:$C,0)))</f>
        <v>0</v>
      </c>
      <c r="M1163" s="242">
        <f>IF(ISBLANK(INDEX('Policy Characteristics'!G:G,MATCH($C1163,'Policy Characteristics'!$C:$C,0))),"",INDEX('Policy Characteristics'!G:G,MATCH($C1163,'Policy Characteristics'!$C:$C,0)))</f>
        <v>0.25</v>
      </c>
      <c r="N1163" s="242">
        <f>IF(ISBLANK(INDEX('Policy Characteristics'!H:H,MATCH($C1163,'Policy Characteristics'!$C:$C,0))),"",INDEX('Policy Characteristics'!H:H,MATCH($C1163,'Policy Characteristics'!$C:$C,0)))</f>
        <v>0.01</v>
      </c>
      <c r="O1163" s="446" t="str">
        <f>IF(ISBLANK(INDEX('Policy Characteristics'!I:I,MATCH($C1163,'Policy Characteristics'!$C:$C,0))),"",INDEX('Policy Characteristics'!I:I,MATCH($C1163,'Policy Characteristics'!$C:$C,0)))</f>
        <v>% reduction in energy use</v>
      </c>
      <c r="P1163" s="446" t="str">
        <f>IF(ISBLANK(INDEX('Policy Characteristics'!J:J,MATCH($C1163,'Policy Characteristics'!$C:$C,0))),"",INDEX('Policy Characteristics'!J:J,MATCH($C1163,'Policy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3" s="446" t="str">
        <f>IF(ISBLANK(INDEX('Policy Characteristics'!K:K,MATCH($C1163,'Policy Characteristics'!$C:$C,0))),"",INDEX('Policy Characteristics'!K:K,MATCH($C1163,'Policy Characteristics'!$C:$C,0)))</f>
        <v>industry-ag-main.html#eff-stds</v>
      </c>
      <c r="R1163" s="446" t="str">
        <f>IF(ISBLANK(INDEX('Policy Characteristics'!L:L,MATCH($C1163,'Policy Characteristics'!$C:$C,0))),"",INDEX('Policy Characteristics'!L:L,MATCH($C1163,'Policy Characteristics'!$C:$C,0)))</f>
        <v>industry-energy-efficiency-standards.html</v>
      </c>
    </row>
    <row r="1164" spans="1:18" s="446" customFormat="1" x14ac:dyDescent="0.25">
      <c r="A1164" s="446" t="str">
        <f>IF(ISBLANK(INDEX('Policy Characteristics'!A:A,MATCH($C1164,'Policy Characteristics'!$C:$C,0))),"",INDEX('Policy Characteristics'!A:A,MATCH($C1164,'Policy Characteristics'!$C:$C,0)))</f>
        <v>Industry</v>
      </c>
      <c r="B1164" s="467" t="str">
        <f>IF(ISBLANK(INDEX('Policy Characteristics'!B:B,MATCH($C1164,'Policy Characteristics'!$C:$C,0))),"",INDEX('Policy Characteristics'!B:B,MATCH($C1164,'Policy Characteristics'!$C:$C,0)))</f>
        <v>Industry Energy Efficiency Standards</v>
      </c>
      <c r="C1164" s="446" t="str">
        <f t="shared" si="44"/>
        <v>Percentage Improvement in Eqpt Efficiency Standards above BAU</v>
      </c>
      <c r="D1164" s="294" t="s">
        <v>3080</v>
      </c>
      <c r="E1164" s="339" t="s">
        <v>2706</v>
      </c>
      <c r="F1164" t="s">
        <v>3042</v>
      </c>
      <c r="G1164" s="339" t="s">
        <v>2709</v>
      </c>
      <c r="H1164" s="20">
        <v>1124</v>
      </c>
      <c r="I1164" s="468" t="s">
        <v>44</v>
      </c>
      <c r="J1164" s="469" t="str">
        <f>IF(ISBLANK(INDEX('Policy Characteristics'!D:D,MATCH($C1164,'Policy Characteristics'!$C:$C,0))),"",INDEX('Policy Characteristics'!D:D,MATCH($C1164,'Policy Characteristics'!$C:$C,0)))</f>
        <v>Industry Energy Efficiency Standards</v>
      </c>
      <c r="K1164" s="446" t="str">
        <f>IF(ISBLANK(INDEX('Policy Characteristics'!E:E,MATCH($C1164,'Policy Characteristics'!$C:$C,0))),"",INDEX('Policy Characteristics'!E:E,MATCH($C1164,'Policy Characteristics'!$C:$C,0)))</f>
        <v>indst efficiency standards</v>
      </c>
      <c r="L1164" s="242">
        <f>IF(ISBLANK(INDEX('Policy Characteristics'!F:F,MATCH($C1164,'Policy Characteristics'!$C:$C,0))),"",INDEX('Policy Characteristics'!F:F,MATCH($C1164,'Policy Characteristics'!$C:$C,0)))</f>
        <v>0</v>
      </c>
      <c r="M1164" s="242">
        <f>IF(ISBLANK(INDEX('Policy Characteristics'!G:G,MATCH($C1164,'Policy Characteristics'!$C:$C,0))),"",INDEX('Policy Characteristics'!G:G,MATCH($C1164,'Policy Characteristics'!$C:$C,0)))</f>
        <v>0.25</v>
      </c>
      <c r="N1164" s="242">
        <f>IF(ISBLANK(INDEX('Policy Characteristics'!H:H,MATCH($C1164,'Policy Characteristics'!$C:$C,0))),"",INDEX('Policy Characteristics'!H:H,MATCH($C1164,'Policy Characteristics'!$C:$C,0)))</f>
        <v>0.01</v>
      </c>
      <c r="O1164" s="446" t="str">
        <f>IF(ISBLANK(INDEX('Policy Characteristics'!I:I,MATCH($C1164,'Policy Characteristics'!$C:$C,0))),"",INDEX('Policy Characteristics'!I:I,MATCH($C1164,'Policy Characteristics'!$C:$C,0)))</f>
        <v>% reduction in energy use</v>
      </c>
      <c r="P1164" s="446" t="str">
        <f>IF(ISBLANK(INDEX('Policy Characteristics'!J:J,MATCH($C1164,'Policy Characteristics'!$C:$C,0))),"",INDEX('Policy Characteristics'!J:J,MATCH($C1164,'Policy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4" s="446" t="str">
        <f>IF(ISBLANK(INDEX('Policy Characteristics'!K:K,MATCH($C1164,'Policy Characteristics'!$C:$C,0))),"",INDEX('Policy Characteristics'!K:K,MATCH($C1164,'Policy Characteristics'!$C:$C,0)))</f>
        <v>industry-ag-main.html#eff-stds</v>
      </c>
      <c r="R1164" s="446" t="str">
        <f>IF(ISBLANK(INDEX('Policy Characteristics'!L:L,MATCH($C1164,'Policy Characteristics'!$C:$C,0))),"",INDEX('Policy Characteristics'!L:L,MATCH($C1164,'Policy Characteristics'!$C:$C,0)))</f>
        <v>industry-energy-efficiency-standards.html</v>
      </c>
    </row>
    <row r="1165" spans="1:18" s="446" customFormat="1" x14ac:dyDescent="0.25">
      <c r="A1165" s="446" t="str">
        <f>IF(ISBLANK(INDEX('Policy Characteristics'!A:A,MATCH($C1165,'Policy Characteristics'!$C:$C,0))),"",INDEX('Policy Characteristics'!A:A,MATCH($C1165,'Policy Characteristics'!$C:$C,0)))</f>
        <v>Industry</v>
      </c>
      <c r="B1165" s="467" t="str">
        <f>IF(ISBLANK(INDEX('Policy Characteristics'!B:B,MATCH($C1165,'Policy Characteristics'!$C:$C,0))),"",INDEX('Policy Characteristics'!B:B,MATCH($C1165,'Policy Characteristics'!$C:$C,0)))</f>
        <v>Industry Energy Efficiency Standards</v>
      </c>
      <c r="C1165" s="446" t="str">
        <f t="shared" si="44"/>
        <v>Percentage Improvement in Eqpt Efficiency Standards above BAU</v>
      </c>
      <c r="D1165" s="294" t="s">
        <v>3080</v>
      </c>
      <c r="E1165" s="339" t="s">
        <v>2707</v>
      </c>
      <c r="F1165" t="s">
        <v>3042</v>
      </c>
      <c r="G1165" s="339" t="s">
        <v>2711</v>
      </c>
      <c r="H1165" s="20">
        <v>1125</v>
      </c>
      <c r="I1165" s="468" t="s">
        <v>44</v>
      </c>
      <c r="J1165" s="469" t="str">
        <f>IF(ISBLANK(INDEX('Policy Characteristics'!D:D,MATCH($C1165,'Policy Characteristics'!$C:$C,0))),"",INDEX('Policy Characteristics'!D:D,MATCH($C1165,'Policy Characteristics'!$C:$C,0)))</f>
        <v>Industry Energy Efficiency Standards</v>
      </c>
      <c r="K1165" s="446" t="str">
        <f>IF(ISBLANK(INDEX('Policy Characteristics'!E:E,MATCH($C1165,'Policy Characteristics'!$C:$C,0))),"",INDEX('Policy Characteristics'!E:E,MATCH($C1165,'Policy Characteristics'!$C:$C,0)))</f>
        <v>indst efficiency standards</v>
      </c>
      <c r="L1165" s="242">
        <f>IF(ISBLANK(INDEX('Policy Characteristics'!F:F,MATCH($C1165,'Policy Characteristics'!$C:$C,0))),"",INDEX('Policy Characteristics'!F:F,MATCH($C1165,'Policy Characteristics'!$C:$C,0)))</f>
        <v>0</v>
      </c>
      <c r="M1165" s="242">
        <f>IF(ISBLANK(INDEX('Policy Characteristics'!G:G,MATCH($C1165,'Policy Characteristics'!$C:$C,0))),"",INDEX('Policy Characteristics'!G:G,MATCH($C1165,'Policy Characteristics'!$C:$C,0)))</f>
        <v>0.25</v>
      </c>
      <c r="N1165" s="242">
        <f>IF(ISBLANK(INDEX('Policy Characteristics'!H:H,MATCH($C1165,'Policy Characteristics'!$C:$C,0))),"",INDEX('Policy Characteristics'!H:H,MATCH($C1165,'Policy Characteristics'!$C:$C,0)))</f>
        <v>0.01</v>
      </c>
      <c r="O1165" s="446" t="str">
        <f>IF(ISBLANK(INDEX('Policy Characteristics'!I:I,MATCH($C1165,'Policy Characteristics'!$C:$C,0))),"",INDEX('Policy Characteristics'!I:I,MATCH($C1165,'Policy Characteristics'!$C:$C,0)))</f>
        <v>% reduction in energy use</v>
      </c>
      <c r="P1165" s="446" t="str">
        <f>IF(ISBLANK(INDEX('Policy Characteristics'!J:J,MATCH($C1165,'Policy Characteristics'!$C:$C,0))),"",INDEX('Policy Characteristics'!J:J,MATCH($C1165,'Policy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5" s="446" t="str">
        <f>IF(ISBLANK(INDEX('Policy Characteristics'!K:K,MATCH($C1165,'Policy Characteristics'!$C:$C,0))),"",INDEX('Policy Characteristics'!K:K,MATCH($C1165,'Policy Characteristics'!$C:$C,0)))</f>
        <v>industry-ag-main.html#eff-stds</v>
      </c>
      <c r="R1165" s="446" t="str">
        <f>IF(ISBLANK(INDEX('Policy Characteristics'!L:L,MATCH($C1165,'Policy Characteristics'!$C:$C,0))),"",INDEX('Policy Characteristics'!L:L,MATCH($C1165,'Policy Characteristics'!$C:$C,0)))</f>
        <v>industry-energy-efficiency-standards.html</v>
      </c>
    </row>
    <row r="1166" spans="1:18" s="446" customFormat="1" x14ac:dyDescent="0.25">
      <c r="A1166" s="446" t="str">
        <f>IF(ISBLANK(INDEX('Policy Characteristics'!A:A,MATCH($C1166,'Policy Characteristics'!$C:$C,0))),"",INDEX('Policy Characteristics'!A:A,MATCH($C1166,'Policy Characteristics'!$C:$C,0)))</f>
        <v>Industry</v>
      </c>
      <c r="B1166" s="467" t="str">
        <f>IF(ISBLANK(INDEX('Policy Characteristics'!B:B,MATCH($C1166,'Policy Characteristics'!$C:$C,0))),"",INDEX('Policy Characteristics'!B:B,MATCH($C1166,'Policy Characteristics'!$C:$C,0)))</f>
        <v>Industry Energy Efficiency Standards</v>
      </c>
      <c r="C1166" s="446" t="str">
        <f t="shared" si="44"/>
        <v>Percentage Improvement in Eqpt Efficiency Standards above BAU</v>
      </c>
      <c r="D1166" s="294" t="s">
        <v>3080</v>
      </c>
      <c r="E1166" s="339" t="s">
        <v>2708</v>
      </c>
      <c r="F1166" t="s">
        <v>3042</v>
      </c>
      <c r="G1166" s="339" t="s">
        <v>2712</v>
      </c>
      <c r="H1166" s="20">
        <v>1126</v>
      </c>
      <c r="I1166" s="468" t="s">
        <v>43</v>
      </c>
      <c r="J1166" s="469" t="str">
        <f>IF(ISBLANK(INDEX('Policy Characteristics'!D:D,MATCH($C1166,'Policy Characteristics'!$C:$C,0))),"",INDEX('Policy Characteristics'!D:D,MATCH($C1166,'Policy Characteristics'!$C:$C,0)))</f>
        <v>Industry Energy Efficiency Standards</v>
      </c>
      <c r="K1166" s="446" t="str">
        <f>IF(ISBLANK(INDEX('Policy Characteristics'!E:E,MATCH($C1166,'Policy Characteristics'!$C:$C,0))),"",INDEX('Policy Characteristics'!E:E,MATCH($C1166,'Policy Characteristics'!$C:$C,0)))</f>
        <v>indst efficiency standards</v>
      </c>
      <c r="L1166" s="242">
        <f>IF(ISBLANK(INDEX('Policy Characteristics'!F:F,MATCH($C1166,'Policy Characteristics'!$C:$C,0))),"",INDEX('Policy Characteristics'!F:F,MATCH($C1166,'Policy Characteristics'!$C:$C,0)))</f>
        <v>0</v>
      </c>
      <c r="M1166" s="242">
        <f>IF(ISBLANK(INDEX('Policy Characteristics'!G:G,MATCH($C1166,'Policy Characteristics'!$C:$C,0))),"",INDEX('Policy Characteristics'!G:G,MATCH($C1166,'Policy Characteristics'!$C:$C,0)))</f>
        <v>0.25</v>
      </c>
      <c r="N1166" s="242">
        <f>IF(ISBLANK(INDEX('Policy Characteristics'!H:H,MATCH($C1166,'Policy Characteristics'!$C:$C,0))),"",INDEX('Policy Characteristics'!H:H,MATCH($C1166,'Policy Characteristics'!$C:$C,0)))</f>
        <v>0.01</v>
      </c>
      <c r="O1166" s="446" t="str">
        <f>IF(ISBLANK(INDEX('Policy Characteristics'!I:I,MATCH($C1166,'Policy Characteristics'!$C:$C,0))),"",INDEX('Policy Characteristics'!I:I,MATCH($C1166,'Policy Characteristics'!$C:$C,0)))</f>
        <v>% reduction in energy use</v>
      </c>
      <c r="P1166" s="446" t="str">
        <f>IF(ISBLANK(INDEX('Policy Characteristics'!J:J,MATCH($C1166,'Policy Characteristics'!$C:$C,0))),"",INDEX('Policy Characteristics'!J:J,MATCH($C1166,'Policy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6" s="446" t="str">
        <f>IF(ISBLANK(INDEX('Policy Characteristics'!K:K,MATCH($C1166,'Policy Characteristics'!$C:$C,0))),"",INDEX('Policy Characteristics'!K:K,MATCH($C1166,'Policy Characteristics'!$C:$C,0)))</f>
        <v>industry-ag-main.html#eff-stds</v>
      </c>
      <c r="R1166" s="446" t="str">
        <f>IF(ISBLANK(INDEX('Policy Characteristics'!L:L,MATCH($C1166,'Policy Characteristics'!$C:$C,0))),"",INDEX('Policy Characteristics'!L:L,MATCH($C1166,'Policy Characteristics'!$C:$C,0)))</f>
        <v>industry-energy-efficiency-standards.html</v>
      </c>
    </row>
    <row r="1167" spans="1:18" s="446" customFormat="1" x14ac:dyDescent="0.25">
      <c r="A1167" s="446" t="str">
        <f>IF(ISBLANK(INDEX('Policy Characteristics'!A:A,MATCH($C1167,'Policy Characteristics'!$C:$C,0))),"",INDEX('Policy Characteristics'!A:A,MATCH($C1167,'Policy Characteristics'!$C:$C,0)))</f>
        <v>Industry</v>
      </c>
      <c r="B1167" s="467" t="str">
        <f>IF(ISBLANK(INDEX('Policy Characteristics'!B:B,MATCH($C1167,'Policy Characteristics'!$C:$C,0))),"",INDEX('Policy Characteristics'!B:B,MATCH($C1167,'Policy Characteristics'!$C:$C,0)))</f>
        <v>Industry Energy Efficiency Standards</v>
      </c>
      <c r="C1167" s="446" t="str">
        <f t="shared" si="44"/>
        <v>Percentage Improvement in Eqpt Efficiency Standards above BAU</v>
      </c>
      <c r="D1167" s="294" t="s">
        <v>3080</v>
      </c>
      <c r="E1167" s="339" t="s">
        <v>2705</v>
      </c>
      <c r="F1167" t="s">
        <v>3042</v>
      </c>
      <c r="G1167" s="339" t="s">
        <v>2710</v>
      </c>
      <c r="H1167" s="20">
        <v>1127</v>
      </c>
      <c r="I1167" s="468" t="s">
        <v>44</v>
      </c>
      <c r="J1167" s="469" t="str">
        <f>IF(ISBLANK(INDEX('Policy Characteristics'!D:D,MATCH($C1167,'Policy Characteristics'!$C:$C,0))),"",INDEX('Policy Characteristics'!D:D,MATCH($C1167,'Policy Characteristics'!$C:$C,0)))</f>
        <v>Industry Energy Efficiency Standards</v>
      </c>
      <c r="K1167" s="446" t="str">
        <f>IF(ISBLANK(INDEX('Policy Characteristics'!E:E,MATCH($C1167,'Policy Characteristics'!$C:$C,0))),"",INDEX('Policy Characteristics'!E:E,MATCH($C1167,'Policy Characteristics'!$C:$C,0)))</f>
        <v>indst efficiency standards</v>
      </c>
      <c r="L1167" s="242">
        <f>IF(ISBLANK(INDEX('Policy Characteristics'!F:F,MATCH($C1167,'Policy Characteristics'!$C:$C,0))),"",INDEX('Policy Characteristics'!F:F,MATCH($C1167,'Policy Characteristics'!$C:$C,0)))</f>
        <v>0</v>
      </c>
      <c r="M1167" s="242">
        <f>IF(ISBLANK(INDEX('Policy Characteristics'!G:G,MATCH($C1167,'Policy Characteristics'!$C:$C,0))),"",INDEX('Policy Characteristics'!G:G,MATCH($C1167,'Policy Characteristics'!$C:$C,0)))</f>
        <v>0.25</v>
      </c>
      <c r="N1167" s="242">
        <f>IF(ISBLANK(INDEX('Policy Characteristics'!H:H,MATCH($C1167,'Policy Characteristics'!$C:$C,0))),"",INDEX('Policy Characteristics'!H:H,MATCH($C1167,'Policy Characteristics'!$C:$C,0)))</f>
        <v>0.01</v>
      </c>
      <c r="O1167" s="446" t="str">
        <f>IF(ISBLANK(INDEX('Policy Characteristics'!I:I,MATCH($C1167,'Policy Characteristics'!$C:$C,0))),"",INDEX('Policy Characteristics'!I:I,MATCH($C1167,'Policy Characteristics'!$C:$C,0)))</f>
        <v>% reduction in energy use</v>
      </c>
      <c r="P1167" s="446" t="str">
        <f>IF(ISBLANK(INDEX('Policy Characteristics'!J:J,MATCH($C1167,'Policy Characteristics'!$C:$C,0))),"",INDEX('Policy Characteristics'!J:J,MATCH($C1167,'Policy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7" s="446" t="str">
        <f>IF(ISBLANK(INDEX('Policy Characteristics'!K:K,MATCH($C1167,'Policy Characteristics'!$C:$C,0))),"",INDEX('Policy Characteristics'!K:K,MATCH($C1167,'Policy Characteristics'!$C:$C,0)))</f>
        <v>industry-ag-main.html#eff-stds</v>
      </c>
      <c r="R1167" s="446" t="str">
        <f>IF(ISBLANK(INDEX('Policy Characteristics'!L:L,MATCH($C1167,'Policy Characteristics'!$C:$C,0))),"",INDEX('Policy Characteristics'!L:L,MATCH($C1167,'Policy Characteristics'!$C:$C,0)))</f>
        <v>industry-energy-efficiency-standards.html</v>
      </c>
    </row>
    <row r="1168" spans="1:18" s="446" customFormat="1" x14ac:dyDescent="0.25">
      <c r="A1168" s="446" t="str">
        <f>IF(ISBLANK(INDEX('Policy Characteristics'!A:A,MATCH($C1168,'Policy Characteristics'!$C:$C,0))),"",INDEX('Policy Characteristics'!A:A,MATCH($C1168,'Policy Characteristics'!$C:$C,0)))</f>
        <v>Industry</v>
      </c>
      <c r="B1168" s="467" t="str">
        <f>IF(ISBLANK(INDEX('Policy Characteristics'!B:B,MATCH($C1168,'Policy Characteristics'!$C:$C,0))),"",INDEX('Policy Characteristics'!B:B,MATCH($C1168,'Policy Characteristics'!$C:$C,0)))</f>
        <v>Industry Energy Efficiency Standards</v>
      </c>
      <c r="C1168" s="446" t="str">
        <f t="shared" si="44"/>
        <v>Percentage Improvement in Eqpt Efficiency Standards above BAU</v>
      </c>
      <c r="D1168" s="294" t="s">
        <v>3081</v>
      </c>
      <c r="E1168" s="339" t="s">
        <v>2398</v>
      </c>
      <c r="F1168" t="s">
        <v>3043</v>
      </c>
      <c r="G1168" s="339" t="s">
        <v>2404</v>
      </c>
      <c r="H1168" s="20">
        <v>1128</v>
      </c>
      <c r="I1168" s="468" t="s">
        <v>43</v>
      </c>
      <c r="J1168" s="469" t="str">
        <f>IF(ISBLANK(INDEX('Policy Characteristics'!D:D,MATCH($C1168,'Policy Characteristics'!$C:$C,0))),"",INDEX('Policy Characteristics'!D:D,MATCH($C1168,'Policy Characteristics'!$C:$C,0)))</f>
        <v>Industry Energy Efficiency Standards</v>
      </c>
      <c r="K1168" s="446" t="str">
        <f>IF(ISBLANK(INDEX('Policy Characteristics'!E:E,MATCH($C1168,'Policy Characteristics'!$C:$C,0))),"",INDEX('Policy Characteristics'!E:E,MATCH($C1168,'Policy Characteristics'!$C:$C,0)))</f>
        <v>indst efficiency standards</v>
      </c>
      <c r="L1168" s="242">
        <f>IF(ISBLANK(INDEX('Policy Characteristics'!F:F,MATCH($C1168,'Policy Characteristics'!$C:$C,0))),"",INDEX('Policy Characteristics'!F:F,MATCH($C1168,'Policy Characteristics'!$C:$C,0)))</f>
        <v>0</v>
      </c>
      <c r="M1168" s="242">
        <f>IF(ISBLANK(INDEX('Policy Characteristics'!G:G,MATCH($C1168,'Policy Characteristics'!$C:$C,0))),"",INDEX('Policy Characteristics'!G:G,MATCH($C1168,'Policy Characteristics'!$C:$C,0)))</f>
        <v>0.25</v>
      </c>
      <c r="N1168" s="242">
        <f>IF(ISBLANK(INDEX('Policy Characteristics'!H:H,MATCH($C1168,'Policy Characteristics'!$C:$C,0))),"",INDEX('Policy Characteristics'!H:H,MATCH($C1168,'Policy Characteristics'!$C:$C,0)))</f>
        <v>0.01</v>
      </c>
      <c r="O1168" s="446" t="str">
        <f>IF(ISBLANK(INDEX('Policy Characteristics'!I:I,MATCH($C1168,'Policy Characteristics'!$C:$C,0))),"",INDEX('Policy Characteristics'!I:I,MATCH($C1168,'Policy Characteristics'!$C:$C,0)))</f>
        <v>% reduction in energy use</v>
      </c>
      <c r="P1168" s="446" t="str">
        <f>IF(ISBLANK(INDEX('Policy Characteristics'!J:J,MATCH($C1168,'Policy Characteristics'!$C:$C,0))),"",INDEX('Policy Characteristics'!J:J,MATCH($C1168,'Policy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8" s="446" t="str">
        <f>IF(ISBLANK(INDEX('Policy Characteristics'!K:K,MATCH($C1168,'Policy Characteristics'!$C:$C,0))),"",INDEX('Policy Characteristics'!K:K,MATCH($C1168,'Policy Characteristics'!$C:$C,0)))</f>
        <v>industry-ag-main.html#eff-stds</v>
      </c>
      <c r="R1168" s="446" t="str">
        <f>IF(ISBLANK(INDEX('Policy Characteristics'!L:L,MATCH($C1168,'Policy Characteristics'!$C:$C,0))),"",INDEX('Policy Characteristics'!L:L,MATCH($C1168,'Policy Characteristics'!$C:$C,0)))</f>
        <v>industry-energy-efficiency-standards.html</v>
      </c>
    </row>
    <row r="1169" spans="1:18" s="446" customFormat="1" x14ac:dyDescent="0.25">
      <c r="A1169" s="446" t="str">
        <f>IF(ISBLANK(INDEX('Policy Characteristics'!A:A,MATCH($C1169,'Policy Characteristics'!$C:$C,0))),"",INDEX('Policy Characteristics'!A:A,MATCH($C1169,'Policy Characteristics'!$C:$C,0)))</f>
        <v>Industry</v>
      </c>
      <c r="B1169" s="467" t="str">
        <f>IF(ISBLANK(INDEX('Policy Characteristics'!B:B,MATCH($C1169,'Policy Characteristics'!$C:$C,0))),"",INDEX('Policy Characteristics'!B:B,MATCH($C1169,'Policy Characteristics'!$C:$C,0)))</f>
        <v>Industry Energy Efficiency Standards</v>
      </c>
      <c r="C1169" s="446" t="str">
        <f t="shared" si="44"/>
        <v>Percentage Improvement in Eqpt Efficiency Standards above BAU</v>
      </c>
      <c r="D1169" s="294" t="s">
        <v>3081</v>
      </c>
      <c r="E1169" s="339" t="s">
        <v>2399</v>
      </c>
      <c r="F1169" t="s">
        <v>3043</v>
      </c>
      <c r="G1169" s="339" t="s">
        <v>2407</v>
      </c>
      <c r="H1169" s="20">
        <v>1129</v>
      </c>
      <c r="I1169" s="468" t="s">
        <v>44</v>
      </c>
      <c r="J1169" s="469" t="str">
        <f>IF(ISBLANK(INDEX('Policy Characteristics'!D:D,MATCH($C1169,'Policy Characteristics'!$C:$C,0))),"",INDEX('Policy Characteristics'!D:D,MATCH($C1169,'Policy Characteristics'!$C:$C,0)))</f>
        <v>Industry Energy Efficiency Standards</v>
      </c>
      <c r="K1169" s="446" t="str">
        <f>IF(ISBLANK(INDEX('Policy Characteristics'!E:E,MATCH($C1169,'Policy Characteristics'!$C:$C,0))),"",INDEX('Policy Characteristics'!E:E,MATCH($C1169,'Policy Characteristics'!$C:$C,0)))</f>
        <v>indst efficiency standards</v>
      </c>
      <c r="L1169" s="242">
        <f>IF(ISBLANK(INDEX('Policy Characteristics'!F:F,MATCH($C1169,'Policy Characteristics'!$C:$C,0))),"",INDEX('Policy Characteristics'!F:F,MATCH($C1169,'Policy Characteristics'!$C:$C,0)))</f>
        <v>0</v>
      </c>
      <c r="M1169" s="242">
        <f>IF(ISBLANK(INDEX('Policy Characteristics'!G:G,MATCH($C1169,'Policy Characteristics'!$C:$C,0))),"",INDEX('Policy Characteristics'!G:G,MATCH($C1169,'Policy Characteristics'!$C:$C,0)))</f>
        <v>0.25</v>
      </c>
      <c r="N1169" s="242">
        <f>IF(ISBLANK(INDEX('Policy Characteristics'!H:H,MATCH($C1169,'Policy Characteristics'!$C:$C,0))),"",INDEX('Policy Characteristics'!H:H,MATCH($C1169,'Policy Characteristics'!$C:$C,0)))</f>
        <v>0.01</v>
      </c>
      <c r="O1169" s="446" t="str">
        <f>IF(ISBLANK(INDEX('Policy Characteristics'!I:I,MATCH($C1169,'Policy Characteristics'!$C:$C,0))),"",INDEX('Policy Characteristics'!I:I,MATCH($C1169,'Policy Characteristics'!$C:$C,0)))</f>
        <v>% reduction in energy use</v>
      </c>
      <c r="P1169" s="446" t="str">
        <f>IF(ISBLANK(INDEX('Policy Characteristics'!J:J,MATCH($C1169,'Policy Characteristics'!$C:$C,0))),"",INDEX('Policy Characteristics'!J:J,MATCH($C1169,'Policy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9" s="446" t="str">
        <f>IF(ISBLANK(INDEX('Policy Characteristics'!K:K,MATCH($C1169,'Policy Characteristics'!$C:$C,0))),"",INDEX('Policy Characteristics'!K:K,MATCH($C1169,'Policy Characteristics'!$C:$C,0)))</f>
        <v>industry-ag-main.html#eff-stds</v>
      </c>
      <c r="R1169" s="446" t="str">
        <f>IF(ISBLANK(INDEX('Policy Characteristics'!L:L,MATCH($C1169,'Policy Characteristics'!$C:$C,0))),"",INDEX('Policy Characteristics'!L:L,MATCH($C1169,'Policy Characteristics'!$C:$C,0)))</f>
        <v>industry-energy-efficiency-standards.html</v>
      </c>
    </row>
    <row r="1170" spans="1:18" s="446" customFormat="1" x14ac:dyDescent="0.25">
      <c r="A1170" s="446" t="str">
        <f>IF(ISBLANK(INDEX('Policy Characteristics'!A:A,MATCH($C1170,'Policy Characteristics'!$C:$C,0))),"",INDEX('Policy Characteristics'!A:A,MATCH($C1170,'Policy Characteristics'!$C:$C,0)))</f>
        <v>Industry</v>
      </c>
      <c r="B1170" s="467" t="str">
        <f>IF(ISBLANK(INDEX('Policy Characteristics'!B:B,MATCH($C1170,'Policy Characteristics'!$C:$C,0))),"",INDEX('Policy Characteristics'!B:B,MATCH($C1170,'Policy Characteristics'!$C:$C,0)))</f>
        <v>Industry Energy Efficiency Standards</v>
      </c>
      <c r="C1170" s="446" t="str">
        <f t="shared" si="44"/>
        <v>Percentage Improvement in Eqpt Efficiency Standards above BAU</v>
      </c>
      <c r="D1170" s="294" t="s">
        <v>3081</v>
      </c>
      <c r="E1170" s="339" t="s">
        <v>2400</v>
      </c>
      <c r="F1170" t="s">
        <v>3043</v>
      </c>
      <c r="G1170" s="339" t="s">
        <v>2408</v>
      </c>
      <c r="H1170" s="20">
        <v>1130</v>
      </c>
      <c r="I1170" s="468" t="s">
        <v>43</v>
      </c>
      <c r="J1170" s="469" t="str">
        <f>IF(ISBLANK(INDEX('Policy Characteristics'!D:D,MATCH($C1170,'Policy Characteristics'!$C:$C,0))),"",INDEX('Policy Characteristics'!D:D,MATCH($C1170,'Policy Characteristics'!$C:$C,0)))</f>
        <v>Industry Energy Efficiency Standards</v>
      </c>
      <c r="K1170" s="446" t="str">
        <f>IF(ISBLANK(INDEX('Policy Characteristics'!E:E,MATCH($C1170,'Policy Characteristics'!$C:$C,0))),"",INDEX('Policy Characteristics'!E:E,MATCH($C1170,'Policy Characteristics'!$C:$C,0)))</f>
        <v>indst efficiency standards</v>
      </c>
      <c r="L1170" s="242">
        <f>IF(ISBLANK(INDEX('Policy Characteristics'!F:F,MATCH($C1170,'Policy Characteristics'!$C:$C,0))),"",INDEX('Policy Characteristics'!F:F,MATCH($C1170,'Policy Characteristics'!$C:$C,0)))</f>
        <v>0</v>
      </c>
      <c r="M1170" s="242">
        <f>IF(ISBLANK(INDEX('Policy Characteristics'!G:G,MATCH($C1170,'Policy Characteristics'!$C:$C,0))),"",INDEX('Policy Characteristics'!G:G,MATCH($C1170,'Policy Characteristics'!$C:$C,0)))</f>
        <v>0.25</v>
      </c>
      <c r="N1170" s="242">
        <f>IF(ISBLANK(INDEX('Policy Characteristics'!H:H,MATCH($C1170,'Policy Characteristics'!$C:$C,0))),"",INDEX('Policy Characteristics'!H:H,MATCH($C1170,'Policy Characteristics'!$C:$C,0)))</f>
        <v>0.01</v>
      </c>
      <c r="O1170" s="446" t="str">
        <f>IF(ISBLANK(INDEX('Policy Characteristics'!I:I,MATCH($C1170,'Policy Characteristics'!$C:$C,0))),"",INDEX('Policy Characteristics'!I:I,MATCH($C1170,'Policy Characteristics'!$C:$C,0)))</f>
        <v>% reduction in energy use</v>
      </c>
      <c r="P1170" s="446" t="str">
        <f>IF(ISBLANK(INDEX('Policy Characteristics'!J:J,MATCH($C1170,'Policy Characteristics'!$C:$C,0))),"",INDEX('Policy Characteristics'!J:J,MATCH($C1170,'Policy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0" s="446" t="str">
        <f>IF(ISBLANK(INDEX('Policy Characteristics'!K:K,MATCH($C1170,'Policy Characteristics'!$C:$C,0))),"",INDEX('Policy Characteristics'!K:K,MATCH($C1170,'Policy Characteristics'!$C:$C,0)))</f>
        <v>industry-ag-main.html#eff-stds</v>
      </c>
      <c r="R1170" s="446" t="str">
        <f>IF(ISBLANK(INDEX('Policy Characteristics'!L:L,MATCH($C1170,'Policy Characteristics'!$C:$C,0))),"",INDEX('Policy Characteristics'!L:L,MATCH($C1170,'Policy Characteristics'!$C:$C,0)))</f>
        <v>industry-energy-efficiency-standards.html</v>
      </c>
    </row>
    <row r="1171" spans="1:18" s="446" customFormat="1" x14ac:dyDescent="0.25">
      <c r="A1171" s="446" t="str">
        <f>IF(ISBLANK(INDEX('Policy Characteristics'!A:A,MATCH($C1171,'Policy Characteristics'!$C:$C,0))),"",INDEX('Policy Characteristics'!A:A,MATCH($C1171,'Policy Characteristics'!$C:$C,0)))</f>
        <v>Industry</v>
      </c>
      <c r="B1171" s="467" t="str">
        <f>IF(ISBLANK(INDEX('Policy Characteristics'!B:B,MATCH($C1171,'Policy Characteristics'!$C:$C,0))),"",INDEX('Policy Characteristics'!B:B,MATCH($C1171,'Policy Characteristics'!$C:$C,0)))</f>
        <v>Industry Energy Efficiency Standards</v>
      </c>
      <c r="C1171" s="446" t="str">
        <f t="shared" si="44"/>
        <v>Percentage Improvement in Eqpt Efficiency Standards above BAU</v>
      </c>
      <c r="D1171" s="294" t="s">
        <v>3081</v>
      </c>
      <c r="E1171" s="339" t="s">
        <v>2401</v>
      </c>
      <c r="F1171" t="s">
        <v>3043</v>
      </c>
      <c r="G1171" s="339" t="s">
        <v>2405</v>
      </c>
      <c r="H1171" s="20">
        <v>1131</v>
      </c>
      <c r="I1171" s="468" t="s">
        <v>44</v>
      </c>
      <c r="J1171" s="469" t="str">
        <f>IF(ISBLANK(INDEX('Policy Characteristics'!D:D,MATCH($C1171,'Policy Characteristics'!$C:$C,0))),"",INDEX('Policy Characteristics'!D:D,MATCH($C1171,'Policy Characteristics'!$C:$C,0)))</f>
        <v>Industry Energy Efficiency Standards</v>
      </c>
      <c r="K1171" s="446" t="str">
        <f>IF(ISBLANK(INDEX('Policy Characteristics'!E:E,MATCH($C1171,'Policy Characteristics'!$C:$C,0))),"",INDEX('Policy Characteristics'!E:E,MATCH($C1171,'Policy Characteristics'!$C:$C,0)))</f>
        <v>indst efficiency standards</v>
      </c>
      <c r="L1171" s="242">
        <f>IF(ISBLANK(INDEX('Policy Characteristics'!F:F,MATCH($C1171,'Policy Characteristics'!$C:$C,0))),"",INDEX('Policy Characteristics'!F:F,MATCH($C1171,'Policy Characteristics'!$C:$C,0)))</f>
        <v>0</v>
      </c>
      <c r="M1171" s="242">
        <f>IF(ISBLANK(INDEX('Policy Characteristics'!G:G,MATCH($C1171,'Policy Characteristics'!$C:$C,0))),"",INDEX('Policy Characteristics'!G:G,MATCH($C1171,'Policy Characteristics'!$C:$C,0)))</f>
        <v>0.25</v>
      </c>
      <c r="N1171" s="242">
        <f>IF(ISBLANK(INDEX('Policy Characteristics'!H:H,MATCH($C1171,'Policy Characteristics'!$C:$C,0))),"",INDEX('Policy Characteristics'!H:H,MATCH($C1171,'Policy Characteristics'!$C:$C,0)))</f>
        <v>0.01</v>
      </c>
      <c r="O1171" s="446" t="str">
        <f>IF(ISBLANK(INDEX('Policy Characteristics'!I:I,MATCH($C1171,'Policy Characteristics'!$C:$C,0))),"",INDEX('Policy Characteristics'!I:I,MATCH($C1171,'Policy Characteristics'!$C:$C,0)))</f>
        <v>% reduction in energy use</v>
      </c>
      <c r="P1171" s="446" t="str">
        <f>IF(ISBLANK(INDEX('Policy Characteristics'!J:J,MATCH($C1171,'Policy Characteristics'!$C:$C,0))),"",INDEX('Policy Characteristics'!J:J,MATCH($C1171,'Policy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1" s="446" t="str">
        <f>IF(ISBLANK(INDEX('Policy Characteristics'!K:K,MATCH($C1171,'Policy Characteristics'!$C:$C,0))),"",INDEX('Policy Characteristics'!K:K,MATCH($C1171,'Policy Characteristics'!$C:$C,0)))</f>
        <v>industry-ag-main.html#eff-stds</v>
      </c>
      <c r="R1171" s="446" t="str">
        <f>IF(ISBLANK(INDEX('Policy Characteristics'!L:L,MATCH($C1171,'Policy Characteristics'!$C:$C,0))),"",INDEX('Policy Characteristics'!L:L,MATCH($C1171,'Policy Characteristics'!$C:$C,0)))</f>
        <v>industry-energy-efficiency-standards.html</v>
      </c>
    </row>
    <row r="1172" spans="1:18" s="446" customFormat="1" x14ac:dyDescent="0.25">
      <c r="A1172" s="446" t="str">
        <f>IF(ISBLANK(INDEX('Policy Characteristics'!A:A,MATCH($C1172,'Policy Characteristics'!$C:$C,0))),"",INDEX('Policy Characteristics'!A:A,MATCH($C1172,'Policy Characteristics'!$C:$C,0)))</f>
        <v>Industry</v>
      </c>
      <c r="B1172" s="467" t="str">
        <f>IF(ISBLANK(INDEX('Policy Characteristics'!B:B,MATCH($C1172,'Policy Characteristics'!$C:$C,0))),"",INDEX('Policy Characteristics'!B:B,MATCH($C1172,'Policy Characteristics'!$C:$C,0)))</f>
        <v>Industry Energy Efficiency Standards</v>
      </c>
      <c r="C1172" s="446" t="str">
        <f t="shared" si="44"/>
        <v>Percentage Improvement in Eqpt Efficiency Standards above BAU</v>
      </c>
      <c r="D1172" s="294" t="s">
        <v>3081</v>
      </c>
      <c r="E1172" s="339" t="s">
        <v>2402</v>
      </c>
      <c r="F1172" t="s">
        <v>3043</v>
      </c>
      <c r="G1172" s="339" t="s">
        <v>2406</v>
      </c>
      <c r="H1172" s="20">
        <v>1132</v>
      </c>
      <c r="I1172" s="468" t="s">
        <v>43</v>
      </c>
      <c r="J1172" s="469" t="str">
        <f>IF(ISBLANK(INDEX('Policy Characteristics'!D:D,MATCH($C1172,'Policy Characteristics'!$C:$C,0))),"",INDEX('Policy Characteristics'!D:D,MATCH($C1172,'Policy Characteristics'!$C:$C,0)))</f>
        <v>Industry Energy Efficiency Standards</v>
      </c>
      <c r="K1172" s="446" t="str">
        <f>IF(ISBLANK(INDEX('Policy Characteristics'!E:E,MATCH($C1172,'Policy Characteristics'!$C:$C,0))),"",INDEX('Policy Characteristics'!E:E,MATCH($C1172,'Policy Characteristics'!$C:$C,0)))</f>
        <v>indst efficiency standards</v>
      </c>
      <c r="L1172" s="242">
        <f>IF(ISBLANK(INDEX('Policy Characteristics'!F:F,MATCH($C1172,'Policy Characteristics'!$C:$C,0))),"",INDEX('Policy Characteristics'!F:F,MATCH($C1172,'Policy Characteristics'!$C:$C,0)))</f>
        <v>0</v>
      </c>
      <c r="M1172" s="242">
        <f>IF(ISBLANK(INDEX('Policy Characteristics'!G:G,MATCH($C1172,'Policy Characteristics'!$C:$C,0))),"",INDEX('Policy Characteristics'!G:G,MATCH($C1172,'Policy Characteristics'!$C:$C,0)))</f>
        <v>0.25</v>
      </c>
      <c r="N1172" s="242">
        <f>IF(ISBLANK(INDEX('Policy Characteristics'!H:H,MATCH($C1172,'Policy Characteristics'!$C:$C,0))),"",INDEX('Policy Characteristics'!H:H,MATCH($C1172,'Policy Characteristics'!$C:$C,0)))</f>
        <v>0.01</v>
      </c>
      <c r="O1172" s="446" t="str">
        <f>IF(ISBLANK(INDEX('Policy Characteristics'!I:I,MATCH($C1172,'Policy Characteristics'!$C:$C,0))),"",INDEX('Policy Characteristics'!I:I,MATCH($C1172,'Policy Characteristics'!$C:$C,0)))</f>
        <v>% reduction in energy use</v>
      </c>
      <c r="P1172" s="446" t="str">
        <f>IF(ISBLANK(INDEX('Policy Characteristics'!J:J,MATCH($C1172,'Policy Characteristics'!$C:$C,0))),"",INDEX('Policy Characteristics'!J:J,MATCH($C1172,'Policy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2" s="446" t="str">
        <f>IF(ISBLANK(INDEX('Policy Characteristics'!K:K,MATCH($C1172,'Policy Characteristics'!$C:$C,0))),"",INDEX('Policy Characteristics'!K:K,MATCH($C1172,'Policy Characteristics'!$C:$C,0)))</f>
        <v>industry-ag-main.html#eff-stds</v>
      </c>
      <c r="R1172" s="446" t="str">
        <f>IF(ISBLANK(INDEX('Policy Characteristics'!L:L,MATCH($C1172,'Policy Characteristics'!$C:$C,0))),"",INDEX('Policy Characteristics'!L:L,MATCH($C1172,'Policy Characteristics'!$C:$C,0)))</f>
        <v>industry-energy-efficiency-standards.html</v>
      </c>
    </row>
    <row r="1173" spans="1:18" s="446" customFormat="1" x14ac:dyDescent="0.25">
      <c r="A1173" s="446" t="str">
        <f>IF(ISBLANK(INDEX('Policy Characteristics'!A:A,MATCH($C1173,'Policy Characteristics'!$C:$C,0))),"",INDEX('Policy Characteristics'!A:A,MATCH($C1173,'Policy Characteristics'!$C:$C,0)))</f>
        <v>Industry</v>
      </c>
      <c r="B1173" s="467" t="str">
        <f>IF(ISBLANK(INDEX('Policy Characteristics'!B:B,MATCH($C1173,'Policy Characteristics'!$C:$C,0))),"",INDEX('Policy Characteristics'!B:B,MATCH($C1173,'Policy Characteristics'!$C:$C,0)))</f>
        <v>Industry Energy Efficiency Standards</v>
      </c>
      <c r="C1173" s="446" t="str">
        <f t="shared" si="44"/>
        <v>Percentage Improvement in Eqpt Efficiency Standards above BAU</v>
      </c>
      <c r="D1173" s="294" t="s">
        <v>3081</v>
      </c>
      <c r="E1173" s="339" t="s">
        <v>2403</v>
      </c>
      <c r="F1173" t="s">
        <v>3043</v>
      </c>
      <c r="G1173" s="339" t="s">
        <v>2409</v>
      </c>
      <c r="H1173" s="20">
        <v>1133</v>
      </c>
      <c r="I1173" s="468" t="s">
        <v>44</v>
      </c>
      <c r="J1173" s="469" t="str">
        <f>IF(ISBLANK(INDEX('Policy Characteristics'!D:D,MATCH($C1173,'Policy Characteristics'!$C:$C,0))),"",INDEX('Policy Characteristics'!D:D,MATCH($C1173,'Policy Characteristics'!$C:$C,0)))</f>
        <v>Industry Energy Efficiency Standards</v>
      </c>
      <c r="K1173" s="446" t="str">
        <f>IF(ISBLANK(INDEX('Policy Characteristics'!E:E,MATCH($C1173,'Policy Characteristics'!$C:$C,0))),"",INDEX('Policy Characteristics'!E:E,MATCH($C1173,'Policy Characteristics'!$C:$C,0)))</f>
        <v>indst efficiency standards</v>
      </c>
      <c r="L1173" s="242">
        <f>IF(ISBLANK(INDEX('Policy Characteristics'!F:F,MATCH($C1173,'Policy Characteristics'!$C:$C,0))),"",INDEX('Policy Characteristics'!F:F,MATCH($C1173,'Policy Characteristics'!$C:$C,0)))</f>
        <v>0</v>
      </c>
      <c r="M1173" s="242">
        <f>IF(ISBLANK(INDEX('Policy Characteristics'!G:G,MATCH($C1173,'Policy Characteristics'!$C:$C,0))),"",INDEX('Policy Characteristics'!G:G,MATCH($C1173,'Policy Characteristics'!$C:$C,0)))</f>
        <v>0.25</v>
      </c>
      <c r="N1173" s="242">
        <f>IF(ISBLANK(INDEX('Policy Characteristics'!H:H,MATCH($C1173,'Policy Characteristics'!$C:$C,0))),"",INDEX('Policy Characteristics'!H:H,MATCH($C1173,'Policy Characteristics'!$C:$C,0)))</f>
        <v>0.01</v>
      </c>
      <c r="O1173" s="446" t="str">
        <f>IF(ISBLANK(INDEX('Policy Characteristics'!I:I,MATCH($C1173,'Policy Characteristics'!$C:$C,0))),"",INDEX('Policy Characteristics'!I:I,MATCH($C1173,'Policy Characteristics'!$C:$C,0)))</f>
        <v>% reduction in energy use</v>
      </c>
      <c r="P1173" s="446" t="str">
        <f>IF(ISBLANK(INDEX('Policy Characteristics'!J:J,MATCH($C1173,'Policy Characteristics'!$C:$C,0))),"",INDEX('Policy Characteristics'!J:J,MATCH($C1173,'Policy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3" s="446" t="str">
        <f>IF(ISBLANK(INDEX('Policy Characteristics'!K:K,MATCH($C1173,'Policy Characteristics'!$C:$C,0))),"",INDEX('Policy Characteristics'!K:K,MATCH($C1173,'Policy Characteristics'!$C:$C,0)))</f>
        <v>industry-ag-main.html#eff-stds</v>
      </c>
      <c r="R1173" s="446" t="str">
        <f>IF(ISBLANK(INDEX('Policy Characteristics'!L:L,MATCH($C1173,'Policy Characteristics'!$C:$C,0))),"",INDEX('Policy Characteristics'!L:L,MATCH($C1173,'Policy Characteristics'!$C:$C,0)))</f>
        <v>industry-energy-efficiency-standards.html</v>
      </c>
    </row>
    <row r="1174" spans="1:18" s="446" customFormat="1" x14ac:dyDescent="0.25">
      <c r="A1174" s="446" t="str">
        <f>IF(ISBLANK(INDEX('Policy Characteristics'!A:A,MATCH($C1174,'Policy Characteristics'!$C:$C,0))),"",INDEX('Policy Characteristics'!A:A,MATCH($C1174,'Policy Characteristics'!$C:$C,0)))</f>
        <v>Industry</v>
      </c>
      <c r="B1174" s="467" t="str">
        <f>IF(ISBLANK(INDEX('Policy Characteristics'!B:B,MATCH($C1174,'Policy Characteristics'!$C:$C,0))),"",INDEX('Policy Characteristics'!B:B,MATCH($C1174,'Policy Characteristics'!$C:$C,0)))</f>
        <v>Industry Energy Efficiency Standards</v>
      </c>
      <c r="C1174" s="446" t="str">
        <f t="shared" si="44"/>
        <v>Percentage Improvement in Eqpt Efficiency Standards above BAU</v>
      </c>
      <c r="D1174" s="294" t="s">
        <v>3081</v>
      </c>
      <c r="E1174" s="339" t="s">
        <v>2706</v>
      </c>
      <c r="F1174" t="s">
        <v>3043</v>
      </c>
      <c r="G1174" s="339" t="s">
        <v>2709</v>
      </c>
      <c r="H1174" s="20">
        <v>1134</v>
      </c>
      <c r="I1174" s="468" t="s">
        <v>44</v>
      </c>
      <c r="J1174" s="469" t="str">
        <f>IF(ISBLANK(INDEX('Policy Characteristics'!D:D,MATCH($C1174,'Policy Characteristics'!$C:$C,0))),"",INDEX('Policy Characteristics'!D:D,MATCH($C1174,'Policy Characteristics'!$C:$C,0)))</f>
        <v>Industry Energy Efficiency Standards</v>
      </c>
      <c r="K1174" s="446" t="str">
        <f>IF(ISBLANK(INDEX('Policy Characteristics'!E:E,MATCH($C1174,'Policy Characteristics'!$C:$C,0))),"",INDEX('Policy Characteristics'!E:E,MATCH($C1174,'Policy Characteristics'!$C:$C,0)))</f>
        <v>indst efficiency standards</v>
      </c>
      <c r="L1174" s="242">
        <f>IF(ISBLANK(INDEX('Policy Characteristics'!F:F,MATCH($C1174,'Policy Characteristics'!$C:$C,0))),"",INDEX('Policy Characteristics'!F:F,MATCH($C1174,'Policy Characteristics'!$C:$C,0)))</f>
        <v>0</v>
      </c>
      <c r="M1174" s="242">
        <f>IF(ISBLANK(INDEX('Policy Characteristics'!G:G,MATCH($C1174,'Policy Characteristics'!$C:$C,0))),"",INDEX('Policy Characteristics'!G:G,MATCH($C1174,'Policy Characteristics'!$C:$C,0)))</f>
        <v>0.25</v>
      </c>
      <c r="N1174" s="242">
        <f>IF(ISBLANK(INDEX('Policy Characteristics'!H:H,MATCH($C1174,'Policy Characteristics'!$C:$C,0))),"",INDEX('Policy Characteristics'!H:H,MATCH($C1174,'Policy Characteristics'!$C:$C,0)))</f>
        <v>0.01</v>
      </c>
      <c r="O1174" s="446" t="str">
        <f>IF(ISBLANK(INDEX('Policy Characteristics'!I:I,MATCH($C1174,'Policy Characteristics'!$C:$C,0))),"",INDEX('Policy Characteristics'!I:I,MATCH($C1174,'Policy Characteristics'!$C:$C,0)))</f>
        <v>% reduction in energy use</v>
      </c>
      <c r="P1174" s="446" t="str">
        <f>IF(ISBLANK(INDEX('Policy Characteristics'!J:J,MATCH($C1174,'Policy Characteristics'!$C:$C,0))),"",INDEX('Policy Characteristics'!J:J,MATCH($C1174,'Policy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4" s="446" t="str">
        <f>IF(ISBLANK(INDEX('Policy Characteristics'!K:K,MATCH($C1174,'Policy Characteristics'!$C:$C,0))),"",INDEX('Policy Characteristics'!K:K,MATCH($C1174,'Policy Characteristics'!$C:$C,0)))</f>
        <v>industry-ag-main.html#eff-stds</v>
      </c>
      <c r="R1174" s="446" t="str">
        <f>IF(ISBLANK(INDEX('Policy Characteristics'!L:L,MATCH($C1174,'Policy Characteristics'!$C:$C,0))),"",INDEX('Policy Characteristics'!L:L,MATCH($C1174,'Policy Characteristics'!$C:$C,0)))</f>
        <v>industry-energy-efficiency-standards.html</v>
      </c>
    </row>
    <row r="1175" spans="1:18" s="446" customFormat="1" x14ac:dyDescent="0.25">
      <c r="A1175" s="446" t="str">
        <f>IF(ISBLANK(INDEX('Policy Characteristics'!A:A,MATCH($C1175,'Policy Characteristics'!$C:$C,0))),"",INDEX('Policy Characteristics'!A:A,MATCH($C1175,'Policy Characteristics'!$C:$C,0)))</f>
        <v>Industry</v>
      </c>
      <c r="B1175" s="467" t="str">
        <f>IF(ISBLANK(INDEX('Policy Characteristics'!B:B,MATCH($C1175,'Policy Characteristics'!$C:$C,0))),"",INDEX('Policy Characteristics'!B:B,MATCH($C1175,'Policy Characteristics'!$C:$C,0)))</f>
        <v>Industry Energy Efficiency Standards</v>
      </c>
      <c r="C1175" s="446" t="str">
        <f t="shared" si="44"/>
        <v>Percentage Improvement in Eqpt Efficiency Standards above BAU</v>
      </c>
      <c r="D1175" s="294" t="s">
        <v>3081</v>
      </c>
      <c r="E1175" s="339" t="s">
        <v>2707</v>
      </c>
      <c r="F1175" t="s">
        <v>3043</v>
      </c>
      <c r="G1175" s="339" t="s">
        <v>2711</v>
      </c>
      <c r="H1175" s="20">
        <v>1135</v>
      </c>
      <c r="I1175" s="468" t="s">
        <v>44</v>
      </c>
      <c r="J1175" s="469" t="str">
        <f>IF(ISBLANK(INDEX('Policy Characteristics'!D:D,MATCH($C1175,'Policy Characteristics'!$C:$C,0))),"",INDEX('Policy Characteristics'!D:D,MATCH($C1175,'Policy Characteristics'!$C:$C,0)))</f>
        <v>Industry Energy Efficiency Standards</v>
      </c>
      <c r="K1175" s="446" t="str">
        <f>IF(ISBLANK(INDEX('Policy Characteristics'!E:E,MATCH($C1175,'Policy Characteristics'!$C:$C,0))),"",INDEX('Policy Characteristics'!E:E,MATCH($C1175,'Policy Characteristics'!$C:$C,0)))</f>
        <v>indst efficiency standards</v>
      </c>
      <c r="L1175" s="242">
        <f>IF(ISBLANK(INDEX('Policy Characteristics'!F:F,MATCH($C1175,'Policy Characteristics'!$C:$C,0))),"",INDEX('Policy Characteristics'!F:F,MATCH($C1175,'Policy Characteristics'!$C:$C,0)))</f>
        <v>0</v>
      </c>
      <c r="M1175" s="242">
        <f>IF(ISBLANK(INDEX('Policy Characteristics'!G:G,MATCH($C1175,'Policy Characteristics'!$C:$C,0))),"",INDEX('Policy Characteristics'!G:G,MATCH($C1175,'Policy Characteristics'!$C:$C,0)))</f>
        <v>0.25</v>
      </c>
      <c r="N1175" s="242">
        <f>IF(ISBLANK(INDEX('Policy Characteristics'!H:H,MATCH($C1175,'Policy Characteristics'!$C:$C,0))),"",INDEX('Policy Characteristics'!H:H,MATCH($C1175,'Policy Characteristics'!$C:$C,0)))</f>
        <v>0.01</v>
      </c>
      <c r="O1175" s="446" t="str">
        <f>IF(ISBLANK(INDEX('Policy Characteristics'!I:I,MATCH($C1175,'Policy Characteristics'!$C:$C,0))),"",INDEX('Policy Characteristics'!I:I,MATCH($C1175,'Policy Characteristics'!$C:$C,0)))</f>
        <v>% reduction in energy use</v>
      </c>
      <c r="P1175" s="446" t="str">
        <f>IF(ISBLANK(INDEX('Policy Characteristics'!J:J,MATCH($C1175,'Policy Characteristics'!$C:$C,0))),"",INDEX('Policy Characteristics'!J:J,MATCH($C1175,'Policy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5" s="446" t="str">
        <f>IF(ISBLANK(INDEX('Policy Characteristics'!K:K,MATCH($C1175,'Policy Characteristics'!$C:$C,0))),"",INDEX('Policy Characteristics'!K:K,MATCH($C1175,'Policy Characteristics'!$C:$C,0)))</f>
        <v>industry-ag-main.html#eff-stds</v>
      </c>
      <c r="R1175" s="446" t="str">
        <f>IF(ISBLANK(INDEX('Policy Characteristics'!L:L,MATCH($C1175,'Policy Characteristics'!$C:$C,0))),"",INDEX('Policy Characteristics'!L:L,MATCH($C1175,'Policy Characteristics'!$C:$C,0)))</f>
        <v>industry-energy-efficiency-standards.html</v>
      </c>
    </row>
    <row r="1176" spans="1:18" s="446" customFormat="1" x14ac:dyDescent="0.25">
      <c r="A1176" s="446" t="str">
        <f>IF(ISBLANK(INDEX('Policy Characteristics'!A:A,MATCH($C1176,'Policy Characteristics'!$C:$C,0))),"",INDEX('Policy Characteristics'!A:A,MATCH($C1176,'Policy Characteristics'!$C:$C,0)))</f>
        <v>Industry</v>
      </c>
      <c r="B1176" s="467" t="str">
        <f>IF(ISBLANK(INDEX('Policy Characteristics'!B:B,MATCH($C1176,'Policy Characteristics'!$C:$C,0))),"",INDEX('Policy Characteristics'!B:B,MATCH($C1176,'Policy Characteristics'!$C:$C,0)))</f>
        <v>Industry Energy Efficiency Standards</v>
      </c>
      <c r="C1176" s="446" t="str">
        <f t="shared" si="44"/>
        <v>Percentage Improvement in Eqpt Efficiency Standards above BAU</v>
      </c>
      <c r="D1176" s="294" t="s">
        <v>3081</v>
      </c>
      <c r="E1176" s="339" t="s">
        <v>2708</v>
      </c>
      <c r="F1176" t="s">
        <v>3043</v>
      </c>
      <c r="G1176" s="339" t="s">
        <v>2712</v>
      </c>
      <c r="H1176" s="20">
        <v>1136</v>
      </c>
      <c r="I1176" s="468" t="s">
        <v>43</v>
      </c>
      <c r="J1176" s="469" t="str">
        <f>IF(ISBLANK(INDEX('Policy Characteristics'!D:D,MATCH($C1176,'Policy Characteristics'!$C:$C,0))),"",INDEX('Policy Characteristics'!D:D,MATCH($C1176,'Policy Characteristics'!$C:$C,0)))</f>
        <v>Industry Energy Efficiency Standards</v>
      </c>
      <c r="K1176" s="446" t="str">
        <f>IF(ISBLANK(INDEX('Policy Characteristics'!E:E,MATCH($C1176,'Policy Characteristics'!$C:$C,0))),"",INDEX('Policy Characteristics'!E:E,MATCH($C1176,'Policy Characteristics'!$C:$C,0)))</f>
        <v>indst efficiency standards</v>
      </c>
      <c r="L1176" s="242">
        <f>IF(ISBLANK(INDEX('Policy Characteristics'!F:F,MATCH($C1176,'Policy Characteristics'!$C:$C,0))),"",INDEX('Policy Characteristics'!F:F,MATCH($C1176,'Policy Characteristics'!$C:$C,0)))</f>
        <v>0</v>
      </c>
      <c r="M1176" s="242">
        <f>IF(ISBLANK(INDEX('Policy Characteristics'!G:G,MATCH($C1176,'Policy Characteristics'!$C:$C,0))),"",INDEX('Policy Characteristics'!G:G,MATCH($C1176,'Policy Characteristics'!$C:$C,0)))</f>
        <v>0.25</v>
      </c>
      <c r="N1176" s="242">
        <f>IF(ISBLANK(INDEX('Policy Characteristics'!H:H,MATCH($C1176,'Policy Characteristics'!$C:$C,0))),"",INDEX('Policy Characteristics'!H:H,MATCH($C1176,'Policy Characteristics'!$C:$C,0)))</f>
        <v>0.01</v>
      </c>
      <c r="O1176" s="446" t="str">
        <f>IF(ISBLANK(INDEX('Policy Characteristics'!I:I,MATCH($C1176,'Policy Characteristics'!$C:$C,0))),"",INDEX('Policy Characteristics'!I:I,MATCH($C1176,'Policy Characteristics'!$C:$C,0)))</f>
        <v>% reduction in energy use</v>
      </c>
      <c r="P1176" s="446" t="str">
        <f>IF(ISBLANK(INDEX('Policy Characteristics'!J:J,MATCH($C1176,'Policy Characteristics'!$C:$C,0))),"",INDEX('Policy Characteristics'!J:J,MATCH($C1176,'Policy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6" s="446" t="str">
        <f>IF(ISBLANK(INDEX('Policy Characteristics'!K:K,MATCH($C1176,'Policy Characteristics'!$C:$C,0))),"",INDEX('Policy Characteristics'!K:K,MATCH($C1176,'Policy Characteristics'!$C:$C,0)))</f>
        <v>industry-ag-main.html#eff-stds</v>
      </c>
      <c r="R1176" s="446" t="str">
        <f>IF(ISBLANK(INDEX('Policy Characteristics'!L:L,MATCH($C1176,'Policy Characteristics'!$C:$C,0))),"",INDEX('Policy Characteristics'!L:L,MATCH($C1176,'Policy Characteristics'!$C:$C,0)))</f>
        <v>industry-energy-efficiency-standards.html</v>
      </c>
    </row>
    <row r="1177" spans="1:18" s="446" customFormat="1" x14ac:dyDescent="0.25">
      <c r="A1177" s="446" t="str">
        <f>IF(ISBLANK(INDEX('Policy Characteristics'!A:A,MATCH($C1177,'Policy Characteristics'!$C:$C,0))),"",INDEX('Policy Characteristics'!A:A,MATCH($C1177,'Policy Characteristics'!$C:$C,0)))</f>
        <v>Industry</v>
      </c>
      <c r="B1177" s="467" t="str">
        <f>IF(ISBLANK(INDEX('Policy Characteristics'!B:B,MATCH($C1177,'Policy Characteristics'!$C:$C,0))),"",INDEX('Policy Characteristics'!B:B,MATCH($C1177,'Policy Characteristics'!$C:$C,0)))</f>
        <v>Industry Energy Efficiency Standards</v>
      </c>
      <c r="C1177" s="446" t="str">
        <f t="shared" si="44"/>
        <v>Percentage Improvement in Eqpt Efficiency Standards above BAU</v>
      </c>
      <c r="D1177" s="294" t="s">
        <v>3081</v>
      </c>
      <c r="E1177" s="339" t="s">
        <v>2705</v>
      </c>
      <c r="F1177" t="s">
        <v>3043</v>
      </c>
      <c r="G1177" s="339" t="s">
        <v>2710</v>
      </c>
      <c r="H1177" s="20">
        <v>1137</v>
      </c>
      <c r="I1177" s="468" t="s">
        <v>44</v>
      </c>
      <c r="J1177" s="469" t="str">
        <f>IF(ISBLANK(INDEX('Policy Characteristics'!D:D,MATCH($C1177,'Policy Characteristics'!$C:$C,0))),"",INDEX('Policy Characteristics'!D:D,MATCH($C1177,'Policy Characteristics'!$C:$C,0)))</f>
        <v>Industry Energy Efficiency Standards</v>
      </c>
      <c r="K1177" s="446" t="str">
        <f>IF(ISBLANK(INDEX('Policy Characteristics'!E:E,MATCH($C1177,'Policy Characteristics'!$C:$C,0))),"",INDEX('Policy Characteristics'!E:E,MATCH($C1177,'Policy Characteristics'!$C:$C,0)))</f>
        <v>indst efficiency standards</v>
      </c>
      <c r="L1177" s="242">
        <f>IF(ISBLANK(INDEX('Policy Characteristics'!F:F,MATCH($C1177,'Policy Characteristics'!$C:$C,0))),"",INDEX('Policy Characteristics'!F:F,MATCH($C1177,'Policy Characteristics'!$C:$C,0)))</f>
        <v>0</v>
      </c>
      <c r="M1177" s="242">
        <f>IF(ISBLANK(INDEX('Policy Characteristics'!G:G,MATCH($C1177,'Policy Characteristics'!$C:$C,0))),"",INDEX('Policy Characteristics'!G:G,MATCH($C1177,'Policy Characteristics'!$C:$C,0)))</f>
        <v>0.25</v>
      </c>
      <c r="N1177" s="242">
        <f>IF(ISBLANK(INDEX('Policy Characteristics'!H:H,MATCH($C1177,'Policy Characteristics'!$C:$C,0))),"",INDEX('Policy Characteristics'!H:H,MATCH($C1177,'Policy Characteristics'!$C:$C,0)))</f>
        <v>0.01</v>
      </c>
      <c r="O1177" s="446" t="str">
        <f>IF(ISBLANK(INDEX('Policy Characteristics'!I:I,MATCH($C1177,'Policy Characteristics'!$C:$C,0))),"",INDEX('Policy Characteristics'!I:I,MATCH($C1177,'Policy Characteristics'!$C:$C,0)))</f>
        <v>% reduction in energy use</v>
      </c>
      <c r="P1177" s="446" t="str">
        <f>IF(ISBLANK(INDEX('Policy Characteristics'!J:J,MATCH($C1177,'Policy Characteristics'!$C:$C,0))),"",INDEX('Policy Characteristics'!J:J,MATCH($C1177,'Policy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7" s="446" t="str">
        <f>IF(ISBLANK(INDEX('Policy Characteristics'!K:K,MATCH($C1177,'Policy Characteristics'!$C:$C,0))),"",INDEX('Policy Characteristics'!K:K,MATCH($C1177,'Policy Characteristics'!$C:$C,0)))</f>
        <v>industry-ag-main.html#eff-stds</v>
      </c>
      <c r="R1177" s="446" t="str">
        <f>IF(ISBLANK(INDEX('Policy Characteristics'!L:L,MATCH($C1177,'Policy Characteristics'!$C:$C,0))),"",INDEX('Policy Characteristics'!L:L,MATCH($C1177,'Policy Characteristics'!$C:$C,0)))</f>
        <v>industry-energy-efficiency-standards.html</v>
      </c>
    </row>
    <row r="1178" spans="1:18" s="446" customFormat="1" x14ac:dyDescent="0.25">
      <c r="A1178" s="446" t="str">
        <f>IF(ISBLANK(INDEX('Policy Characteristics'!A:A,MATCH($C1178,'Policy Characteristics'!$C:$C,0))),"",INDEX('Policy Characteristics'!A:A,MATCH($C1178,'Policy Characteristics'!$C:$C,0)))</f>
        <v>Industry</v>
      </c>
      <c r="B1178" s="467" t="str">
        <f>IF(ISBLANK(INDEX('Policy Characteristics'!B:B,MATCH($C1178,'Policy Characteristics'!$C:$C,0))),"",INDEX('Policy Characteristics'!B:B,MATCH($C1178,'Policy Characteristics'!$C:$C,0)))</f>
        <v>Industry Energy Efficiency Standards</v>
      </c>
      <c r="C1178" s="446" t="str">
        <f t="shared" si="44"/>
        <v>Percentage Improvement in Eqpt Efficiency Standards above BAU</v>
      </c>
      <c r="D1178" s="294" t="s">
        <v>3082</v>
      </c>
      <c r="E1178" s="339" t="s">
        <v>2398</v>
      </c>
      <c r="F1178" t="s">
        <v>3044</v>
      </c>
      <c r="G1178" s="339" t="s">
        <v>2404</v>
      </c>
      <c r="H1178" s="20">
        <v>1138</v>
      </c>
      <c r="I1178" s="468" t="s">
        <v>43</v>
      </c>
      <c r="J1178" s="469" t="str">
        <f>IF(ISBLANK(INDEX('Policy Characteristics'!D:D,MATCH($C1178,'Policy Characteristics'!$C:$C,0))),"",INDEX('Policy Characteristics'!D:D,MATCH($C1178,'Policy Characteristics'!$C:$C,0)))</f>
        <v>Industry Energy Efficiency Standards</v>
      </c>
      <c r="K1178" s="446" t="str">
        <f>IF(ISBLANK(INDEX('Policy Characteristics'!E:E,MATCH($C1178,'Policy Characteristics'!$C:$C,0))),"",INDEX('Policy Characteristics'!E:E,MATCH($C1178,'Policy Characteristics'!$C:$C,0)))</f>
        <v>indst efficiency standards</v>
      </c>
      <c r="L1178" s="242">
        <f>IF(ISBLANK(INDEX('Policy Characteristics'!F:F,MATCH($C1178,'Policy Characteristics'!$C:$C,0))),"",INDEX('Policy Characteristics'!F:F,MATCH($C1178,'Policy Characteristics'!$C:$C,0)))</f>
        <v>0</v>
      </c>
      <c r="M1178" s="242">
        <f>IF(ISBLANK(INDEX('Policy Characteristics'!G:G,MATCH($C1178,'Policy Characteristics'!$C:$C,0))),"",INDEX('Policy Characteristics'!G:G,MATCH($C1178,'Policy Characteristics'!$C:$C,0)))</f>
        <v>0.25</v>
      </c>
      <c r="N1178" s="242">
        <f>IF(ISBLANK(INDEX('Policy Characteristics'!H:H,MATCH($C1178,'Policy Characteristics'!$C:$C,0))),"",INDEX('Policy Characteristics'!H:H,MATCH($C1178,'Policy Characteristics'!$C:$C,0)))</f>
        <v>0.01</v>
      </c>
      <c r="O1178" s="446" t="str">
        <f>IF(ISBLANK(INDEX('Policy Characteristics'!I:I,MATCH($C1178,'Policy Characteristics'!$C:$C,0))),"",INDEX('Policy Characteristics'!I:I,MATCH($C1178,'Policy Characteristics'!$C:$C,0)))</f>
        <v>% reduction in energy use</v>
      </c>
      <c r="P1178" s="446" t="str">
        <f>IF(ISBLANK(INDEX('Policy Characteristics'!J:J,MATCH($C1178,'Policy Characteristics'!$C:$C,0))),"",INDEX('Policy Characteristics'!J:J,MATCH($C1178,'Policy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8" s="446" t="str">
        <f>IF(ISBLANK(INDEX('Policy Characteristics'!K:K,MATCH($C1178,'Policy Characteristics'!$C:$C,0))),"",INDEX('Policy Characteristics'!K:K,MATCH($C1178,'Policy Characteristics'!$C:$C,0)))</f>
        <v>industry-ag-main.html#eff-stds</v>
      </c>
      <c r="R1178" s="446" t="str">
        <f>IF(ISBLANK(INDEX('Policy Characteristics'!L:L,MATCH($C1178,'Policy Characteristics'!$C:$C,0))),"",INDEX('Policy Characteristics'!L:L,MATCH($C1178,'Policy Characteristics'!$C:$C,0)))</f>
        <v>industry-energy-efficiency-standards.html</v>
      </c>
    </row>
    <row r="1179" spans="1:18" s="446" customFormat="1" x14ac:dyDescent="0.25">
      <c r="A1179" s="446" t="str">
        <f>IF(ISBLANK(INDEX('Policy Characteristics'!A:A,MATCH($C1179,'Policy Characteristics'!$C:$C,0))),"",INDEX('Policy Characteristics'!A:A,MATCH($C1179,'Policy Characteristics'!$C:$C,0)))</f>
        <v>Industry</v>
      </c>
      <c r="B1179" s="467" t="str">
        <f>IF(ISBLANK(INDEX('Policy Characteristics'!B:B,MATCH($C1179,'Policy Characteristics'!$C:$C,0))),"",INDEX('Policy Characteristics'!B:B,MATCH($C1179,'Policy Characteristics'!$C:$C,0)))</f>
        <v>Industry Energy Efficiency Standards</v>
      </c>
      <c r="C1179" s="446" t="str">
        <f t="shared" si="44"/>
        <v>Percentage Improvement in Eqpt Efficiency Standards above BAU</v>
      </c>
      <c r="D1179" s="294" t="s">
        <v>3082</v>
      </c>
      <c r="E1179" s="339" t="s">
        <v>2399</v>
      </c>
      <c r="F1179" t="s">
        <v>3044</v>
      </c>
      <c r="G1179" s="339" t="s">
        <v>2407</v>
      </c>
      <c r="H1179" s="20">
        <v>1139</v>
      </c>
      <c r="I1179" s="468" t="s">
        <v>43</v>
      </c>
      <c r="J1179" s="469" t="str">
        <f>IF(ISBLANK(INDEX('Policy Characteristics'!D:D,MATCH($C1179,'Policy Characteristics'!$C:$C,0))),"",INDEX('Policy Characteristics'!D:D,MATCH($C1179,'Policy Characteristics'!$C:$C,0)))</f>
        <v>Industry Energy Efficiency Standards</v>
      </c>
      <c r="K1179" s="446" t="str">
        <f>IF(ISBLANK(INDEX('Policy Characteristics'!E:E,MATCH($C1179,'Policy Characteristics'!$C:$C,0))),"",INDEX('Policy Characteristics'!E:E,MATCH($C1179,'Policy Characteristics'!$C:$C,0)))</f>
        <v>indst efficiency standards</v>
      </c>
      <c r="L1179" s="242">
        <f>IF(ISBLANK(INDEX('Policy Characteristics'!F:F,MATCH($C1179,'Policy Characteristics'!$C:$C,0))),"",INDEX('Policy Characteristics'!F:F,MATCH($C1179,'Policy Characteristics'!$C:$C,0)))</f>
        <v>0</v>
      </c>
      <c r="M1179" s="242">
        <f>IF(ISBLANK(INDEX('Policy Characteristics'!G:G,MATCH($C1179,'Policy Characteristics'!$C:$C,0))),"",INDEX('Policy Characteristics'!G:G,MATCH($C1179,'Policy Characteristics'!$C:$C,0)))</f>
        <v>0.25</v>
      </c>
      <c r="N1179" s="242">
        <f>IF(ISBLANK(INDEX('Policy Characteristics'!H:H,MATCH($C1179,'Policy Characteristics'!$C:$C,0))),"",INDEX('Policy Characteristics'!H:H,MATCH($C1179,'Policy Characteristics'!$C:$C,0)))</f>
        <v>0.01</v>
      </c>
      <c r="O1179" s="446" t="str">
        <f>IF(ISBLANK(INDEX('Policy Characteristics'!I:I,MATCH($C1179,'Policy Characteristics'!$C:$C,0))),"",INDEX('Policy Characteristics'!I:I,MATCH($C1179,'Policy Characteristics'!$C:$C,0)))</f>
        <v>% reduction in energy use</v>
      </c>
      <c r="P1179" s="446" t="str">
        <f>IF(ISBLANK(INDEX('Policy Characteristics'!J:J,MATCH($C1179,'Policy Characteristics'!$C:$C,0))),"",INDEX('Policy Characteristics'!J:J,MATCH($C1179,'Policy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9" s="446" t="str">
        <f>IF(ISBLANK(INDEX('Policy Characteristics'!K:K,MATCH($C1179,'Policy Characteristics'!$C:$C,0))),"",INDEX('Policy Characteristics'!K:K,MATCH($C1179,'Policy Characteristics'!$C:$C,0)))</f>
        <v>industry-ag-main.html#eff-stds</v>
      </c>
      <c r="R1179" s="446" t="str">
        <f>IF(ISBLANK(INDEX('Policy Characteristics'!L:L,MATCH($C1179,'Policy Characteristics'!$C:$C,0))),"",INDEX('Policy Characteristics'!L:L,MATCH($C1179,'Policy Characteristics'!$C:$C,0)))</f>
        <v>industry-energy-efficiency-standards.html</v>
      </c>
    </row>
    <row r="1180" spans="1:18" s="446" customFormat="1" x14ac:dyDescent="0.25">
      <c r="A1180" s="446" t="str">
        <f>IF(ISBLANK(INDEX('Policy Characteristics'!A:A,MATCH($C1180,'Policy Characteristics'!$C:$C,0))),"",INDEX('Policy Characteristics'!A:A,MATCH($C1180,'Policy Characteristics'!$C:$C,0)))</f>
        <v>Industry</v>
      </c>
      <c r="B1180" s="467" t="str">
        <f>IF(ISBLANK(INDEX('Policy Characteristics'!B:B,MATCH($C1180,'Policy Characteristics'!$C:$C,0))),"",INDEX('Policy Characteristics'!B:B,MATCH($C1180,'Policy Characteristics'!$C:$C,0)))</f>
        <v>Industry Energy Efficiency Standards</v>
      </c>
      <c r="C1180" s="446" t="str">
        <f t="shared" si="44"/>
        <v>Percentage Improvement in Eqpt Efficiency Standards above BAU</v>
      </c>
      <c r="D1180" s="294" t="s">
        <v>3082</v>
      </c>
      <c r="E1180" s="339" t="s">
        <v>2400</v>
      </c>
      <c r="F1180" t="s">
        <v>3044</v>
      </c>
      <c r="G1180" s="339" t="s">
        <v>2408</v>
      </c>
      <c r="H1180" s="20">
        <v>1140</v>
      </c>
      <c r="I1180" s="468" t="s">
        <v>43</v>
      </c>
      <c r="J1180" s="469" t="str">
        <f>IF(ISBLANK(INDEX('Policy Characteristics'!D:D,MATCH($C1180,'Policy Characteristics'!$C:$C,0))),"",INDEX('Policy Characteristics'!D:D,MATCH($C1180,'Policy Characteristics'!$C:$C,0)))</f>
        <v>Industry Energy Efficiency Standards</v>
      </c>
      <c r="K1180" s="446" t="str">
        <f>IF(ISBLANK(INDEX('Policy Characteristics'!E:E,MATCH($C1180,'Policy Characteristics'!$C:$C,0))),"",INDEX('Policy Characteristics'!E:E,MATCH($C1180,'Policy Characteristics'!$C:$C,0)))</f>
        <v>indst efficiency standards</v>
      </c>
      <c r="L1180" s="242">
        <f>IF(ISBLANK(INDEX('Policy Characteristics'!F:F,MATCH($C1180,'Policy Characteristics'!$C:$C,0))),"",INDEX('Policy Characteristics'!F:F,MATCH($C1180,'Policy Characteristics'!$C:$C,0)))</f>
        <v>0</v>
      </c>
      <c r="M1180" s="242">
        <f>IF(ISBLANK(INDEX('Policy Characteristics'!G:G,MATCH($C1180,'Policy Characteristics'!$C:$C,0))),"",INDEX('Policy Characteristics'!G:G,MATCH($C1180,'Policy Characteristics'!$C:$C,0)))</f>
        <v>0.25</v>
      </c>
      <c r="N1180" s="242">
        <f>IF(ISBLANK(INDEX('Policy Characteristics'!H:H,MATCH($C1180,'Policy Characteristics'!$C:$C,0))),"",INDEX('Policy Characteristics'!H:H,MATCH($C1180,'Policy Characteristics'!$C:$C,0)))</f>
        <v>0.01</v>
      </c>
      <c r="O1180" s="446" t="str">
        <f>IF(ISBLANK(INDEX('Policy Characteristics'!I:I,MATCH($C1180,'Policy Characteristics'!$C:$C,0))),"",INDEX('Policy Characteristics'!I:I,MATCH($C1180,'Policy Characteristics'!$C:$C,0)))</f>
        <v>% reduction in energy use</v>
      </c>
      <c r="P1180" s="446" t="str">
        <f>IF(ISBLANK(INDEX('Policy Characteristics'!J:J,MATCH($C1180,'Policy Characteristics'!$C:$C,0))),"",INDEX('Policy Characteristics'!J:J,MATCH($C1180,'Policy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0" s="446" t="str">
        <f>IF(ISBLANK(INDEX('Policy Characteristics'!K:K,MATCH($C1180,'Policy Characteristics'!$C:$C,0))),"",INDEX('Policy Characteristics'!K:K,MATCH($C1180,'Policy Characteristics'!$C:$C,0)))</f>
        <v>industry-ag-main.html#eff-stds</v>
      </c>
      <c r="R1180" s="446" t="str">
        <f>IF(ISBLANK(INDEX('Policy Characteristics'!L:L,MATCH($C1180,'Policy Characteristics'!$C:$C,0))),"",INDEX('Policy Characteristics'!L:L,MATCH($C1180,'Policy Characteristics'!$C:$C,0)))</f>
        <v>industry-energy-efficiency-standards.html</v>
      </c>
    </row>
    <row r="1181" spans="1:18" s="446" customFormat="1" x14ac:dyDescent="0.25">
      <c r="A1181" s="446" t="str">
        <f>IF(ISBLANK(INDEX('Policy Characteristics'!A:A,MATCH($C1181,'Policy Characteristics'!$C:$C,0))),"",INDEX('Policy Characteristics'!A:A,MATCH($C1181,'Policy Characteristics'!$C:$C,0)))</f>
        <v>Industry</v>
      </c>
      <c r="B1181" s="467" t="str">
        <f>IF(ISBLANK(INDEX('Policy Characteristics'!B:B,MATCH($C1181,'Policy Characteristics'!$C:$C,0))),"",INDEX('Policy Characteristics'!B:B,MATCH($C1181,'Policy Characteristics'!$C:$C,0)))</f>
        <v>Industry Energy Efficiency Standards</v>
      </c>
      <c r="C1181" s="446" t="str">
        <f t="shared" si="44"/>
        <v>Percentage Improvement in Eqpt Efficiency Standards above BAU</v>
      </c>
      <c r="D1181" s="294" t="s">
        <v>3082</v>
      </c>
      <c r="E1181" s="339" t="s">
        <v>2401</v>
      </c>
      <c r="F1181" t="s">
        <v>3044</v>
      </c>
      <c r="G1181" s="339" t="s">
        <v>2405</v>
      </c>
      <c r="H1181" s="20">
        <v>1141</v>
      </c>
      <c r="I1181" s="468" t="s">
        <v>44</v>
      </c>
      <c r="J1181" s="469" t="str">
        <f>IF(ISBLANK(INDEX('Policy Characteristics'!D:D,MATCH($C1181,'Policy Characteristics'!$C:$C,0))),"",INDEX('Policy Characteristics'!D:D,MATCH($C1181,'Policy Characteristics'!$C:$C,0)))</f>
        <v>Industry Energy Efficiency Standards</v>
      </c>
      <c r="K1181" s="446" t="str">
        <f>IF(ISBLANK(INDEX('Policy Characteristics'!E:E,MATCH($C1181,'Policy Characteristics'!$C:$C,0))),"",INDEX('Policy Characteristics'!E:E,MATCH($C1181,'Policy Characteristics'!$C:$C,0)))</f>
        <v>indst efficiency standards</v>
      </c>
      <c r="L1181" s="242">
        <f>IF(ISBLANK(INDEX('Policy Characteristics'!F:F,MATCH($C1181,'Policy Characteristics'!$C:$C,0))),"",INDEX('Policy Characteristics'!F:F,MATCH($C1181,'Policy Characteristics'!$C:$C,0)))</f>
        <v>0</v>
      </c>
      <c r="M1181" s="242">
        <f>IF(ISBLANK(INDEX('Policy Characteristics'!G:G,MATCH($C1181,'Policy Characteristics'!$C:$C,0))),"",INDEX('Policy Characteristics'!G:G,MATCH($C1181,'Policy Characteristics'!$C:$C,0)))</f>
        <v>0.25</v>
      </c>
      <c r="N1181" s="242">
        <f>IF(ISBLANK(INDEX('Policy Characteristics'!H:H,MATCH($C1181,'Policy Characteristics'!$C:$C,0))),"",INDEX('Policy Characteristics'!H:H,MATCH($C1181,'Policy Characteristics'!$C:$C,0)))</f>
        <v>0.01</v>
      </c>
      <c r="O1181" s="446" t="str">
        <f>IF(ISBLANK(INDEX('Policy Characteristics'!I:I,MATCH($C1181,'Policy Characteristics'!$C:$C,0))),"",INDEX('Policy Characteristics'!I:I,MATCH($C1181,'Policy Characteristics'!$C:$C,0)))</f>
        <v>% reduction in energy use</v>
      </c>
      <c r="P1181" s="446" t="str">
        <f>IF(ISBLANK(INDEX('Policy Characteristics'!J:J,MATCH($C1181,'Policy Characteristics'!$C:$C,0))),"",INDEX('Policy Characteristics'!J:J,MATCH($C1181,'Policy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1" s="446" t="str">
        <f>IF(ISBLANK(INDEX('Policy Characteristics'!K:K,MATCH($C1181,'Policy Characteristics'!$C:$C,0))),"",INDEX('Policy Characteristics'!K:K,MATCH($C1181,'Policy Characteristics'!$C:$C,0)))</f>
        <v>industry-ag-main.html#eff-stds</v>
      </c>
      <c r="R1181" s="446" t="str">
        <f>IF(ISBLANK(INDEX('Policy Characteristics'!L:L,MATCH($C1181,'Policy Characteristics'!$C:$C,0))),"",INDEX('Policy Characteristics'!L:L,MATCH($C1181,'Policy Characteristics'!$C:$C,0)))</f>
        <v>industry-energy-efficiency-standards.html</v>
      </c>
    </row>
    <row r="1182" spans="1:18" s="446" customFormat="1" x14ac:dyDescent="0.25">
      <c r="A1182" s="446" t="str">
        <f>IF(ISBLANK(INDEX('Policy Characteristics'!A:A,MATCH($C1182,'Policy Characteristics'!$C:$C,0))),"",INDEX('Policy Characteristics'!A:A,MATCH($C1182,'Policy Characteristics'!$C:$C,0)))</f>
        <v>Industry</v>
      </c>
      <c r="B1182" s="467" t="str">
        <f>IF(ISBLANK(INDEX('Policy Characteristics'!B:B,MATCH($C1182,'Policy Characteristics'!$C:$C,0))),"",INDEX('Policy Characteristics'!B:B,MATCH($C1182,'Policy Characteristics'!$C:$C,0)))</f>
        <v>Industry Energy Efficiency Standards</v>
      </c>
      <c r="C1182" s="446" t="str">
        <f t="shared" si="44"/>
        <v>Percentage Improvement in Eqpt Efficiency Standards above BAU</v>
      </c>
      <c r="D1182" s="294" t="s">
        <v>3082</v>
      </c>
      <c r="E1182" s="339" t="s">
        <v>2402</v>
      </c>
      <c r="F1182" t="s">
        <v>3044</v>
      </c>
      <c r="G1182" s="339" t="s">
        <v>2406</v>
      </c>
      <c r="H1182" s="20">
        <v>1142</v>
      </c>
      <c r="I1182" s="468" t="s">
        <v>43</v>
      </c>
      <c r="J1182" s="469" t="str">
        <f>IF(ISBLANK(INDEX('Policy Characteristics'!D:D,MATCH($C1182,'Policy Characteristics'!$C:$C,0))),"",INDEX('Policy Characteristics'!D:D,MATCH($C1182,'Policy Characteristics'!$C:$C,0)))</f>
        <v>Industry Energy Efficiency Standards</v>
      </c>
      <c r="K1182" s="446" t="str">
        <f>IF(ISBLANK(INDEX('Policy Characteristics'!E:E,MATCH($C1182,'Policy Characteristics'!$C:$C,0))),"",INDEX('Policy Characteristics'!E:E,MATCH($C1182,'Policy Characteristics'!$C:$C,0)))</f>
        <v>indst efficiency standards</v>
      </c>
      <c r="L1182" s="242">
        <f>IF(ISBLANK(INDEX('Policy Characteristics'!F:F,MATCH($C1182,'Policy Characteristics'!$C:$C,0))),"",INDEX('Policy Characteristics'!F:F,MATCH($C1182,'Policy Characteristics'!$C:$C,0)))</f>
        <v>0</v>
      </c>
      <c r="M1182" s="242">
        <f>IF(ISBLANK(INDEX('Policy Characteristics'!G:G,MATCH($C1182,'Policy Characteristics'!$C:$C,0))),"",INDEX('Policy Characteristics'!G:G,MATCH($C1182,'Policy Characteristics'!$C:$C,0)))</f>
        <v>0.25</v>
      </c>
      <c r="N1182" s="242">
        <f>IF(ISBLANK(INDEX('Policy Characteristics'!H:H,MATCH($C1182,'Policy Characteristics'!$C:$C,0))),"",INDEX('Policy Characteristics'!H:H,MATCH($C1182,'Policy Characteristics'!$C:$C,0)))</f>
        <v>0.01</v>
      </c>
      <c r="O1182" s="446" t="str">
        <f>IF(ISBLANK(INDEX('Policy Characteristics'!I:I,MATCH($C1182,'Policy Characteristics'!$C:$C,0))),"",INDEX('Policy Characteristics'!I:I,MATCH($C1182,'Policy Characteristics'!$C:$C,0)))</f>
        <v>% reduction in energy use</v>
      </c>
      <c r="P1182" s="446" t="str">
        <f>IF(ISBLANK(INDEX('Policy Characteristics'!J:J,MATCH($C1182,'Policy Characteristics'!$C:$C,0))),"",INDEX('Policy Characteristics'!J:J,MATCH($C1182,'Policy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2" s="446" t="str">
        <f>IF(ISBLANK(INDEX('Policy Characteristics'!K:K,MATCH($C1182,'Policy Characteristics'!$C:$C,0))),"",INDEX('Policy Characteristics'!K:K,MATCH($C1182,'Policy Characteristics'!$C:$C,0)))</f>
        <v>industry-ag-main.html#eff-stds</v>
      </c>
      <c r="R1182" s="446" t="str">
        <f>IF(ISBLANK(INDEX('Policy Characteristics'!L:L,MATCH($C1182,'Policy Characteristics'!$C:$C,0))),"",INDEX('Policy Characteristics'!L:L,MATCH($C1182,'Policy Characteristics'!$C:$C,0)))</f>
        <v>industry-energy-efficiency-standards.html</v>
      </c>
    </row>
    <row r="1183" spans="1:18" s="446" customFormat="1" x14ac:dyDescent="0.25">
      <c r="A1183" s="446" t="str">
        <f>IF(ISBLANK(INDEX('Policy Characteristics'!A:A,MATCH($C1183,'Policy Characteristics'!$C:$C,0))),"",INDEX('Policy Characteristics'!A:A,MATCH($C1183,'Policy Characteristics'!$C:$C,0)))</f>
        <v>Industry</v>
      </c>
      <c r="B1183" s="467" t="str">
        <f>IF(ISBLANK(INDEX('Policy Characteristics'!B:B,MATCH($C1183,'Policy Characteristics'!$C:$C,0))),"",INDEX('Policy Characteristics'!B:B,MATCH($C1183,'Policy Characteristics'!$C:$C,0)))</f>
        <v>Industry Energy Efficiency Standards</v>
      </c>
      <c r="C1183" s="446" t="str">
        <f t="shared" si="44"/>
        <v>Percentage Improvement in Eqpt Efficiency Standards above BAU</v>
      </c>
      <c r="D1183" s="294" t="s">
        <v>3082</v>
      </c>
      <c r="E1183" s="339" t="s">
        <v>2403</v>
      </c>
      <c r="F1183" t="s">
        <v>3044</v>
      </c>
      <c r="G1183" s="339" t="s">
        <v>2409</v>
      </c>
      <c r="H1183" s="20">
        <v>1143</v>
      </c>
      <c r="I1183" s="468" t="s">
        <v>44</v>
      </c>
      <c r="J1183" s="469" t="str">
        <f>IF(ISBLANK(INDEX('Policy Characteristics'!D:D,MATCH($C1183,'Policy Characteristics'!$C:$C,0))),"",INDEX('Policy Characteristics'!D:D,MATCH($C1183,'Policy Characteristics'!$C:$C,0)))</f>
        <v>Industry Energy Efficiency Standards</v>
      </c>
      <c r="K1183" s="446" t="str">
        <f>IF(ISBLANK(INDEX('Policy Characteristics'!E:E,MATCH($C1183,'Policy Characteristics'!$C:$C,0))),"",INDEX('Policy Characteristics'!E:E,MATCH($C1183,'Policy Characteristics'!$C:$C,0)))</f>
        <v>indst efficiency standards</v>
      </c>
      <c r="L1183" s="242">
        <f>IF(ISBLANK(INDEX('Policy Characteristics'!F:F,MATCH($C1183,'Policy Characteristics'!$C:$C,0))),"",INDEX('Policy Characteristics'!F:F,MATCH($C1183,'Policy Characteristics'!$C:$C,0)))</f>
        <v>0</v>
      </c>
      <c r="M1183" s="242">
        <f>IF(ISBLANK(INDEX('Policy Characteristics'!G:G,MATCH($C1183,'Policy Characteristics'!$C:$C,0))),"",INDEX('Policy Characteristics'!G:G,MATCH($C1183,'Policy Characteristics'!$C:$C,0)))</f>
        <v>0.25</v>
      </c>
      <c r="N1183" s="242">
        <f>IF(ISBLANK(INDEX('Policy Characteristics'!H:H,MATCH($C1183,'Policy Characteristics'!$C:$C,0))),"",INDEX('Policy Characteristics'!H:H,MATCH($C1183,'Policy Characteristics'!$C:$C,0)))</f>
        <v>0.01</v>
      </c>
      <c r="O1183" s="446" t="str">
        <f>IF(ISBLANK(INDEX('Policy Characteristics'!I:I,MATCH($C1183,'Policy Characteristics'!$C:$C,0))),"",INDEX('Policy Characteristics'!I:I,MATCH($C1183,'Policy Characteristics'!$C:$C,0)))</f>
        <v>% reduction in energy use</v>
      </c>
      <c r="P1183" s="446" t="str">
        <f>IF(ISBLANK(INDEX('Policy Characteristics'!J:J,MATCH($C1183,'Policy Characteristics'!$C:$C,0))),"",INDEX('Policy Characteristics'!J:J,MATCH($C1183,'Policy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3" s="446" t="str">
        <f>IF(ISBLANK(INDEX('Policy Characteristics'!K:K,MATCH($C1183,'Policy Characteristics'!$C:$C,0))),"",INDEX('Policy Characteristics'!K:K,MATCH($C1183,'Policy Characteristics'!$C:$C,0)))</f>
        <v>industry-ag-main.html#eff-stds</v>
      </c>
      <c r="R1183" s="446" t="str">
        <f>IF(ISBLANK(INDEX('Policy Characteristics'!L:L,MATCH($C1183,'Policy Characteristics'!$C:$C,0))),"",INDEX('Policy Characteristics'!L:L,MATCH($C1183,'Policy Characteristics'!$C:$C,0)))</f>
        <v>industry-energy-efficiency-standards.html</v>
      </c>
    </row>
    <row r="1184" spans="1:18" s="446" customFormat="1" x14ac:dyDescent="0.25">
      <c r="A1184" s="446" t="str">
        <f>IF(ISBLANK(INDEX('Policy Characteristics'!A:A,MATCH($C1184,'Policy Characteristics'!$C:$C,0))),"",INDEX('Policy Characteristics'!A:A,MATCH($C1184,'Policy Characteristics'!$C:$C,0)))</f>
        <v>Industry</v>
      </c>
      <c r="B1184" s="467" t="str">
        <f>IF(ISBLANK(INDEX('Policy Characteristics'!B:B,MATCH($C1184,'Policy Characteristics'!$C:$C,0))),"",INDEX('Policy Characteristics'!B:B,MATCH($C1184,'Policy Characteristics'!$C:$C,0)))</f>
        <v>Industry Energy Efficiency Standards</v>
      </c>
      <c r="C1184" s="446" t="str">
        <f t="shared" si="44"/>
        <v>Percentage Improvement in Eqpt Efficiency Standards above BAU</v>
      </c>
      <c r="D1184" s="294" t="s">
        <v>3082</v>
      </c>
      <c r="E1184" s="339" t="s">
        <v>2706</v>
      </c>
      <c r="F1184" t="s">
        <v>3044</v>
      </c>
      <c r="G1184" s="339" t="s">
        <v>2709</v>
      </c>
      <c r="H1184" s="20">
        <v>1144</v>
      </c>
      <c r="I1184" s="468" t="s">
        <v>44</v>
      </c>
      <c r="J1184" s="469" t="str">
        <f>IF(ISBLANK(INDEX('Policy Characteristics'!D:D,MATCH($C1184,'Policy Characteristics'!$C:$C,0))),"",INDEX('Policy Characteristics'!D:D,MATCH($C1184,'Policy Characteristics'!$C:$C,0)))</f>
        <v>Industry Energy Efficiency Standards</v>
      </c>
      <c r="K1184" s="446" t="str">
        <f>IF(ISBLANK(INDEX('Policy Characteristics'!E:E,MATCH($C1184,'Policy Characteristics'!$C:$C,0))),"",INDEX('Policy Characteristics'!E:E,MATCH($C1184,'Policy Characteristics'!$C:$C,0)))</f>
        <v>indst efficiency standards</v>
      </c>
      <c r="L1184" s="242">
        <f>IF(ISBLANK(INDEX('Policy Characteristics'!F:F,MATCH($C1184,'Policy Characteristics'!$C:$C,0))),"",INDEX('Policy Characteristics'!F:F,MATCH($C1184,'Policy Characteristics'!$C:$C,0)))</f>
        <v>0</v>
      </c>
      <c r="M1184" s="242">
        <f>IF(ISBLANK(INDEX('Policy Characteristics'!G:G,MATCH($C1184,'Policy Characteristics'!$C:$C,0))),"",INDEX('Policy Characteristics'!G:G,MATCH($C1184,'Policy Characteristics'!$C:$C,0)))</f>
        <v>0.25</v>
      </c>
      <c r="N1184" s="242">
        <f>IF(ISBLANK(INDEX('Policy Characteristics'!H:H,MATCH($C1184,'Policy Characteristics'!$C:$C,0))),"",INDEX('Policy Characteristics'!H:H,MATCH($C1184,'Policy Characteristics'!$C:$C,0)))</f>
        <v>0.01</v>
      </c>
      <c r="O1184" s="446" t="str">
        <f>IF(ISBLANK(INDEX('Policy Characteristics'!I:I,MATCH($C1184,'Policy Characteristics'!$C:$C,0))),"",INDEX('Policy Characteristics'!I:I,MATCH($C1184,'Policy Characteristics'!$C:$C,0)))</f>
        <v>% reduction in energy use</v>
      </c>
      <c r="P1184" s="446" t="str">
        <f>IF(ISBLANK(INDEX('Policy Characteristics'!J:J,MATCH($C1184,'Policy Characteristics'!$C:$C,0))),"",INDEX('Policy Characteristics'!J:J,MATCH($C1184,'Policy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4" s="446" t="str">
        <f>IF(ISBLANK(INDEX('Policy Characteristics'!K:K,MATCH($C1184,'Policy Characteristics'!$C:$C,0))),"",INDEX('Policy Characteristics'!K:K,MATCH($C1184,'Policy Characteristics'!$C:$C,0)))</f>
        <v>industry-ag-main.html#eff-stds</v>
      </c>
      <c r="R1184" s="446" t="str">
        <f>IF(ISBLANK(INDEX('Policy Characteristics'!L:L,MATCH($C1184,'Policy Characteristics'!$C:$C,0))),"",INDEX('Policy Characteristics'!L:L,MATCH($C1184,'Policy Characteristics'!$C:$C,0)))</f>
        <v>industry-energy-efficiency-standards.html</v>
      </c>
    </row>
    <row r="1185" spans="1:18" s="446" customFormat="1" x14ac:dyDescent="0.25">
      <c r="A1185" s="446" t="str">
        <f>IF(ISBLANK(INDEX('Policy Characteristics'!A:A,MATCH($C1185,'Policy Characteristics'!$C:$C,0))),"",INDEX('Policy Characteristics'!A:A,MATCH($C1185,'Policy Characteristics'!$C:$C,0)))</f>
        <v>Industry</v>
      </c>
      <c r="B1185" s="467" t="str">
        <f>IF(ISBLANK(INDEX('Policy Characteristics'!B:B,MATCH($C1185,'Policy Characteristics'!$C:$C,0))),"",INDEX('Policy Characteristics'!B:B,MATCH($C1185,'Policy Characteristics'!$C:$C,0)))</f>
        <v>Industry Energy Efficiency Standards</v>
      </c>
      <c r="C1185" s="446" t="str">
        <f t="shared" si="44"/>
        <v>Percentage Improvement in Eqpt Efficiency Standards above BAU</v>
      </c>
      <c r="D1185" s="294" t="s">
        <v>3082</v>
      </c>
      <c r="E1185" s="339" t="s">
        <v>2707</v>
      </c>
      <c r="F1185" t="s">
        <v>3044</v>
      </c>
      <c r="G1185" s="339" t="s">
        <v>2711</v>
      </c>
      <c r="H1185" s="20">
        <v>1145</v>
      </c>
      <c r="I1185" s="468" t="s">
        <v>44</v>
      </c>
      <c r="J1185" s="469" t="str">
        <f>IF(ISBLANK(INDEX('Policy Characteristics'!D:D,MATCH($C1185,'Policy Characteristics'!$C:$C,0))),"",INDEX('Policy Characteristics'!D:D,MATCH($C1185,'Policy Characteristics'!$C:$C,0)))</f>
        <v>Industry Energy Efficiency Standards</v>
      </c>
      <c r="K1185" s="446" t="str">
        <f>IF(ISBLANK(INDEX('Policy Characteristics'!E:E,MATCH($C1185,'Policy Characteristics'!$C:$C,0))),"",INDEX('Policy Characteristics'!E:E,MATCH($C1185,'Policy Characteristics'!$C:$C,0)))</f>
        <v>indst efficiency standards</v>
      </c>
      <c r="L1185" s="242">
        <f>IF(ISBLANK(INDEX('Policy Characteristics'!F:F,MATCH($C1185,'Policy Characteristics'!$C:$C,0))),"",INDEX('Policy Characteristics'!F:F,MATCH($C1185,'Policy Characteristics'!$C:$C,0)))</f>
        <v>0</v>
      </c>
      <c r="M1185" s="242">
        <f>IF(ISBLANK(INDEX('Policy Characteristics'!G:G,MATCH($C1185,'Policy Characteristics'!$C:$C,0))),"",INDEX('Policy Characteristics'!G:G,MATCH($C1185,'Policy Characteristics'!$C:$C,0)))</f>
        <v>0.25</v>
      </c>
      <c r="N1185" s="242">
        <f>IF(ISBLANK(INDEX('Policy Characteristics'!H:H,MATCH($C1185,'Policy Characteristics'!$C:$C,0))),"",INDEX('Policy Characteristics'!H:H,MATCH($C1185,'Policy Characteristics'!$C:$C,0)))</f>
        <v>0.01</v>
      </c>
      <c r="O1185" s="446" t="str">
        <f>IF(ISBLANK(INDEX('Policy Characteristics'!I:I,MATCH($C1185,'Policy Characteristics'!$C:$C,0))),"",INDEX('Policy Characteristics'!I:I,MATCH($C1185,'Policy Characteristics'!$C:$C,0)))</f>
        <v>% reduction in energy use</v>
      </c>
      <c r="P1185" s="446" t="str">
        <f>IF(ISBLANK(INDEX('Policy Characteristics'!J:J,MATCH($C1185,'Policy Characteristics'!$C:$C,0))),"",INDEX('Policy Characteristics'!J:J,MATCH($C1185,'Policy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5" s="446" t="str">
        <f>IF(ISBLANK(INDEX('Policy Characteristics'!K:K,MATCH($C1185,'Policy Characteristics'!$C:$C,0))),"",INDEX('Policy Characteristics'!K:K,MATCH($C1185,'Policy Characteristics'!$C:$C,0)))</f>
        <v>industry-ag-main.html#eff-stds</v>
      </c>
      <c r="R1185" s="446" t="str">
        <f>IF(ISBLANK(INDEX('Policy Characteristics'!L:L,MATCH($C1185,'Policy Characteristics'!$C:$C,0))),"",INDEX('Policy Characteristics'!L:L,MATCH($C1185,'Policy Characteristics'!$C:$C,0)))</f>
        <v>industry-energy-efficiency-standards.html</v>
      </c>
    </row>
    <row r="1186" spans="1:18" s="446" customFormat="1" x14ac:dyDescent="0.25">
      <c r="A1186" s="446" t="str">
        <f>IF(ISBLANK(INDEX('Policy Characteristics'!A:A,MATCH($C1186,'Policy Characteristics'!$C:$C,0))),"",INDEX('Policy Characteristics'!A:A,MATCH($C1186,'Policy Characteristics'!$C:$C,0)))</f>
        <v>Industry</v>
      </c>
      <c r="B1186" s="467" t="str">
        <f>IF(ISBLANK(INDEX('Policy Characteristics'!B:B,MATCH($C1186,'Policy Characteristics'!$C:$C,0))),"",INDEX('Policy Characteristics'!B:B,MATCH($C1186,'Policy Characteristics'!$C:$C,0)))</f>
        <v>Industry Energy Efficiency Standards</v>
      </c>
      <c r="C1186" s="446" t="str">
        <f t="shared" si="44"/>
        <v>Percentage Improvement in Eqpt Efficiency Standards above BAU</v>
      </c>
      <c r="D1186" s="294" t="s">
        <v>3082</v>
      </c>
      <c r="E1186" s="339" t="s">
        <v>2708</v>
      </c>
      <c r="F1186" t="s">
        <v>3044</v>
      </c>
      <c r="G1186" s="339" t="s">
        <v>2712</v>
      </c>
      <c r="H1186" s="20">
        <v>1146</v>
      </c>
      <c r="I1186" s="468" t="s">
        <v>43</v>
      </c>
      <c r="J1186" s="469" t="str">
        <f>IF(ISBLANK(INDEX('Policy Characteristics'!D:D,MATCH($C1186,'Policy Characteristics'!$C:$C,0))),"",INDEX('Policy Characteristics'!D:D,MATCH($C1186,'Policy Characteristics'!$C:$C,0)))</f>
        <v>Industry Energy Efficiency Standards</v>
      </c>
      <c r="K1186" s="446" t="str">
        <f>IF(ISBLANK(INDEX('Policy Characteristics'!E:E,MATCH($C1186,'Policy Characteristics'!$C:$C,0))),"",INDEX('Policy Characteristics'!E:E,MATCH($C1186,'Policy Characteristics'!$C:$C,0)))</f>
        <v>indst efficiency standards</v>
      </c>
      <c r="L1186" s="242">
        <f>IF(ISBLANK(INDEX('Policy Characteristics'!F:F,MATCH($C1186,'Policy Characteristics'!$C:$C,0))),"",INDEX('Policy Characteristics'!F:F,MATCH($C1186,'Policy Characteristics'!$C:$C,0)))</f>
        <v>0</v>
      </c>
      <c r="M1186" s="242">
        <f>IF(ISBLANK(INDEX('Policy Characteristics'!G:G,MATCH($C1186,'Policy Characteristics'!$C:$C,0))),"",INDEX('Policy Characteristics'!G:G,MATCH($C1186,'Policy Characteristics'!$C:$C,0)))</f>
        <v>0.25</v>
      </c>
      <c r="N1186" s="242">
        <f>IF(ISBLANK(INDEX('Policy Characteristics'!H:H,MATCH($C1186,'Policy Characteristics'!$C:$C,0))),"",INDEX('Policy Characteristics'!H:H,MATCH($C1186,'Policy Characteristics'!$C:$C,0)))</f>
        <v>0.01</v>
      </c>
      <c r="O1186" s="446" t="str">
        <f>IF(ISBLANK(INDEX('Policy Characteristics'!I:I,MATCH($C1186,'Policy Characteristics'!$C:$C,0))),"",INDEX('Policy Characteristics'!I:I,MATCH($C1186,'Policy Characteristics'!$C:$C,0)))</f>
        <v>% reduction in energy use</v>
      </c>
      <c r="P1186" s="446" t="str">
        <f>IF(ISBLANK(INDEX('Policy Characteristics'!J:J,MATCH($C1186,'Policy Characteristics'!$C:$C,0))),"",INDEX('Policy Characteristics'!J:J,MATCH($C1186,'Policy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6" s="446" t="str">
        <f>IF(ISBLANK(INDEX('Policy Characteristics'!K:K,MATCH($C1186,'Policy Characteristics'!$C:$C,0))),"",INDEX('Policy Characteristics'!K:K,MATCH($C1186,'Policy Characteristics'!$C:$C,0)))</f>
        <v>industry-ag-main.html#eff-stds</v>
      </c>
      <c r="R1186" s="446" t="str">
        <f>IF(ISBLANK(INDEX('Policy Characteristics'!L:L,MATCH($C1186,'Policy Characteristics'!$C:$C,0))),"",INDEX('Policy Characteristics'!L:L,MATCH($C1186,'Policy Characteristics'!$C:$C,0)))</f>
        <v>industry-energy-efficiency-standards.html</v>
      </c>
    </row>
    <row r="1187" spans="1:18" s="446" customFormat="1" x14ac:dyDescent="0.25">
      <c r="A1187" s="446" t="str">
        <f>IF(ISBLANK(INDEX('Policy Characteristics'!A:A,MATCH($C1187,'Policy Characteristics'!$C:$C,0))),"",INDEX('Policy Characteristics'!A:A,MATCH($C1187,'Policy Characteristics'!$C:$C,0)))</f>
        <v>Industry</v>
      </c>
      <c r="B1187" s="467" t="str">
        <f>IF(ISBLANK(INDEX('Policy Characteristics'!B:B,MATCH($C1187,'Policy Characteristics'!$C:$C,0))),"",INDEX('Policy Characteristics'!B:B,MATCH($C1187,'Policy Characteristics'!$C:$C,0)))</f>
        <v>Industry Energy Efficiency Standards</v>
      </c>
      <c r="C1187" s="446" t="str">
        <f t="shared" si="44"/>
        <v>Percentage Improvement in Eqpt Efficiency Standards above BAU</v>
      </c>
      <c r="D1187" s="294" t="s">
        <v>3082</v>
      </c>
      <c r="E1187" s="339" t="s">
        <v>2705</v>
      </c>
      <c r="F1187" t="s">
        <v>3044</v>
      </c>
      <c r="G1187" s="339" t="s">
        <v>2710</v>
      </c>
      <c r="H1187" s="20">
        <v>1147</v>
      </c>
      <c r="I1187" s="468" t="s">
        <v>44</v>
      </c>
      <c r="J1187" s="469" t="str">
        <f>IF(ISBLANK(INDEX('Policy Characteristics'!D:D,MATCH($C1187,'Policy Characteristics'!$C:$C,0))),"",INDEX('Policy Characteristics'!D:D,MATCH($C1187,'Policy Characteristics'!$C:$C,0)))</f>
        <v>Industry Energy Efficiency Standards</v>
      </c>
      <c r="K1187" s="446" t="str">
        <f>IF(ISBLANK(INDEX('Policy Characteristics'!E:E,MATCH($C1187,'Policy Characteristics'!$C:$C,0))),"",INDEX('Policy Characteristics'!E:E,MATCH($C1187,'Policy Characteristics'!$C:$C,0)))</f>
        <v>indst efficiency standards</v>
      </c>
      <c r="L1187" s="242">
        <f>IF(ISBLANK(INDEX('Policy Characteristics'!F:F,MATCH($C1187,'Policy Characteristics'!$C:$C,0))),"",INDEX('Policy Characteristics'!F:F,MATCH($C1187,'Policy Characteristics'!$C:$C,0)))</f>
        <v>0</v>
      </c>
      <c r="M1187" s="242">
        <f>IF(ISBLANK(INDEX('Policy Characteristics'!G:G,MATCH($C1187,'Policy Characteristics'!$C:$C,0))),"",INDEX('Policy Characteristics'!G:G,MATCH($C1187,'Policy Characteristics'!$C:$C,0)))</f>
        <v>0.25</v>
      </c>
      <c r="N1187" s="242">
        <f>IF(ISBLANK(INDEX('Policy Characteristics'!H:H,MATCH($C1187,'Policy Characteristics'!$C:$C,0))),"",INDEX('Policy Characteristics'!H:H,MATCH($C1187,'Policy Characteristics'!$C:$C,0)))</f>
        <v>0.01</v>
      </c>
      <c r="O1187" s="446" t="str">
        <f>IF(ISBLANK(INDEX('Policy Characteristics'!I:I,MATCH($C1187,'Policy Characteristics'!$C:$C,0))),"",INDEX('Policy Characteristics'!I:I,MATCH($C1187,'Policy Characteristics'!$C:$C,0)))</f>
        <v>% reduction in energy use</v>
      </c>
      <c r="P1187" s="446" t="str">
        <f>IF(ISBLANK(INDEX('Policy Characteristics'!J:J,MATCH($C1187,'Policy Characteristics'!$C:$C,0))),"",INDEX('Policy Characteristics'!J:J,MATCH($C1187,'Policy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7" s="446" t="str">
        <f>IF(ISBLANK(INDEX('Policy Characteristics'!K:K,MATCH($C1187,'Policy Characteristics'!$C:$C,0))),"",INDEX('Policy Characteristics'!K:K,MATCH($C1187,'Policy Characteristics'!$C:$C,0)))</f>
        <v>industry-ag-main.html#eff-stds</v>
      </c>
      <c r="R1187" s="446" t="str">
        <f>IF(ISBLANK(INDEX('Policy Characteristics'!L:L,MATCH($C1187,'Policy Characteristics'!$C:$C,0))),"",INDEX('Policy Characteristics'!L:L,MATCH($C1187,'Policy Characteristics'!$C:$C,0)))</f>
        <v>industry-energy-efficiency-standards.html</v>
      </c>
    </row>
    <row r="1188" spans="1:18" s="446" customFormat="1" x14ac:dyDescent="0.25">
      <c r="A1188" s="446" t="str">
        <f>IF(ISBLANK(INDEX('Policy Characteristics'!A:A,MATCH($C1188,'Policy Characteristics'!$C:$C,0))),"",INDEX('Policy Characteristics'!A:A,MATCH($C1188,'Policy Characteristics'!$C:$C,0)))</f>
        <v>Industry</v>
      </c>
      <c r="B1188" s="467" t="str">
        <f>IF(ISBLANK(INDEX('Policy Characteristics'!B:B,MATCH($C1188,'Policy Characteristics'!$C:$C,0))),"",INDEX('Policy Characteristics'!B:B,MATCH($C1188,'Policy Characteristics'!$C:$C,0)))</f>
        <v>Industry Energy Efficiency Standards</v>
      </c>
      <c r="C1188" s="446" t="str">
        <f t="shared" si="44"/>
        <v>Percentage Improvement in Eqpt Efficiency Standards above BAU</v>
      </c>
      <c r="D1188" s="294" t="s">
        <v>3083</v>
      </c>
      <c r="E1188" s="339" t="s">
        <v>2398</v>
      </c>
      <c r="F1188" t="s">
        <v>3045</v>
      </c>
      <c r="G1188" s="339" t="s">
        <v>2404</v>
      </c>
      <c r="H1188" s="20">
        <v>1148</v>
      </c>
      <c r="I1188" s="468" t="s">
        <v>43</v>
      </c>
      <c r="J1188" s="469" t="str">
        <f>IF(ISBLANK(INDEX('Policy Characteristics'!D:D,MATCH($C1188,'Policy Characteristics'!$C:$C,0))),"",INDEX('Policy Characteristics'!D:D,MATCH($C1188,'Policy Characteristics'!$C:$C,0)))</f>
        <v>Industry Energy Efficiency Standards</v>
      </c>
      <c r="K1188" s="446" t="str">
        <f>IF(ISBLANK(INDEX('Policy Characteristics'!E:E,MATCH($C1188,'Policy Characteristics'!$C:$C,0))),"",INDEX('Policy Characteristics'!E:E,MATCH($C1188,'Policy Characteristics'!$C:$C,0)))</f>
        <v>indst efficiency standards</v>
      </c>
      <c r="L1188" s="242">
        <f>IF(ISBLANK(INDEX('Policy Characteristics'!F:F,MATCH($C1188,'Policy Characteristics'!$C:$C,0))),"",INDEX('Policy Characteristics'!F:F,MATCH($C1188,'Policy Characteristics'!$C:$C,0)))</f>
        <v>0</v>
      </c>
      <c r="M1188" s="242">
        <f>IF(ISBLANK(INDEX('Policy Characteristics'!G:G,MATCH($C1188,'Policy Characteristics'!$C:$C,0))),"",INDEX('Policy Characteristics'!G:G,MATCH($C1188,'Policy Characteristics'!$C:$C,0)))</f>
        <v>0.25</v>
      </c>
      <c r="N1188" s="242">
        <f>IF(ISBLANK(INDEX('Policy Characteristics'!H:H,MATCH($C1188,'Policy Characteristics'!$C:$C,0))),"",INDEX('Policy Characteristics'!H:H,MATCH($C1188,'Policy Characteristics'!$C:$C,0)))</f>
        <v>0.01</v>
      </c>
      <c r="O1188" s="446" t="str">
        <f>IF(ISBLANK(INDEX('Policy Characteristics'!I:I,MATCH($C1188,'Policy Characteristics'!$C:$C,0))),"",INDEX('Policy Characteristics'!I:I,MATCH($C1188,'Policy Characteristics'!$C:$C,0)))</f>
        <v>% reduction in energy use</v>
      </c>
      <c r="P1188" s="446" t="str">
        <f>IF(ISBLANK(INDEX('Policy Characteristics'!J:J,MATCH($C1188,'Policy Characteristics'!$C:$C,0))),"",INDEX('Policy Characteristics'!J:J,MATCH($C1188,'Policy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8" s="446" t="str">
        <f>IF(ISBLANK(INDEX('Policy Characteristics'!K:K,MATCH($C1188,'Policy Characteristics'!$C:$C,0))),"",INDEX('Policy Characteristics'!K:K,MATCH($C1188,'Policy Characteristics'!$C:$C,0)))</f>
        <v>industry-ag-main.html#eff-stds</v>
      </c>
      <c r="R1188" s="446" t="str">
        <f>IF(ISBLANK(INDEX('Policy Characteristics'!L:L,MATCH($C1188,'Policy Characteristics'!$C:$C,0))),"",INDEX('Policy Characteristics'!L:L,MATCH($C1188,'Policy Characteristics'!$C:$C,0)))</f>
        <v>industry-energy-efficiency-standards.html</v>
      </c>
    </row>
    <row r="1189" spans="1:18" s="446" customFormat="1" x14ac:dyDescent="0.25">
      <c r="A1189" s="446" t="str">
        <f>IF(ISBLANK(INDEX('Policy Characteristics'!A:A,MATCH($C1189,'Policy Characteristics'!$C:$C,0))),"",INDEX('Policy Characteristics'!A:A,MATCH($C1189,'Policy Characteristics'!$C:$C,0)))</f>
        <v>Industry</v>
      </c>
      <c r="B1189" s="467" t="str">
        <f>IF(ISBLANK(INDEX('Policy Characteristics'!B:B,MATCH($C1189,'Policy Characteristics'!$C:$C,0))),"",INDEX('Policy Characteristics'!B:B,MATCH($C1189,'Policy Characteristics'!$C:$C,0)))</f>
        <v>Industry Energy Efficiency Standards</v>
      </c>
      <c r="C1189" s="446" t="str">
        <f t="shared" si="44"/>
        <v>Percentage Improvement in Eqpt Efficiency Standards above BAU</v>
      </c>
      <c r="D1189" s="294" t="s">
        <v>3083</v>
      </c>
      <c r="E1189" s="339" t="s">
        <v>2399</v>
      </c>
      <c r="F1189" t="s">
        <v>3045</v>
      </c>
      <c r="G1189" s="339" t="s">
        <v>2407</v>
      </c>
      <c r="H1189" s="20">
        <v>1149</v>
      </c>
      <c r="I1189" s="468" t="s">
        <v>43</v>
      </c>
      <c r="J1189" s="469" t="str">
        <f>IF(ISBLANK(INDEX('Policy Characteristics'!D:D,MATCH($C1189,'Policy Characteristics'!$C:$C,0))),"",INDEX('Policy Characteristics'!D:D,MATCH($C1189,'Policy Characteristics'!$C:$C,0)))</f>
        <v>Industry Energy Efficiency Standards</v>
      </c>
      <c r="K1189" s="446" t="str">
        <f>IF(ISBLANK(INDEX('Policy Characteristics'!E:E,MATCH($C1189,'Policy Characteristics'!$C:$C,0))),"",INDEX('Policy Characteristics'!E:E,MATCH($C1189,'Policy Characteristics'!$C:$C,0)))</f>
        <v>indst efficiency standards</v>
      </c>
      <c r="L1189" s="242">
        <f>IF(ISBLANK(INDEX('Policy Characteristics'!F:F,MATCH($C1189,'Policy Characteristics'!$C:$C,0))),"",INDEX('Policy Characteristics'!F:F,MATCH($C1189,'Policy Characteristics'!$C:$C,0)))</f>
        <v>0</v>
      </c>
      <c r="M1189" s="242">
        <f>IF(ISBLANK(INDEX('Policy Characteristics'!G:G,MATCH($C1189,'Policy Characteristics'!$C:$C,0))),"",INDEX('Policy Characteristics'!G:G,MATCH($C1189,'Policy Characteristics'!$C:$C,0)))</f>
        <v>0.25</v>
      </c>
      <c r="N1189" s="242">
        <f>IF(ISBLANK(INDEX('Policy Characteristics'!H:H,MATCH($C1189,'Policy Characteristics'!$C:$C,0))),"",INDEX('Policy Characteristics'!H:H,MATCH($C1189,'Policy Characteristics'!$C:$C,0)))</f>
        <v>0.01</v>
      </c>
      <c r="O1189" s="446" t="str">
        <f>IF(ISBLANK(INDEX('Policy Characteristics'!I:I,MATCH($C1189,'Policy Characteristics'!$C:$C,0))),"",INDEX('Policy Characteristics'!I:I,MATCH($C1189,'Policy Characteristics'!$C:$C,0)))</f>
        <v>% reduction in energy use</v>
      </c>
      <c r="P1189" s="446" t="str">
        <f>IF(ISBLANK(INDEX('Policy Characteristics'!J:J,MATCH($C1189,'Policy Characteristics'!$C:$C,0))),"",INDEX('Policy Characteristics'!J:J,MATCH($C1189,'Policy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9" s="446" t="str">
        <f>IF(ISBLANK(INDEX('Policy Characteristics'!K:K,MATCH($C1189,'Policy Characteristics'!$C:$C,0))),"",INDEX('Policy Characteristics'!K:K,MATCH($C1189,'Policy Characteristics'!$C:$C,0)))</f>
        <v>industry-ag-main.html#eff-stds</v>
      </c>
      <c r="R1189" s="446" t="str">
        <f>IF(ISBLANK(INDEX('Policy Characteristics'!L:L,MATCH($C1189,'Policy Characteristics'!$C:$C,0))),"",INDEX('Policy Characteristics'!L:L,MATCH($C1189,'Policy Characteristics'!$C:$C,0)))</f>
        <v>industry-energy-efficiency-standards.html</v>
      </c>
    </row>
    <row r="1190" spans="1:18" s="446" customFormat="1" x14ac:dyDescent="0.25">
      <c r="A1190" s="446" t="str">
        <f>IF(ISBLANK(INDEX('Policy Characteristics'!A:A,MATCH($C1190,'Policy Characteristics'!$C:$C,0))),"",INDEX('Policy Characteristics'!A:A,MATCH($C1190,'Policy Characteristics'!$C:$C,0)))</f>
        <v>Industry</v>
      </c>
      <c r="B1190" s="467" t="str">
        <f>IF(ISBLANK(INDEX('Policy Characteristics'!B:B,MATCH($C1190,'Policy Characteristics'!$C:$C,0))),"",INDEX('Policy Characteristics'!B:B,MATCH($C1190,'Policy Characteristics'!$C:$C,0)))</f>
        <v>Industry Energy Efficiency Standards</v>
      </c>
      <c r="C1190" s="446" t="str">
        <f t="shared" si="44"/>
        <v>Percentage Improvement in Eqpt Efficiency Standards above BAU</v>
      </c>
      <c r="D1190" s="294" t="s">
        <v>3083</v>
      </c>
      <c r="E1190" s="339" t="s">
        <v>2400</v>
      </c>
      <c r="F1190" t="s">
        <v>3045</v>
      </c>
      <c r="G1190" s="339" t="s">
        <v>2408</v>
      </c>
      <c r="H1190" s="20">
        <v>1150</v>
      </c>
      <c r="I1190" s="468" t="s">
        <v>43</v>
      </c>
      <c r="J1190" s="469" t="str">
        <f>IF(ISBLANK(INDEX('Policy Characteristics'!D:D,MATCH($C1190,'Policy Characteristics'!$C:$C,0))),"",INDEX('Policy Characteristics'!D:D,MATCH($C1190,'Policy Characteristics'!$C:$C,0)))</f>
        <v>Industry Energy Efficiency Standards</v>
      </c>
      <c r="K1190" s="446" t="str">
        <f>IF(ISBLANK(INDEX('Policy Characteristics'!E:E,MATCH($C1190,'Policy Characteristics'!$C:$C,0))),"",INDEX('Policy Characteristics'!E:E,MATCH($C1190,'Policy Characteristics'!$C:$C,0)))</f>
        <v>indst efficiency standards</v>
      </c>
      <c r="L1190" s="242">
        <f>IF(ISBLANK(INDEX('Policy Characteristics'!F:F,MATCH($C1190,'Policy Characteristics'!$C:$C,0))),"",INDEX('Policy Characteristics'!F:F,MATCH($C1190,'Policy Characteristics'!$C:$C,0)))</f>
        <v>0</v>
      </c>
      <c r="M1190" s="242">
        <f>IF(ISBLANK(INDEX('Policy Characteristics'!G:G,MATCH($C1190,'Policy Characteristics'!$C:$C,0))),"",INDEX('Policy Characteristics'!G:G,MATCH($C1190,'Policy Characteristics'!$C:$C,0)))</f>
        <v>0.25</v>
      </c>
      <c r="N1190" s="242">
        <f>IF(ISBLANK(INDEX('Policy Characteristics'!H:H,MATCH($C1190,'Policy Characteristics'!$C:$C,0))),"",INDEX('Policy Characteristics'!H:H,MATCH($C1190,'Policy Characteristics'!$C:$C,0)))</f>
        <v>0.01</v>
      </c>
      <c r="O1190" s="446" t="str">
        <f>IF(ISBLANK(INDEX('Policy Characteristics'!I:I,MATCH($C1190,'Policy Characteristics'!$C:$C,0))),"",INDEX('Policy Characteristics'!I:I,MATCH($C1190,'Policy Characteristics'!$C:$C,0)))</f>
        <v>% reduction in energy use</v>
      </c>
      <c r="P1190" s="446" t="str">
        <f>IF(ISBLANK(INDEX('Policy Characteristics'!J:J,MATCH($C1190,'Policy Characteristics'!$C:$C,0))),"",INDEX('Policy Characteristics'!J:J,MATCH($C1190,'Policy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0" s="446" t="str">
        <f>IF(ISBLANK(INDEX('Policy Characteristics'!K:K,MATCH($C1190,'Policy Characteristics'!$C:$C,0))),"",INDEX('Policy Characteristics'!K:K,MATCH($C1190,'Policy Characteristics'!$C:$C,0)))</f>
        <v>industry-ag-main.html#eff-stds</v>
      </c>
      <c r="R1190" s="446" t="str">
        <f>IF(ISBLANK(INDEX('Policy Characteristics'!L:L,MATCH($C1190,'Policy Characteristics'!$C:$C,0))),"",INDEX('Policy Characteristics'!L:L,MATCH($C1190,'Policy Characteristics'!$C:$C,0)))</f>
        <v>industry-energy-efficiency-standards.html</v>
      </c>
    </row>
    <row r="1191" spans="1:18" s="446" customFormat="1" x14ac:dyDescent="0.25">
      <c r="A1191" s="446" t="str">
        <f>IF(ISBLANK(INDEX('Policy Characteristics'!A:A,MATCH($C1191,'Policy Characteristics'!$C:$C,0))),"",INDEX('Policy Characteristics'!A:A,MATCH($C1191,'Policy Characteristics'!$C:$C,0)))</f>
        <v>Industry</v>
      </c>
      <c r="B1191" s="467" t="str">
        <f>IF(ISBLANK(INDEX('Policy Characteristics'!B:B,MATCH($C1191,'Policy Characteristics'!$C:$C,0))),"",INDEX('Policy Characteristics'!B:B,MATCH($C1191,'Policy Characteristics'!$C:$C,0)))</f>
        <v>Industry Energy Efficiency Standards</v>
      </c>
      <c r="C1191" s="446" t="str">
        <f t="shared" ref="C1191:C1247" si="45">C$998</f>
        <v>Percentage Improvement in Eqpt Efficiency Standards above BAU</v>
      </c>
      <c r="D1191" s="294" t="s">
        <v>3083</v>
      </c>
      <c r="E1191" s="339" t="s">
        <v>2401</v>
      </c>
      <c r="F1191" t="s">
        <v>3045</v>
      </c>
      <c r="G1191" s="339" t="s">
        <v>2405</v>
      </c>
      <c r="H1191" s="20">
        <v>1151</v>
      </c>
      <c r="I1191" s="468" t="s">
        <v>44</v>
      </c>
      <c r="J1191" s="469" t="str">
        <f>IF(ISBLANK(INDEX('Policy Characteristics'!D:D,MATCH($C1191,'Policy Characteristics'!$C:$C,0))),"",INDEX('Policy Characteristics'!D:D,MATCH($C1191,'Policy Characteristics'!$C:$C,0)))</f>
        <v>Industry Energy Efficiency Standards</v>
      </c>
      <c r="K1191" s="446" t="str">
        <f>IF(ISBLANK(INDEX('Policy Characteristics'!E:E,MATCH($C1191,'Policy Characteristics'!$C:$C,0))),"",INDEX('Policy Characteristics'!E:E,MATCH($C1191,'Policy Characteristics'!$C:$C,0)))</f>
        <v>indst efficiency standards</v>
      </c>
      <c r="L1191" s="242">
        <f>IF(ISBLANK(INDEX('Policy Characteristics'!F:F,MATCH($C1191,'Policy Characteristics'!$C:$C,0))),"",INDEX('Policy Characteristics'!F:F,MATCH($C1191,'Policy Characteristics'!$C:$C,0)))</f>
        <v>0</v>
      </c>
      <c r="M1191" s="242">
        <f>IF(ISBLANK(INDEX('Policy Characteristics'!G:G,MATCH($C1191,'Policy Characteristics'!$C:$C,0))),"",INDEX('Policy Characteristics'!G:G,MATCH($C1191,'Policy Characteristics'!$C:$C,0)))</f>
        <v>0.25</v>
      </c>
      <c r="N1191" s="242">
        <f>IF(ISBLANK(INDEX('Policy Characteristics'!H:H,MATCH($C1191,'Policy Characteristics'!$C:$C,0))),"",INDEX('Policy Characteristics'!H:H,MATCH($C1191,'Policy Characteristics'!$C:$C,0)))</f>
        <v>0.01</v>
      </c>
      <c r="O1191" s="446" t="str">
        <f>IF(ISBLANK(INDEX('Policy Characteristics'!I:I,MATCH($C1191,'Policy Characteristics'!$C:$C,0))),"",INDEX('Policy Characteristics'!I:I,MATCH($C1191,'Policy Characteristics'!$C:$C,0)))</f>
        <v>% reduction in energy use</v>
      </c>
      <c r="P1191" s="446" t="str">
        <f>IF(ISBLANK(INDEX('Policy Characteristics'!J:J,MATCH($C1191,'Policy Characteristics'!$C:$C,0))),"",INDEX('Policy Characteristics'!J:J,MATCH($C1191,'Policy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1" s="446" t="str">
        <f>IF(ISBLANK(INDEX('Policy Characteristics'!K:K,MATCH($C1191,'Policy Characteristics'!$C:$C,0))),"",INDEX('Policy Characteristics'!K:K,MATCH($C1191,'Policy Characteristics'!$C:$C,0)))</f>
        <v>industry-ag-main.html#eff-stds</v>
      </c>
      <c r="R1191" s="446" t="str">
        <f>IF(ISBLANK(INDEX('Policy Characteristics'!L:L,MATCH($C1191,'Policy Characteristics'!$C:$C,0))),"",INDEX('Policy Characteristics'!L:L,MATCH($C1191,'Policy Characteristics'!$C:$C,0)))</f>
        <v>industry-energy-efficiency-standards.html</v>
      </c>
    </row>
    <row r="1192" spans="1:18" s="446" customFormat="1" x14ac:dyDescent="0.25">
      <c r="A1192" s="446" t="str">
        <f>IF(ISBLANK(INDEX('Policy Characteristics'!A:A,MATCH($C1192,'Policy Characteristics'!$C:$C,0))),"",INDEX('Policy Characteristics'!A:A,MATCH($C1192,'Policy Characteristics'!$C:$C,0)))</f>
        <v>Industry</v>
      </c>
      <c r="B1192" s="467" t="str">
        <f>IF(ISBLANK(INDEX('Policy Characteristics'!B:B,MATCH($C1192,'Policy Characteristics'!$C:$C,0))),"",INDEX('Policy Characteristics'!B:B,MATCH($C1192,'Policy Characteristics'!$C:$C,0)))</f>
        <v>Industry Energy Efficiency Standards</v>
      </c>
      <c r="C1192" s="446" t="str">
        <f t="shared" si="45"/>
        <v>Percentage Improvement in Eqpt Efficiency Standards above BAU</v>
      </c>
      <c r="D1192" s="294" t="s">
        <v>3083</v>
      </c>
      <c r="E1192" s="339" t="s">
        <v>2402</v>
      </c>
      <c r="F1192" t="s">
        <v>3045</v>
      </c>
      <c r="G1192" s="339" t="s">
        <v>2406</v>
      </c>
      <c r="H1192" s="20">
        <v>1152</v>
      </c>
      <c r="I1192" s="468" t="s">
        <v>43</v>
      </c>
      <c r="J1192" s="469" t="str">
        <f>IF(ISBLANK(INDEX('Policy Characteristics'!D:D,MATCH($C1192,'Policy Characteristics'!$C:$C,0))),"",INDEX('Policy Characteristics'!D:D,MATCH($C1192,'Policy Characteristics'!$C:$C,0)))</f>
        <v>Industry Energy Efficiency Standards</v>
      </c>
      <c r="K1192" s="446" t="str">
        <f>IF(ISBLANK(INDEX('Policy Characteristics'!E:E,MATCH($C1192,'Policy Characteristics'!$C:$C,0))),"",INDEX('Policy Characteristics'!E:E,MATCH($C1192,'Policy Characteristics'!$C:$C,0)))</f>
        <v>indst efficiency standards</v>
      </c>
      <c r="L1192" s="242">
        <f>IF(ISBLANK(INDEX('Policy Characteristics'!F:F,MATCH($C1192,'Policy Characteristics'!$C:$C,0))),"",INDEX('Policy Characteristics'!F:F,MATCH($C1192,'Policy Characteristics'!$C:$C,0)))</f>
        <v>0</v>
      </c>
      <c r="M1192" s="242">
        <f>IF(ISBLANK(INDEX('Policy Characteristics'!G:G,MATCH($C1192,'Policy Characteristics'!$C:$C,0))),"",INDEX('Policy Characteristics'!G:G,MATCH($C1192,'Policy Characteristics'!$C:$C,0)))</f>
        <v>0.25</v>
      </c>
      <c r="N1192" s="242">
        <f>IF(ISBLANK(INDEX('Policy Characteristics'!H:H,MATCH($C1192,'Policy Characteristics'!$C:$C,0))),"",INDEX('Policy Characteristics'!H:H,MATCH($C1192,'Policy Characteristics'!$C:$C,0)))</f>
        <v>0.01</v>
      </c>
      <c r="O1192" s="446" t="str">
        <f>IF(ISBLANK(INDEX('Policy Characteristics'!I:I,MATCH($C1192,'Policy Characteristics'!$C:$C,0))),"",INDEX('Policy Characteristics'!I:I,MATCH($C1192,'Policy Characteristics'!$C:$C,0)))</f>
        <v>% reduction in energy use</v>
      </c>
      <c r="P1192" s="446" t="str">
        <f>IF(ISBLANK(INDEX('Policy Characteristics'!J:J,MATCH($C1192,'Policy Characteristics'!$C:$C,0))),"",INDEX('Policy Characteristics'!J:J,MATCH($C1192,'Policy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2" s="446" t="str">
        <f>IF(ISBLANK(INDEX('Policy Characteristics'!K:K,MATCH($C1192,'Policy Characteristics'!$C:$C,0))),"",INDEX('Policy Characteristics'!K:K,MATCH($C1192,'Policy Characteristics'!$C:$C,0)))</f>
        <v>industry-ag-main.html#eff-stds</v>
      </c>
      <c r="R1192" s="446" t="str">
        <f>IF(ISBLANK(INDEX('Policy Characteristics'!L:L,MATCH($C1192,'Policy Characteristics'!$C:$C,0))),"",INDEX('Policy Characteristics'!L:L,MATCH($C1192,'Policy Characteristics'!$C:$C,0)))</f>
        <v>industry-energy-efficiency-standards.html</v>
      </c>
    </row>
    <row r="1193" spans="1:18" s="446" customFormat="1" x14ac:dyDescent="0.25">
      <c r="A1193" s="446" t="str">
        <f>IF(ISBLANK(INDEX('Policy Characteristics'!A:A,MATCH($C1193,'Policy Characteristics'!$C:$C,0))),"",INDEX('Policy Characteristics'!A:A,MATCH($C1193,'Policy Characteristics'!$C:$C,0)))</f>
        <v>Industry</v>
      </c>
      <c r="B1193" s="467" t="str">
        <f>IF(ISBLANK(INDEX('Policy Characteristics'!B:B,MATCH($C1193,'Policy Characteristics'!$C:$C,0))),"",INDEX('Policy Characteristics'!B:B,MATCH($C1193,'Policy Characteristics'!$C:$C,0)))</f>
        <v>Industry Energy Efficiency Standards</v>
      </c>
      <c r="C1193" s="446" t="str">
        <f t="shared" si="45"/>
        <v>Percentage Improvement in Eqpt Efficiency Standards above BAU</v>
      </c>
      <c r="D1193" s="294" t="s">
        <v>3083</v>
      </c>
      <c r="E1193" s="339" t="s">
        <v>2403</v>
      </c>
      <c r="F1193" t="s">
        <v>3045</v>
      </c>
      <c r="G1193" s="339" t="s">
        <v>2409</v>
      </c>
      <c r="H1193" s="20">
        <v>1153</v>
      </c>
      <c r="I1193" s="468" t="s">
        <v>44</v>
      </c>
      <c r="J1193" s="469" t="str">
        <f>IF(ISBLANK(INDEX('Policy Characteristics'!D:D,MATCH($C1193,'Policy Characteristics'!$C:$C,0))),"",INDEX('Policy Characteristics'!D:D,MATCH($C1193,'Policy Characteristics'!$C:$C,0)))</f>
        <v>Industry Energy Efficiency Standards</v>
      </c>
      <c r="K1193" s="446" t="str">
        <f>IF(ISBLANK(INDEX('Policy Characteristics'!E:E,MATCH($C1193,'Policy Characteristics'!$C:$C,0))),"",INDEX('Policy Characteristics'!E:E,MATCH($C1193,'Policy Characteristics'!$C:$C,0)))</f>
        <v>indst efficiency standards</v>
      </c>
      <c r="L1193" s="242">
        <f>IF(ISBLANK(INDEX('Policy Characteristics'!F:F,MATCH($C1193,'Policy Characteristics'!$C:$C,0))),"",INDEX('Policy Characteristics'!F:F,MATCH($C1193,'Policy Characteristics'!$C:$C,0)))</f>
        <v>0</v>
      </c>
      <c r="M1193" s="242">
        <f>IF(ISBLANK(INDEX('Policy Characteristics'!G:G,MATCH($C1193,'Policy Characteristics'!$C:$C,0))),"",INDEX('Policy Characteristics'!G:G,MATCH($C1193,'Policy Characteristics'!$C:$C,0)))</f>
        <v>0.25</v>
      </c>
      <c r="N1193" s="242">
        <f>IF(ISBLANK(INDEX('Policy Characteristics'!H:H,MATCH($C1193,'Policy Characteristics'!$C:$C,0))),"",INDEX('Policy Characteristics'!H:H,MATCH($C1193,'Policy Characteristics'!$C:$C,0)))</f>
        <v>0.01</v>
      </c>
      <c r="O1193" s="446" t="str">
        <f>IF(ISBLANK(INDEX('Policy Characteristics'!I:I,MATCH($C1193,'Policy Characteristics'!$C:$C,0))),"",INDEX('Policy Characteristics'!I:I,MATCH($C1193,'Policy Characteristics'!$C:$C,0)))</f>
        <v>% reduction in energy use</v>
      </c>
      <c r="P1193" s="446" t="str">
        <f>IF(ISBLANK(INDEX('Policy Characteristics'!J:J,MATCH($C1193,'Policy Characteristics'!$C:$C,0))),"",INDEX('Policy Characteristics'!J:J,MATCH($C1193,'Policy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3" s="446" t="str">
        <f>IF(ISBLANK(INDEX('Policy Characteristics'!K:K,MATCH($C1193,'Policy Characteristics'!$C:$C,0))),"",INDEX('Policy Characteristics'!K:K,MATCH($C1193,'Policy Characteristics'!$C:$C,0)))</f>
        <v>industry-ag-main.html#eff-stds</v>
      </c>
      <c r="R1193" s="446" t="str">
        <f>IF(ISBLANK(INDEX('Policy Characteristics'!L:L,MATCH($C1193,'Policy Characteristics'!$C:$C,0))),"",INDEX('Policy Characteristics'!L:L,MATCH($C1193,'Policy Characteristics'!$C:$C,0)))</f>
        <v>industry-energy-efficiency-standards.html</v>
      </c>
    </row>
    <row r="1194" spans="1:18" s="446" customFormat="1" x14ac:dyDescent="0.25">
      <c r="A1194" s="446" t="str">
        <f>IF(ISBLANK(INDEX('Policy Characteristics'!A:A,MATCH($C1194,'Policy Characteristics'!$C:$C,0))),"",INDEX('Policy Characteristics'!A:A,MATCH($C1194,'Policy Characteristics'!$C:$C,0)))</f>
        <v>Industry</v>
      </c>
      <c r="B1194" s="467" t="str">
        <f>IF(ISBLANK(INDEX('Policy Characteristics'!B:B,MATCH($C1194,'Policy Characteristics'!$C:$C,0))),"",INDEX('Policy Characteristics'!B:B,MATCH($C1194,'Policy Characteristics'!$C:$C,0)))</f>
        <v>Industry Energy Efficiency Standards</v>
      </c>
      <c r="C1194" s="446" t="str">
        <f t="shared" si="45"/>
        <v>Percentage Improvement in Eqpt Efficiency Standards above BAU</v>
      </c>
      <c r="D1194" s="294" t="s">
        <v>3083</v>
      </c>
      <c r="E1194" s="339" t="s">
        <v>2706</v>
      </c>
      <c r="F1194" t="s">
        <v>3045</v>
      </c>
      <c r="G1194" s="339" t="s">
        <v>2709</v>
      </c>
      <c r="H1194" s="20">
        <v>1154</v>
      </c>
      <c r="I1194" s="468" t="s">
        <v>44</v>
      </c>
      <c r="J1194" s="469" t="str">
        <f>IF(ISBLANK(INDEX('Policy Characteristics'!D:D,MATCH($C1194,'Policy Characteristics'!$C:$C,0))),"",INDEX('Policy Characteristics'!D:D,MATCH($C1194,'Policy Characteristics'!$C:$C,0)))</f>
        <v>Industry Energy Efficiency Standards</v>
      </c>
      <c r="K1194" s="446" t="str">
        <f>IF(ISBLANK(INDEX('Policy Characteristics'!E:E,MATCH($C1194,'Policy Characteristics'!$C:$C,0))),"",INDEX('Policy Characteristics'!E:E,MATCH($C1194,'Policy Characteristics'!$C:$C,0)))</f>
        <v>indst efficiency standards</v>
      </c>
      <c r="L1194" s="242">
        <f>IF(ISBLANK(INDEX('Policy Characteristics'!F:F,MATCH($C1194,'Policy Characteristics'!$C:$C,0))),"",INDEX('Policy Characteristics'!F:F,MATCH($C1194,'Policy Characteristics'!$C:$C,0)))</f>
        <v>0</v>
      </c>
      <c r="M1194" s="242">
        <f>IF(ISBLANK(INDEX('Policy Characteristics'!G:G,MATCH($C1194,'Policy Characteristics'!$C:$C,0))),"",INDEX('Policy Characteristics'!G:G,MATCH($C1194,'Policy Characteristics'!$C:$C,0)))</f>
        <v>0.25</v>
      </c>
      <c r="N1194" s="242">
        <f>IF(ISBLANK(INDEX('Policy Characteristics'!H:H,MATCH($C1194,'Policy Characteristics'!$C:$C,0))),"",INDEX('Policy Characteristics'!H:H,MATCH($C1194,'Policy Characteristics'!$C:$C,0)))</f>
        <v>0.01</v>
      </c>
      <c r="O1194" s="446" t="str">
        <f>IF(ISBLANK(INDEX('Policy Characteristics'!I:I,MATCH($C1194,'Policy Characteristics'!$C:$C,0))),"",INDEX('Policy Characteristics'!I:I,MATCH($C1194,'Policy Characteristics'!$C:$C,0)))</f>
        <v>% reduction in energy use</v>
      </c>
      <c r="P1194" s="446" t="str">
        <f>IF(ISBLANK(INDEX('Policy Characteristics'!J:J,MATCH($C1194,'Policy Characteristics'!$C:$C,0))),"",INDEX('Policy Characteristics'!J:J,MATCH($C1194,'Policy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4" s="446" t="str">
        <f>IF(ISBLANK(INDEX('Policy Characteristics'!K:K,MATCH($C1194,'Policy Characteristics'!$C:$C,0))),"",INDEX('Policy Characteristics'!K:K,MATCH($C1194,'Policy Characteristics'!$C:$C,0)))</f>
        <v>industry-ag-main.html#eff-stds</v>
      </c>
      <c r="R1194" s="446" t="str">
        <f>IF(ISBLANK(INDEX('Policy Characteristics'!L:L,MATCH($C1194,'Policy Characteristics'!$C:$C,0))),"",INDEX('Policy Characteristics'!L:L,MATCH($C1194,'Policy Characteristics'!$C:$C,0)))</f>
        <v>industry-energy-efficiency-standards.html</v>
      </c>
    </row>
    <row r="1195" spans="1:18" s="446" customFormat="1" x14ac:dyDescent="0.25">
      <c r="A1195" s="446" t="str">
        <f>IF(ISBLANK(INDEX('Policy Characteristics'!A:A,MATCH($C1195,'Policy Characteristics'!$C:$C,0))),"",INDEX('Policy Characteristics'!A:A,MATCH($C1195,'Policy Characteristics'!$C:$C,0)))</f>
        <v>Industry</v>
      </c>
      <c r="B1195" s="467" t="str">
        <f>IF(ISBLANK(INDEX('Policy Characteristics'!B:B,MATCH($C1195,'Policy Characteristics'!$C:$C,0))),"",INDEX('Policy Characteristics'!B:B,MATCH($C1195,'Policy Characteristics'!$C:$C,0)))</f>
        <v>Industry Energy Efficiency Standards</v>
      </c>
      <c r="C1195" s="446" t="str">
        <f t="shared" si="45"/>
        <v>Percentage Improvement in Eqpt Efficiency Standards above BAU</v>
      </c>
      <c r="D1195" s="294" t="s">
        <v>3083</v>
      </c>
      <c r="E1195" s="339" t="s">
        <v>2707</v>
      </c>
      <c r="F1195" t="s">
        <v>3045</v>
      </c>
      <c r="G1195" s="339" t="s">
        <v>2711</v>
      </c>
      <c r="H1195" s="20">
        <v>1155</v>
      </c>
      <c r="I1195" s="468" t="s">
        <v>43</v>
      </c>
      <c r="J1195" s="469" t="str">
        <f>IF(ISBLANK(INDEX('Policy Characteristics'!D:D,MATCH($C1195,'Policy Characteristics'!$C:$C,0))),"",INDEX('Policy Characteristics'!D:D,MATCH($C1195,'Policy Characteristics'!$C:$C,0)))</f>
        <v>Industry Energy Efficiency Standards</v>
      </c>
      <c r="K1195" s="446" t="str">
        <f>IF(ISBLANK(INDEX('Policy Characteristics'!E:E,MATCH($C1195,'Policy Characteristics'!$C:$C,0))),"",INDEX('Policy Characteristics'!E:E,MATCH($C1195,'Policy Characteristics'!$C:$C,0)))</f>
        <v>indst efficiency standards</v>
      </c>
      <c r="L1195" s="242">
        <f>IF(ISBLANK(INDEX('Policy Characteristics'!F:F,MATCH($C1195,'Policy Characteristics'!$C:$C,0))),"",INDEX('Policy Characteristics'!F:F,MATCH($C1195,'Policy Characteristics'!$C:$C,0)))</f>
        <v>0</v>
      </c>
      <c r="M1195" s="242">
        <f>IF(ISBLANK(INDEX('Policy Characteristics'!G:G,MATCH($C1195,'Policy Characteristics'!$C:$C,0))),"",INDEX('Policy Characteristics'!G:G,MATCH($C1195,'Policy Characteristics'!$C:$C,0)))</f>
        <v>0.25</v>
      </c>
      <c r="N1195" s="242">
        <f>IF(ISBLANK(INDEX('Policy Characteristics'!H:H,MATCH($C1195,'Policy Characteristics'!$C:$C,0))),"",INDEX('Policy Characteristics'!H:H,MATCH($C1195,'Policy Characteristics'!$C:$C,0)))</f>
        <v>0.01</v>
      </c>
      <c r="O1195" s="446" t="str">
        <f>IF(ISBLANK(INDEX('Policy Characteristics'!I:I,MATCH($C1195,'Policy Characteristics'!$C:$C,0))),"",INDEX('Policy Characteristics'!I:I,MATCH($C1195,'Policy Characteristics'!$C:$C,0)))</f>
        <v>% reduction in energy use</v>
      </c>
      <c r="P1195" s="446" t="str">
        <f>IF(ISBLANK(INDEX('Policy Characteristics'!J:J,MATCH($C1195,'Policy Characteristics'!$C:$C,0))),"",INDEX('Policy Characteristics'!J:J,MATCH($C1195,'Policy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5" s="446" t="str">
        <f>IF(ISBLANK(INDEX('Policy Characteristics'!K:K,MATCH($C1195,'Policy Characteristics'!$C:$C,0))),"",INDEX('Policy Characteristics'!K:K,MATCH($C1195,'Policy Characteristics'!$C:$C,0)))</f>
        <v>industry-ag-main.html#eff-stds</v>
      </c>
      <c r="R1195" s="446" t="str">
        <f>IF(ISBLANK(INDEX('Policy Characteristics'!L:L,MATCH($C1195,'Policy Characteristics'!$C:$C,0))),"",INDEX('Policy Characteristics'!L:L,MATCH($C1195,'Policy Characteristics'!$C:$C,0)))</f>
        <v>industry-energy-efficiency-standards.html</v>
      </c>
    </row>
    <row r="1196" spans="1:18" s="446" customFormat="1" x14ac:dyDescent="0.25">
      <c r="A1196" s="446" t="str">
        <f>IF(ISBLANK(INDEX('Policy Characteristics'!A:A,MATCH($C1196,'Policy Characteristics'!$C:$C,0))),"",INDEX('Policy Characteristics'!A:A,MATCH($C1196,'Policy Characteristics'!$C:$C,0)))</f>
        <v>Industry</v>
      </c>
      <c r="B1196" s="467" t="str">
        <f>IF(ISBLANK(INDEX('Policy Characteristics'!B:B,MATCH($C1196,'Policy Characteristics'!$C:$C,0))),"",INDEX('Policy Characteristics'!B:B,MATCH($C1196,'Policy Characteristics'!$C:$C,0)))</f>
        <v>Industry Energy Efficiency Standards</v>
      </c>
      <c r="C1196" s="446" t="str">
        <f t="shared" si="45"/>
        <v>Percentage Improvement in Eqpt Efficiency Standards above BAU</v>
      </c>
      <c r="D1196" s="294" t="s">
        <v>3083</v>
      </c>
      <c r="E1196" s="339" t="s">
        <v>2708</v>
      </c>
      <c r="F1196" t="s">
        <v>3045</v>
      </c>
      <c r="G1196" s="339" t="s">
        <v>2712</v>
      </c>
      <c r="H1196" s="20">
        <v>1156</v>
      </c>
      <c r="I1196" s="468" t="s">
        <v>43</v>
      </c>
      <c r="J1196" s="469" t="str">
        <f>IF(ISBLANK(INDEX('Policy Characteristics'!D:D,MATCH($C1196,'Policy Characteristics'!$C:$C,0))),"",INDEX('Policy Characteristics'!D:D,MATCH($C1196,'Policy Characteristics'!$C:$C,0)))</f>
        <v>Industry Energy Efficiency Standards</v>
      </c>
      <c r="K1196" s="446" t="str">
        <f>IF(ISBLANK(INDEX('Policy Characteristics'!E:E,MATCH($C1196,'Policy Characteristics'!$C:$C,0))),"",INDEX('Policy Characteristics'!E:E,MATCH($C1196,'Policy Characteristics'!$C:$C,0)))</f>
        <v>indst efficiency standards</v>
      </c>
      <c r="L1196" s="242">
        <f>IF(ISBLANK(INDEX('Policy Characteristics'!F:F,MATCH($C1196,'Policy Characteristics'!$C:$C,0))),"",INDEX('Policy Characteristics'!F:F,MATCH($C1196,'Policy Characteristics'!$C:$C,0)))</f>
        <v>0</v>
      </c>
      <c r="M1196" s="242">
        <f>IF(ISBLANK(INDEX('Policy Characteristics'!G:G,MATCH($C1196,'Policy Characteristics'!$C:$C,0))),"",INDEX('Policy Characteristics'!G:G,MATCH($C1196,'Policy Characteristics'!$C:$C,0)))</f>
        <v>0.25</v>
      </c>
      <c r="N1196" s="242">
        <f>IF(ISBLANK(INDEX('Policy Characteristics'!H:H,MATCH($C1196,'Policy Characteristics'!$C:$C,0))),"",INDEX('Policy Characteristics'!H:H,MATCH($C1196,'Policy Characteristics'!$C:$C,0)))</f>
        <v>0.01</v>
      </c>
      <c r="O1196" s="446" t="str">
        <f>IF(ISBLANK(INDEX('Policy Characteristics'!I:I,MATCH($C1196,'Policy Characteristics'!$C:$C,0))),"",INDEX('Policy Characteristics'!I:I,MATCH($C1196,'Policy Characteristics'!$C:$C,0)))</f>
        <v>% reduction in energy use</v>
      </c>
      <c r="P1196" s="446" t="str">
        <f>IF(ISBLANK(INDEX('Policy Characteristics'!J:J,MATCH($C1196,'Policy Characteristics'!$C:$C,0))),"",INDEX('Policy Characteristics'!J:J,MATCH($C1196,'Policy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6" s="446" t="str">
        <f>IF(ISBLANK(INDEX('Policy Characteristics'!K:K,MATCH($C1196,'Policy Characteristics'!$C:$C,0))),"",INDEX('Policy Characteristics'!K:K,MATCH($C1196,'Policy Characteristics'!$C:$C,0)))</f>
        <v>industry-ag-main.html#eff-stds</v>
      </c>
      <c r="R1196" s="446" t="str">
        <f>IF(ISBLANK(INDEX('Policy Characteristics'!L:L,MATCH($C1196,'Policy Characteristics'!$C:$C,0))),"",INDEX('Policy Characteristics'!L:L,MATCH($C1196,'Policy Characteristics'!$C:$C,0)))</f>
        <v>industry-energy-efficiency-standards.html</v>
      </c>
    </row>
    <row r="1197" spans="1:18" s="446" customFormat="1" x14ac:dyDescent="0.25">
      <c r="A1197" s="446" t="str">
        <f>IF(ISBLANK(INDEX('Policy Characteristics'!A:A,MATCH($C1197,'Policy Characteristics'!$C:$C,0))),"",INDEX('Policy Characteristics'!A:A,MATCH($C1197,'Policy Characteristics'!$C:$C,0)))</f>
        <v>Industry</v>
      </c>
      <c r="B1197" s="467" t="str">
        <f>IF(ISBLANK(INDEX('Policy Characteristics'!B:B,MATCH($C1197,'Policy Characteristics'!$C:$C,0))),"",INDEX('Policy Characteristics'!B:B,MATCH($C1197,'Policy Characteristics'!$C:$C,0)))</f>
        <v>Industry Energy Efficiency Standards</v>
      </c>
      <c r="C1197" s="446" t="str">
        <f t="shared" si="45"/>
        <v>Percentage Improvement in Eqpt Efficiency Standards above BAU</v>
      </c>
      <c r="D1197" s="294" t="s">
        <v>3083</v>
      </c>
      <c r="E1197" s="339" t="s">
        <v>2705</v>
      </c>
      <c r="F1197" t="s">
        <v>3045</v>
      </c>
      <c r="G1197" s="339" t="s">
        <v>2710</v>
      </c>
      <c r="H1197" s="20">
        <v>1157</v>
      </c>
      <c r="I1197" s="468" t="s">
        <v>44</v>
      </c>
      <c r="J1197" s="469" t="str">
        <f>IF(ISBLANK(INDEX('Policy Characteristics'!D:D,MATCH($C1197,'Policy Characteristics'!$C:$C,0))),"",INDEX('Policy Characteristics'!D:D,MATCH($C1197,'Policy Characteristics'!$C:$C,0)))</f>
        <v>Industry Energy Efficiency Standards</v>
      </c>
      <c r="K1197" s="446" t="str">
        <f>IF(ISBLANK(INDEX('Policy Characteristics'!E:E,MATCH($C1197,'Policy Characteristics'!$C:$C,0))),"",INDEX('Policy Characteristics'!E:E,MATCH($C1197,'Policy Characteristics'!$C:$C,0)))</f>
        <v>indst efficiency standards</v>
      </c>
      <c r="L1197" s="242">
        <f>IF(ISBLANK(INDEX('Policy Characteristics'!F:F,MATCH($C1197,'Policy Characteristics'!$C:$C,0))),"",INDEX('Policy Characteristics'!F:F,MATCH($C1197,'Policy Characteristics'!$C:$C,0)))</f>
        <v>0</v>
      </c>
      <c r="M1197" s="242">
        <f>IF(ISBLANK(INDEX('Policy Characteristics'!G:G,MATCH($C1197,'Policy Characteristics'!$C:$C,0))),"",INDEX('Policy Characteristics'!G:G,MATCH($C1197,'Policy Characteristics'!$C:$C,0)))</f>
        <v>0.25</v>
      </c>
      <c r="N1197" s="242">
        <f>IF(ISBLANK(INDEX('Policy Characteristics'!H:H,MATCH($C1197,'Policy Characteristics'!$C:$C,0))),"",INDEX('Policy Characteristics'!H:H,MATCH($C1197,'Policy Characteristics'!$C:$C,0)))</f>
        <v>0.01</v>
      </c>
      <c r="O1197" s="446" t="str">
        <f>IF(ISBLANK(INDEX('Policy Characteristics'!I:I,MATCH($C1197,'Policy Characteristics'!$C:$C,0))),"",INDEX('Policy Characteristics'!I:I,MATCH($C1197,'Policy Characteristics'!$C:$C,0)))</f>
        <v>% reduction in energy use</v>
      </c>
      <c r="P1197" s="446" t="str">
        <f>IF(ISBLANK(INDEX('Policy Characteristics'!J:J,MATCH($C1197,'Policy Characteristics'!$C:$C,0))),"",INDEX('Policy Characteristics'!J:J,MATCH($C1197,'Policy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7" s="446" t="str">
        <f>IF(ISBLANK(INDEX('Policy Characteristics'!K:K,MATCH($C1197,'Policy Characteristics'!$C:$C,0))),"",INDEX('Policy Characteristics'!K:K,MATCH($C1197,'Policy Characteristics'!$C:$C,0)))</f>
        <v>industry-ag-main.html#eff-stds</v>
      </c>
      <c r="R1197" s="446" t="str">
        <f>IF(ISBLANK(INDEX('Policy Characteristics'!L:L,MATCH($C1197,'Policy Characteristics'!$C:$C,0))),"",INDEX('Policy Characteristics'!L:L,MATCH($C1197,'Policy Characteristics'!$C:$C,0)))</f>
        <v>industry-energy-efficiency-standards.html</v>
      </c>
    </row>
    <row r="1198" spans="1:18" s="446" customFormat="1" x14ac:dyDescent="0.25">
      <c r="A1198" s="446" t="str">
        <f>IF(ISBLANK(INDEX('Policy Characteristics'!A:A,MATCH($C1198,'Policy Characteristics'!$C:$C,0))),"",INDEX('Policy Characteristics'!A:A,MATCH($C1198,'Policy Characteristics'!$C:$C,0)))</f>
        <v>Industry</v>
      </c>
      <c r="B1198" s="467" t="str">
        <f>IF(ISBLANK(INDEX('Policy Characteristics'!B:B,MATCH($C1198,'Policy Characteristics'!$C:$C,0))),"",INDEX('Policy Characteristics'!B:B,MATCH($C1198,'Policy Characteristics'!$C:$C,0)))</f>
        <v>Industry Energy Efficiency Standards</v>
      </c>
      <c r="C1198" s="446" t="str">
        <f t="shared" si="45"/>
        <v>Percentage Improvement in Eqpt Efficiency Standards above BAU</v>
      </c>
      <c r="D1198" s="294" t="s">
        <v>3084</v>
      </c>
      <c r="E1198" s="339" t="s">
        <v>2398</v>
      </c>
      <c r="F1198" t="s">
        <v>3046</v>
      </c>
      <c r="G1198" s="339" t="s">
        <v>2404</v>
      </c>
      <c r="H1198" s="20">
        <v>1158</v>
      </c>
      <c r="I1198" s="468" t="s">
        <v>43</v>
      </c>
      <c r="J1198" s="469" t="str">
        <f>IF(ISBLANK(INDEX('Policy Characteristics'!D:D,MATCH($C1198,'Policy Characteristics'!$C:$C,0))),"",INDEX('Policy Characteristics'!D:D,MATCH($C1198,'Policy Characteristics'!$C:$C,0)))</f>
        <v>Industry Energy Efficiency Standards</v>
      </c>
      <c r="K1198" s="446" t="str">
        <f>IF(ISBLANK(INDEX('Policy Characteristics'!E:E,MATCH($C1198,'Policy Characteristics'!$C:$C,0))),"",INDEX('Policy Characteristics'!E:E,MATCH($C1198,'Policy Characteristics'!$C:$C,0)))</f>
        <v>indst efficiency standards</v>
      </c>
      <c r="L1198" s="242">
        <f>IF(ISBLANK(INDEX('Policy Characteristics'!F:F,MATCH($C1198,'Policy Characteristics'!$C:$C,0))),"",INDEX('Policy Characteristics'!F:F,MATCH($C1198,'Policy Characteristics'!$C:$C,0)))</f>
        <v>0</v>
      </c>
      <c r="M1198" s="242">
        <f>IF(ISBLANK(INDEX('Policy Characteristics'!G:G,MATCH($C1198,'Policy Characteristics'!$C:$C,0))),"",INDEX('Policy Characteristics'!G:G,MATCH($C1198,'Policy Characteristics'!$C:$C,0)))</f>
        <v>0.25</v>
      </c>
      <c r="N1198" s="242">
        <f>IF(ISBLANK(INDEX('Policy Characteristics'!H:H,MATCH($C1198,'Policy Characteristics'!$C:$C,0))),"",INDEX('Policy Characteristics'!H:H,MATCH($C1198,'Policy Characteristics'!$C:$C,0)))</f>
        <v>0.01</v>
      </c>
      <c r="O1198" s="446" t="str">
        <f>IF(ISBLANK(INDEX('Policy Characteristics'!I:I,MATCH($C1198,'Policy Characteristics'!$C:$C,0))),"",INDEX('Policy Characteristics'!I:I,MATCH($C1198,'Policy Characteristics'!$C:$C,0)))</f>
        <v>% reduction in energy use</v>
      </c>
      <c r="P1198" s="446" t="str">
        <f>IF(ISBLANK(INDEX('Policy Characteristics'!J:J,MATCH($C1198,'Policy Characteristics'!$C:$C,0))),"",INDEX('Policy Characteristics'!J:J,MATCH($C1198,'Policy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8" s="446" t="str">
        <f>IF(ISBLANK(INDEX('Policy Characteristics'!K:K,MATCH($C1198,'Policy Characteristics'!$C:$C,0))),"",INDEX('Policy Characteristics'!K:K,MATCH($C1198,'Policy Characteristics'!$C:$C,0)))</f>
        <v>industry-ag-main.html#eff-stds</v>
      </c>
      <c r="R1198" s="446" t="str">
        <f>IF(ISBLANK(INDEX('Policy Characteristics'!L:L,MATCH($C1198,'Policy Characteristics'!$C:$C,0))),"",INDEX('Policy Characteristics'!L:L,MATCH($C1198,'Policy Characteristics'!$C:$C,0)))</f>
        <v>industry-energy-efficiency-standards.html</v>
      </c>
    </row>
    <row r="1199" spans="1:18" s="446" customFormat="1" x14ac:dyDescent="0.25">
      <c r="A1199" s="446" t="str">
        <f>IF(ISBLANK(INDEX('Policy Characteristics'!A:A,MATCH($C1199,'Policy Characteristics'!$C:$C,0))),"",INDEX('Policy Characteristics'!A:A,MATCH($C1199,'Policy Characteristics'!$C:$C,0)))</f>
        <v>Industry</v>
      </c>
      <c r="B1199" s="467" t="str">
        <f>IF(ISBLANK(INDEX('Policy Characteristics'!B:B,MATCH($C1199,'Policy Characteristics'!$C:$C,0))),"",INDEX('Policy Characteristics'!B:B,MATCH($C1199,'Policy Characteristics'!$C:$C,0)))</f>
        <v>Industry Energy Efficiency Standards</v>
      </c>
      <c r="C1199" s="446" t="str">
        <f t="shared" si="45"/>
        <v>Percentage Improvement in Eqpt Efficiency Standards above BAU</v>
      </c>
      <c r="D1199" s="294" t="s">
        <v>3084</v>
      </c>
      <c r="E1199" s="339" t="s">
        <v>2399</v>
      </c>
      <c r="F1199" t="s">
        <v>3046</v>
      </c>
      <c r="G1199" s="339" t="s">
        <v>2407</v>
      </c>
      <c r="H1199" s="20">
        <v>1159</v>
      </c>
      <c r="I1199" s="468" t="s">
        <v>43</v>
      </c>
      <c r="J1199" s="469" t="str">
        <f>IF(ISBLANK(INDEX('Policy Characteristics'!D:D,MATCH($C1199,'Policy Characteristics'!$C:$C,0))),"",INDEX('Policy Characteristics'!D:D,MATCH($C1199,'Policy Characteristics'!$C:$C,0)))</f>
        <v>Industry Energy Efficiency Standards</v>
      </c>
      <c r="K1199" s="446" t="str">
        <f>IF(ISBLANK(INDEX('Policy Characteristics'!E:E,MATCH($C1199,'Policy Characteristics'!$C:$C,0))),"",INDEX('Policy Characteristics'!E:E,MATCH($C1199,'Policy Characteristics'!$C:$C,0)))</f>
        <v>indst efficiency standards</v>
      </c>
      <c r="L1199" s="242">
        <f>IF(ISBLANK(INDEX('Policy Characteristics'!F:F,MATCH($C1199,'Policy Characteristics'!$C:$C,0))),"",INDEX('Policy Characteristics'!F:F,MATCH($C1199,'Policy Characteristics'!$C:$C,0)))</f>
        <v>0</v>
      </c>
      <c r="M1199" s="242">
        <f>IF(ISBLANK(INDEX('Policy Characteristics'!G:G,MATCH($C1199,'Policy Characteristics'!$C:$C,0))),"",INDEX('Policy Characteristics'!G:G,MATCH($C1199,'Policy Characteristics'!$C:$C,0)))</f>
        <v>0.25</v>
      </c>
      <c r="N1199" s="242">
        <f>IF(ISBLANK(INDEX('Policy Characteristics'!H:H,MATCH($C1199,'Policy Characteristics'!$C:$C,0))),"",INDEX('Policy Characteristics'!H:H,MATCH($C1199,'Policy Characteristics'!$C:$C,0)))</f>
        <v>0.01</v>
      </c>
      <c r="O1199" s="446" t="str">
        <f>IF(ISBLANK(INDEX('Policy Characteristics'!I:I,MATCH($C1199,'Policy Characteristics'!$C:$C,0))),"",INDEX('Policy Characteristics'!I:I,MATCH($C1199,'Policy Characteristics'!$C:$C,0)))</f>
        <v>% reduction in energy use</v>
      </c>
      <c r="P1199" s="446" t="str">
        <f>IF(ISBLANK(INDEX('Policy Characteristics'!J:J,MATCH($C1199,'Policy Characteristics'!$C:$C,0))),"",INDEX('Policy Characteristics'!J:J,MATCH($C1199,'Policy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9" s="446" t="str">
        <f>IF(ISBLANK(INDEX('Policy Characteristics'!K:K,MATCH($C1199,'Policy Characteristics'!$C:$C,0))),"",INDEX('Policy Characteristics'!K:K,MATCH($C1199,'Policy Characteristics'!$C:$C,0)))</f>
        <v>industry-ag-main.html#eff-stds</v>
      </c>
      <c r="R1199" s="446" t="str">
        <f>IF(ISBLANK(INDEX('Policy Characteristics'!L:L,MATCH($C1199,'Policy Characteristics'!$C:$C,0))),"",INDEX('Policy Characteristics'!L:L,MATCH($C1199,'Policy Characteristics'!$C:$C,0)))</f>
        <v>industry-energy-efficiency-standards.html</v>
      </c>
    </row>
    <row r="1200" spans="1:18" s="446" customFormat="1" x14ac:dyDescent="0.25">
      <c r="A1200" s="446" t="str">
        <f>IF(ISBLANK(INDEX('Policy Characteristics'!A:A,MATCH($C1200,'Policy Characteristics'!$C:$C,0))),"",INDEX('Policy Characteristics'!A:A,MATCH($C1200,'Policy Characteristics'!$C:$C,0)))</f>
        <v>Industry</v>
      </c>
      <c r="B1200" s="467" t="str">
        <f>IF(ISBLANK(INDEX('Policy Characteristics'!B:B,MATCH($C1200,'Policy Characteristics'!$C:$C,0))),"",INDEX('Policy Characteristics'!B:B,MATCH($C1200,'Policy Characteristics'!$C:$C,0)))</f>
        <v>Industry Energy Efficiency Standards</v>
      </c>
      <c r="C1200" s="446" t="str">
        <f t="shared" si="45"/>
        <v>Percentage Improvement in Eqpt Efficiency Standards above BAU</v>
      </c>
      <c r="D1200" s="294" t="s">
        <v>3084</v>
      </c>
      <c r="E1200" s="339" t="s">
        <v>2400</v>
      </c>
      <c r="F1200" t="s">
        <v>3046</v>
      </c>
      <c r="G1200" s="339" t="s">
        <v>2408</v>
      </c>
      <c r="H1200" s="20">
        <v>1160</v>
      </c>
      <c r="I1200" s="468" t="s">
        <v>43</v>
      </c>
      <c r="J1200" s="469" t="str">
        <f>IF(ISBLANK(INDEX('Policy Characteristics'!D:D,MATCH($C1200,'Policy Characteristics'!$C:$C,0))),"",INDEX('Policy Characteristics'!D:D,MATCH($C1200,'Policy Characteristics'!$C:$C,0)))</f>
        <v>Industry Energy Efficiency Standards</v>
      </c>
      <c r="K1200" s="446" t="str">
        <f>IF(ISBLANK(INDEX('Policy Characteristics'!E:E,MATCH($C1200,'Policy Characteristics'!$C:$C,0))),"",INDEX('Policy Characteristics'!E:E,MATCH($C1200,'Policy Characteristics'!$C:$C,0)))</f>
        <v>indst efficiency standards</v>
      </c>
      <c r="L1200" s="242">
        <f>IF(ISBLANK(INDEX('Policy Characteristics'!F:F,MATCH($C1200,'Policy Characteristics'!$C:$C,0))),"",INDEX('Policy Characteristics'!F:F,MATCH($C1200,'Policy Characteristics'!$C:$C,0)))</f>
        <v>0</v>
      </c>
      <c r="M1200" s="242">
        <f>IF(ISBLANK(INDEX('Policy Characteristics'!G:G,MATCH($C1200,'Policy Characteristics'!$C:$C,0))),"",INDEX('Policy Characteristics'!G:G,MATCH($C1200,'Policy Characteristics'!$C:$C,0)))</f>
        <v>0.25</v>
      </c>
      <c r="N1200" s="242">
        <f>IF(ISBLANK(INDEX('Policy Characteristics'!H:H,MATCH($C1200,'Policy Characteristics'!$C:$C,0))),"",INDEX('Policy Characteristics'!H:H,MATCH($C1200,'Policy Characteristics'!$C:$C,0)))</f>
        <v>0.01</v>
      </c>
      <c r="O1200" s="446" t="str">
        <f>IF(ISBLANK(INDEX('Policy Characteristics'!I:I,MATCH($C1200,'Policy Characteristics'!$C:$C,0))),"",INDEX('Policy Characteristics'!I:I,MATCH($C1200,'Policy Characteristics'!$C:$C,0)))</f>
        <v>% reduction in energy use</v>
      </c>
      <c r="P1200" s="446" t="str">
        <f>IF(ISBLANK(INDEX('Policy Characteristics'!J:J,MATCH($C1200,'Policy Characteristics'!$C:$C,0))),"",INDEX('Policy Characteristics'!J:J,MATCH($C1200,'Policy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0" s="446" t="str">
        <f>IF(ISBLANK(INDEX('Policy Characteristics'!K:K,MATCH($C1200,'Policy Characteristics'!$C:$C,0))),"",INDEX('Policy Characteristics'!K:K,MATCH($C1200,'Policy Characteristics'!$C:$C,0)))</f>
        <v>industry-ag-main.html#eff-stds</v>
      </c>
      <c r="R1200" s="446" t="str">
        <f>IF(ISBLANK(INDEX('Policy Characteristics'!L:L,MATCH($C1200,'Policy Characteristics'!$C:$C,0))),"",INDEX('Policy Characteristics'!L:L,MATCH($C1200,'Policy Characteristics'!$C:$C,0)))</f>
        <v>industry-energy-efficiency-standards.html</v>
      </c>
    </row>
    <row r="1201" spans="1:18" s="446" customFormat="1" x14ac:dyDescent="0.25">
      <c r="A1201" s="446" t="str">
        <f>IF(ISBLANK(INDEX('Policy Characteristics'!A:A,MATCH($C1201,'Policy Characteristics'!$C:$C,0))),"",INDEX('Policy Characteristics'!A:A,MATCH($C1201,'Policy Characteristics'!$C:$C,0)))</f>
        <v>Industry</v>
      </c>
      <c r="B1201" s="467" t="str">
        <f>IF(ISBLANK(INDEX('Policy Characteristics'!B:B,MATCH($C1201,'Policy Characteristics'!$C:$C,0))),"",INDEX('Policy Characteristics'!B:B,MATCH($C1201,'Policy Characteristics'!$C:$C,0)))</f>
        <v>Industry Energy Efficiency Standards</v>
      </c>
      <c r="C1201" s="446" t="str">
        <f t="shared" si="45"/>
        <v>Percentage Improvement in Eqpt Efficiency Standards above BAU</v>
      </c>
      <c r="D1201" s="294" t="s">
        <v>3084</v>
      </c>
      <c r="E1201" s="339" t="s">
        <v>2401</v>
      </c>
      <c r="F1201" t="s">
        <v>3046</v>
      </c>
      <c r="G1201" s="339" t="s">
        <v>2405</v>
      </c>
      <c r="H1201" s="20">
        <v>1161</v>
      </c>
      <c r="I1201" s="468" t="s">
        <v>44</v>
      </c>
      <c r="J1201" s="469" t="str">
        <f>IF(ISBLANK(INDEX('Policy Characteristics'!D:D,MATCH($C1201,'Policy Characteristics'!$C:$C,0))),"",INDEX('Policy Characteristics'!D:D,MATCH($C1201,'Policy Characteristics'!$C:$C,0)))</f>
        <v>Industry Energy Efficiency Standards</v>
      </c>
      <c r="K1201" s="446" t="str">
        <f>IF(ISBLANK(INDEX('Policy Characteristics'!E:E,MATCH($C1201,'Policy Characteristics'!$C:$C,0))),"",INDEX('Policy Characteristics'!E:E,MATCH($C1201,'Policy Characteristics'!$C:$C,0)))</f>
        <v>indst efficiency standards</v>
      </c>
      <c r="L1201" s="242">
        <f>IF(ISBLANK(INDEX('Policy Characteristics'!F:F,MATCH($C1201,'Policy Characteristics'!$C:$C,0))),"",INDEX('Policy Characteristics'!F:F,MATCH($C1201,'Policy Characteristics'!$C:$C,0)))</f>
        <v>0</v>
      </c>
      <c r="M1201" s="242">
        <f>IF(ISBLANK(INDEX('Policy Characteristics'!G:G,MATCH($C1201,'Policy Characteristics'!$C:$C,0))),"",INDEX('Policy Characteristics'!G:G,MATCH($C1201,'Policy Characteristics'!$C:$C,0)))</f>
        <v>0.25</v>
      </c>
      <c r="N1201" s="242">
        <f>IF(ISBLANK(INDEX('Policy Characteristics'!H:H,MATCH($C1201,'Policy Characteristics'!$C:$C,0))),"",INDEX('Policy Characteristics'!H:H,MATCH($C1201,'Policy Characteristics'!$C:$C,0)))</f>
        <v>0.01</v>
      </c>
      <c r="O1201" s="446" t="str">
        <f>IF(ISBLANK(INDEX('Policy Characteristics'!I:I,MATCH($C1201,'Policy Characteristics'!$C:$C,0))),"",INDEX('Policy Characteristics'!I:I,MATCH($C1201,'Policy Characteristics'!$C:$C,0)))</f>
        <v>% reduction in energy use</v>
      </c>
      <c r="P1201" s="446" t="str">
        <f>IF(ISBLANK(INDEX('Policy Characteristics'!J:J,MATCH($C1201,'Policy Characteristics'!$C:$C,0))),"",INDEX('Policy Characteristics'!J:J,MATCH($C1201,'Policy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1" s="446" t="str">
        <f>IF(ISBLANK(INDEX('Policy Characteristics'!K:K,MATCH($C1201,'Policy Characteristics'!$C:$C,0))),"",INDEX('Policy Characteristics'!K:K,MATCH($C1201,'Policy Characteristics'!$C:$C,0)))</f>
        <v>industry-ag-main.html#eff-stds</v>
      </c>
      <c r="R1201" s="446" t="str">
        <f>IF(ISBLANK(INDEX('Policy Characteristics'!L:L,MATCH($C1201,'Policy Characteristics'!$C:$C,0))),"",INDEX('Policy Characteristics'!L:L,MATCH($C1201,'Policy Characteristics'!$C:$C,0)))</f>
        <v>industry-energy-efficiency-standards.html</v>
      </c>
    </row>
    <row r="1202" spans="1:18" s="446" customFormat="1" x14ac:dyDescent="0.25">
      <c r="A1202" s="446" t="str">
        <f>IF(ISBLANK(INDEX('Policy Characteristics'!A:A,MATCH($C1202,'Policy Characteristics'!$C:$C,0))),"",INDEX('Policy Characteristics'!A:A,MATCH($C1202,'Policy Characteristics'!$C:$C,0)))</f>
        <v>Industry</v>
      </c>
      <c r="B1202" s="467" t="str">
        <f>IF(ISBLANK(INDEX('Policy Characteristics'!B:B,MATCH($C1202,'Policy Characteristics'!$C:$C,0))),"",INDEX('Policy Characteristics'!B:B,MATCH($C1202,'Policy Characteristics'!$C:$C,0)))</f>
        <v>Industry Energy Efficiency Standards</v>
      </c>
      <c r="C1202" s="446" t="str">
        <f t="shared" si="45"/>
        <v>Percentage Improvement in Eqpt Efficiency Standards above BAU</v>
      </c>
      <c r="D1202" s="294" t="s">
        <v>3084</v>
      </c>
      <c r="E1202" s="339" t="s">
        <v>2402</v>
      </c>
      <c r="F1202" t="s">
        <v>3046</v>
      </c>
      <c r="G1202" s="339" t="s">
        <v>2406</v>
      </c>
      <c r="H1202" s="20">
        <v>1162</v>
      </c>
      <c r="I1202" s="468" t="s">
        <v>43</v>
      </c>
      <c r="J1202" s="469" t="str">
        <f>IF(ISBLANK(INDEX('Policy Characteristics'!D:D,MATCH($C1202,'Policy Characteristics'!$C:$C,0))),"",INDEX('Policy Characteristics'!D:D,MATCH($C1202,'Policy Characteristics'!$C:$C,0)))</f>
        <v>Industry Energy Efficiency Standards</v>
      </c>
      <c r="K1202" s="446" t="str">
        <f>IF(ISBLANK(INDEX('Policy Characteristics'!E:E,MATCH($C1202,'Policy Characteristics'!$C:$C,0))),"",INDEX('Policy Characteristics'!E:E,MATCH($C1202,'Policy Characteristics'!$C:$C,0)))</f>
        <v>indst efficiency standards</v>
      </c>
      <c r="L1202" s="242">
        <f>IF(ISBLANK(INDEX('Policy Characteristics'!F:F,MATCH($C1202,'Policy Characteristics'!$C:$C,0))),"",INDEX('Policy Characteristics'!F:F,MATCH($C1202,'Policy Characteristics'!$C:$C,0)))</f>
        <v>0</v>
      </c>
      <c r="M1202" s="242">
        <f>IF(ISBLANK(INDEX('Policy Characteristics'!G:G,MATCH($C1202,'Policy Characteristics'!$C:$C,0))),"",INDEX('Policy Characteristics'!G:G,MATCH($C1202,'Policy Characteristics'!$C:$C,0)))</f>
        <v>0.25</v>
      </c>
      <c r="N1202" s="242">
        <f>IF(ISBLANK(INDEX('Policy Characteristics'!H:H,MATCH($C1202,'Policy Characteristics'!$C:$C,0))),"",INDEX('Policy Characteristics'!H:H,MATCH($C1202,'Policy Characteristics'!$C:$C,0)))</f>
        <v>0.01</v>
      </c>
      <c r="O1202" s="446" t="str">
        <f>IF(ISBLANK(INDEX('Policy Characteristics'!I:I,MATCH($C1202,'Policy Characteristics'!$C:$C,0))),"",INDEX('Policy Characteristics'!I:I,MATCH($C1202,'Policy Characteristics'!$C:$C,0)))</f>
        <v>% reduction in energy use</v>
      </c>
      <c r="P1202" s="446" t="str">
        <f>IF(ISBLANK(INDEX('Policy Characteristics'!J:J,MATCH($C1202,'Policy Characteristics'!$C:$C,0))),"",INDEX('Policy Characteristics'!J:J,MATCH($C1202,'Policy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2" s="446" t="str">
        <f>IF(ISBLANK(INDEX('Policy Characteristics'!K:K,MATCH($C1202,'Policy Characteristics'!$C:$C,0))),"",INDEX('Policy Characteristics'!K:K,MATCH($C1202,'Policy Characteristics'!$C:$C,0)))</f>
        <v>industry-ag-main.html#eff-stds</v>
      </c>
      <c r="R1202" s="446" t="str">
        <f>IF(ISBLANK(INDEX('Policy Characteristics'!L:L,MATCH($C1202,'Policy Characteristics'!$C:$C,0))),"",INDEX('Policy Characteristics'!L:L,MATCH($C1202,'Policy Characteristics'!$C:$C,0)))</f>
        <v>industry-energy-efficiency-standards.html</v>
      </c>
    </row>
    <row r="1203" spans="1:18" s="446" customFormat="1" x14ac:dyDescent="0.25">
      <c r="A1203" s="446" t="str">
        <f>IF(ISBLANK(INDEX('Policy Characteristics'!A:A,MATCH($C1203,'Policy Characteristics'!$C:$C,0))),"",INDEX('Policy Characteristics'!A:A,MATCH($C1203,'Policy Characteristics'!$C:$C,0)))</f>
        <v>Industry</v>
      </c>
      <c r="B1203" s="467" t="str">
        <f>IF(ISBLANK(INDEX('Policy Characteristics'!B:B,MATCH($C1203,'Policy Characteristics'!$C:$C,0))),"",INDEX('Policy Characteristics'!B:B,MATCH($C1203,'Policy Characteristics'!$C:$C,0)))</f>
        <v>Industry Energy Efficiency Standards</v>
      </c>
      <c r="C1203" s="446" t="str">
        <f t="shared" si="45"/>
        <v>Percentage Improvement in Eqpt Efficiency Standards above BAU</v>
      </c>
      <c r="D1203" s="294" t="s">
        <v>3084</v>
      </c>
      <c r="E1203" s="339" t="s">
        <v>2403</v>
      </c>
      <c r="F1203" t="s">
        <v>3046</v>
      </c>
      <c r="G1203" s="339" t="s">
        <v>2409</v>
      </c>
      <c r="H1203" s="20">
        <v>1163</v>
      </c>
      <c r="I1203" s="468" t="s">
        <v>44</v>
      </c>
      <c r="J1203" s="469" t="str">
        <f>IF(ISBLANK(INDEX('Policy Characteristics'!D:D,MATCH($C1203,'Policy Characteristics'!$C:$C,0))),"",INDEX('Policy Characteristics'!D:D,MATCH($C1203,'Policy Characteristics'!$C:$C,0)))</f>
        <v>Industry Energy Efficiency Standards</v>
      </c>
      <c r="K1203" s="446" t="str">
        <f>IF(ISBLANK(INDEX('Policy Characteristics'!E:E,MATCH($C1203,'Policy Characteristics'!$C:$C,0))),"",INDEX('Policy Characteristics'!E:E,MATCH($C1203,'Policy Characteristics'!$C:$C,0)))</f>
        <v>indst efficiency standards</v>
      </c>
      <c r="L1203" s="242">
        <f>IF(ISBLANK(INDEX('Policy Characteristics'!F:F,MATCH($C1203,'Policy Characteristics'!$C:$C,0))),"",INDEX('Policy Characteristics'!F:F,MATCH($C1203,'Policy Characteristics'!$C:$C,0)))</f>
        <v>0</v>
      </c>
      <c r="M1203" s="242">
        <f>IF(ISBLANK(INDEX('Policy Characteristics'!G:G,MATCH($C1203,'Policy Characteristics'!$C:$C,0))),"",INDEX('Policy Characteristics'!G:G,MATCH($C1203,'Policy Characteristics'!$C:$C,0)))</f>
        <v>0.25</v>
      </c>
      <c r="N1203" s="242">
        <f>IF(ISBLANK(INDEX('Policy Characteristics'!H:H,MATCH($C1203,'Policy Characteristics'!$C:$C,0))),"",INDEX('Policy Characteristics'!H:H,MATCH($C1203,'Policy Characteristics'!$C:$C,0)))</f>
        <v>0.01</v>
      </c>
      <c r="O1203" s="446" t="str">
        <f>IF(ISBLANK(INDEX('Policy Characteristics'!I:I,MATCH($C1203,'Policy Characteristics'!$C:$C,0))),"",INDEX('Policy Characteristics'!I:I,MATCH($C1203,'Policy Characteristics'!$C:$C,0)))</f>
        <v>% reduction in energy use</v>
      </c>
      <c r="P1203" s="446" t="str">
        <f>IF(ISBLANK(INDEX('Policy Characteristics'!J:J,MATCH($C1203,'Policy Characteristics'!$C:$C,0))),"",INDEX('Policy Characteristics'!J:J,MATCH($C1203,'Policy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3" s="446" t="str">
        <f>IF(ISBLANK(INDEX('Policy Characteristics'!K:K,MATCH($C1203,'Policy Characteristics'!$C:$C,0))),"",INDEX('Policy Characteristics'!K:K,MATCH($C1203,'Policy Characteristics'!$C:$C,0)))</f>
        <v>industry-ag-main.html#eff-stds</v>
      </c>
      <c r="R1203" s="446" t="str">
        <f>IF(ISBLANK(INDEX('Policy Characteristics'!L:L,MATCH($C1203,'Policy Characteristics'!$C:$C,0))),"",INDEX('Policy Characteristics'!L:L,MATCH($C1203,'Policy Characteristics'!$C:$C,0)))</f>
        <v>industry-energy-efficiency-standards.html</v>
      </c>
    </row>
    <row r="1204" spans="1:18" s="446" customFormat="1" x14ac:dyDescent="0.25">
      <c r="A1204" s="446" t="str">
        <f>IF(ISBLANK(INDEX('Policy Characteristics'!A:A,MATCH($C1204,'Policy Characteristics'!$C:$C,0))),"",INDEX('Policy Characteristics'!A:A,MATCH($C1204,'Policy Characteristics'!$C:$C,0)))</f>
        <v>Industry</v>
      </c>
      <c r="B1204" s="467" t="str">
        <f>IF(ISBLANK(INDEX('Policy Characteristics'!B:B,MATCH($C1204,'Policy Characteristics'!$C:$C,0))),"",INDEX('Policy Characteristics'!B:B,MATCH($C1204,'Policy Characteristics'!$C:$C,0)))</f>
        <v>Industry Energy Efficiency Standards</v>
      </c>
      <c r="C1204" s="446" t="str">
        <f t="shared" si="45"/>
        <v>Percentage Improvement in Eqpt Efficiency Standards above BAU</v>
      </c>
      <c r="D1204" s="294" t="s">
        <v>3084</v>
      </c>
      <c r="E1204" s="339" t="s">
        <v>2706</v>
      </c>
      <c r="F1204" t="s">
        <v>3046</v>
      </c>
      <c r="G1204" s="339" t="s">
        <v>2709</v>
      </c>
      <c r="H1204" s="20">
        <v>1164</v>
      </c>
      <c r="I1204" s="468" t="s">
        <v>44</v>
      </c>
      <c r="J1204" s="469" t="str">
        <f>IF(ISBLANK(INDEX('Policy Characteristics'!D:D,MATCH($C1204,'Policy Characteristics'!$C:$C,0))),"",INDEX('Policy Characteristics'!D:D,MATCH($C1204,'Policy Characteristics'!$C:$C,0)))</f>
        <v>Industry Energy Efficiency Standards</v>
      </c>
      <c r="K1204" s="446" t="str">
        <f>IF(ISBLANK(INDEX('Policy Characteristics'!E:E,MATCH($C1204,'Policy Characteristics'!$C:$C,0))),"",INDEX('Policy Characteristics'!E:E,MATCH($C1204,'Policy Characteristics'!$C:$C,0)))</f>
        <v>indst efficiency standards</v>
      </c>
      <c r="L1204" s="242">
        <f>IF(ISBLANK(INDEX('Policy Characteristics'!F:F,MATCH($C1204,'Policy Characteristics'!$C:$C,0))),"",INDEX('Policy Characteristics'!F:F,MATCH($C1204,'Policy Characteristics'!$C:$C,0)))</f>
        <v>0</v>
      </c>
      <c r="M1204" s="242">
        <f>IF(ISBLANK(INDEX('Policy Characteristics'!G:G,MATCH($C1204,'Policy Characteristics'!$C:$C,0))),"",INDEX('Policy Characteristics'!G:G,MATCH($C1204,'Policy Characteristics'!$C:$C,0)))</f>
        <v>0.25</v>
      </c>
      <c r="N1204" s="242">
        <f>IF(ISBLANK(INDEX('Policy Characteristics'!H:H,MATCH($C1204,'Policy Characteristics'!$C:$C,0))),"",INDEX('Policy Characteristics'!H:H,MATCH($C1204,'Policy Characteristics'!$C:$C,0)))</f>
        <v>0.01</v>
      </c>
      <c r="O1204" s="446" t="str">
        <f>IF(ISBLANK(INDEX('Policy Characteristics'!I:I,MATCH($C1204,'Policy Characteristics'!$C:$C,0))),"",INDEX('Policy Characteristics'!I:I,MATCH($C1204,'Policy Characteristics'!$C:$C,0)))</f>
        <v>% reduction in energy use</v>
      </c>
      <c r="P1204" s="446" t="str">
        <f>IF(ISBLANK(INDEX('Policy Characteristics'!J:J,MATCH($C1204,'Policy Characteristics'!$C:$C,0))),"",INDEX('Policy Characteristics'!J:J,MATCH($C1204,'Policy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4" s="446" t="str">
        <f>IF(ISBLANK(INDEX('Policy Characteristics'!K:K,MATCH($C1204,'Policy Characteristics'!$C:$C,0))),"",INDEX('Policy Characteristics'!K:K,MATCH($C1204,'Policy Characteristics'!$C:$C,0)))</f>
        <v>industry-ag-main.html#eff-stds</v>
      </c>
      <c r="R1204" s="446" t="str">
        <f>IF(ISBLANK(INDEX('Policy Characteristics'!L:L,MATCH($C1204,'Policy Characteristics'!$C:$C,0))),"",INDEX('Policy Characteristics'!L:L,MATCH($C1204,'Policy Characteristics'!$C:$C,0)))</f>
        <v>industry-energy-efficiency-standards.html</v>
      </c>
    </row>
    <row r="1205" spans="1:18" s="446" customFormat="1" x14ac:dyDescent="0.25">
      <c r="A1205" s="446" t="str">
        <f>IF(ISBLANK(INDEX('Policy Characteristics'!A:A,MATCH($C1205,'Policy Characteristics'!$C:$C,0))),"",INDEX('Policy Characteristics'!A:A,MATCH($C1205,'Policy Characteristics'!$C:$C,0)))</f>
        <v>Industry</v>
      </c>
      <c r="B1205" s="467" t="str">
        <f>IF(ISBLANK(INDEX('Policy Characteristics'!B:B,MATCH($C1205,'Policy Characteristics'!$C:$C,0))),"",INDEX('Policy Characteristics'!B:B,MATCH($C1205,'Policy Characteristics'!$C:$C,0)))</f>
        <v>Industry Energy Efficiency Standards</v>
      </c>
      <c r="C1205" s="446" t="str">
        <f t="shared" si="45"/>
        <v>Percentage Improvement in Eqpt Efficiency Standards above BAU</v>
      </c>
      <c r="D1205" s="294" t="s">
        <v>3084</v>
      </c>
      <c r="E1205" s="339" t="s">
        <v>2707</v>
      </c>
      <c r="F1205" t="s">
        <v>3046</v>
      </c>
      <c r="G1205" s="339" t="s">
        <v>2711</v>
      </c>
      <c r="H1205" s="20">
        <v>1165</v>
      </c>
      <c r="I1205" s="468" t="s">
        <v>43</v>
      </c>
      <c r="J1205" s="469" t="str">
        <f>IF(ISBLANK(INDEX('Policy Characteristics'!D:D,MATCH($C1205,'Policy Characteristics'!$C:$C,0))),"",INDEX('Policy Characteristics'!D:D,MATCH($C1205,'Policy Characteristics'!$C:$C,0)))</f>
        <v>Industry Energy Efficiency Standards</v>
      </c>
      <c r="K1205" s="446" t="str">
        <f>IF(ISBLANK(INDEX('Policy Characteristics'!E:E,MATCH($C1205,'Policy Characteristics'!$C:$C,0))),"",INDEX('Policy Characteristics'!E:E,MATCH($C1205,'Policy Characteristics'!$C:$C,0)))</f>
        <v>indst efficiency standards</v>
      </c>
      <c r="L1205" s="242">
        <f>IF(ISBLANK(INDEX('Policy Characteristics'!F:F,MATCH($C1205,'Policy Characteristics'!$C:$C,0))),"",INDEX('Policy Characteristics'!F:F,MATCH($C1205,'Policy Characteristics'!$C:$C,0)))</f>
        <v>0</v>
      </c>
      <c r="M1205" s="242">
        <f>IF(ISBLANK(INDEX('Policy Characteristics'!G:G,MATCH($C1205,'Policy Characteristics'!$C:$C,0))),"",INDEX('Policy Characteristics'!G:G,MATCH($C1205,'Policy Characteristics'!$C:$C,0)))</f>
        <v>0.25</v>
      </c>
      <c r="N1205" s="242">
        <f>IF(ISBLANK(INDEX('Policy Characteristics'!H:H,MATCH($C1205,'Policy Characteristics'!$C:$C,0))),"",INDEX('Policy Characteristics'!H:H,MATCH($C1205,'Policy Characteristics'!$C:$C,0)))</f>
        <v>0.01</v>
      </c>
      <c r="O1205" s="446" t="str">
        <f>IF(ISBLANK(INDEX('Policy Characteristics'!I:I,MATCH($C1205,'Policy Characteristics'!$C:$C,0))),"",INDEX('Policy Characteristics'!I:I,MATCH($C1205,'Policy Characteristics'!$C:$C,0)))</f>
        <v>% reduction in energy use</v>
      </c>
      <c r="P1205" s="446" t="str">
        <f>IF(ISBLANK(INDEX('Policy Characteristics'!J:J,MATCH($C1205,'Policy Characteristics'!$C:$C,0))),"",INDEX('Policy Characteristics'!J:J,MATCH($C1205,'Policy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5" s="446" t="str">
        <f>IF(ISBLANK(INDEX('Policy Characteristics'!K:K,MATCH($C1205,'Policy Characteristics'!$C:$C,0))),"",INDEX('Policy Characteristics'!K:K,MATCH($C1205,'Policy Characteristics'!$C:$C,0)))</f>
        <v>industry-ag-main.html#eff-stds</v>
      </c>
      <c r="R1205" s="446" t="str">
        <f>IF(ISBLANK(INDEX('Policy Characteristics'!L:L,MATCH($C1205,'Policy Characteristics'!$C:$C,0))),"",INDEX('Policy Characteristics'!L:L,MATCH($C1205,'Policy Characteristics'!$C:$C,0)))</f>
        <v>industry-energy-efficiency-standards.html</v>
      </c>
    </row>
    <row r="1206" spans="1:18" s="446" customFormat="1" x14ac:dyDescent="0.25">
      <c r="A1206" s="446" t="str">
        <f>IF(ISBLANK(INDEX('Policy Characteristics'!A:A,MATCH($C1206,'Policy Characteristics'!$C:$C,0))),"",INDEX('Policy Characteristics'!A:A,MATCH($C1206,'Policy Characteristics'!$C:$C,0)))</f>
        <v>Industry</v>
      </c>
      <c r="B1206" s="467" t="str">
        <f>IF(ISBLANK(INDEX('Policy Characteristics'!B:B,MATCH($C1206,'Policy Characteristics'!$C:$C,0))),"",INDEX('Policy Characteristics'!B:B,MATCH($C1206,'Policy Characteristics'!$C:$C,0)))</f>
        <v>Industry Energy Efficiency Standards</v>
      </c>
      <c r="C1206" s="446" t="str">
        <f t="shared" si="45"/>
        <v>Percentage Improvement in Eqpt Efficiency Standards above BAU</v>
      </c>
      <c r="D1206" s="294" t="s">
        <v>3084</v>
      </c>
      <c r="E1206" s="339" t="s">
        <v>2708</v>
      </c>
      <c r="F1206" t="s">
        <v>3046</v>
      </c>
      <c r="G1206" s="339" t="s">
        <v>2712</v>
      </c>
      <c r="H1206" s="20">
        <v>1166</v>
      </c>
      <c r="I1206" s="468" t="s">
        <v>43</v>
      </c>
      <c r="J1206" s="469" t="str">
        <f>IF(ISBLANK(INDEX('Policy Characteristics'!D:D,MATCH($C1206,'Policy Characteristics'!$C:$C,0))),"",INDEX('Policy Characteristics'!D:D,MATCH($C1206,'Policy Characteristics'!$C:$C,0)))</f>
        <v>Industry Energy Efficiency Standards</v>
      </c>
      <c r="K1206" s="446" t="str">
        <f>IF(ISBLANK(INDEX('Policy Characteristics'!E:E,MATCH($C1206,'Policy Characteristics'!$C:$C,0))),"",INDEX('Policy Characteristics'!E:E,MATCH($C1206,'Policy Characteristics'!$C:$C,0)))</f>
        <v>indst efficiency standards</v>
      </c>
      <c r="L1206" s="242">
        <f>IF(ISBLANK(INDEX('Policy Characteristics'!F:F,MATCH($C1206,'Policy Characteristics'!$C:$C,0))),"",INDEX('Policy Characteristics'!F:F,MATCH($C1206,'Policy Characteristics'!$C:$C,0)))</f>
        <v>0</v>
      </c>
      <c r="M1206" s="242">
        <f>IF(ISBLANK(INDEX('Policy Characteristics'!G:G,MATCH($C1206,'Policy Characteristics'!$C:$C,0))),"",INDEX('Policy Characteristics'!G:G,MATCH($C1206,'Policy Characteristics'!$C:$C,0)))</f>
        <v>0.25</v>
      </c>
      <c r="N1206" s="242">
        <f>IF(ISBLANK(INDEX('Policy Characteristics'!H:H,MATCH($C1206,'Policy Characteristics'!$C:$C,0))),"",INDEX('Policy Characteristics'!H:H,MATCH($C1206,'Policy Characteristics'!$C:$C,0)))</f>
        <v>0.01</v>
      </c>
      <c r="O1206" s="446" t="str">
        <f>IF(ISBLANK(INDEX('Policy Characteristics'!I:I,MATCH($C1206,'Policy Characteristics'!$C:$C,0))),"",INDEX('Policy Characteristics'!I:I,MATCH($C1206,'Policy Characteristics'!$C:$C,0)))</f>
        <v>% reduction in energy use</v>
      </c>
      <c r="P1206" s="446" t="str">
        <f>IF(ISBLANK(INDEX('Policy Characteristics'!J:J,MATCH($C1206,'Policy Characteristics'!$C:$C,0))),"",INDEX('Policy Characteristics'!J:J,MATCH($C1206,'Policy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6" s="446" t="str">
        <f>IF(ISBLANK(INDEX('Policy Characteristics'!K:K,MATCH($C1206,'Policy Characteristics'!$C:$C,0))),"",INDEX('Policy Characteristics'!K:K,MATCH($C1206,'Policy Characteristics'!$C:$C,0)))</f>
        <v>industry-ag-main.html#eff-stds</v>
      </c>
      <c r="R1206" s="446" t="str">
        <f>IF(ISBLANK(INDEX('Policy Characteristics'!L:L,MATCH($C1206,'Policy Characteristics'!$C:$C,0))),"",INDEX('Policy Characteristics'!L:L,MATCH($C1206,'Policy Characteristics'!$C:$C,0)))</f>
        <v>industry-energy-efficiency-standards.html</v>
      </c>
    </row>
    <row r="1207" spans="1:18" s="446" customFormat="1" x14ac:dyDescent="0.25">
      <c r="A1207" s="446" t="str">
        <f>IF(ISBLANK(INDEX('Policy Characteristics'!A:A,MATCH($C1207,'Policy Characteristics'!$C:$C,0))),"",INDEX('Policy Characteristics'!A:A,MATCH($C1207,'Policy Characteristics'!$C:$C,0)))</f>
        <v>Industry</v>
      </c>
      <c r="B1207" s="467" t="str">
        <f>IF(ISBLANK(INDEX('Policy Characteristics'!B:B,MATCH($C1207,'Policy Characteristics'!$C:$C,0))),"",INDEX('Policy Characteristics'!B:B,MATCH($C1207,'Policy Characteristics'!$C:$C,0)))</f>
        <v>Industry Energy Efficiency Standards</v>
      </c>
      <c r="C1207" s="446" t="str">
        <f t="shared" si="45"/>
        <v>Percentage Improvement in Eqpt Efficiency Standards above BAU</v>
      </c>
      <c r="D1207" s="294" t="s">
        <v>3084</v>
      </c>
      <c r="E1207" s="339" t="s">
        <v>2705</v>
      </c>
      <c r="F1207" t="s">
        <v>3046</v>
      </c>
      <c r="G1207" s="339" t="s">
        <v>2710</v>
      </c>
      <c r="H1207" s="20">
        <v>1167</v>
      </c>
      <c r="I1207" s="468" t="s">
        <v>44</v>
      </c>
      <c r="J1207" s="469" t="str">
        <f>IF(ISBLANK(INDEX('Policy Characteristics'!D:D,MATCH($C1207,'Policy Characteristics'!$C:$C,0))),"",INDEX('Policy Characteristics'!D:D,MATCH($C1207,'Policy Characteristics'!$C:$C,0)))</f>
        <v>Industry Energy Efficiency Standards</v>
      </c>
      <c r="K1207" s="446" t="str">
        <f>IF(ISBLANK(INDEX('Policy Characteristics'!E:E,MATCH($C1207,'Policy Characteristics'!$C:$C,0))),"",INDEX('Policy Characteristics'!E:E,MATCH($C1207,'Policy Characteristics'!$C:$C,0)))</f>
        <v>indst efficiency standards</v>
      </c>
      <c r="L1207" s="242">
        <f>IF(ISBLANK(INDEX('Policy Characteristics'!F:F,MATCH($C1207,'Policy Characteristics'!$C:$C,0))),"",INDEX('Policy Characteristics'!F:F,MATCH($C1207,'Policy Characteristics'!$C:$C,0)))</f>
        <v>0</v>
      </c>
      <c r="M1207" s="242">
        <f>IF(ISBLANK(INDEX('Policy Characteristics'!G:G,MATCH($C1207,'Policy Characteristics'!$C:$C,0))),"",INDEX('Policy Characteristics'!G:G,MATCH($C1207,'Policy Characteristics'!$C:$C,0)))</f>
        <v>0.25</v>
      </c>
      <c r="N1207" s="242">
        <f>IF(ISBLANK(INDEX('Policy Characteristics'!H:H,MATCH($C1207,'Policy Characteristics'!$C:$C,0))),"",INDEX('Policy Characteristics'!H:H,MATCH($C1207,'Policy Characteristics'!$C:$C,0)))</f>
        <v>0.01</v>
      </c>
      <c r="O1207" s="446" t="str">
        <f>IF(ISBLANK(INDEX('Policy Characteristics'!I:I,MATCH($C1207,'Policy Characteristics'!$C:$C,0))),"",INDEX('Policy Characteristics'!I:I,MATCH($C1207,'Policy Characteristics'!$C:$C,0)))</f>
        <v>% reduction in energy use</v>
      </c>
      <c r="P1207" s="446" t="str">
        <f>IF(ISBLANK(INDEX('Policy Characteristics'!J:J,MATCH($C1207,'Policy Characteristics'!$C:$C,0))),"",INDEX('Policy Characteristics'!J:J,MATCH($C1207,'Policy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7" s="446" t="str">
        <f>IF(ISBLANK(INDEX('Policy Characteristics'!K:K,MATCH($C1207,'Policy Characteristics'!$C:$C,0))),"",INDEX('Policy Characteristics'!K:K,MATCH($C1207,'Policy Characteristics'!$C:$C,0)))</f>
        <v>industry-ag-main.html#eff-stds</v>
      </c>
      <c r="R1207" s="446" t="str">
        <f>IF(ISBLANK(INDEX('Policy Characteristics'!L:L,MATCH($C1207,'Policy Characteristics'!$C:$C,0))),"",INDEX('Policy Characteristics'!L:L,MATCH($C1207,'Policy Characteristics'!$C:$C,0)))</f>
        <v>industry-energy-efficiency-standards.html</v>
      </c>
    </row>
    <row r="1208" spans="1:18" s="446" customFormat="1" x14ac:dyDescent="0.25">
      <c r="A1208" s="446" t="str">
        <f>IF(ISBLANK(INDEX('Policy Characteristics'!A:A,MATCH($C1208,'Policy Characteristics'!$C:$C,0))),"",INDEX('Policy Characteristics'!A:A,MATCH($C1208,'Policy Characteristics'!$C:$C,0)))</f>
        <v>Industry</v>
      </c>
      <c r="B1208" s="467" t="str">
        <f>IF(ISBLANK(INDEX('Policy Characteristics'!B:B,MATCH($C1208,'Policy Characteristics'!$C:$C,0))),"",INDEX('Policy Characteristics'!B:B,MATCH($C1208,'Policy Characteristics'!$C:$C,0)))</f>
        <v>Industry Energy Efficiency Standards</v>
      </c>
      <c r="C1208" s="446" t="str">
        <f t="shared" si="45"/>
        <v>Percentage Improvement in Eqpt Efficiency Standards above BAU</v>
      </c>
      <c r="D1208" s="294" t="s">
        <v>3085</v>
      </c>
      <c r="E1208" s="339" t="s">
        <v>2398</v>
      </c>
      <c r="F1208" t="s">
        <v>3047</v>
      </c>
      <c r="G1208" s="339" t="s">
        <v>2404</v>
      </c>
      <c r="H1208" s="20">
        <v>1168</v>
      </c>
      <c r="I1208" s="468" t="s">
        <v>43</v>
      </c>
      <c r="J1208" s="469" t="str">
        <f>IF(ISBLANK(INDEX('Policy Characteristics'!D:D,MATCH($C1208,'Policy Characteristics'!$C:$C,0))),"",INDEX('Policy Characteristics'!D:D,MATCH($C1208,'Policy Characteristics'!$C:$C,0)))</f>
        <v>Industry Energy Efficiency Standards</v>
      </c>
      <c r="K1208" s="446" t="str">
        <f>IF(ISBLANK(INDEX('Policy Characteristics'!E:E,MATCH($C1208,'Policy Characteristics'!$C:$C,0))),"",INDEX('Policy Characteristics'!E:E,MATCH($C1208,'Policy Characteristics'!$C:$C,0)))</f>
        <v>indst efficiency standards</v>
      </c>
      <c r="L1208" s="242">
        <f>IF(ISBLANK(INDEX('Policy Characteristics'!F:F,MATCH($C1208,'Policy Characteristics'!$C:$C,0))),"",INDEX('Policy Characteristics'!F:F,MATCH($C1208,'Policy Characteristics'!$C:$C,0)))</f>
        <v>0</v>
      </c>
      <c r="M1208" s="242">
        <f>IF(ISBLANK(INDEX('Policy Characteristics'!G:G,MATCH($C1208,'Policy Characteristics'!$C:$C,0))),"",INDEX('Policy Characteristics'!G:G,MATCH($C1208,'Policy Characteristics'!$C:$C,0)))</f>
        <v>0.25</v>
      </c>
      <c r="N1208" s="242">
        <f>IF(ISBLANK(INDEX('Policy Characteristics'!H:H,MATCH($C1208,'Policy Characteristics'!$C:$C,0))),"",INDEX('Policy Characteristics'!H:H,MATCH($C1208,'Policy Characteristics'!$C:$C,0)))</f>
        <v>0.01</v>
      </c>
      <c r="O1208" s="446" t="str">
        <f>IF(ISBLANK(INDEX('Policy Characteristics'!I:I,MATCH($C1208,'Policy Characteristics'!$C:$C,0))),"",INDEX('Policy Characteristics'!I:I,MATCH($C1208,'Policy Characteristics'!$C:$C,0)))</f>
        <v>% reduction in energy use</v>
      </c>
      <c r="P1208" s="446" t="str">
        <f>IF(ISBLANK(INDEX('Policy Characteristics'!J:J,MATCH($C1208,'Policy Characteristics'!$C:$C,0))),"",INDEX('Policy Characteristics'!J:J,MATCH($C1208,'Policy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8" s="446" t="str">
        <f>IF(ISBLANK(INDEX('Policy Characteristics'!K:K,MATCH($C1208,'Policy Characteristics'!$C:$C,0))),"",INDEX('Policy Characteristics'!K:K,MATCH($C1208,'Policy Characteristics'!$C:$C,0)))</f>
        <v>industry-ag-main.html#eff-stds</v>
      </c>
      <c r="R1208" s="446" t="str">
        <f>IF(ISBLANK(INDEX('Policy Characteristics'!L:L,MATCH($C1208,'Policy Characteristics'!$C:$C,0))),"",INDEX('Policy Characteristics'!L:L,MATCH($C1208,'Policy Characteristics'!$C:$C,0)))</f>
        <v>industry-energy-efficiency-standards.html</v>
      </c>
    </row>
    <row r="1209" spans="1:18" s="446" customFormat="1" x14ac:dyDescent="0.25">
      <c r="A1209" s="446" t="str">
        <f>IF(ISBLANK(INDEX('Policy Characteristics'!A:A,MATCH($C1209,'Policy Characteristics'!$C:$C,0))),"",INDEX('Policy Characteristics'!A:A,MATCH($C1209,'Policy Characteristics'!$C:$C,0)))</f>
        <v>Industry</v>
      </c>
      <c r="B1209" s="467" t="str">
        <f>IF(ISBLANK(INDEX('Policy Characteristics'!B:B,MATCH($C1209,'Policy Characteristics'!$C:$C,0))),"",INDEX('Policy Characteristics'!B:B,MATCH($C1209,'Policy Characteristics'!$C:$C,0)))</f>
        <v>Industry Energy Efficiency Standards</v>
      </c>
      <c r="C1209" s="446" t="str">
        <f t="shared" si="45"/>
        <v>Percentage Improvement in Eqpt Efficiency Standards above BAU</v>
      </c>
      <c r="D1209" s="294" t="s">
        <v>3085</v>
      </c>
      <c r="E1209" s="339" t="s">
        <v>2399</v>
      </c>
      <c r="F1209" t="s">
        <v>3047</v>
      </c>
      <c r="G1209" s="339" t="s">
        <v>2407</v>
      </c>
      <c r="H1209" s="20">
        <v>1169</v>
      </c>
      <c r="I1209" s="468" t="s">
        <v>43</v>
      </c>
      <c r="J1209" s="469" t="str">
        <f>IF(ISBLANK(INDEX('Policy Characteristics'!D:D,MATCH($C1209,'Policy Characteristics'!$C:$C,0))),"",INDEX('Policy Characteristics'!D:D,MATCH($C1209,'Policy Characteristics'!$C:$C,0)))</f>
        <v>Industry Energy Efficiency Standards</v>
      </c>
      <c r="K1209" s="446" t="str">
        <f>IF(ISBLANK(INDEX('Policy Characteristics'!E:E,MATCH($C1209,'Policy Characteristics'!$C:$C,0))),"",INDEX('Policy Characteristics'!E:E,MATCH($C1209,'Policy Characteristics'!$C:$C,0)))</f>
        <v>indst efficiency standards</v>
      </c>
      <c r="L1209" s="242">
        <f>IF(ISBLANK(INDEX('Policy Characteristics'!F:F,MATCH($C1209,'Policy Characteristics'!$C:$C,0))),"",INDEX('Policy Characteristics'!F:F,MATCH($C1209,'Policy Characteristics'!$C:$C,0)))</f>
        <v>0</v>
      </c>
      <c r="M1209" s="242">
        <f>IF(ISBLANK(INDEX('Policy Characteristics'!G:G,MATCH($C1209,'Policy Characteristics'!$C:$C,0))),"",INDEX('Policy Characteristics'!G:G,MATCH($C1209,'Policy Characteristics'!$C:$C,0)))</f>
        <v>0.25</v>
      </c>
      <c r="N1209" s="242">
        <f>IF(ISBLANK(INDEX('Policy Characteristics'!H:H,MATCH($C1209,'Policy Characteristics'!$C:$C,0))),"",INDEX('Policy Characteristics'!H:H,MATCH($C1209,'Policy Characteristics'!$C:$C,0)))</f>
        <v>0.01</v>
      </c>
      <c r="O1209" s="446" t="str">
        <f>IF(ISBLANK(INDEX('Policy Characteristics'!I:I,MATCH($C1209,'Policy Characteristics'!$C:$C,0))),"",INDEX('Policy Characteristics'!I:I,MATCH($C1209,'Policy Characteristics'!$C:$C,0)))</f>
        <v>% reduction in energy use</v>
      </c>
      <c r="P1209" s="446" t="str">
        <f>IF(ISBLANK(INDEX('Policy Characteristics'!J:J,MATCH($C1209,'Policy Characteristics'!$C:$C,0))),"",INDEX('Policy Characteristics'!J:J,MATCH($C1209,'Policy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9" s="446" t="str">
        <f>IF(ISBLANK(INDEX('Policy Characteristics'!K:K,MATCH($C1209,'Policy Characteristics'!$C:$C,0))),"",INDEX('Policy Characteristics'!K:K,MATCH($C1209,'Policy Characteristics'!$C:$C,0)))</f>
        <v>industry-ag-main.html#eff-stds</v>
      </c>
      <c r="R1209" s="446" t="str">
        <f>IF(ISBLANK(INDEX('Policy Characteristics'!L:L,MATCH($C1209,'Policy Characteristics'!$C:$C,0))),"",INDEX('Policy Characteristics'!L:L,MATCH($C1209,'Policy Characteristics'!$C:$C,0)))</f>
        <v>industry-energy-efficiency-standards.html</v>
      </c>
    </row>
    <row r="1210" spans="1:18" s="446" customFormat="1" x14ac:dyDescent="0.25">
      <c r="A1210" s="446" t="str">
        <f>IF(ISBLANK(INDEX('Policy Characteristics'!A:A,MATCH($C1210,'Policy Characteristics'!$C:$C,0))),"",INDEX('Policy Characteristics'!A:A,MATCH($C1210,'Policy Characteristics'!$C:$C,0)))</f>
        <v>Industry</v>
      </c>
      <c r="B1210" s="467" t="str">
        <f>IF(ISBLANK(INDEX('Policy Characteristics'!B:B,MATCH($C1210,'Policy Characteristics'!$C:$C,0))),"",INDEX('Policy Characteristics'!B:B,MATCH($C1210,'Policy Characteristics'!$C:$C,0)))</f>
        <v>Industry Energy Efficiency Standards</v>
      </c>
      <c r="C1210" s="446" t="str">
        <f t="shared" si="45"/>
        <v>Percentage Improvement in Eqpt Efficiency Standards above BAU</v>
      </c>
      <c r="D1210" s="294" t="s">
        <v>3085</v>
      </c>
      <c r="E1210" s="339" t="s">
        <v>2400</v>
      </c>
      <c r="F1210" t="s">
        <v>3047</v>
      </c>
      <c r="G1210" s="339" t="s">
        <v>2408</v>
      </c>
      <c r="H1210" s="20">
        <v>1170</v>
      </c>
      <c r="I1210" s="468" t="s">
        <v>43</v>
      </c>
      <c r="J1210" s="469" t="str">
        <f>IF(ISBLANK(INDEX('Policy Characteristics'!D:D,MATCH($C1210,'Policy Characteristics'!$C:$C,0))),"",INDEX('Policy Characteristics'!D:D,MATCH($C1210,'Policy Characteristics'!$C:$C,0)))</f>
        <v>Industry Energy Efficiency Standards</v>
      </c>
      <c r="K1210" s="446" t="str">
        <f>IF(ISBLANK(INDEX('Policy Characteristics'!E:E,MATCH($C1210,'Policy Characteristics'!$C:$C,0))),"",INDEX('Policy Characteristics'!E:E,MATCH($C1210,'Policy Characteristics'!$C:$C,0)))</f>
        <v>indst efficiency standards</v>
      </c>
      <c r="L1210" s="242">
        <f>IF(ISBLANK(INDEX('Policy Characteristics'!F:F,MATCH($C1210,'Policy Characteristics'!$C:$C,0))),"",INDEX('Policy Characteristics'!F:F,MATCH($C1210,'Policy Characteristics'!$C:$C,0)))</f>
        <v>0</v>
      </c>
      <c r="M1210" s="242">
        <f>IF(ISBLANK(INDEX('Policy Characteristics'!G:G,MATCH($C1210,'Policy Characteristics'!$C:$C,0))),"",INDEX('Policy Characteristics'!G:G,MATCH($C1210,'Policy Characteristics'!$C:$C,0)))</f>
        <v>0.25</v>
      </c>
      <c r="N1210" s="242">
        <f>IF(ISBLANK(INDEX('Policy Characteristics'!H:H,MATCH($C1210,'Policy Characteristics'!$C:$C,0))),"",INDEX('Policy Characteristics'!H:H,MATCH($C1210,'Policy Characteristics'!$C:$C,0)))</f>
        <v>0.01</v>
      </c>
      <c r="O1210" s="446" t="str">
        <f>IF(ISBLANK(INDEX('Policy Characteristics'!I:I,MATCH($C1210,'Policy Characteristics'!$C:$C,0))),"",INDEX('Policy Characteristics'!I:I,MATCH($C1210,'Policy Characteristics'!$C:$C,0)))</f>
        <v>% reduction in energy use</v>
      </c>
      <c r="P1210" s="446" t="str">
        <f>IF(ISBLANK(INDEX('Policy Characteristics'!J:J,MATCH($C1210,'Policy Characteristics'!$C:$C,0))),"",INDEX('Policy Characteristics'!J:J,MATCH($C1210,'Policy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0" s="446" t="str">
        <f>IF(ISBLANK(INDEX('Policy Characteristics'!K:K,MATCH($C1210,'Policy Characteristics'!$C:$C,0))),"",INDEX('Policy Characteristics'!K:K,MATCH($C1210,'Policy Characteristics'!$C:$C,0)))</f>
        <v>industry-ag-main.html#eff-stds</v>
      </c>
      <c r="R1210" s="446" t="str">
        <f>IF(ISBLANK(INDEX('Policy Characteristics'!L:L,MATCH($C1210,'Policy Characteristics'!$C:$C,0))),"",INDEX('Policy Characteristics'!L:L,MATCH($C1210,'Policy Characteristics'!$C:$C,0)))</f>
        <v>industry-energy-efficiency-standards.html</v>
      </c>
    </row>
    <row r="1211" spans="1:18" s="446" customFormat="1" x14ac:dyDescent="0.25">
      <c r="A1211" s="446" t="str">
        <f>IF(ISBLANK(INDEX('Policy Characteristics'!A:A,MATCH($C1211,'Policy Characteristics'!$C:$C,0))),"",INDEX('Policy Characteristics'!A:A,MATCH($C1211,'Policy Characteristics'!$C:$C,0)))</f>
        <v>Industry</v>
      </c>
      <c r="B1211" s="467" t="str">
        <f>IF(ISBLANK(INDEX('Policy Characteristics'!B:B,MATCH($C1211,'Policy Characteristics'!$C:$C,0))),"",INDEX('Policy Characteristics'!B:B,MATCH($C1211,'Policy Characteristics'!$C:$C,0)))</f>
        <v>Industry Energy Efficiency Standards</v>
      </c>
      <c r="C1211" s="446" t="str">
        <f t="shared" si="45"/>
        <v>Percentage Improvement in Eqpt Efficiency Standards above BAU</v>
      </c>
      <c r="D1211" s="294" t="s">
        <v>3085</v>
      </c>
      <c r="E1211" s="339" t="s">
        <v>2401</v>
      </c>
      <c r="F1211" t="s">
        <v>3047</v>
      </c>
      <c r="G1211" s="339" t="s">
        <v>2405</v>
      </c>
      <c r="H1211" s="20">
        <v>1171</v>
      </c>
      <c r="I1211" s="468" t="s">
        <v>44</v>
      </c>
      <c r="J1211" s="469" t="str">
        <f>IF(ISBLANK(INDEX('Policy Characteristics'!D:D,MATCH($C1211,'Policy Characteristics'!$C:$C,0))),"",INDEX('Policy Characteristics'!D:D,MATCH($C1211,'Policy Characteristics'!$C:$C,0)))</f>
        <v>Industry Energy Efficiency Standards</v>
      </c>
      <c r="K1211" s="446" t="str">
        <f>IF(ISBLANK(INDEX('Policy Characteristics'!E:E,MATCH($C1211,'Policy Characteristics'!$C:$C,0))),"",INDEX('Policy Characteristics'!E:E,MATCH($C1211,'Policy Characteristics'!$C:$C,0)))</f>
        <v>indst efficiency standards</v>
      </c>
      <c r="L1211" s="242">
        <f>IF(ISBLANK(INDEX('Policy Characteristics'!F:F,MATCH($C1211,'Policy Characteristics'!$C:$C,0))),"",INDEX('Policy Characteristics'!F:F,MATCH($C1211,'Policy Characteristics'!$C:$C,0)))</f>
        <v>0</v>
      </c>
      <c r="M1211" s="242">
        <f>IF(ISBLANK(INDEX('Policy Characteristics'!G:G,MATCH($C1211,'Policy Characteristics'!$C:$C,0))),"",INDEX('Policy Characteristics'!G:G,MATCH($C1211,'Policy Characteristics'!$C:$C,0)))</f>
        <v>0.25</v>
      </c>
      <c r="N1211" s="242">
        <f>IF(ISBLANK(INDEX('Policy Characteristics'!H:H,MATCH($C1211,'Policy Characteristics'!$C:$C,0))),"",INDEX('Policy Characteristics'!H:H,MATCH($C1211,'Policy Characteristics'!$C:$C,0)))</f>
        <v>0.01</v>
      </c>
      <c r="O1211" s="446" t="str">
        <f>IF(ISBLANK(INDEX('Policy Characteristics'!I:I,MATCH($C1211,'Policy Characteristics'!$C:$C,0))),"",INDEX('Policy Characteristics'!I:I,MATCH($C1211,'Policy Characteristics'!$C:$C,0)))</f>
        <v>% reduction in energy use</v>
      </c>
      <c r="P1211" s="446" t="str">
        <f>IF(ISBLANK(INDEX('Policy Characteristics'!J:J,MATCH($C1211,'Policy Characteristics'!$C:$C,0))),"",INDEX('Policy Characteristics'!J:J,MATCH($C1211,'Policy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1" s="446" t="str">
        <f>IF(ISBLANK(INDEX('Policy Characteristics'!K:K,MATCH($C1211,'Policy Characteristics'!$C:$C,0))),"",INDEX('Policy Characteristics'!K:K,MATCH($C1211,'Policy Characteristics'!$C:$C,0)))</f>
        <v>industry-ag-main.html#eff-stds</v>
      </c>
      <c r="R1211" s="446" t="str">
        <f>IF(ISBLANK(INDEX('Policy Characteristics'!L:L,MATCH($C1211,'Policy Characteristics'!$C:$C,0))),"",INDEX('Policy Characteristics'!L:L,MATCH($C1211,'Policy Characteristics'!$C:$C,0)))</f>
        <v>industry-energy-efficiency-standards.html</v>
      </c>
    </row>
    <row r="1212" spans="1:18" s="446" customFormat="1" x14ac:dyDescent="0.25">
      <c r="A1212" s="446" t="str">
        <f>IF(ISBLANK(INDEX('Policy Characteristics'!A:A,MATCH($C1212,'Policy Characteristics'!$C:$C,0))),"",INDEX('Policy Characteristics'!A:A,MATCH($C1212,'Policy Characteristics'!$C:$C,0)))</f>
        <v>Industry</v>
      </c>
      <c r="B1212" s="467" t="str">
        <f>IF(ISBLANK(INDEX('Policy Characteristics'!B:B,MATCH($C1212,'Policy Characteristics'!$C:$C,0))),"",INDEX('Policy Characteristics'!B:B,MATCH($C1212,'Policy Characteristics'!$C:$C,0)))</f>
        <v>Industry Energy Efficiency Standards</v>
      </c>
      <c r="C1212" s="446" t="str">
        <f t="shared" si="45"/>
        <v>Percentage Improvement in Eqpt Efficiency Standards above BAU</v>
      </c>
      <c r="D1212" s="294" t="s">
        <v>3085</v>
      </c>
      <c r="E1212" s="339" t="s">
        <v>2402</v>
      </c>
      <c r="F1212" t="s">
        <v>3047</v>
      </c>
      <c r="G1212" s="339" t="s">
        <v>2406</v>
      </c>
      <c r="H1212" s="20">
        <v>1172</v>
      </c>
      <c r="I1212" s="468" t="s">
        <v>43</v>
      </c>
      <c r="J1212" s="469" t="str">
        <f>IF(ISBLANK(INDEX('Policy Characteristics'!D:D,MATCH($C1212,'Policy Characteristics'!$C:$C,0))),"",INDEX('Policy Characteristics'!D:D,MATCH($C1212,'Policy Characteristics'!$C:$C,0)))</f>
        <v>Industry Energy Efficiency Standards</v>
      </c>
      <c r="K1212" s="446" t="str">
        <f>IF(ISBLANK(INDEX('Policy Characteristics'!E:E,MATCH($C1212,'Policy Characteristics'!$C:$C,0))),"",INDEX('Policy Characteristics'!E:E,MATCH($C1212,'Policy Characteristics'!$C:$C,0)))</f>
        <v>indst efficiency standards</v>
      </c>
      <c r="L1212" s="242">
        <f>IF(ISBLANK(INDEX('Policy Characteristics'!F:F,MATCH($C1212,'Policy Characteristics'!$C:$C,0))),"",INDEX('Policy Characteristics'!F:F,MATCH($C1212,'Policy Characteristics'!$C:$C,0)))</f>
        <v>0</v>
      </c>
      <c r="M1212" s="242">
        <f>IF(ISBLANK(INDEX('Policy Characteristics'!G:G,MATCH($C1212,'Policy Characteristics'!$C:$C,0))),"",INDEX('Policy Characteristics'!G:G,MATCH($C1212,'Policy Characteristics'!$C:$C,0)))</f>
        <v>0.25</v>
      </c>
      <c r="N1212" s="242">
        <f>IF(ISBLANK(INDEX('Policy Characteristics'!H:H,MATCH($C1212,'Policy Characteristics'!$C:$C,0))),"",INDEX('Policy Characteristics'!H:H,MATCH($C1212,'Policy Characteristics'!$C:$C,0)))</f>
        <v>0.01</v>
      </c>
      <c r="O1212" s="446" t="str">
        <f>IF(ISBLANK(INDEX('Policy Characteristics'!I:I,MATCH($C1212,'Policy Characteristics'!$C:$C,0))),"",INDEX('Policy Characteristics'!I:I,MATCH($C1212,'Policy Characteristics'!$C:$C,0)))</f>
        <v>% reduction in energy use</v>
      </c>
      <c r="P1212" s="446" t="str">
        <f>IF(ISBLANK(INDEX('Policy Characteristics'!J:J,MATCH($C1212,'Policy Characteristics'!$C:$C,0))),"",INDEX('Policy Characteristics'!J:J,MATCH($C1212,'Policy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2" s="446" t="str">
        <f>IF(ISBLANK(INDEX('Policy Characteristics'!K:K,MATCH($C1212,'Policy Characteristics'!$C:$C,0))),"",INDEX('Policy Characteristics'!K:K,MATCH($C1212,'Policy Characteristics'!$C:$C,0)))</f>
        <v>industry-ag-main.html#eff-stds</v>
      </c>
      <c r="R1212" s="446" t="str">
        <f>IF(ISBLANK(INDEX('Policy Characteristics'!L:L,MATCH($C1212,'Policy Characteristics'!$C:$C,0))),"",INDEX('Policy Characteristics'!L:L,MATCH($C1212,'Policy Characteristics'!$C:$C,0)))</f>
        <v>industry-energy-efficiency-standards.html</v>
      </c>
    </row>
    <row r="1213" spans="1:18" s="446" customFormat="1" x14ac:dyDescent="0.25">
      <c r="A1213" s="446" t="str">
        <f>IF(ISBLANK(INDEX('Policy Characteristics'!A:A,MATCH($C1213,'Policy Characteristics'!$C:$C,0))),"",INDEX('Policy Characteristics'!A:A,MATCH($C1213,'Policy Characteristics'!$C:$C,0)))</f>
        <v>Industry</v>
      </c>
      <c r="B1213" s="467" t="str">
        <f>IF(ISBLANK(INDEX('Policy Characteristics'!B:B,MATCH($C1213,'Policy Characteristics'!$C:$C,0))),"",INDEX('Policy Characteristics'!B:B,MATCH($C1213,'Policy Characteristics'!$C:$C,0)))</f>
        <v>Industry Energy Efficiency Standards</v>
      </c>
      <c r="C1213" s="446" t="str">
        <f t="shared" si="45"/>
        <v>Percentage Improvement in Eqpt Efficiency Standards above BAU</v>
      </c>
      <c r="D1213" s="294" t="s">
        <v>3085</v>
      </c>
      <c r="E1213" s="339" t="s">
        <v>2403</v>
      </c>
      <c r="F1213" t="s">
        <v>3047</v>
      </c>
      <c r="G1213" s="339" t="s">
        <v>2409</v>
      </c>
      <c r="H1213" s="20">
        <v>1173</v>
      </c>
      <c r="I1213" s="468" t="s">
        <v>44</v>
      </c>
      <c r="J1213" s="469" t="str">
        <f>IF(ISBLANK(INDEX('Policy Characteristics'!D:D,MATCH($C1213,'Policy Characteristics'!$C:$C,0))),"",INDEX('Policy Characteristics'!D:D,MATCH($C1213,'Policy Characteristics'!$C:$C,0)))</f>
        <v>Industry Energy Efficiency Standards</v>
      </c>
      <c r="K1213" s="446" t="str">
        <f>IF(ISBLANK(INDEX('Policy Characteristics'!E:E,MATCH($C1213,'Policy Characteristics'!$C:$C,0))),"",INDEX('Policy Characteristics'!E:E,MATCH($C1213,'Policy Characteristics'!$C:$C,0)))</f>
        <v>indst efficiency standards</v>
      </c>
      <c r="L1213" s="242">
        <f>IF(ISBLANK(INDEX('Policy Characteristics'!F:F,MATCH($C1213,'Policy Characteristics'!$C:$C,0))),"",INDEX('Policy Characteristics'!F:F,MATCH($C1213,'Policy Characteristics'!$C:$C,0)))</f>
        <v>0</v>
      </c>
      <c r="M1213" s="242">
        <f>IF(ISBLANK(INDEX('Policy Characteristics'!G:G,MATCH($C1213,'Policy Characteristics'!$C:$C,0))),"",INDEX('Policy Characteristics'!G:G,MATCH($C1213,'Policy Characteristics'!$C:$C,0)))</f>
        <v>0.25</v>
      </c>
      <c r="N1213" s="242">
        <f>IF(ISBLANK(INDEX('Policy Characteristics'!H:H,MATCH($C1213,'Policy Characteristics'!$C:$C,0))),"",INDEX('Policy Characteristics'!H:H,MATCH($C1213,'Policy Characteristics'!$C:$C,0)))</f>
        <v>0.01</v>
      </c>
      <c r="O1213" s="446" t="str">
        <f>IF(ISBLANK(INDEX('Policy Characteristics'!I:I,MATCH($C1213,'Policy Characteristics'!$C:$C,0))),"",INDEX('Policy Characteristics'!I:I,MATCH($C1213,'Policy Characteristics'!$C:$C,0)))</f>
        <v>% reduction in energy use</v>
      </c>
      <c r="P1213" s="446" t="str">
        <f>IF(ISBLANK(INDEX('Policy Characteristics'!J:J,MATCH($C1213,'Policy Characteristics'!$C:$C,0))),"",INDEX('Policy Characteristics'!J:J,MATCH($C1213,'Policy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3" s="446" t="str">
        <f>IF(ISBLANK(INDEX('Policy Characteristics'!K:K,MATCH($C1213,'Policy Characteristics'!$C:$C,0))),"",INDEX('Policy Characteristics'!K:K,MATCH($C1213,'Policy Characteristics'!$C:$C,0)))</f>
        <v>industry-ag-main.html#eff-stds</v>
      </c>
      <c r="R1213" s="446" t="str">
        <f>IF(ISBLANK(INDEX('Policy Characteristics'!L:L,MATCH($C1213,'Policy Characteristics'!$C:$C,0))),"",INDEX('Policy Characteristics'!L:L,MATCH($C1213,'Policy Characteristics'!$C:$C,0)))</f>
        <v>industry-energy-efficiency-standards.html</v>
      </c>
    </row>
    <row r="1214" spans="1:18" s="446" customFormat="1" x14ac:dyDescent="0.25">
      <c r="A1214" s="446" t="str">
        <f>IF(ISBLANK(INDEX('Policy Characteristics'!A:A,MATCH($C1214,'Policy Characteristics'!$C:$C,0))),"",INDEX('Policy Characteristics'!A:A,MATCH($C1214,'Policy Characteristics'!$C:$C,0)))</f>
        <v>Industry</v>
      </c>
      <c r="B1214" s="467" t="str">
        <f>IF(ISBLANK(INDEX('Policy Characteristics'!B:B,MATCH($C1214,'Policy Characteristics'!$C:$C,0))),"",INDEX('Policy Characteristics'!B:B,MATCH($C1214,'Policy Characteristics'!$C:$C,0)))</f>
        <v>Industry Energy Efficiency Standards</v>
      </c>
      <c r="C1214" s="446" t="str">
        <f t="shared" si="45"/>
        <v>Percentage Improvement in Eqpt Efficiency Standards above BAU</v>
      </c>
      <c r="D1214" s="294" t="s">
        <v>3085</v>
      </c>
      <c r="E1214" s="339" t="s">
        <v>2706</v>
      </c>
      <c r="F1214" t="s">
        <v>3047</v>
      </c>
      <c r="G1214" s="339" t="s">
        <v>2709</v>
      </c>
      <c r="H1214" s="20">
        <v>1174</v>
      </c>
      <c r="I1214" s="468" t="s">
        <v>44</v>
      </c>
      <c r="J1214" s="469" t="str">
        <f>IF(ISBLANK(INDEX('Policy Characteristics'!D:D,MATCH($C1214,'Policy Characteristics'!$C:$C,0))),"",INDEX('Policy Characteristics'!D:D,MATCH($C1214,'Policy Characteristics'!$C:$C,0)))</f>
        <v>Industry Energy Efficiency Standards</v>
      </c>
      <c r="K1214" s="446" t="str">
        <f>IF(ISBLANK(INDEX('Policy Characteristics'!E:E,MATCH($C1214,'Policy Characteristics'!$C:$C,0))),"",INDEX('Policy Characteristics'!E:E,MATCH($C1214,'Policy Characteristics'!$C:$C,0)))</f>
        <v>indst efficiency standards</v>
      </c>
      <c r="L1214" s="242">
        <f>IF(ISBLANK(INDEX('Policy Characteristics'!F:F,MATCH($C1214,'Policy Characteristics'!$C:$C,0))),"",INDEX('Policy Characteristics'!F:F,MATCH($C1214,'Policy Characteristics'!$C:$C,0)))</f>
        <v>0</v>
      </c>
      <c r="M1214" s="242">
        <f>IF(ISBLANK(INDEX('Policy Characteristics'!G:G,MATCH($C1214,'Policy Characteristics'!$C:$C,0))),"",INDEX('Policy Characteristics'!G:G,MATCH($C1214,'Policy Characteristics'!$C:$C,0)))</f>
        <v>0.25</v>
      </c>
      <c r="N1214" s="242">
        <f>IF(ISBLANK(INDEX('Policy Characteristics'!H:H,MATCH($C1214,'Policy Characteristics'!$C:$C,0))),"",INDEX('Policy Characteristics'!H:H,MATCH($C1214,'Policy Characteristics'!$C:$C,0)))</f>
        <v>0.01</v>
      </c>
      <c r="O1214" s="446" t="str">
        <f>IF(ISBLANK(INDEX('Policy Characteristics'!I:I,MATCH($C1214,'Policy Characteristics'!$C:$C,0))),"",INDEX('Policy Characteristics'!I:I,MATCH($C1214,'Policy Characteristics'!$C:$C,0)))</f>
        <v>% reduction in energy use</v>
      </c>
      <c r="P1214" s="446" t="str">
        <f>IF(ISBLANK(INDEX('Policy Characteristics'!J:J,MATCH($C1214,'Policy Characteristics'!$C:$C,0))),"",INDEX('Policy Characteristics'!J:J,MATCH($C1214,'Policy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4" s="446" t="str">
        <f>IF(ISBLANK(INDEX('Policy Characteristics'!K:K,MATCH($C1214,'Policy Characteristics'!$C:$C,0))),"",INDEX('Policy Characteristics'!K:K,MATCH($C1214,'Policy Characteristics'!$C:$C,0)))</f>
        <v>industry-ag-main.html#eff-stds</v>
      </c>
      <c r="R1214" s="446" t="str">
        <f>IF(ISBLANK(INDEX('Policy Characteristics'!L:L,MATCH($C1214,'Policy Characteristics'!$C:$C,0))),"",INDEX('Policy Characteristics'!L:L,MATCH($C1214,'Policy Characteristics'!$C:$C,0)))</f>
        <v>industry-energy-efficiency-standards.html</v>
      </c>
    </row>
    <row r="1215" spans="1:18" s="446" customFormat="1" x14ac:dyDescent="0.25">
      <c r="A1215" s="446" t="str">
        <f>IF(ISBLANK(INDEX('Policy Characteristics'!A:A,MATCH($C1215,'Policy Characteristics'!$C:$C,0))),"",INDEX('Policy Characteristics'!A:A,MATCH($C1215,'Policy Characteristics'!$C:$C,0)))</f>
        <v>Industry</v>
      </c>
      <c r="B1215" s="467" t="str">
        <f>IF(ISBLANK(INDEX('Policy Characteristics'!B:B,MATCH($C1215,'Policy Characteristics'!$C:$C,0))),"",INDEX('Policy Characteristics'!B:B,MATCH($C1215,'Policy Characteristics'!$C:$C,0)))</f>
        <v>Industry Energy Efficiency Standards</v>
      </c>
      <c r="C1215" s="446" t="str">
        <f t="shared" si="45"/>
        <v>Percentage Improvement in Eqpt Efficiency Standards above BAU</v>
      </c>
      <c r="D1215" s="294" t="s">
        <v>3085</v>
      </c>
      <c r="E1215" s="339" t="s">
        <v>2707</v>
      </c>
      <c r="F1215" t="s">
        <v>3047</v>
      </c>
      <c r="G1215" s="339" t="s">
        <v>2711</v>
      </c>
      <c r="H1215" s="20">
        <v>1175</v>
      </c>
      <c r="I1215" s="468" t="s">
        <v>43</v>
      </c>
      <c r="J1215" s="469" t="str">
        <f>IF(ISBLANK(INDEX('Policy Characteristics'!D:D,MATCH($C1215,'Policy Characteristics'!$C:$C,0))),"",INDEX('Policy Characteristics'!D:D,MATCH($C1215,'Policy Characteristics'!$C:$C,0)))</f>
        <v>Industry Energy Efficiency Standards</v>
      </c>
      <c r="K1215" s="446" t="str">
        <f>IF(ISBLANK(INDEX('Policy Characteristics'!E:E,MATCH($C1215,'Policy Characteristics'!$C:$C,0))),"",INDEX('Policy Characteristics'!E:E,MATCH($C1215,'Policy Characteristics'!$C:$C,0)))</f>
        <v>indst efficiency standards</v>
      </c>
      <c r="L1215" s="242">
        <f>IF(ISBLANK(INDEX('Policy Characteristics'!F:F,MATCH($C1215,'Policy Characteristics'!$C:$C,0))),"",INDEX('Policy Characteristics'!F:F,MATCH($C1215,'Policy Characteristics'!$C:$C,0)))</f>
        <v>0</v>
      </c>
      <c r="M1215" s="242">
        <f>IF(ISBLANK(INDEX('Policy Characteristics'!G:G,MATCH($C1215,'Policy Characteristics'!$C:$C,0))),"",INDEX('Policy Characteristics'!G:G,MATCH($C1215,'Policy Characteristics'!$C:$C,0)))</f>
        <v>0.25</v>
      </c>
      <c r="N1215" s="242">
        <f>IF(ISBLANK(INDEX('Policy Characteristics'!H:H,MATCH($C1215,'Policy Characteristics'!$C:$C,0))),"",INDEX('Policy Characteristics'!H:H,MATCH($C1215,'Policy Characteristics'!$C:$C,0)))</f>
        <v>0.01</v>
      </c>
      <c r="O1215" s="446" t="str">
        <f>IF(ISBLANK(INDEX('Policy Characteristics'!I:I,MATCH($C1215,'Policy Characteristics'!$C:$C,0))),"",INDEX('Policy Characteristics'!I:I,MATCH($C1215,'Policy Characteristics'!$C:$C,0)))</f>
        <v>% reduction in energy use</v>
      </c>
      <c r="P1215" s="446" t="str">
        <f>IF(ISBLANK(INDEX('Policy Characteristics'!J:J,MATCH($C1215,'Policy Characteristics'!$C:$C,0))),"",INDEX('Policy Characteristics'!J:J,MATCH($C1215,'Policy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5" s="446" t="str">
        <f>IF(ISBLANK(INDEX('Policy Characteristics'!K:K,MATCH($C1215,'Policy Characteristics'!$C:$C,0))),"",INDEX('Policy Characteristics'!K:K,MATCH($C1215,'Policy Characteristics'!$C:$C,0)))</f>
        <v>industry-ag-main.html#eff-stds</v>
      </c>
      <c r="R1215" s="446" t="str">
        <f>IF(ISBLANK(INDEX('Policy Characteristics'!L:L,MATCH($C1215,'Policy Characteristics'!$C:$C,0))),"",INDEX('Policy Characteristics'!L:L,MATCH($C1215,'Policy Characteristics'!$C:$C,0)))</f>
        <v>industry-energy-efficiency-standards.html</v>
      </c>
    </row>
    <row r="1216" spans="1:18" s="446" customFormat="1" x14ac:dyDescent="0.25">
      <c r="A1216" s="446" t="str">
        <f>IF(ISBLANK(INDEX('Policy Characteristics'!A:A,MATCH($C1216,'Policy Characteristics'!$C:$C,0))),"",INDEX('Policy Characteristics'!A:A,MATCH($C1216,'Policy Characteristics'!$C:$C,0)))</f>
        <v>Industry</v>
      </c>
      <c r="B1216" s="467" t="str">
        <f>IF(ISBLANK(INDEX('Policy Characteristics'!B:B,MATCH($C1216,'Policy Characteristics'!$C:$C,0))),"",INDEX('Policy Characteristics'!B:B,MATCH($C1216,'Policy Characteristics'!$C:$C,0)))</f>
        <v>Industry Energy Efficiency Standards</v>
      </c>
      <c r="C1216" s="446" t="str">
        <f t="shared" si="45"/>
        <v>Percentage Improvement in Eqpt Efficiency Standards above BAU</v>
      </c>
      <c r="D1216" s="294" t="s">
        <v>3085</v>
      </c>
      <c r="E1216" s="339" t="s">
        <v>2708</v>
      </c>
      <c r="F1216" t="s">
        <v>3047</v>
      </c>
      <c r="G1216" s="339" t="s">
        <v>2712</v>
      </c>
      <c r="H1216" s="20">
        <v>1176</v>
      </c>
      <c r="I1216" s="468" t="s">
        <v>43</v>
      </c>
      <c r="J1216" s="469" t="str">
        <f>IF(ISBLANK(INDEX('Policy Characteristics'!D:D,MATCH($C1216,'Policy Characteristics'!$C:$C,0))),"",INDEX('Policy Characteristics'!D:D,MATCH($C1216,'Policy Characteristics'!$C:$C,0)))</f>
        <v>Industry Energy Efficiency Standards</v>
      </c>
      <c r="K1216" s="446" t="str">
        <f>IF(ISBLANK(INDEX('Policy Characteristics'!E:E,MATCH($C1216,'Policy Characteristics'!$C:$C,0))),"",INDEX('Policy Characteristics'!E:E,MATCH($C1216,'Policy Characteristics'!$C:$C,0)))</f>
        <v>indst efficiency standards</v>
      </c>
      <c r="L1216" s="242">
        <f>IF(ISBLANK(INDEX('Policy Characteristics'!F:F,MATCH($C1216,'Policy Characteristics'!$C:$C,0))),"",INDEX('Policy Characteristics'!F:F,MATCH($C1216,'Policy Characteristics'!$C:$C,0)))</f>
        <v>0</v>
      </c>
      <c r="M1216" s="242">
        <f>IF(ISBLANK(INDEX('Policy Characteristics'!G:G,MATCH($C1216,'Policy Characteristics'!$C:$C,0))),"",INDEX('Policy Characteristics'!G:G,MATCH($C1216,'Policy Characteristics'!$C:$C,0)))</f>
        <v>0.25</v>
      </c>
      <c r="N1216" s="242">
        <f>IF(ISBLANK(INDEX('Policy Characteristics'!H:H,MATCH($C1216,'Policy Characteristics'!$C:$C,0))),"",INDEX('Policy Characteristics'!H:H,MATCH($C1216,'Policy Characteristics'!$C:$C,0)))</f>
        <v>0.01</v>
      </c>
      <c r="O1216" s="446" t="str">
        <f>IF(ISBLANK(INDEX('Policy Characteristics'!I:I,MATCH($C1216,'Policy Characteristics'!$C:$C,0))),"",INDEX('Policy Characteristics'!I:I,MATCH($C1216,'Policy Characteristics'!$C:$C,0)))</f>
        <v>% reduction in energy use</v>
      </c>
      <c r="P1216" s="446" t="str">
        <f>IF(ISBLANK(INDEX('Policy Characteristics'!J:J,MATCH($C1216,'Policy Characteristics'!$C:$C,0))),"",INDEX('Policy Characteristics'!J:J,MATCH($C1216,'Policy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6" s="446" t="str">
        <f>IF(ISBLANK(INDEX('Policy Characteristics'!K:K,MATCH($C1216,'Policy Characteristics'!$C:$C,0))),"",INDEX('Policy Characteristics'!K:K,MATCH($C1216,'Policy Characteristics'!$C:$C,0)))</f>
        <v>industry-ag-main.html#eff-stds</v>
      </c>
      <c r="R1216" s="446" t="str">
        <f>IF(ISBLANK(INDEX('Policy Characteristics'!L:L,MATCH($C1216,'Policy Characteristics'!$C:$C,0))),"",INDEX('Policy Characteristics'!L:L,MATCH($C1216,'Policy Characteristics'!$C:$C,0)))</f>
        <v>industry-energy-efficiency-standards.html</v>
      </c>
    </row>
    <row r="1217" spans="1:18" s="446" customFormat="1" x14ac:dyDescent="0.25">
      <c r="A1217" s="446" t="str">
        <f>IF(ISBLANK(INDEX('Policy Characteristics'!A:A,MATCH($C1217,'Policy Characteristics'!$C:$C,0))),"",INDEX('Policy Characteristics'!A:A,MATCH($C1217,'Policy Characteristics'!$C:$C,0)))</f>
        <v>Industry</v>
      </c>
      <c r="B1217" s="467" t="str">
        <f>IF(ISBLANK(INDEX('Policy Characteristics'!B:B,MATCH($C1217,'Policy Characteristics'!$C:$C,0))),"",INDEX('Policy Characteristics'!B:B,MATCH($C1217,'Policy Characteristics'!$C:$C,0)))</f>
        <v>Industry Energy Efficiency Standards</v>
      </c>
      <c r="C1217" s="446" t="str">
        <f t="shared" si="45"/>
        <v>Percentage Improvement in Eqpt Efficiency Standards above BAU</v>
      </c>
      <c r="D1217" s="294" t="s">
        <v>3085</v>
      </c>
      <c r="E1217" s="339" t="s">
        <v>2705</v>
      </c>
      <c r="F1217" t="s">
        <v>3047</v>
      </c>
      <c r="G1217" s="339" t="s">
        <v>2710</v>
      </c>
      <c r="H1217" s="20">
        <v>1177</v>
      </c>
      <c r="I1217" s="468" t="s">
        <v>44</v>
      </c>
      <c r="J1217" s="469" t="str">
        <f>IF(ISBLANK(INDEX('Policy Characteristics'!D:D,MATCH($C1217,'Policy Characteristics'!$C:$C,0))),"",INDEX('Policy Characteristics'!D:D,MATCH($C1217,'Policy Characteristics'!$C:$C,0)))</f>
        <v>Industry Energy Efficiency Standards</v>
      </c>
      <c r="K1217" s="446" t="str">
        <f>IF(ISBLANK(INDEX('Policy Characteristics'!E:E,MATCH($C1217,'Policy Characteristics'!$C:$C,0))),"",INDEX('Policy Characteristics'!E:E,MATCH($C1217,'Policy Characteristics'!$C:$C,0)))</f>
        <v>indst efficiency standards</v>
      </c>
      <c r="L1217" s="242">
        <f>IF(ISBLANK(INDEX('Policy Characteristics'!F:F,MATCH($C1217,'Policy Characteristics'!$C:$C,0))),"",INDEX('Policy Characteristics'!F:F,MATCH($C1217,'Policy Characteristics'!$C:$C,0)))</f>
        <v>0</v>
      </c>
      <c r="M1217" s="242">
        <f>IF(ISBLANK(INDEX('Policy Characteristics'!G:G,MATCH($C1217,'Policy Characteristics'!$C:$C,0))),"",INDEX('Policy Characteristics'!G:G,MATCH($C1217,'Policy Characteristics'!$C:$C,0)))</f>
        <v>0.25</v>
      </c>
      <c r="N1217" s="242">
        <f>IF(ISBLANK(INDEX('Policy Characteristics'!H:H,MATCH($C1217,'Policy Characteristics'!$C:$C,0))),"",INDEX('Policy Characteristics'!H:H,MATCH($C1217,'Policy Characteristics'!$C:$C,0)))</f>
        <v>0.01</v>
      </c>
      <c r="O1217" s="446" t="str">
        <f>IF(ISBLANK(INDEX('Policy Characteristics'!I:I,MATCH($C1217,'Policy Characteristics'!$C:$C,0))),"",INDEX('Policy Characteristics'!I:I,MATCH($C1217,'Policy Characteristics'!$C:$C,0)))</f>
        <v>% reduction in energy use</v>
      </c>
      <c r="P1217" s="446" t="str">
        <f>IF(ISBLANK(INDEX('Policy Characteristics'!J:J,MATCH($C1217,'Policy Characteristics'!$C:$C,0))),"",INDEX('Policy Characteristics'!J:J,MATCH($C1217,'Policy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7" s="446" t="str">
        <f>IF(ISBLANK(INDEX('Policy Characteristics'!K:K,MATCH($C1217,'Policy Characteristics'!$C:$C,0))),"",INDEX('Policy Characteristics'!K:K,MATCH($C1217,'Policy Characteristics'!$C:$C,0)))</f>
        <v>industry-ag-main.html#eff-stds</v>
      </c>
      <c r="R1217" s="446" t="str">
        <f>IF(ISBLANK(INDEX('Policy Characteristics'!L:L,MATCH($C1217,'Policy Characteristics'!$C:$C,0))),"",INDEX('Policy Characteristics'!L:L,MATCH($C1217,'Policy Characteristics'!$C:$C,0)))</f>
        <v>industry-energy-efficiency-standards.html</v>
      </c>
    </row>
    <row r="1218" spans="1:18" s="446" customFormat="1" x14ac:dyDescent="0.25">
      <c r="A1218" s="446" t="str">
        <f>IF(ISBLANK(INDEX('Policy Characteristics'!A:A,MATCH($C1218,'Policy Characteristics'!$C:$C,0))),"",INDEX('Policy Characteristics'!A:A,MATCH($C1218,'Policy Characteristics'!$C:$C,0)))</f>
        <v>Industry</v>
      </c>
      <c r="B1218" s="467" t="str">
        <f>IF(ISBLANK(INDEX('Policy Characteristics'!B:B,MATCH($C1218,'Policy Characteristics'!$C:$C,0))),"",INDEX('Policy Characteristics'!B:B,MATCH($C1218,'Policy Characteristics'!$C:$C,0)))</f>
        <v>Industry Energy Efficiency Standards</v>
      </c>
      <c r="C1218" s="446" t="str">
        <f t="shared" si="45"/>
        <v>Percentage Improvement in Eqpt Efficiency Standards above BAU</v>
      </c>
      <c r="D1218" s="294" t="s">
        <v>3086</v>
      </c>
      <c r="E1218" s="339" t="s">
        <v>2398</v>
      </c>
      <c r="F1218" t="s">
        <v>3048</v>
      </c>
      <c r="G1218" s="339" t="s">
        <v>2404</v>
      </c>
      <c r="H1218" s="20">
        <v>1178</v>
      </c>
      <c r="I1218" s="470" t="s">
        <v>44</v>
      </c>
      <c r="J1218" s="469" t="str">
        <f>IF(ISBLANK(INDEX('Policy Characteristics'!D:D,MATCH($C1218,'Policy Characteristics'!$C:$C,0))),"",INDEX('Policy Characteristics'!D:D,MATCH($C1218,'Policy Characteristics'!$C:$C,0)))</f>
        <v>Industry Energy Efficiency Standards</v>
      </c>
      <c r="K1218" s="446" t="str">
        <f>IF(ISBLANK(INDEX('Policy Characteristics'!E:E,MATCH($C1218,'Policy Characteristics'!$C:$C,0))),"",INDEX('Policy Characteristics'!E:E,MATCH($C1218,'Policy Characteristics'!$C:$C,0)))</f>
        <v>indst efficiency standards</v>
      </c>
      <c r="L1218" s="242">
        <f>IF(ISBLANK(INDEX('Policy Characteristics'!F:F,MATCH($C1218,'Policy Characteristics'!$C:$C,0))),"",INDEX('Policy Characteristics'!F:F,MATCH($C1218,'Policy Characteristics'!$C:$C,0)))</f>
        <v>0</v>
      </c>
      <c r="M1218" s="242">
        <f>IF(ISBLANK(INDEX('Policy Characteristics'!G:G,MATCH($C1218,'Policy Characteristics'!$C:$C,0))),"",INDEX('Policy Characteristics'!G:G,MATCH($C1218,'Policy Characteristics'!$C:$C,0)))</f>
        <v>0.25</v>
      </c>
      <c r="N1218" s="242">
        <f>IF(ISBLANK(INDEX('Policy Characteristics'!H:H,MATCH($C1218,'Policy Characteristics'!$C:$C,0))),"",INDEX('Policy Characteristics'!H:H,MATCH($C1218,'Policy Characteristics'!$C:$C,0)))</f>
        <v>0.01</v>
      </c>
      <c r="O1218" s="446" t="str">
        <f>IF(ISBLANK(INDEX('Policy Characteristics'!I:I,MATCH($C1218,'Policy Characteristics'!$C:$C,0))),"",INDEX('Policy Characteristics'!I:I,MATCH($C1218,'Policy Characteristics'!$C:$C,0)))</f>
        <v>% reduction in energy use</v>
      </c>
      <c r="P1218" s="446" t="str">
        <f>IF(ISBLANK(INDEX('Policy Characteristics'!J:J,MATCH($C1218,'Policy Characteristics'!$C:$C,0))),"",INDEX('Policy Characteristics'!J:J,MATCH($C1218,'Policy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8" s="446" t="str">
        <f>IF(ISBLANK(INDEX('Policy Characteristics'!K:K,MATCH($C1218,'Policy Characteristics'!$C:$C,0))),"",INDEX('Policy Characteristics'!K:K,MATCH($C1218,'Policy Characteristics'!$C:$C,0)))</f>
        <v>industry-ag-main.html#eff-stds</v>
      </c>
      <c r="R1218" s="446" t="str">
        <f>IF(ISBLANK(INDEX('Policy Characteristics'!L:L,MATCH($C1218,'Policy Characteristics'!$C:$C,0))),"",INDEX('Policy Characteristics'!L:L,MATCH($C1218,'Policy Characteristics'!$C:$C,0)))</f>
        <v>industry-energy-efficiency-standards.html</v>
      </c>
    </row>
    <row r="1219" spans="1:18" s="446" customFormat="1" x14ac:dyDescent="0.25">
      <c r="A1219" s="446" t="str">
        <f>IF(ISBLANK(INDEX('Policy Characteristics'!A:A,MATCH($C1219,'Policy Characteristics'!$C:$C,0))),"",INDEX('Policy Characteristics'!A:A,MATCH($C1219,'Policy Characteristics'!$C:$C,0)))</f>
        <v>Industry</v>
      </c>
      <c r="B1219" s="467" t="str">
        <f>IF(ISBLANK(INDEX('Policy Characteristics'!B:B,MATCH($C1219,'Policy Characteristics'!$C:$C,0))),"",INDEX('Policy Characteristics'!B:B,MATCH($C1219,'Policy Characteristics'!$C:$C,0)))</f>
        <v>Industry Energy Efficiency Standards</v>
      </c>
      <c r="C1219" s="446" t="str">
        <f t="shared" si="45"/>
        <v>Percentage Improvement in Eqpt Efficiency Standards above BAU</v>
      </c>
      <c r="D1219" s="294" t="s">
        <v>3086</v>
      </c>
      <c r="E1219" s="339" t="s">
        <v>2399</v>
      </c>
      <c r="F1219" t="s">
        <v>3048</v>
      </c>
      <c r="G1219" s="339" t="s">
        <v>2407</v>
      </c>
      <c r="H1219" s="20">
        <v>1179</v>
      </c>
      <c r="I1219" s="468" t="s">
        <v>44</v>
      </c>
      <c r="J1219" s="469" t="str">
        <f>IF(ISBLANK(INDEX('Policy Characteristics'!D:D,MATCH($C1219,'Policy Characteristics'!$C:$C,0))),"",INDEX('Policy Characteristics'!D:D,MATCH($C1219,'Policy Characteristics'!$C:$C,0)))</f>
        <v>Industry Energy Efficiency Standards</v>
      </c>
      <c r="K1219" s="446" t="str">
        <f>IF(ISBLANK(INDEX('Policy Characteristics'!E:E,MATCH($C1219,'Policy Characteristics'!$C:$C,0))),"",INDEX('Policy Characteristics'!E:E,MATCH($C1219,'Policy Characteristics'!$C:$C,0)))</f>
        <v>indst efficiency standards</v>
      </c>
      <c r="L1219" s="242">
        <f>IF(ISBLANK(INDEX('Policy Characteristics'!F:F,MATCH($C1219,'Policy Characteristics'!$C:$C,0))),"",INDEX('Policy Characteristics'!F:F,MATCH($C1219,'Policy Characteristics'!$C:$C,0)))</f>
        <v>0</v>
      </c>
      <c r="M1219" s="242">
        <f>IF(ISBLANK(INDEX('Policy Characteristics'!G:G,MATCH($C1219,'Policy Characteristics'!$C:$C,0))),"",INDEX('Policy Characteristics'!G:G,MATCH($C1219,'Policy Characteristics'!$C:$C,0)))</f>
        <v>0.25</v>
      </c>
      <c r="N1219" s="242">
        <f>IF(ISBLANK(INDEX('Policy Characteristics'!H:H,MATCH($C1219,'Policy Characteristics'!$C:$C,0))),"",INDEX('Policy Characteristics'!H:H,MATCH($C1219,'Policy Characteristics'!$C:$C,0)))</f>
        <v>0.01</v>
      </c>
      <c r="O1219" s="446" t="str">
        <f>IF(ISBLANK(INDEX('Policy Characteristics'!I:I,MATCH($C1219,'Policy Characteristics'!$C:$C,0))),"",INDEX('Policy Characteristics'!I:I,MATCH($C1219,'Policy Characteristics'!$C:$C,0)))</f>
        <v>% reduction in energy use</v>
      </c>
      <c r="P1219" s="446" t="str">
        <f>IF(ISBLANK(INDEX('Policy Characteristics'!J:J,MATCH($C1219,'Policy Characteristics'!$C:$C,0))),"",INDEX('Policy Characteristics'!J:J,MATCH($C1219,'Policy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9" s="446" t="str">
        <f>IF(ISBLANK(INDEX('Policy Characteristics'!K:K,MATCH($C1219,'Policy Characteristics'!$C:$C,0))),"",INDEX('Policy Characteristics'!K:K,MATCH($C1219,'Policy Characteristics'!$C:$C,0)))</f>
        <v>industry-ag-main.html#eff-stds</v>
      </c>
      <c r="R1219" s="446" t="str">
        <f>IF(ISBLANK(INDEX('Policy Characteristics'!L:L,MATCH($C1219,'Policy Characteristics'!$C:$C,0))),"",INDEX('Policy Characteristics'!L:L,MATCH($C1219,'Policy Characteristics'!$C:$C,0)))</f>
        <v>industry-energy-efficiency-standards.html</v>
      </c>
    </row>
    <row r="1220" spans="1:18" s="446" customFormat="1" x14ac:dyDescent="0.25">
      <c r="A1220" s="446" t="str">
        <f>IF(ISBLANK(INDEX('Policy Characteristics'!A:A,MATCH($C1220,'Policy Characteristics'!$C:$C,0))),"",INDEX('Policy Characteristics'!A:A,MATCH($C1220,'Policy Characteristics'!$C:$C,0)))</f>
        <v>Industry</v>
      </c>
      <c r="B1220" s="467" t="str">
        <f>IF(ISBLANK(INDEX('Policy Characteristics'!B:B,MATCH($C1220,'Policy Characteristics'!$C:$C,0))),"",INDEX('Policy Characteristics'!B:B,MATCH($C1220,'Policy Characteristics'!$C:$C,0)))</f>
        <v>Industry Energy Efficiency Standards</v>
      </c>
      <c r="C1220" s="446" t="str">
        <f t="shared" si="45"/>
        <v>Percentage Improvement in Eqpt Efficiency Standards above BAU</v>
      </c>
      <c r="D1220" s="294" t="s">
        <v>3086</v>
      </c>
      <c r="E1220" s="339" t="s">
        <v>2400</v>
      </c>
      <c r="F1220" t="s">
        <v>3048</v>
      </c>
      <c r="G1220" s="339" t="s">
        <v>2408</v>
      </c>
      <c r="H1220" s="20">
        <v>1180</v>
      </c>
      <c r="I1220" s="468" t="s">
        <v>43</v>
      </c>
      <c r="J1220" s="469" t="str">
        <f>IF(ISBLANK(INDEX('Policy Characteristics'!D:D,MATCH($C1220,'Policy Characteristics'!$C:$C,0))),"",INDEX('Policy Characteristics'!D:D,MATCH($C1220,'Policy Characteristics'!$C:$C,0)))</f>
        <v>Industry Energy Efficiency Standards</v>
      </c>
      <c r="K1220" s="446" t="str">
        <f>IF(ISBLANK(INDEX('Policy Characteristics'!E:E,MATCH($C1220,'Policy Characteristics'!$C:$C,0))),"",INDEX('Policy Characteristics'!E:E,MATCH($C1220,'Policy Characteristics'!$C:$C,0)))</f>
        <v>indst efficiency standards</v>
      </c>
      <c r="L1220" s="242">
        <f>IF(ISBLANK(INDEX('Policy Characteristics'!F:F,MATCH($C1220,'Policy Characteristics'!$C:$C,0))),"",INDEX('Policy Characteristics'!F:F,MATCH($C1220,'Policy Characteristics'!$C:$C,0)))</f>
        <v>0</v>
      </c>
      <c r="M1220" s="242">
        <f>IF(ISBLANK(INDEX('Policy Characteristics'!G:G,MATCH($C1220,'Policy Characteristics'!$C:$C,0))),"",INDEX('Policy Characteristics'!G:G,MATCH($C1220,'Policy Characteristics'!$C:$C,0)))</f>
        <v>0.25</v>
      </c>
      <c r="N1220" s="242">
        <f>IF(ISBLANK(INDEX('Policy Characteristics'!H:H,MATCH($C1220,'Policy Characteristics'!$C:$C,0))),"",INDEX('Policy Characteristics'!H:H,MATCH($C1220,'Policy Characteristics'!$C:$C,0)))</f>
        <v>0.01</v>
      </c>
      <c r="O1220" s="446" t="str">
        <f>IF(ISBLANK(INDEX('Policy Characteristics'!I:I,MATCH($C1220,'Policy Characteristics'!$C:$C,0))),"",INDEX('Policy Characteristics'!I:I,MATCH($C1220,'Policy Characteristics'!$C:$C,0)))</f>
        <v>% reduction in energy use</v>
      </c>
      <c r="P1220" s="446" t="str">
        <f>IF(ISBLANK(INDEX('Policy Characteristics'!J:J,MATCH($C1220,'Policy Characteristics'!$C:$C,0))),"",INDEX('Policy Characteristics'!J:J,MATCH($C1220,'Policy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0" s="446" t="str">
        <f>IF(ISBLANK(INDEX('Policy Characteristics'!K:K,MATCH($C1220,'Policy Characteristics'!$C:$C,0))),"",INDEX('Policy Characteristics'!K:K,MATCH($C1220,'Policy Characteristics'!$C:$C,0)))</f>
        <v>industry-ag-main.html#eff-stds</v>
      </c>
      <c r="R1220" s="446" t="str">
        <f>IF(ISBLANK(INDEX('Policy Characteristics'!L:L,MATCH($C1220,'Policy Characteristics'!$C:$C,0))),"",INDEX('Policy Characteristics'!L:L,MATCH($C1220,'Policy Characteristics'!$C:$C,0)))</f>
        <v>industry-energy-efficiency-standards.html</v>
      </c>
    </row>
    <row r="1221" spans="1:18" s="446" customFormat="1" x14ac:dyDescent="0.25">
      <c r="A1221" s="446" t="str">
        <f>IF(ISBLANK(INDEX('Policy Characteristics'!A:A,MATCH($C1221,'Policy Characteristics'!$C:$C,0))),"",INDEX('Policy Characteristics'!A:A,MATCH($C1221,'Policy Characteristics'!$C:$C,0)))</f>
        <v>Industry</v>
      </c>
      <c r="B1221" s="467" t="str">
        <f>IF(ISBLANK(INDEX('Policy Characteristics'!B:B,MATCH($C1221,'Policy Characteristics'!$C:$C,0))),"",INDEX('Policy Characteristics'!B:B,MATCH($C1221,'Policy Characteristics'!$C:$C,0)))</f>
        <v>Industry Energy Efficiency Standards</v>
      </c>
      <c r="C1221" s="446" t="str">
        <f t="shared" si="45"/>
        <v>Percentage Improvement in Eqpt Efficiency Standards above BAU</v>
      </c>
      <c r="D1221" s="294" t="s">
        <v>3086</v>
      </c>
      <c r="E1221" s="339" t="s">
        <v>2401</v>
      </c>
      <c r="F1221" t="s">
        <v>3048</v>
      </c>
      <c r="G1221" s="339" t="s">
        <v>2405</v>
      </c>
      <c r="H1221" s="20">
        <v>1181</v>
      </c>
      <c r="I1221" s="468" t="s">
        <v>44</v>
      </c>
      <c r="J1221" s="469" t="str">
        <f>IF(ISBLANK(INDEX('Policy Characteristics'!D:D,MATCH($C1221,'Policy Characteristics'!$C:$C,0))),"",INDEX('Policy Characteristics'!D:D,MATCH($C1221,'Policy Characteristics'!$C:$C,0)))</f>
        <v>Industry Energy Efficiency Standards</v>
      </c>
      <c r="K1221" s="446" t="str">
        <f>IF(ISBLANK(INDEX('Policy Characteristics'!E:E,MATCH($C1221,'Policy Characteristics'!$C:$C,0))),"",INDEX('Policy Characteristics'!E:E,MATCH($C1221,'Policy Characteristics'!$C:$C,0)))</f>
        <v>indst efficiency standards</v>
      </c>
      <c r="L1221" s="242">
        <f>IF(ISBLANK(INDEX('Policy Characteristics'!F:F,MATCH($C1221,'Policy Characteristics'!$C:$C,0))),"",INDEX('Policy Characteristics'!F:F,MATCH($C1221,'Policy Characteristics'!$C:$C,0)))</f>
        <v>0</v>
      </c>
      <c r="M1221" s="242">
        <f>IF(ISBLANK(INDEX('Policy Characteristics'!G:G,MATCH($C1221,'Policy Characteristics'!$C:$C,0))),"",INDEX('Policy Characteristics'!G:G,MATCH($C1221,'Policy Characteristics'!$C:$C,0)))</f>
        <v>0.25</v>
      </c>
      <c r="N1221" s="242">
        <f>IF(ISBLANK(INDEX('Policy Characteristics'!H:H,MATCH($C1221,'Policy Characteristics'!$C:$C,0))),"",INDEX('Policy Characteristics'!H:H,MATCH($C1221,'Policy Characteristics'!$C:$C,0)))</f>
        <v>0.01</v>
      </c>
      <c r="O1221" s="446" t="str">
        <f>IF(ISBLANK(INDEX('Policy Characteristics'!I:I,MATCH($C1221,'Policy Characteristics'!$C:$C,0))),"",INDEX('Policy Characteristics'!I:I,MATCH($C1221,'Policy Characteristics'!$C:$C,0)))</f>
        <v>% reduction in energy use</v>
      </c>
      <c r="P1221" s="446" t="str">
        <f>IF(ISBLANK(INDEX('Policy Characteristics'!J:J,MATCH($C1221,'Policy Characteristics'!$C:$C,0))),"",INDEX('Policy Characteristics'!J:J,MATCH($C1221,'Policy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1" s="446" t="str">
        <f>IF(ISBLANK(INDEX('Policy Characteristics'!K:K,MATCH($C1221,'Policy Characteristics'!$C:$C,0))),"",INDEX('Policy Characteristics'!K:K,MATCH($C1221,'Policy Characteristics'!$C:$C,0)))</f>
        <v>industry-ag-main.html#eff-stds</v>
      </c>
      <c r="R1221" s="446" t="str">
        <f>IF(ISBLANK(INDEX('Policy Characteristics'!L:L,MATCH($C1221,'Policy Characteristics'!$C:$C,0))),"",INDEX('Policy Characteristics'!L:L,MATCH($C1221,'Policy Characteristics'!$C:$C,0)))</f>
        <v>industry-energy-efficiency-standards.html</v>
      </c>
    </row>
    <row r="1222" spans="1:18" s="446" customFormat="1" x14ac:dyDescent="0.25">
      <c r="A1222" s="446" t="str">
        <f>IF(ISBLANK(INDEX('Policy Characteristics'!A:A,MATCH($C1222,'Policy Characteristics'!$C:$C,0))),"",INDEX('Policy Characteristics'!A:A,MATCH($C1222,'Policy Characteristics'!$C:$C,0)))</f>
        <v>Industry</v>
      </c>
      <c r="B1222" s="467" t="str">
        <f>IF(ISBLANK(INDEX('Policy Characteristics'!B:B,MATCH($C1222,'Policy Characteristics'!$C:$C,0))),"",INDEX('Policy Characteristics'!B:B,MATCH($C1222,'Policy Characteristics'!$C:$C,0)))</f>
        <v>Industry Energy Efficiency Standards</v>
      </c>
      <c r="C1222" s="446" t="str">
        <f t="shared" si="45"/>
        <v>Percentage Improvement in Eqpt Efficiency Standards above BAU</v>
      </c>
      <c r="D1222" s="294" t="s">
        <v>3086</v>
      </c>
      <c r="E1222" s="339" t="s">
        <v>2402</v>
      </c>
      <c r="F1222" t="s">
        <v>3048</v>
      </c>
      <c r="G1222" s="339" t="s">
        <v>2406</v>
      </c>
      <c r="H1222" s="20">
        <v>1182</v>
      </c>
      <c r="I1222" s="468" t="s">
        <v>44</v>
      </c>
      <c r="J1222" s="469" t="str">
        <f>IF(ISBLANK(INDEX('Policy Characteristics'!D:D,MATCH($C1222,'Policy Characteristics'!$C:$C,0))),"",INDEX('Policy Characteristics'!D:D,MATCH($C1222,'Policy Characteristics'!$C:$C,0)))</f>
        <v>Industry Energy Efficiency Standards</v>
      </c>
      <c r="K1222" s="446" t="str">
        <f>IF(ISBLANK(INDEX('Policy Characteristics'!E:E,MATCH($C1222,'Policy Characteristics'!$C:$C,0))),"",INDEX('Policy Characteristics'!E:E,MATCH($C1222,'Policy Characteristics'!$C:$C,0)))</f>
        <v>indst efficiency standards</v>
      </c>
      <c r="L1222" s="242">
        <f>IF(ISBLANK(INDEX('Policy Characteristics'!F:F,MATCH($C1222,'Policy Characteristics'!$C:$C,0))),"",INDEX('Policy Characteristics'!F:F,MATCH($C1222,'Policy Characteristics'!$C:$C,0)))</f>
        <v>0</v>
      </c>
      <c r="M1222" s="242">
        <f>IF(ISBLANK(INDEX('Policy Characteristics'!G:G,MATCH($C1222,'Policy Characteristics'!$C:$C,0))),"",INDEX('Policy Characteristics'!G:G,MATCH($C1222,'Policy Characteristics'!$C:$C,0)))</f>
        <v>0.25</v>
      </c>
      <c r="N1222" s="242">
        <f>IF(ISBLANK(INDEX('Policy Characteristics'!H:H,MATCH($C1222,'Policy Characteristics'!$C:$C,0))),"",INDEX('Policy Characteristics'!H:H,MATCH($C1222,'Policy Characteristics'!$C:$C,0)))</f>
        <v>0.01</v>
      </c>
      <c r="O1222" s="446" t="str">
        <f>IF(ISBLANK(INDEX('Policy Characteristics'!I:I,MATCH($C1222,'Policy Characteristics'!$C:$C,0))),"",INDEX('Policy Characteristics'!I:I,MATCH($C1222,'Policy Characteristics'!$C:$C,0)))</f>
        <v>% reduction in energy use</v>
      </c>
      <c r="P1222" s="446" t="str">
        <f>IF(ISBLANK(INDEX('Policy Characteristics'!J:J,MATCH($C1222,'Policy Characteristics'!$C:$C,0))),"",INDEX('Policy Characteristics'!J:J,MATCH($C1222,'Policy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2" s="446" t="str">
        <f>IF(ISBLANK(INDEX('Policy Characteristics'!K:K,MATCH($C1222,'Policy Characteristics'!$C:$C,0))),"",INDEX('Policy Characteristics'!K:K,MATCH($C1222,'Policy Characteristics'!$C:$C,0)))</f>
        <v>industry-ag-main.html#eff-stds</v>
      </c>
      <c r="R1222" s="446" t="str">
        <f>IF(ISBLANK(INDEX('Policy Characteristics'!L:L,MATCH($C1222,'Policy Characteristics'!$C:$C,0))),"",INDEX('Policy Characteristics'!L:L,MATCH($C1222,'Policy Characteristics'!$C:$C,0)))</f>
        <v>industry-energy-efficiency-standards.html</v>
      </c>
    </row>
    <row r="1223" spans="1:18" s="446" customFormat="1" x14ac:dyDescent="0.25">
      <c r="A1223" s="446" t="str">
        <f>IF(ISBLANK(INDEX('Policy Characteristics'!A:A,MATCH($C1223,'Policy Characteristics'!$C:$C,0))),"",INDEX('Policy Characteristics'!A:A,MATCH($C1223,'Policy Characteristics'!$C:$C,0)))</f>
        <v>Industry</v>
      </c>
      <c r="B1223" s="467" t="str">
        <f>IF(ISBLANK(INDEX('Policy Characteristics'!B:B,MATCH($C1223,'Policy Characteristics'!$C:$C,0))),"",INDEX('Policy Characteristics'!B:B,MATCH($C1223,'Policy Characteristics'!$C:$C,0)))</f>
        <v>Industry Energy Efficiency Standards</v>
      </c>
      <c r="C1223" s="446" t="str">
        <f t="shared" si="45"/>
        <v>Percentage Improvement in Eqpt Efficiency Standards above BAU</v>
      </c>
      <c r="D1223" s="294" t="s">
        <v>3086</v>
      </c>
      <c r="E1223" s="339" t="s">
        <v>2403</v>
      </c>
      <c r="F1223" t="s">
        <v>3048</v>
      </c>
      <c r="G1223" s="339" t="s">
        <v>2409</v>
      </c>
      <c r="H1223" s="20">
        <v>1183</v>
      </c>
      <c r="I1223" s="468" t="s">
        <v>44</v>
      </c>
      <c r="J1223" s="469" t="str">
        <f>IF(ISBLANK(INDEX('Policy Characteristics'!D:D,MATCH($C1223,'Policy Characteristics'!$C:$C,0))),"",INDEX('Policy Characteristics'!D:D,MATCH($C1223,'Policy Characteristics'!$C:$C,0)))</f>
        <v>Industry Energy Efficiency Standards</v>
      </c>
      <c r="K1223" s="446" t="str">
        <f>IF(ISBLANK(INDEX('Policy Characteristics'!E:E,MATCH($C1223,'Policy Characteristics'!$C:$C,0))),"",INDEX('Policy Characteristics'!E:E,MATCH($C1223,'Policy Characteristics'!$C:$C,0)))</f>
        <v>indst efficiency standards</v>
      </c>
      <c r="L1223" s="242">
        <f>IF(ISBLANK(INDEX('Policy Characteristics'!F:F,MATCH($C1223,'Policy Characteristics'!$C:$C,0))),"",INDEX('Policy Characteristics'!F:F,MATCH($C1223,'Policy Characteristics'!$C:$C,0)))</f>
        <v>0</v>
      </c>
      <c r="M1223" s="242">
        <f>IF(ISBLANK(INDEX('Policy Characteristics'!G:G,MATCH($C1223,'Policy Characteristics'!$C:$C,0))),"",INDEX('Policy Characteristics'!G:G,MATCH($C1223,'Policy Characteristics'!$C:$C,0)))</f>
        <v>0.25</v>
      </c>
      <c r="N1223" s="242">
        <f>IF(ISBLANK(INDEX('Policy Characteristics'!H:H,MATCH($C1223,'Policy Characteristics'!$C:$C,0))),"",INDEX('Policy Characteristics'!H:H,MATCH($C1223,'Policy Characteristics'!$C:$C,0)))</f>
        <v>0.01</v>
      </c>
      <c r="O1223" s="446" t="str">
        <f>IF(ISBLANK(INDEX('Policy Characteristics'!I:I,MATCH($C1223,'Policy Characteristics'!$C:$C,0))),"",INDEX('Policy Characteristics'!I:I,MATCH($C1223,'Policy Characteristics'!$C:$C,0)))</f>
        <v>% reduction in energy use</v>
      </c>
      <c r="P1223" s="446" t="str">
        <f>IF(ISBLANK(INDEX('Policy Characteristics'!J:J,MATCH($C1223,'Policy Characteristics'!$C:$C,0))),"",INDEX('Policy Characteristics'!J:J,MATCH($C1223,'Policy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3" s="446" t="str">
        <f>IF(ISBLANK(INDEX('Policy Characteristics'!K:K,MATCH($C1223,'Policy Characteristics'!$C:$C,0))),"",INDEX('Policy Characteristics'!K:K,MATCH($C1223,'Policy Characteristics'!$C:$C,0)))</f>
        <v>industry-ag-main.html#eff-stds</v>
      </c>
      <c r="R1223" s="446" t="str">
        <f>IF(ISBLANK(INDEX('Policy Characteristics'!L:L,MATCH($C1223,'Policy Characteristics'!$C:$C,0))),"",INDEX('Policy Characteristics'!L:L,MATCH($C1223,'Policy Characteristics'!$C:$C,0)))</f>
        <v>industry-energy-efficiency-standards.html</v>
      </c>
    </row>
    <row r="1224" spans="1:18" s="446" customFormat="1" x14ac:dyDescent="0.25">
      <c r="A1224" s="446" t="str">
        <f>IF(ISBLANK(INDEX('Policy Characteristics'!A:A,MATCH($C1224,'Policy Characteristics'!$C:$C,0))),"",INDEX('Policy Characteristics'!A:A,MATCH($C1224,'Policy Characteristics'!$C:$C,0)))</f>
        <v>Industry</v>
      </c>
      <c r="B1224" s="467" t="str">
        <f>IF(ISBLANK(INDEX('Policy Characteristics'!B:B,MATCH($C1224,'Policy Characteristics'!$C:$C,0))),"",INDEX('Policy Characteristics'!B:B,MATCH($C1224,'Policy Characteristics'!$C:$C,0)))</f>
        <v>Industry Energy Efficiency Standards</v>
      </c>
      <c r="C1224" s="446" t="str">
        <f t="shared" si="45"/>
        <v>Percentage Improvement in Eqpt Efficiency Standards above BAU</v>
      </c>
      <c r="D1224" s="294" t="s">
        <v>3086</v>
      </c>
      <c r="E1224" s="339" t="s">
        <v>2706</v>
      </c>
      <c r="F1224" t="s">
        <v>3048</v>
      </c>
      <c r="G1224" s="339" t="s">
        <v>2709</v>
      </c>
      <c r="H1224" s="20">
        <v>1184</v>
      </c>
      <c r="I1224" s="468" t="s">
        <v>44</v>
      </c>
      <c r="J1224" s="469" t="str">
        <f>IF(ISBLANK(INDEX('Policy Characteristics'!D:D,MATCH($C1224,'Policy Characteristics'!$C:$C,0))),"",INDEX('Policy Characteristics'!D:D,MATCH($C1224,'Policy Characteristics'!$C:$C,0)))</f>
        <v>Industry Energy Efficiency Standards</v>
      </c>
      <c r="K1224" s="446" t="str">
        <f>IF(ISBLANK(INDEX('Policy Characteristics'!E:E,MATCH($C1224,'Policy Characteristics'!$C:$C,0))),"",INDEX('Policy Characteristics'!E:E,MATCH($C1224,'Policy Characteristics'!$C:$C,0)))</f>
        <v>indst efficiency standards</v>
      </c>
      <c r="L1224" s="242">
        <f>IF(ISBLANK(INDEX('Policy Characteristics'!F:F,MATCH($C1224,'Policy Characteristics'!$C:$C,0))),"",INDEX('Policy Characteristics'!F:F,MATCH($C1224,'Policy Characteristics'!$C:$C,0)))</f>
        <v>0</v>
      </c>
      <c r="M1224" s="242">
        <f>IF(ISBLANK(INDEX('Policy Characteristics'!G:G,MATCH($C1224,'Policy Characteristics'!$C:$C,0))),"",INDEX('Policy Characteristics'!G:G,MATCH($C1224,'Policy Characteristics'!$C:$C,0)))</f>
        <v>0.25</v>
      </c>
      <c r="N1224" s="242">
        <f>IF(ISBLANK(INDEX('Policy Characteristics'!H:H,MATCH($C1224,'Policy Characteristics'!$C:$C,0))),"",INDEX('Policy Characteristics'!H:H,MATCH($C1224,'Policy Characteristics'!$C:$C,0)))</f>
        <v>0.01</v>
      </c>
      <c r="O1224" s="446" t="str">
        <f>IF(ISBLANK(INDEX('Policy Characteristics'!I:I,MATCH($C1224,'Policy Characteristics'!$C:$C,0))),"",INDEX('Policy Characteristics'!I:I,MATCH($C1224,'Policy Characteristics'!$C:$C,0)))</f>
        <v>% reduction in energy use</v>
      </c>
      <c r="P1224" s="446" t="str">
        <f>IF(ISBLANK(INDEX('Policy Characteristics'!J:J,MATCH($C1224,'Policy Characteristics'!$C:$C,0))),"",INDEX('Policy Characteristics'!J:J,MATCH($C1224,'Policy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4" s="446" t="str">
        <f>IF(ISBLANK(INDEX('Policy Characteristics'!K:K,MATCH($C1224,'Policy Characteristics'!$C:$C,0))),"",INDEX('Policy Characteristics'!K:K,MATCH($C1224,'Policy Characteristics'!$C:$C,0)))</f>
        <v>industry-ag-main.html#eff-stds</v>
      </c>
      <c r="R1224" s="446" t="str">
        <f>IF(ISBLANK(INDEX('Policy Characteristics'!L:L,MATCH($C1224,'Policy Characteristics'!$C:$C,0))),"",INDEX('Policy Characteristics'!L:L,MATCH($C1224,'Policy Characteristics'!$C:$C,0)))</f>
        <v>industry-energy-efficiency-standards.html</v>
      </c>
    </row>
    <row r="1225" spans="1:18" s="446" customFormat="1" x14ac:dyDescent="0.25">
      <c r="A1225" s="446" t="str">
        <f>IF(ISBLANK(INDEX('Policy Characteristics'!A:A,MATCH($C1225,'Policy Characteristics'!$C:$C,0))),"",INDEX('Policy Characteristics'!A:A,MATCH($C1225,'Policy Characteristics'!$C:$C,0)))</f>
        <v>Industry</v>
      </c>
      <c r="B1225" s="467" t="str">
        <f>IF(ISBLANK(INDEX('Policy Characteristics'!B:B,MATCH($C1225,'Policy Characteristics'!$C:$C,0))),"",INDEX('Policy Characteristics'!B:B,MATCH($C1225,'Policy Characteristics'!$C:$C,0)))</f>
        <v>Industry Energy Efficiency Standards</v>
      </c>
      <c r="C1225" s="446" t="str">
        <f t="shared" si="45"/>
        <v>Percentage Improvement in Eqpt Efficiency Standards above BAU</v>
      </c>
      <c r="D1225" s="294" t="s">
        <v>3086</v>
      </c>
      <c r="E1225" s="339" t="s">
        <v>2707</v>
      </c>
      <c r="F1225" t="s">
        <v>3048</v>
      </c>
      <c r="G1225" s="339" t="s">
        <v>2711</v>
      </c>
      <c r="H1225" s="20">
        <v>1185</v>
      </c>
      <c r="I1225" s="468" t="s">
        <v>44</v>
      </c>
      <c r="J1225" s="469" t="str">
        <f>IF(ISBLANK(INDEX('Policy Characteristics'!D:D,MATCH($C1225,'Policy Characteristics'!$C:$C,0))),"",INDEX('Policy Characteristics'!D:D,MATCH($C1225,'Policy Characteristics'!$C:$C,0)))</f>
        <v>Industry Energy Efficiency Standards</v>
      </c>
      <c r="K1225" s="446" t="str">
        <f>IF(ISBLANK(INDEX('Policy Characteristics'!E:E,MATCH($C1225,'Policy Characteristics'!$C:$C,0))),"",INDEX('Policy Characteristics'!E:E,MATCH($C1225,'Policy Characteristics'!$C:$C,0)))</f>
        <v>indst efficiency standards</v>
      </c>
      <c r="L1225" s="242">
        <f>IF(ISBLANK(INDEX('Policy Characteristics'!F:F,MATCH($C1225,'Policy Characteristics'!$C:$C,0))),"",INDEX('Policy Characteristics'!F:F,MATCH($C1225,'Policy Characteristics'!$C:$C,0)))</f>
        <v>0</v>
      </c>
      <c r="M1225" s="242">
        <f>IF(ISBLANK(INDEX('Policy Characteristics'!G:G,MATCH($C1225,'Policy Characteristics'!$C:$C,0))),"",INDEX('Policy Characteristics'!G:G,MATCH($C1225,'Policy Characteristics'!$C:$C,0)))</f>
        <v>0.25</v>
      </c>
      <c r="N1225" s="242">
        <f>IF(ISBLANK(INDEX('Policy Characteristics'!H:H,MATCH($C1225,'Policy Characteristics'!$C:$C,0))),"",INDEX('Policy Characteristics'!H:H,MATCH($C1225,'Policy Characteristics'!$C:$C,0)))</f>
        <v>0.01</v>
      </c>
      <c r="O1225" s="446" t="str">
        <f>IF(ISBLANK(INDEX('Policy Characteristics'!I:I,MATCH($C1225,'Policy Characteristics'!$C:$C,0))),"",INDEX('Policy Characteristics'!I:I,MATCH($C1225,'Policy Characteristics'!$C:$C,0)))</f>
        <v>% reduction in energy use</v>
      </c>
      <c r="P1225" s="446" t="str">
        <f>IF(ISBLANK(INDEX('Policy Characteristics'!J:J,MATCH($C1225,'Policy Characteristics'!$C:$C,0))),"",INDEX('Policy Characteristics'!J:J,MATCH($C1225,'Policy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5" s="446" t="str">
        <f>IF(ISBLANK(INDEX('Policy Characteristics'!K:K,MATCH($C1225,'Policy Characteristics'!$C:$C,0))),"",INDEX('Policy Characteristics'!K:K,MATCH($C1225,'Policy Characteristics'!$C:$C,0)))</f>
        <v>industry-ag-main.html#eff-stds</v>
      </c>
      <c r="R1225" s="446" t="str">
        <f>IF(ISBLANK(INDEX('Policy Characteristics'!L:L,MATCH($C1225,'Policy Characteristics'!$C:$C,0))),"",INDEX('Policy Characteristics'!L:L,MATCH($C1225,'Policy Characteristics'!$C:$C,0)))</f>
        <v>industry-energy-efficiency-standards.html</v>
      </c>
    </row>
    <row r="1226" spans="1:18" s="446" customFormat="1" x14ac:dyDescent="0.25">
      <c r="A1226" s="446" t="str">
        <f>IF(ISBLANK(INDEX('Policy Characteristics'!A:A,MATCH($C1226,'Policy Characteristics'!$C:$C,0))),"",INDEX('Policy Characteristics'!A:A,MATCH($C1226,'Policy Characteristics'!$C:$C,0)))</f>
        <v>Industry</v>
      </c>
      <c r="B1226" s="467" t="str">
        <f>IF(ISBLANK(INDEX('Policy Characteristics'!B:B,MATCH($C1226,'Policy Characteristics'!$C:$C,0))),"",INDEX('Policy Characteristics'!B:B,MATCH($C1226,'Policy Characteristics'!$C:$C,0)))</f>
        <v>Industry Energy Efficiency Standards</v>
      </c>
      <c r="C1226" s="446" t="str">
        <f t="shared" si="45"/>
        <v>Percentage Improvement in Eqpt Efficiency Standards above BAU</v>
      </c>
      <c r="D1226" s="294" t="s">
        <v>3086</v>
      </c>
      <c r="E1226" s="339" t="s">
        <v>2708</v>
      </c>
      <c r="F1226" t="s">
        <v>3048</v>
      </c>
      <c r="G1226" s="339" t="s">
        <v>2712</v>
      </c>
      <c r="H1226" s="20">
        <v>1186</v>
      </c>
      <c r="I1226" s="468" t="s">
        <v>44</v>
      </c>
      <c r="J1226" s="469" t="str">
        <f>IF(ISBLANK(INDEX('Policy Characteristics'!D:D,MATCH($C1226,'Policy Characteristics'!$C:$C,0))),"",INDEX('Policy Characteristics'!D:D,MATCH($C1226,'Policy Characteristics'!$C:$C,0)))</f>
        <v>Industry Energy Efficiency Standards</v>
      </c>
      <c r="K1226" s="446" t="str">
        <f>IF(ISBLANK(INDEX('Policy Characteristics'!E:E,MATCH($C1226,'Policy Characteristics'!$C:$C,0))),"",INDEX('Policy Characteristics'!E:E,MATCH($C1226,'Policy Characteristics'!$C:$C,0)))</f>
        <v>indst efficiency standards</v>
      </c>
      <c r="L1226" s="242">
        <f>IF(ISBLANK(INDEX('Policy Characteristics'!F:F,MATCH($C1226,'Policy Characteristics'!$C:$C,0))),"",INDEX('Policy Characteristics'!F:F,MATCH($C1226,'Policy Characteristics'!$C:$C,0)))</f>
        <v>0</v>
      </c>
      <c r="M1226" s="242">
        <f>IF(ISBLANK(INDEX('Policy Characteristics'!G:G,MATCH($C1226,'Policy Characteristics'!$C:$C,0))),"",INDEX('Policy Characteristics'!G:G,MATCH($C1226,'Policy Characteristics'!$C:$C,0)))</f>
        <v>0.25</v>
      </c>
      <c r="N1226" s="242">
        <f>IF(ISBLANK(INDEX('Policy Characteristics'!H:H,MATCH($C1226,'Policy Characteristics'!$C:$C,0))),"",INDEX('Policy Characteristics'!H:H,MATCH($C1226,'Policy Characteristics'!$C:$C,0)))</f>
        <v>0.01</v>
      </c>
      <c r="O1226" s="446" t="str">
        <f>IF(ISBLANK(INDEX('Policy Characteristics'!I:I,MATCH($C1226,'Policy Characteristics'!$C:$C,0))),"",INDEX('Policy Characteristics'!I:I,MATCH($C1226,'Policy Characteristics'!$C:$C,0)))</f>
        <v>% reduction in energy use</v>
      </c>
      <c r="P1226" s="446" t="str">
        <f>IF(ISBLANK(INDEX('Policy Characteristics'!J:J,MATCH($C1226,'Policy Characteristics'!$C:$C,0))),"",INDEX('Policy Characteristics'!J:J,MATCH($C1226,'Policy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6" s="446" t="str">
        <f>IF(ISBLANK(INDEX('Policy Characteristics'!K:K,MATCH($C1226,'Policy Characteristics'!$C:$C,0))),"",INDEX('Policy Characteristics'!K:K,MATCH($C1226,'Policy Characteristics'!$C:$C,0)))</f>
        <v>industry-ag-main.html#eff-stds</v>
      </c>
      <c r="R1226" s="446" t="str">
        <f>IF(ISBLANK(INDEX('Policy Characteristics'!L:L,MATCH($C1226,'Policy Characteristics'!$C:$C,0))),"",INDEX('Policy Characteristics'!L:L,MATCH($C1226,'Policy Characteristics'!$C:$C,0)))</f>
        <v>industry-energy-efficiency-standards.html</v>
      </c>
    </row>
    <row r="1227" spans="1:18" s="446" customFormat="1" x14ac:dyDescent="0.25">
      <c r="A1227" s="446" t="str">
        <f>IF(ISBLANK(INDEX('Policy Characteristics'!A:A,MATCH($C1227,'Policy Characteristics'!$C:$C,0))),"",INDEX('Policy Characteristics'!A:A,MATCH($C1227,'Policy Characteristics'!$C:$C,0)))</f>
        <v>Industry</v>
      </c>
      <c r="B1227" s="467" t="str">
        <f>IF(ISBLANK(INDEX('Policy Characteristics'!B:B,MATCH($C1227,'Policy Characteristics'!$C:$C,0))),"",INDEX('Policy Characteristics'!B:B,MATCH($C1227,'Policy Characteristics'!$C:$C,0)))</f>
        <v>Industry Energy Efficiency Standards</v>
      </c>
      <c r="C1227" s="446" t="str">
        <f t="shared" si="45"/>
        <v>Percentage Improvement in Eqpt Efficiency Standards above BAU</v>
      </c>
      <c r="D1227" s="294" t="s">
        <v>3086</v>
      </c>
      <c r="E1227" s="339" t="s">
        <v>2705</v>
      </c>
      <c r="F1227" t="s">
        <v>3048</v>
      </c>
      <c r="G1227" s="339" t="s">
        <v>2710</v>
      </c>
      <c r="H1227" s="20">
        <v>1187</v>
      </c>
      <c r="I1227" s="468" t="s">
        <v>44</v>
      </c>
      <c r="J1227" s="469" t="str">
        <f>IF(ISBLANK(INDEX('Policy Characteristics'!D:D,MATCH($C1227,'Policy Characteristics'!$C:$C,0))),"",INDEX('Policy Characteristics'!D:D,MATCH($C1227,'Policy Characteristics'!$C:$C,0)))</f>
        <v>Industry Energy Efficiency Standards</v>
      </c>
      <c r="K1227" s="446" t="str">
        <f>IF(ISBLANK(INDEX('Policy Characteristics'!E:E,MATCH($C1227,'Policy Characteristics'!$C:$C,0))),"",INDEX('Policy Characteristics'!E:E,MATCH($C1227,'Policy Characteristics'!$C:$C,0)))</f>
        <v>indst efficiency standards</v>
      </c>
      <c r="L1227" s="242">
        <f>IF(ISBLANK(INDEX('Policy Characteristics'!F:F,MATCH($C1227,'Policy Characteristics'!$C:$C,0))),"",INDEX('Policy Characteristics'!F:F,MATCH($C1227,'Policy Characteristics'!$C:$C,0)))</f>
        <v>0</v>
      </c>
      <c r="M1227" s="242">
        <f>IF(ISBLANK(INDEX('Policy Characteristics'!G:G,MATCH($C1227,'Policy Characteristics'!$C:$C,0))),"",INDEX('Policy Characteristics'!G:G,MATCH($C1227,'Policy Characteristics'!$C:$C,0)))</f>
        <v>0.25</v>
      </c>
      <c r="N1227" s="242">
        <f>IF(ISBLANK(INDEX('Policy Characteristics'!H:H,MATCH($C1227,'Policy Characteristics'!$C:$C,0))),"",INDEX('Policy Characteristics'!H:H,MATCH($C1227,'Policy Characteristics'!$C:$C,0)))</f>
        <v>0.01</v>
      </c>
      <c r="O1227" s="446" t="str">
        <f>IF(ISBLANK(INDEX('Policy Characteristics'!I:I,MATCH($C1227,'Policy Characteristics'!$C:$C,0))),"",INDEX('Policy Characteristics'!I:I,MATCH($C1227,'Policy Characteristics'!$C:$C,0)))</f>
        <v>% reduction in energy use</v>
      </c>
      <c r="P1227" s="446" t="str">
        <f>IF(ISBLANK(INDEX('Policy Characteristics'!J:J,MATCH($C1227,'Policy Characteristics'!$C:$C,0))),"",INDEX('Policy Characteristics'!J:J,MATCH($C1227,'Policy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7" s="446" t="str">
        <f>IF(ISBLANK(INDEX('Policy Characteristics'!K:K,MATCH($C1227,'Policy Characteristics'!$C:$C,0))),"",INDEX('Policy Characteristics'!K:K,MATCH($C1227,'Policy Characteristics'!$C:$C,0)))</f>
        <v>industry-ag-main.html#eff-stds</v>
      </c>
      <c r="R1227" s="446" t="str">
        <f>IF(ISBLANK(INDEX('Policy Characteristics'!L:L,MATCH($C1227,'Policy Characteristics'!$C:$C,0))),"",INDEX('Policy Characteristics'!L:L,MATCH($C1227,'Policy Characteristics'!$C:$C,0)))</f>
        <v>industry-energy-efficiency-standards.html</v>
      </c>
    </row>
    <row r="1228" spans="1:18" s="446" customFormat="1" x14ac:dyDescent="0.25">
      <c r="A1228" s="446" t="str">
        <f>IF(ISBLANK(INDEX('Policy Characteristics'!A:A,MATCH($C1228,'Policy Characteristics'!$C:$C,0))),"",INDEX('Policy Characteristics'!A:A,MATCH($C1228,'Policy Characteristics'!$C:$C,0)))</f>
        <v>Industry</v>
      </c>
      <c r="B1228" s="467" t="str">
        <f>IF(ISBLANK(INDEX('Policy Characteristics'!B:B,MATCH($C1228,'Policy Characteristics'!$C:$C,0))),"",INDEX('Policy Characteristics'!B:B,MATCH($C1228,'Policy Characteristics'!$C:$C,0)))</f>
        <v>Industry Energy Efficiency Standards</v>
      </c>
      <c r="C1228" s="446" t="str">
        <f t="shared" si="45"/>
        <v>Percentage Improvement in Eqpt Efficiency Standards above BAU</v>
      </c>
      <c r="D1228" s="294" t="s">
        <v>3087</v>
      </c>
      <c r="E1228" s="339" t="s">
        <v>2398</v>
      </c>
      <c r="F1228" t="s">
        <v>3090</v>
      </c>
      <c r="G1228" s="339" t="s">
        <v>2404</v>
      </c>
      <c r="H1228" s="20">
        <v>1188</v>
      </c>
      <c r="I1228" s="468" t="s">
        <v>43</v>
      </c>
      <c r="J1228" s="469" t="str">
        <f>IF(ISBLANK(INDEX('Policy Characteristics'!D:D,MATCH($C1228,'Policy Characteristics'!$C:$C,0))),"",INDEX('Policy Characteristics'!D:D,MATCH($C1228,'Policy Characteristics'!$C:$C,0)))</f>
        <v>Industry Energy Efficiency Standards</v>
      </c>
      <c r="K1228" s="446" t="str">
        <f>IF(ISBLANK(INDEX('Policy Characteristics'!E:E,MATCH($C1228,'Policy Characteristics'!$C:$C,0))),"",INDEX('Policy Characteristics'!E:E,MATCH($C1228,'Policy Characteristics'!$C:$C,0)))</f>
        <v>indst efficiency standards</v>
      </c>
      <c r="L1228" s="242">
        <f>IF(ISBLANK(INDEX('Policy Characteristics'!F:F,MATCH($C1228,'Policy Characteristics'!$C:$C,0))),"",INDEX('Policy Characteristics'!F:F,MATCH($C1228,'Policy Characteristics'!$C:$C,0)))</f>
        <v>0</v>
      </c>
      <c r="M1228" s="242">
        <f>IF(ISBLANK(INDEX('Policy Characteristics'!G:G,MATCH($C1228,'Policy Characteristics'!$C:$C,0))),"",INDEX('Policy Characteristics'!G:G,MATCH($C1228,'Policy Characteristics'!$C:$C,0)))</f>
        <v>0.25</v>
      </c>
      <c r="N1228" s="242">
        <f>IF(ISBLANK(INDEX('Policy Characteristics'!H:H,MATCH($C1228,'Policy Characteristics'!$C:$C,0))),"",INDEX('Policy Characteristics'!H:H,MATCH($C1228,'Policy Characteristics'!$C:$C,0)))</f>
        <v>0.01</v>
      </c>
      <c r="O1228" s="446" t="str">
        <f>IF(ISBLANK(INDEX('Policy Characteristics'!I:I,MATCH($C1228,'Policy Characteristics'!$C:$C,0))),"",INDEX('Policy Characteristics'!I:I,MATCH($C1228,'Policy Characteristics'!$C:$C,0)))</f>
        <v>% reduction in energy use</v>
      </c>
      <c r="P1228" s="446" t="str">
        <f>IF(ISBLANK(INDEX('Policy Characteristics'!J:J,MATCH($C1228,'Policy Characteristics'!$C:$C,0))),"",INDEX('Policy Characteristics'!J:J,MATCH($C1228,'Policy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8" s="446" t="str">
        <f>IF(ISBLANK(INDEX('Policy Characteristics'!K:K,MATCH($C1228,'Policy Characteristics'!$C:$C,0))),"",INDEX('Policy Characteristics'!K:K,MATCH($C1228,'Policy Characteristics'!$C:$C,0)))</f>
        <v>industry-ag-main.html#eff-stds</v>
      </c>
      <c r="R1228" s="446" t="str">
        <f>IF(ISBLANK(INDEX('Policy Characteristics'!L:L,MATCH($C1228,'Policy Characteristics'!$C:$C,0))),"",INDEX('Policy Characteristics'!L:L,MATCH($C1228,'Policy Characteristics'!$C:$C,0)))</f>
        <v>industry-energy-efficiency-standards.html</v>
      </c>
    </row>
    <row r="1229" spans="1:18" s="446" customFormat="1" x14ac:dyDescent="0.25">
      <c r="A1229" s="446" t="str">
        <f>IF(ISBLANK(INDEX('Policy Characteristics'!A:A,MATCH($C1229,'Policy Characteristics'!$C:$C,0))),"",INDEX('Policy Characteristics'!A:A,MATCH($C1229,'Policy Characteristics'!$C:$C,0)))</f>
        <v>Industry</v>
      </c>
      <c r="B1229" s="467" t="str">
        <f>IF(ISBLANK(INDEX('Policy Characteristics'!B:B,MATCH($C1229,'Policy Characteristics'!$C:$C,0))),"",INDEX('Policy Characteristics'!B:B,MATCH($C1229,'Policy Characteristics'!$C:$C,0)))</f>
        <v>Industry Energy Efficiency Standards</v>
      </c>
      <c r="C1229" s="446" t="str">
        <f t="shared" si="45"/>
        <v>Percentage Improvement in Eqpt Efficiency Standards above BAU</v>
      </c>
      <c r="D1229" s="294" t="s">
        <v>3087</v>
      </c>
      <c r="E1229" s="339" t="s">
        <v>2399</v>
      </c>
      <c r="F1229" t="s">
        <v>3090</v>
      </c>
      <c r="G1229" s="339" t="s">
        <v>2407</v>
      </c>
      <c r="H1229" s="20">
        <v>1189</v>
      </c>
      <c r="I1229" s="468" t="s">
        <v>44</v>
      </c>
      <c r="J1229" s="469" t="str">
        <f>IF(ISBLANK(INDEX('Policy Characteristics'!D:D,MATCH($C1229,'Policy Characteristics'!$C:$C,0))),"",INDEX('Policy Characteristics'!D:D,MATCH($C1229,'Policy Characteristics'!$C:$C,0)))</f>
        <v>Industry Energy Efficiency Standards</v>
      </c>
      <c r="K1229" s="446" t="str">
        <f>IF(ISBLANK(INDEX('Policy Characteristics'!E:E,MATCH($C1229,'Policy Characteristics'!$C:$C,0))),"",INDEX('Policy Characteristics'!E:E,MATCH($C1229,'Policy Characteristics'!$C:$C,0)))</f>
        <v>indst efficiency standards</v>
      </c>
      <c r="L1229" s="242">
        <f>IF(ISBLANK(INDEX('Policy Characteristics'!F:F,MATCH($C1229,'Policy Characteristics'!$C:$C,0))),"",INDEX('Policy Characteristics'!F:F,MATCH($C1229,'Policy Characteristics'!$C:$C,0)))</f>
        <v>0</v>
      </c>
      <c r="M1229" s="242">
        <f>IF(ISBLANK(INDEX('Policy Characteristics'!G:G,MATCH($C1229,'Policy Characteristics'!$C:$C,0))),"",INDEX('Policy Characteristics'!G:G,MATCH($C1229,'Policy Characteristics'!$C:$C,0)))</f>
        <v>0.25</v>
      </c>
      <c r="N1229" s="242">
        <f>IF(ISBLANK(INDEX('Policy Characteristics'!H:H,MATCH($C1229,'Policy Characteristics'!$C:$C,0))),"",INDEX('Policy Characteristics'!H:H,MATCH($C1229,'Policy Characteristics'!$C:$C,0)))</f>
        <v>0.01</v>
      </c>
      <c r="O1229" s="446" t="str">
        <f>IF(ISBLANK(INDEX('Policy Characteristics'!I:I,MATCH($C1229,'Policy Characteristics'!$C:$C,0))),"",INDEX('Policy Characteristics'!I:I,MATCH($C1229,'Policy Characteristics'!$C:$C,0)))</f>
        <v>% reduction in energy use</v>
      </c>
      <c r="P1229" s="446" t="str">
        <f>IF(ISBLANK(INDEX('Policy Characteristics'!J:J,MATCH($C1229,'Policy Characteristics'!$C:$C,0))),"",INDEX('Policy Characteristics'!J:J,MATCH($C1229,'Policy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9" s="446" t="str">
        <f>IF(ISBLANK(INDEX('Policy Characteristics'!K:K,MATCH($C1229,'Policy Characteristics'!$C:$C,0))),"",INDEX('Policy Characteristics'!K:K,MATCH($C1229,'Policy Characteristics'!$C:$C,0)))</f>
        <v>industry-ag-main.html#eff-stds</v>
      </c>
      <c r="R1229" s="446" t="str">
        <f>IF(ISBLANK(INDEX('Policy Characteristics'!L:L,MATCH($C1229,'Policy Characteristics'!$C:$C,0))),"",INDEX('Policy Characteristics'!L:L,MATCH($C1229,'Policy Characteristics'!$C:$C,0)))</f>
        <v>industry-energy-efficiency-standards.html</v>
      </c>
    </row>
    <row r="1230" spans="1:18" s="446" customFormat="1" x14ac:dyDescent="0.25">
      <c r="A1230" s="446" t="str">
        <f>IF(ISBLANK(INDEX('Policy Characteristics'!A:A,MATCH($C1230,'Policy Characteristics'!$C:$C,0))),"",INDEX('Policy Characteristics'!A:A,MATCH($C1230,'Policy Characteristics'!$C:$C,0)))</f>
        <v>Industry</v>
      </c>
      <c r="B1230" s="467" t="str">
        <f>IF(ISBLANK(INDEX('Policy Characteristics'!B:B,MATCH($C1230,'Policy Characteristics'!$C:$C,0))),"",INDEX('Policy Characteristics'!B:B,MATCH($C1230,'Policy Characteristics'!$C:$C,0)))</f>
        <v>Industry Energy Efficiency Standards</v>
      </c>
      <c r="C1230" s="446" t="str">
        <f t="shared" si="45"/>
        <v>Percentage Improvement in Eqpt Efficiency Standards above BAU</v>
      </c>
      <c r="D1230" s="294" t="s">
        <v>3087</v>
      </c>
      <c r="E1230" s="339" t="s">
        <v>2400</v>
      </c>
      <c r="F1230" t="s">
        <v>3090</v>
      </c>
      <c r="G1230" s="339" t="s">
        <v>2408</v>
      </c>
      <c r="H1230" s="20">
        <v>1190</v>
      </c>
      <c r="I1230" s="468" t="s">
        <v>44</v>
      </c>
      <c r="J1230" s="469" t="str">
        <f>IF(ISBLANK(INDEX('Policy Characteristics'!D:D,MATCH($C1230,'Policy Characteristics'!$C:$C,0))),"",INDEX('Policy Characteristics'!D:D,MATCH($C1230,'Policy Characteristics'!$C:$C,0)))</f>
        <v>Industry Energy Efficiency Standards</v>
      </c>
      <c r="K1230" s="446" t="str">
        <f>IF(ISBLANK(INDEX('Policy Characteristics'!E:E,MATCH($C1230,'Policy Characteristics'!$C:$C,0))),"",INDEX('Policy Characteristics'!E:E,MATCH($C1230,'Policy Characteristics'!$C:$C,0)))</f>
        <v>indst efficiency standards</v>
      </c>
      <c r="L1230" s="242">
        <f>IF(ISBLANK(INDEX('Policy Characteristics'!F:F,MATCH($C1230,'Policy Characteristics'!$C:$C,0))),"",INDEX('Policy Characteristics'!F:F,MATCH($C1230,'Policy Characteristics'!$C:$C,0)))</f>
        <v>0</v>
      </c>
      <c r="M1230" s="242">
        <f>IF(ISBLANK(INDEX('Policy Characteristics'!G:G,MATCH($C1230,'Policy Characteristics'!$C:$C,0))),"",INDEX('Policy Characteristics'!G:G,MATCH($C1230,'Policy Characteristics'!$C:$C,0)))</f>
        <v>0.25</v>
      </c>
      <c r="N1230" s="242">
        <f>IF(ISBLANK(INDEX('Policy Characteristics'!H:H,MATCH($C1230,'Policy Characteristics'!$C:$C,0))),"",INDEX('Policy Characteristics'!H:H,MATCH($C1230,'Policy Characteristics'!$C:$C,0)))</f>
        <v>0.01</v>
      </c>
      <c r="O1230" s="446" t="str">
        <f>IF(ISBLANK(INDEX('Policy Characteristics'!I:I,MATCH($C1230,'Policy Characteristics'!$C:$C,0))),"",INDEX('Policy Characteristics'!I:I,MATCH($C1230,'Policy Characteristics'!$C:$C,0)))</f>
        <v>% reduction in energy use</v>
      </c>
      <c r="P1230" s="446" t="str">
        <f>IF(ISBLANK(INDEX('Policy Characteristics'!J:J,MATCH($C1230,'Policy Characteristics'!$C:$C,0))),"",INDEX('Policy Characteristics'!J:J,MATCH($C1230,'Policy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0" s="446" t="str">
        <f>IF(ISBLANK(INDEX('Policy Characteristics'!K:K,MATCH($C1230,'Policy Characteristics'!$C:$C,0))),"",INDEX('Policy Characteristics'!K:K,MATCH($C1230,'Policy Characteristics'!$C:$C,0)))</f>
        <v>industry-ag-main.html#eff-stds</v>
      </c>
      <c r="R1230" s="446" t="str">
        <f>IF(ISBLANK(INDEX('Policy Characteristics'!L:L,MATCH($C1230,'Policy Characteristics'!$C:$C,0))),"",INDEX('Policy Characteristics'!L:L,MATCH($C1230,'Policy Characteristics'!$C:$C,0)))</f>
        <v>industry-energy-efficiency-standards.html</v>
      </c>
    </row>
    <row r="1231" spans="1:18" s="446" customFormat="1" x14ac:dyDescent="0.25">
      <c r="A1231" s="446" t="str">
        <f>IF(ISBLANK(INDEX('Policy Characteristics'!A:A,MATCH($C1231,'Policy Characteristics'!$C:$C,0))),"",INDEX('Policy Characteristics'!A:A,MATCH($C1231,'Policy Characteristics'!$C:$C,0)))</f>
        <v>Industry</v>
      </c>
      <c r="B1231" s="467" t="str">
        <f>IF(ISBLANK(INDEX('Policy Characteristics'!B:B,MATCH($C1231,'Policy Characteristics'!$C:$C,0))),"",INDEX('Policy Characteristics'!B:B,MATCH($C1231,'Policy Characteristics'!$C:$C,0)))</f>
        <v>Industry Energy Efficiency Standards</v>
      </c>
      <c r="C1231" s="446" t="str">
        <f t="shared" si="45"/>
        <v>Percentage Improvement in Eqpt Efficiency Standards above BAU</v>
      </c>
      <c r="D1231" s="294" t="s">
        <v>3087</v>
      </c>
      <c r="E1231" s="339" t="s">
        <v>2401</v>
      </c>
      <c r="F1231" t="s">
        <v>3090</v>
      </c>
      <c r="G1231" s="339" t="s">
        <v>2405</v>
      </c>
      <c r="H1231" s="20">
        <v>1191</v>
      </c>
      <c r="I1231" s="468" t="s">
        <v>44</v>
      </c>
      <c r="J1231" s="469" t="str">
        <f>IF(ISBLANK(INDEX('Policy Characteristics'!D:D,MATCH($C1231,'Policy Characteristics'!$C:$C,0))),"",INDEX('Policy Characteristics'!D:D,MATCH($C1231,'Policy Characteristics'!$C:$C,0)))</f>
        <v>Industry Energy Efficiency Standards</v>
      </c>
      <c r="K1231" s="446" t="str">
        <f>IF(ISBLANK(INDEX('Policy Characteristics'!E:E,MATCH($C1231,'Policy Characteristics'!$C:$C,0))),"",INDEX('Policy Characteristics'!E:E,MATCH($C1231,'Policy Characteristics'!$C:$C,0)))</f>
        <v>indst efficiency standards</v>
      </c>
      <c r="L1231" s="242">
        <f>IF(ISBLANK(INDEX('Policy Characteristics'!F:F,MATCH($C1231,'Policy Characteristics'!$C:$C,0))),"",INDEX('Policy Characteristics'!F:F,MATCH($C1231,'Policy Characteristics'!$C:$C,0)))</f>
        <v>0</v>
      </c>
      <c r="M1231" s="242">
        <f>IF(ISBLANK(INDEX('Policy Characteristics'!G:G,MATCH($C1231,'Policy Characteristics'!$C:$C,0))),"",INDEX('Policy Characteristics'!G:G,MATCH($C1231,'Policy Characteristics'!$C:$C,0)))</f>
        <v>0.25</v>
      </c>
      <c r="N1231" s="242">
        <f>IF(ISBLANK(INDEX('Policy Characteristics'!H:H,MATCH($C1231,'Policy Characteristics'!$C:$C,0))),"",INDEX('Policy Characteristics'!H:H,MATCH($C1231,'Policy Characteristics'!$C:$C,0)))</f>
        <v>0.01</v>
      </c>
      <c r="O1231" s="446" t="str">
        <f>IF(ISBLANK(INDEX('Policy Characteristics'!I:I,MATCH($C1231,'Policy Characteristics'!$C:$C,0))),"",INDEX('Policy Characteristics'!I:I,MATCH($C1231,'Policy Characteristics'!$C:$C,0)))</f>
        <v>% reduction in energy use</v>
      </c>
      <c r="P1231" s="446" t="str">
        <f>IF(ISBLANK(INDEX('Policy Characteristics'!J:J,MATCH($C1231,'Policy Characteristics'!$C:$C,0))),"",INDEX('Policy Characteristics'!J:J,MATCH($C1231,'Policy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1" s="446" t="str">
        <f>IF(ISBLANK(INDEX('Policy Characteristics'!K:K,MATCH($C1231,'Policy Characteristics'!$C:$C,0))),"",INDEX('Policy Characteristics'!K:K,MATCH($C1231,'Policy Characteristics'!$C:$C,0)))</f>
        <v>industry-ag-main.html#eff-stds</v>
      </c>
      <c r="R1231" s="446" t="str">
        <f>IF(ISBLANK(INDEX('Policy Characteristics'!L:L,MATCH($C1231,'Policy Characteristics'!$C:$C,0))),"",INDEX('Policy Characteristics'!L:L,MATCH($C1231,'Policy Characteristics'!$C:$C,0)))</f>
        <v>industry-energy-efficiency-standards.html</v>
      </c>
    </row>
    <row r="1232" spans="1:18" s="446" customFormat="1" x14ac:dyDescent="0.25">
      <c r="A1232" s="446" t="str">
        <f>IF(ISBLANK(INDEX('Policy Characteristics'!A:A,MATCH($C1232,'Policy Characteristics'!$C:$C,0))),"",INDEX('Policy Characteristics'!A:A,MATCH($C1232,'Policy Characteristics'!$C:$C,0)))</f>
        <v>Industry</v>
      </c>
      <c r="B1232" s="467" t="str">
        <f>IF(ISBLANK(INDEX('Policy Characteristics'!B:B,MATCH($C1232,'Policy Characteristics'!$C:$C,0))),"",INDEX('Policy Characteristics'!B:B,MATCH($C1232,'Policy Characteristics'!$C:$C,0)))</f>
        <v>Industry Energy Efficiency Standards</v>
      </c>
      <c r="C1232" s="446" t="str">
        <f t="shared" si="45"/>
        <v>Percentage Improvement in Eqpt Efficiency Standards above BAU</v>
      </c>
      <c r="D1232" s="294" t="s">
        <v>3087</v>
      </c>
      <c r="E1232" s="339" t="s">
        <v>2402</v>
      </c>
      <c r="F1232" t="s">
        <v>3090</v>
      </c>
      <c r="G1232" s="339" t="s">
        <v>2406</v>
      </c>
      <c r="H1232" s="20">
        <v>1192</v>
      </c>
      <c r="I1232" s="468" t="s">
        <v>44</v>
      </c>
      <c r="J1232" s="469" t="str">
        <f>IF(ISBLANK(INDEX('Policy Characteristics'!D:D,MATCH($C1232,'Policy Characteristics'!$C:$C,0))),"",INDEX('Policy Characteristics'!D:D,MATCH($C1232,'Policy Characteristics'!$C:$C,0)))</f>
        <v>Industry Energy Efficiency Standards</v>
      </c>
      <c r="K1232" s="446" t="str">
        <f>IF(ISBLANK(INDEX('Policy Characteristics'!E:E,MATCH($C1232,'Policy Characteristics'!$C:$C,0))),"",INDEX('Policy Characteristics'!E:E,MATCH($C1232,'Policy Characteristics'!$C:$C,0)))</f>
        <v>indst efficiency standards</v>
      </c>
      <c r="L1232" s="242">
        <f>IF(ISBLANK(INDEX('Policy Characteristics'!F:F,MATCH($C1232,'Policy Characteristics'!$C:$C,0))),"",INDEX('Policy Characteristics'!F:F,MATCH($C1232,'Policy Characteristics'!$C:$C,0)))</f>
        <v>0</v>
      </c>
      <c r="M1232" s="242">
        <f>IF(ISBLANK(INDEX('Policy Characteristics'!G:G,MATCH($C1232,'Policy Characteristics'!$C:$C,0))),"",INDEX('Policy Characteristics'!G:G,MATCH($C1232,'Policy Characteristics'!$C:$C,0)))</f>
        <v>0.25</v>
      </c>
      <c r="N1232" s="242">
        <f>IF(ISBLANK(INDEX('Policy Characteristics'!H:H,MATCH($C1232,'Policy Characteristics'!$C:$C,0))),"",INDEX('Policy Characteristics'!H:H,MATCH($C1232,'Policy Characteristics'!$C:$C,0)))</f>
        <v>0.01</v>
      </c>
      <c r="O1232" s="446" t="str">
        <f>IF(ISBLANK(INDEX('Policy Characteristics'!I:I,MATCH($C1232,'Policy Characteristics'!$C:$C,0))),"",INDEX('Policy Characteristics'!I:I,MATCH($C1232,'Policy Characteristics'!$C:$C,0)))</f>
        <v>% reduction in energy use</v>
      </c>
      <c r="P1232" s="446" t="str">
        <f>IF(ISBLANK(INDEX('Policy Characteristics'!J:J,MATCH($C1232,'Policy Characteristics'!$C:$C,0))),"",INDEX('Policy Characteristics'!J:J,MATCH($C1232,'Policy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2" s="446" t="str">
        <f>IF(ISBLANK(INDEX('Policy Characteristics'!K:K,MATCH($C1232,'Policy Characteristics'!$C:$C,0))),"",INDEX('Policy Characteristics'!K:K,MATCH($C1232,'Policy Characteristics'!$C:$C,0)))</f>
        <v>industry-ag-main.html#eff-stds</v>
      </c>
      <c r="R1232" s="446" t="str">
        <f>IF(ISBLANK(INDEX('Policy Characteristics'!L:L,MATCH($C1232,'Policy Characteristics'!$C:$C,0))),"",INDEX('Policy Characteristics'!L:L,MATCH($C1232,'Policy Characteristics'!$C:$C,0)))</f>
        <v>industry-energy-efficiency-standards.html</v>
      </c>
    </row>
    <row r="1233" spans="1:18" s="446" customFormat="1" x14ac:dyDescent="0.25">
      <c r="A1233" s="446" t="str">
        <f>IF(ISBLANK(INDEX('Policy Characteristics'!A:A,MATCH($C1233,'Policy Characteristics'!$C:$C,0))),"",INDEX('Policy Characteristics'!A:A,MATCH($C1233,'Policy Characteristics'!$C:$C,0)))</f>
        <v>Industry</v>
      </c>
      <c r="B1233" s="467" t="str">
        <f>IF(ISBLANK(INDEX('Policy Characteristics'!B:B,MATCH($C1233,'Policy Characteristics'!$C:$C,0))),"",INDEX('Policy Characteristics'!B:B,MATCH($C1233,'Policy Characteristics'!$C:$C,0)))</f>
        <v>Industry Energy Efficiency Standards</v>
      </c>
      <c r="C1233" s="446" t="str">
        <f t="shared" si="45"/>
        <v>Percentage Improvement in Eqpt Efficiency Standards above BAU</v>
      </c>
      <c r="D1233" s="294" t="s">
        <v>3087</v>
      </c>
      <c r="E1233" s="339" t="s">
        <v>2403</v>
      </c>
      <c r="F1233" t="s">
        <v>3090</v>
      </c>
      <c r="G1233" s="339" t="s">
        <v>2409</v>
      </c>
      <c r="H1233" s="20">
        <v>1193</v>
      </c>
      <c r="I1233" s="468" t="s">
        <v>44</v>
      </c>
      <c r="J1233" s="469" t="str">
        <f>IF(ISBLANK(INDEX('Policy Characteristics'!D:D,MATCH($C1233,'Policy Characteristics'!$C:$C,0))),"",INDEX('Policy Characteristics'!D:D,MATCH($C1233,'Policy Characteristics'!$C:$C,0)))</f>
        <v>Industry Energy Efficiency Standards</v>
      </c>
      <c r="K1233" s="446" t="str">
        <f>IF(ISBLANK(INDEX('Policy Characteristics'!E:E,MATCH($C1233,'Policy Characteristics'!$C:$C,0))),"",INDEX('Policy Characteristics'!E:E,MATCH($C1233,'Policy Characteristics'!$C:$C,0)))</f>
        <v>indst efficiency standards</v>
      </c>
      <c r="L1233" s="242">
        <f>IF(ISBLANK(INDEX('Policy Characteristics'!F:F,MATCH($C1233,'Policy Characteristics'!$C:$C,0))),"",INDEX('Policy Characteristics'!F:F,MATCH($C1233,'Policy Characteristics'!$C:$C,0)))</f>
        <v>0</v>
      </c>
      <c r="M1233" s="242">
        <f>IF(ISBLANK(INDEX('Policy Characteristics'!G:G,MATCH($C1233,'Policy Characteristics'!$C:$C,0))),"",INDEX('Policy Characteristics'!G:G,MATCH($C1233,'Policy Characteristics'!$C:$C,0)))</f>
        <v>0.25</v>
      </c>
      <c r="N1233" s="242">
        <f>IF(ISBLANK(INDEX('Policy Characteristics'!H:H,MATCH($C1233,'Policy Characteristics'!$C:$C,0))),"",INDEX('Policy Characteristics'!H:H,MATCH($C1233,'Policy Characteristics'!$C:$C,0)))</f>
        <v>0.01</v>
      </c>
      <c r="O1233" s="446" t="str">
        <f>IF(ISBLANK(INDEX('Policy Characteristics'!I:I,MATCH($C1233,'Policy Characteristics'!$C:$C,0))),"",INDEX('Policy Characteristics'!I:I,MATCH($C1233,'Policy Characteristics'!$C:$C,0)))</f>
        <v>% reduction in energy use</v>
      </c>
      <c r="P1233" s="446" t="str">
        <f>IF(ISBLANK(INDEX('Policy Characteristics'!J:J,MATCH($C1233,'Policy Characteristics'!$C:$C,0))),"",INDEX('Policy Characteristics'!J:J,MATCH($C1233,'Policy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3" s="446" t="str">
        <f>IF(ISBLANK(INDEX('Policy Characteristics'!K:K,MATCH($C1233,'Policy Characteristics'!$C:$C,0))),"",INDEX('Policy Characteristics'!K:K,MATCH($C1233,'Policy Characteristics'!$C:$C,0)))</f>
        <v>industry-ag-main.html#eff-stds</v>
      </c>
      <c r="R1233" s="446" t="str">
        <f>IF(ISBLANK(INDEX('Policy Characteristics'!L:L,MATCH($C1233,'Policy Characteristics'!$C:$C,0))),"",INDEX('Policy Characteristics'!L:L,MATCH($C1233,'Policy Characteristics'!$C:$C,0)))</f>
        <v>industry-energy-efficiency-standards.html</v>
      </c>
    </row>
    <row r="1234" spans="1:18" s="446" customFormat="1" x14ac:dyDescent="0.25">
      <c r="A1234" s="446" t="str">
        <f>IF(ISBLANK(INDEX('Policy Characteristics'!A:A,MATCH($C1234,'Policy Characteristics'!$C:$C,0))),"",INDEX('Policy Characteristics'!A:A,MATCH($C1234,'Policy Characteristics'!$C:$C,0)))</f>
        <v>Industry</v>
      </c>
      <c r="B1234" s="467" t="str">
        <f>IF(ISBLANK(INDEX('Policy Characteristics'!B:B,MATCH($C1234,'Policy Characteristics'!$C:$C,0))),"",INDEX('Policy Characteristics'!B:B,MATCH($C1234,'Policy Characteristics'!$C:$C,0)))</f>
        <v>Industry Energy Efficiency Standards</v>
      </c>
      <c r="C1234" s="446" t="str">
        <f t="shared" si="45"/>
        <v>Percentage Improvement in Eqpt Efficiency Standards above BAU</v>
      </c>
      <c r="D1234" s="294" t="s">
        <v>3087</v>
      </c>
      <c r="E1234" s="339" t="s">
        <v>2706</v>
      </c>
      <c r="F1234" t="s">
        <v>3090</v>
      </c>
      <c r="G1234" s="339" t="s">
        <v>2709</v>
      </c>
      <c r="H1234" s="20">
        <v>1194</v>
      </c>
      <c r="I1234" s="468" t="s">
        <v>44</v>
      </c>
      <c r="J1234" s="469" t="str">
        <f>IF(ISBLANK(INDEX('Policy Characteristics'!D:D,MATCH($C1234,'Policy Characteristics'!$C:$C,0))),"",INDEX('Policy Characteristics'!D:D,MATCH($C1234,'Policy Characteristics'!$C:$C,0)))</f>
        <v>Industry Energy Efficiency Standards</v>
      </c>
      <c r="K1234" s="446" t="str">
        <f>IF(ISBLANK(INDEX('Policy Characteristics'!E:E,MATCH($C1234,'Policy Characteristics'!$C:$C,0))),"",INDEX('Policy Characteristics'!E:E,MATCH($C1234,'Policy Characteristics'!$C:$C,0)))</f>
        <v>indst efficiency standards</v>
      </c>
      <c r="L1234" s="242">
        <f>IF(ISBLANK(INDEX('Policy Characteristics'!F:F,MATCH($C1234,'Policy Characteristics'!$C:$C,0))),"",INDEX('Policy Characteristics'!F:F,MATCH($C1234,'Policy Characteristics'!$C:$C,0)))</f>
        <v>0</v>
      </c>
      <c r="M1234" s="242">
        <f>IF(ISBLANK(INDEX('Policy Characteristics'!G:G,MATCH($C1234,'Policy Characteristics'!$C:$C,0))),"",INDEX('Policy Characteristics'!G:G,MATCH($C1234,'Policy Characteristics'!$C:$C,0)))</f>
        <v>0.25</v>
      </c>
      <c r="N1234" s="242">
        <f>IF(ISBLANK(INDEX('Policy Characteristics'!H:H,MATCH($C1234,'Policy Characteristics'!$C:$C,0))),"",INDEX('Policy Characteristics'!H:H,MATCH($C1234,'Policy Characteristics'!$C:$C,0)))</f>
        <v>0.01</v>
      </c>
      <c r="O1234" s="446" t="str">
        <f>IF(ISBLANK(INDEX('Policy Characteristics'!I:I,MATCH($C1234,'Policy Characteristics'!$C:$C,0))),"",INDEX('Policy Characteristics'!I:I,MATCH($C1234,'Policy Characteristics'!$C:$C,0)))</f>
        <v>% reduction in energy use</v>
      </c>
      <c r="P1234" s="446" t="str">
        <f>IF(ISBLANK(INDEX('Policy Characteristics'!J:J,MATCH($C1234,'Policy Characteristics'!$C:$C,0))),"",INDEX('Policy Characteristics'!J:J,MATCH($C1234,'Policy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4" s="446" t="str">
        <f>IF(ISBLANK(INDEX('Policy Characteristics'!K:K,MATCH($C1234,'Policy Characteristics'!$C:$C,0))),"",INDEX('Policy Characteristics'!K:K,MATCH($C1234,'Policy Characteristics'!$C:$C,0)))</f>
        <v>industry-ag-main.html#eff-stds</v>
      </c>
      <c r="R1234" s="446" t="str">
        <f>IF(ISBLANK(INDEX('Policy Characteristics'!L:L,MATCH($C1234,'Policy Characteristics'!$C:$C,0))),"",INDEX('Policy Characteristics'!L:L,MATCH($C1234,'Policy Characteristics'!$C:$C,0)))</f>
        <v>industry-energy-efficiency-standards.html</v>
      </c>
    </row>
    <row r="1235" spans="1:18" s="446" customFormat="1" x14ac:dyDescent="0.25">
      <c r="A1235" s="446" t="str">
        <f>IF(ISBLANK(INDEX('Policy Characteristics'!A:A,MATCH($C1235,'Policy Characteristics'!$C:$C,0))),"",INDEX('Policy Characteristics'!A:A,MATCH($C1235,'Policy Characteristics'!$C:$C,0)))</f>
        <v>Industry</v>
      </c>
      <c r="B1235" s="467" t="str">
        <f>IF(ISBLANK(INDEX('Policy Characteristics'!B:B,MATCH($C1235,'Policy Characteristics'!$C:$C,0))),"",INDEX('Policy Characteristics'!B:B,MATCH($C1235,'Policy Characteristics'!$C:$C,0)))</f>
        <v>Industry Energy Efficiency Standards</v>
      </c>
      <c r="C1235" s="446" t="str">
        <f t="shared" si="45"/>
        <v>Percentage Improvement in Eqpt Efficiency Standards above BAU</v>
      </c>
      <c r="D1235" s="294" t="s">
        <v>3087</v>
      </c>
      <c r="E1235" s="339" t="s">
        <v>2707</v>
      </c>
      <c r="F1235" t="s">
        <v>3090</v>
      </c>
      <c r="G1235" s="339" t="s">
        <v>2711</v>
      </c>
      <c r="H1235" s="20">
        <v>1195</v>
      </c>
      <c r="I1235" s="468" t="s">
        <v>44</v>
      </c>
      <c r="J1235" s="469" t="str">
        <f>IF(ISBLANK(INDEX('Policy Characteristics'!D:D,MATCH($C1235,'Policy Characteristics'!$C:$C,0))),"",INDEX('Policy Characteristics'!D:D,MATCH($C1235,'Policy Characteristics'!$C:$C,0)))</f>
        <v>Industry Energy Efficiency Standards</v>
      </c>
      <c r="K1235" s="446" t="str">
        <f>IF(ISBLANK(INDEX('Policy Characteristics'!E:E,MATCH($C1235,'Policy Characteristics'!$C:$C,0))),"",INDEX('Policy Characteristics'!E:E,MATCH($C1235,'Policy Characteristics'!$C:$C,0)))</f>
        <v>indst efficiency standards</v>
      </c>
      <c r="L1235" s="242">
        <f>IF(ISBLANK(INDEX('Policy Characteristics'!F:F,MATCH($C1235,'Policy Characteristics'!$C:$C,0))),"",INDEX('Policy Characteristics'!F:F,MATCH($C1235,'Policy Characteristics'!$C:$C,0)))</f>
        <v>0</v>
      </c>
      <c r="M1235" s="242">
        <f>IF(ISBLANK(INDEX('Policy Characteristics'!G:G,MATCH($C1235,'Policy Characteristics'!$C:$C,0))),"",INDEX('Policy Characteristics'!G:G,MATCH($C1235,'Policy Characteristics'!$C:$C,0)))</f>
        <v>0.25</v>
      </c>
      <c r="N1235" s="242">
        <f>IF(ISBLANK(INDEX('Policy Characteristics'!H:H,MATCH($C1235,'Policy Characteristics'!$C:$C,0))),"",INDEX('Policy Characteristics'!H:H,MATCH($C1235,'Policy Characteristics'!$C:$C,0)))</f>
        <v>0.01</v>
      </c>
      <c r="O1235" s="446" t="str">
        <f>IF(ISBLANK(INDEX('Policy Characteristics'!I:I,MATCH($C1235,'Policy Characteristics'!$C:$C,0))),"",INDEX('Policy Characteristics'!I:I,MATCH($C1235,'Policy Characteristics'!$C:$C,0)))</f>
        <v>% reduction in energy use</v>
      </c>
      <c r="P1235" s="446" t="str">
        <f>IF(ISBLANK(INDEX('Policy Characteristics'!J:J,MATCH($C1235,'Policy Characteristics'!$C:$C,0))),"",INDEX('Policy Characteristics'!J:J,MATCH($C1235,'Policy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5" s="446" t="str">
        <f>IF(ISBLANK(INDEX('Policy Characteristics'!K:K,MATCH($C1235,'Policy Characteristics'!$C:$C,0))),"",INDEX('Policy Characteristics'!K:K,MATCH($C1235,'Policy Characteristics'!$C:$C,0)))</f>
        <v>industry-ag-main.html#eff-stds</v>
      </c>
      <c r="R1235" s="446" t="str">
        <f>IF(ISBLANK(INDEX('Policy Characteristics'!L:L,MATCH($C1235,'Policy Characteristics'!$C:$C,0))),"",INDEX('Policy Characteristics'!L:L,MATCH($C1235,'Policy Characteristics'!$C:$C,0)))</f>
        <v>industry-energy-efficiency-standards.html</v>
      </c>
    </row>
    <row r="1236" spans="1:18" s="446" customFormat="1" x14ac:dyDescent="0.25">
      <c r="A1236" s="446" t="str">
        <f>IF(ISBLANK(INDEX('Policy Characteristics'!A:A,MATCH($C1236,'Policy Characteristics'!$C:$C,0))),"",INDEX('Policy Characteristics'!A:A,MATCH($C1236,'Policy Characteristics'!$C:$C,0)))</f>
        <v>Industry</v>
      </c>
      <c r="B1236" s="467" t="str">
        <f>IF(ISBLANK(INDEX('Policy Characteristics'!B:B,MATCH($C1236,'Policy Characteristics'!$C:$C,0))),"",INDEX('Policy Characteristics'!B:B,MATCH($C1236,'Policy Characteristics'!$C:$C,0)))</f>
        <v>Industry Energy Efficiency Standards</v>
      </c>
      <c r="C1236" s="446" t="str">
        <f t="shared" si="45"/>
        <v>Percentage Improvement in Eqpt Efficiency Standards above BAU</v>
      </c>
      <c r="D1236" s="294" t="s">
        <v>3087</v>
      </c>
      <c r="E1236" s="339" t="s">
        <v>2708</v>
      </c>
      <c r="F1236" t="s">
        <v>3090</v>
      </c>
      <c r="G1236" s="339" t="s">
        <v>2712</v>
      </c>
      <c r="H1236" s="20">
        <v>1196</v>
      </c>
      <c r="I1236" s="468" t="s">
        <v>44</v>
      </c>
      <c r="J1236" s="469" t="str">
        <f>IF(ISBLANK(INDEX('Policy Characteristics'!D:D,MATCH($C1236,'Policy Characteristics'!$C:$C,0))),"",INDEX('Policy Characteristics'!D:D,MATCH($C1236,'Policy Characteristics'!$C:$C,0)))</f>
        <v>Industry Energy Efficiency Standards</v>
      </c>
      <c r="K1236" s="446" t="str">
        <f>IF(ISBLANK(INDEX('Policy Characteristics'!E:E,MATCH($C1236,'Policy Characteristics'!$C:$C,0))),"",INDEX('Policy Characteristics'!E:E,MATCH($C1236,'Policy Characteristics'!$C:$C,0)))</f>
        <v>indst efficiency standards</v>
      </c>
      <c r="L1236" s="242">
        <f>IF(ISBLANK(INDEX('Policy Characteristics'!F:F,MATCH($C1236,'Policy Characteristics'!$C:$C,0))),"",INDEX('Policy Characteristics'!F:F,MATCH($C1236,'Policy Characteristics'!$C:$C,0)))</f>
        <v>0</v>
      </c>
      <c r="M1236" s="242">
        <f>IF(ISBLANK(INDEX('Policy Characteristics'!G:G,MATCH($C1236,'Policy Characteristics'!$C:$C,0))),"",INDEX('Policy Characteristics'!G:G,MATCH($C1236,'Policy Characteristics'!$C:$C,0)))</f>
        <v>0.25</v>
      </c>
      <c r="N1236" s="242">
        <f>IF(ISBLANK(INDEX('Policy Characteristics'!H:H,MATCH($C1236,'Policy Characteristics'!$C:$C,0))),"",INDEX('Policy Characteristics'!H:H,MATCH($C1236,'Policy Characteristics'!$C:$C,0)))</f>
        <v>0.01</v>
      </c>
      <c r="O1236" s="446" t="str">
        <f>IF(ISBLANK(INDEX('Policy Characteristics'!I:I,MATCH($C1236,'Policy Characteristics'!$C:$C,0))),"",INDEX('Policy Characteristics'!I:I,MATCH($C1236,'Policy Characteristics'!$C:$C,0)))</f>
        <v>% reduction in energy use</v>
      </c>
      <c r="P1236" s="446" t="str">
        <f>IF(ISBLANK(INDEX('Policy Characteristics'!J:J,MATCH($C1236,'Policy Characteristics'!$C:$C,0))),"",INDEX('Policy Characteristics'!J:J,MATCH($C1236,'Policy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6" s="446" t="str">
        <f>IF(ISBLANK(INDEX('Policy Characteristics'!K:K,MATCH($C1236,'Policy Characteristics'!$C:$C,0))),"",INDEX('Policy Characteristics'!K:K,MATCH($C1236,'Policy Characteristics'!$C:$C,0)))</f>
        <v>industry-ag-main.html#eff-stds</v>
      </c>
      <c r="R1236" s="446" t="str">
        <f>IF(ISBLANK(INDEX('Policy Characteristics'!L:L,MATCH($C1236,'Policy Characteristics'!$C:$C,0))),"",INDEX('Policy Characteristics'!L:L,MATCH($C1236,'Policy Characteristics'!$C:$C,0)))</f>
        <v>industry-energy-efficiency-standards.html</v>
      </c>
    </row>
    <row r="1237" spans="1:18" s="446" customFormat="1" x14ac:dyDescent="0.25">
      <c r="A1237" s="446" t="str">
        <f>IF(ISBLANK(INDEX('Policy Characteristics'!A:A,MATCH($C1237,'Policy Characteristics'!$C:$C,0))),"",INDEX('Policy Characteristics'!A:A,MATCH($C1237,'Policy Characteristics'!$C:$C,0)))</f>
        <v>Industry</v>
      </c>
      <c r="B1237" s="467" t="str">
        <f>IF(ISBLANK(INDEX('Policy Characteristics'!B:B,MATCH($C1237,'Policy Characteristics'!$C:$C,0))),"",INDEX('Policy Characteristics'!B:B,MATCH($C1237,'Policy Characteristics'!$C:$C,0)))</f>
        <v>Industry Energy Efficiency Standards</v>
      </c>
      <c r="C1237" s="446" t="str">
        <f t="shared" si="45"/>
        <v>Percentage Improvement in Eqpt Efficiency Standards above BAU</v>
      </c>
      <c r="D1237" s="294" t="s">
        <v>3087</v>
      </c>
      <c r="E1237" s="339" t="s">
        <v>2705</v>
      </c>
      <c r="F1237" t="s">
        <v>3090</v>
      </c>
      <c r="G1237" s="339" t="s">
        <v>2710</v>
      </c>
      <c r="H1237" s="20">
        <v>1197</v>
      </c>
      <c r="I1237" s="468" t="s">
        <v>44</v>
      </c>
      <c r="J1237" s="469" t="str">
        <f>IF(ISBLANK(INDEX('Policy Characteristics'!D:D,MATCH($C1237,'Policy Characteristics'!$C:$C,0))),"",INDEX('Policy Characteristics'!D:D,MATCH($C1237,'Policy Characteristics'!$C:$C,0)))</f>
        <v>Industry Energy Efficiency Standards</v>
      </c>
      <c r="K1237" s="446" t="str">
        <f>IF(ISBLANK(INDEX('Policy Characteristics'!E:E,MATCH($C1237,'Policy Characteristics'!$C:$C,0))),"",INDEX('Policy Characteristics'!E:E,MATCH($C1237,'Policy Characteristics'!$C:$C,0)))</f>
        <v>indst efficiency standards</v>
      </c>
      <c r="L1237" s="242">
        <f>IF(ISBLANK(INDEX('Policy Characteristics'!F:F,MATCH($C1237,'Policy Characteristics'!$C:$C,0))),"",INDEX('Policy Characteristics'!F:F,MATCH($C1237,'Policy Characteristics'!$C:$C,0)))</f>
        <v>0</v>
      </c>
      <c r="M1237" s="242">
        <f>IF(ISBLANK(INDEX('Policy Characteristics'!G:G,MATCH($C1237,'Policy Characteristics'!$C:$C,0))),"",INDEX('Policy Characteristics'!G:G,MATCH($C1237,'Policy Characteristics'!$C:$C,0)))</f>
        <v>0.25</v>
      </c>
      <c r="N1237" s="242">
        <f>IF(ISBLANK(INDEX('Policy Characteristics'!H:H,MATCH($C1237,'Policy Characteristics'!$C:$C,0))),"",INDEX('Policy Characteristics'!H:H,MATCH($C1237,'Policy Characteristics'!$C:$C,0)))</f>
        <v>0.01</v>
      </c>
      <c r="O1237" s="446" t="str">
        <f>IF(ISBLANK(INDEX('Policy Characteristics'!I:I,MATCH($C1237,'Policy Characteristics'!$C:$C,0))),"",INDEX('Policy Characteristics'!I:I,MATCH($C1237,'Policy Characteristics'!$C:$C,0)))</f>
        <v>% reduction in energy use</v>
      </c>
      <c r="P1237" s="446" t="str">
        <f>IF(ISBLANK(INDEX('Policy Characteristics'!J:J,MATCH($C1237,'Policy Characteristics'!$C:$C,0))),"",INDEX('Policy Characteristics'!J:J,MATCH($C1237,'Policy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7" s="446" t="str">
        <f>IF(ISBLANK(INDEX('Policy Characteristics'!K:K,MATCH($C1237,'Policy Characteristics'!$C:$C,0))),"",INDEX('Policy Characteristics'!K:K,MATCH($C1237,'Policy Characteristics'!$C:$C,0)))</f>
        <v>industry-ag-main.html#eff-stds</v>
      </c>
      <c r="R1237" s="446" t="str">
        <f>IF(ISBLANK(INDEX('Policy Characteristics'!L:L,MATCH($C1237,'Policy Characteristics'!$C:$C,0))),"",INDEX('Policy Characteristics'!L:L,MATCH($C1237,'Policy Characteristics'!$C:$C,0)))</f>
        <v>industry-energy-efficiency-standards.html</v>
      </c>
    </row>
    <row r="1238" spans="1:18" s="446" customFormat="1" x14ac:dyDescent="0.25">
      <c r="A1238" s="446" t="str">
        <f>IF(ISBLANK(INDEX('Policy Characteristics'!A:A,MATCH($C1238,'Policy Characteristics'!$C:$C,0))),"",INDEX('Policy Characteristics'!A:A,MATCH($C1238,'Policy Characteristics'!$C:$C,0)))</f>
        <v>Industry</v>
      </c>
      <c r="B1238" s="467" t="str">
        <f>IF(ISBLANK(INDEX('Policy Characteristics'!B:B,MATCH($C1238,'Policy Characteristics'!$C:$C,0))),"",INDEX('Policy Characteristics'!B:B,MATCH($C1238,'Policy Characteristics'!$C:$C,0)))</f>
        <v>Industry Energy Efficiency Standards</v>
      </c>
      <c r="C1238" s="446" t="str">
        <f t="shared" si="45"/>
        <v>Percentage Improvement in Eqpt Efficiency Standards above BAU</v>
      </c>
      <c r="D1238" s="294" t="s">
        <v>3088</v>
      </c>
      <c r="E1238" s="339" t="s">
        <v>2398</v>
      </c>
      <c r="F1238" t="s">
        <v>3049</v>
      </c>
      <c r="G1238" s="339" t="s">
        <v>2404</v>
      </c>
      <c r="H1238" s="20">
        <v>1198</v>
      </c>
      <c r="I1238" s="468" t="s">
        <v>43</v>
      </c>
      <c r="J1238" s="469" t="str">
        <f>IF(ISBLANK(INDEX('Policy Characteristics'!D:D,MATCH($C1238,'Policy Characteristics'!$C:$C,0))),"",INDEX('Policy Characteristics'!D:D,MATCH($C1238,'Policy Characteristics'!$C:$C,0)))</f>
        <v>Industry Energy Efficiency Standards</v>
      </c>
      <c r="K1238" s="446" t="str">
        <f>IF(ISBLANK(INDEX('Policy Characteristics'!E:E,MATCH($C1238,'Policy Characteristics'!$C:$C,0))),"",INDEX('Policy Characteristics'!E:E,MATCH($C1238,'Policy Characteristics'!$C:$C,0)))</f>
        <v>indst efficiency standards</v>
      </c>
      <c r="L1238" s="242">
        <f>IF(ISBLANK(INDEX('Policy Characteristics'!F:F,MATCH($C1238,'Policy Characteristics'!$C:$C,0))),"",INDEX('Policy Characteristics'!F:F,MATCH($C1238,'Policy Characteristics'!$C:$C,0)))</f>
        <v>0</v>
      </c>
      <c r="M1238" s="242">
        <f>IF(ISBLANK(INDEX('Policy Characteristics'!G:G,MATCH($C1238,'Policy Characteristics'!$C:$C,0))),"",INDEX('Policy Characteristics'!G:G,MATCH($C1238,'Policy Characteristics'!$C:$C,0)))</f>
        <v>0.25</v>
      </c>
      <c r="N1238" s="242">
        <f>IF(ISBLANK(INDEX('Policy Characteristics'!H:H,MATCH($C1238,'Policy Characteristics'!$C:$C,0))),"",INDEX('Policy Characteristics'!H:H,MATCH($C1238,'Policy Characteristics'!$C:$C,0)))</f>
        <v>0.01</v>
      </c>
      <c r="O1238" s="446" t="str">
        <f>IF(ISBLANK(INDEX('Policy Characteristics'!I:I,MATCH($C1238,'Policy Characteristics'!$C:$C,0))),"",INDEX('Policy Characteristics'!I:I,MATCH($C1238,'Policy Characteristics'!$C:$C,0)))</f>
        <v>% reduction in energy use</v>
      </c>
      <c r="P1238" s="446" t="str">
        <f>IF(ISBLANK(INDEX('Policy Characteristics'!J:J,MATCH($C1238,'Policy Characteristics'!$C:$C,0))),"",INDEX('Policy Characteristics'!J:J,MATCH($C1238,'Policy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8" s="446" t="str">
        <f>IF(ISBLANK(INDEX('Policy Characteristics'!K:K,MATCH($C1238,'Policy Characteristics'!$C:$C,0))),"",INDEX('Policy Characteristics'!K:K,MATCH($C1238,'Policy Characteristics'!$C:$C,0)))</f>
        <v>industry-ag-main.html#eff-stds</v>
      </c>
      <c r="R1238" s="446" t="str">
        <f>IF(ISBLANK(INDEX('Policy Characteristics'!L:L,MATCH($C1238,'Policy Characteristics'!$C:$C,0))),"",INDEX('Policy Characteristics'!L:L,MATCH($C1238,'Policy Characteristics'!$C:$C,0)))</f>
        <v>industry-energy-efficiency-standards.html</v>
      </c>
    </row>
    <row r="1239" spans="1:18" s="446" customFormat="1" x14ac:dyDescent="0.25">
      <c r="A1239" s="446" t="str">
        <f>IF(ISBLANK(INDEX('Policy Characteristics'!A:A,MATCH($C1239,'Policy Characteristics'!$C:$C,0))),"",INDEX('Policy Characteristics'!A:A,MATCH($C1239,'Policy Characteristics'!$C:$C,0)))</f>
        <v>Industry</v>
      </c>
      <c r="B1239" s="467" t="str">
        <f>IF(ISBLANK(INDEX('Policy Characteristics'!B:B,MATCH($C1239,'Policy Characteristics'!$C:$C,0))),"",INDEX('Policy Characteristics'!B:B,MATCH($C1239,'Policy Characteristics'!$C:$C,0)))</f>
        <v>Industry Energy Efficiency Standards</v>
      </c>
      <c r="C1239" s="446" t="str">
        <f t="shared" si="45"/>
        <v>Percentage Improvement in Eqpt Efficiency Standards above BAU</v>
      </c>
      <c r="D1239" s="294" t="s">
        <v>3088</v>
      </c>
      <c r="E1239" s="339" t="s">
        <v>2399</v>
      </c>
      <c r="F1239" t="s">
        <v>3049</v>
      </c>
      <c r="G1239" s="339" t="s">
        <v>2407</v>
      </c>
      <c r="H1239" s="20">
        <v>1199</v>
      </c>
      <c r="I1239" s="468" t="s">
        <v>44</v>
      </c>
      <c r="J1239" s="469" t="str">
        <f>IF(ISBLANK(INDEX('Policy Characteristics'!D:D,MATCH($C1239,'Policy Characteristics'!$C:$C,0))),"",INDEX('Policy Characteristics'!D:D,MATCH($C1239,'Policy Characteristics'!$C:$C,0)))</f>
        <v>Industry Energy Efficiency Standards</v>
      </c>
      <c r="K1239" s="446" t="str">
        <f>IF(ISBLANK(INDEX('Policy Characteristics'!E:E,MATCH($C1239,'Policy Characteristics'!$C:$C,0))),"",INDEX('Policy Characteristics'!E:E,MATCH($C1239,'Policy Characteristics'!$C:$C,0)))</f>
        <v>indst efficiency standards</v>
      </c>
      <c r="L1239" s="242">
        <f>IF(ISBLANK(INDEX('Policy Characteristics'!F:F,MATCH($C1239,'Policy Characteristics'!$C:$C,0))),"",INDEX('Policy Characteristics'!F:F,MATCH($C1239,'Policy Characteristics'!$C:$C,0)))</f>
        <v>0</v>
      </c>
      <c r="M1239" s="242">
        <f>IF(ISBLANK(INDEX('Policy Characteristics'!G:G,MATCH($C1239,'Policy Characteristics'!$C:$C,0))),"",INDEX('Policy Characteristics'!G:G,MATCH($C1239,'Policy Characteristics'!$C:$C,0)))</f>
        <v>0.25</v>
      </c>
      <c r="N1239" s="242">
        <f>IF(ISBLANK(INDEX('Policy Characteristics'!H:H,MATCH($C1239,'Policy Characteristics'!$C:$C,0))),"",INDEX('Policy Characteristics'!H:H,MATCH($C1239,'Policy Characteristics'!$C:$C,0)))</f>
        <v>0.01</v>
      </c>
      <c r="O1239" s="446" t="str">
        <f>IF(ISBLANK(INDEX('Policy Characteristics'!I:I,MATCH($C1239,'Policy Characteristics'!$C:$C,0))),"",INDEX('Policy Characteristics'!I:I,MATCH($C1239,'Policy Characteristics'!$C:$C,0)))</f>
        <v>% reduction in energy use</v>
      </c>
      <c r="P1239" s="446" t="str">
        <f>IF(ISBLANK(INDEX('Policy Characteristics'!J:J,MATCH($C1239,'Policy Characteristics'!$C:$C,0))),"",INDEX('Policy Characteristics'!J:J,MATCH($C1239,'Policy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9" s="446" t="str">
        <f>IF(ISBLANK(INDEX('Policy Characteristics'!K:K,MATCH($C1239,'Policy Characteristics'!$C:$C,0))),"",INDEX('Policy Characteristics'!K:K,MATCH($C1239,'Policy Characteristics'!$C:$C,0)))</f>
        <v>industry-ag-main.html#eff-stds</v>
      </c>
      <c r="R1239" s="446" t="str">
        <f>IF(ISBLANK(INDEX('Policy Characteristics'!L:L,MATCH($C1239,'Policy Characteristics'!$C:$C,0))),"",INDEX('Policy Characteristics'!L:L,MATCH($C1239,'Policy Characteristics'!$C:$C,0)))</f>
        <v>industry-energy-efficiency-standards.html</v>
      </c>
    </row>
    <row r="1240" spans="1:18" s="446" customFormat="1" x14ac:dyDescent="0.25">
      <c r="A1240" s="446" t="str">
        <f>IF(ISBLANK(INDEX('Policy Characteristics'!A:A,MATCH($C1240,'Policy Characteristics'!$C:$C,0))),"",INDEX('Policy Characteristics'!A:A,MATCH($C1240,'Policy Characteristics'!$C:$C,0)))</f>
        <v>Industry</v>
      </c>
      <c r="B1240" s="467" t="str">
        <f>IF(ISBLANK(INDEX('Policy Characteristics'!B:B,MATCH($C1240,'Policy Characteristics'!$C:$C,0))),"",INDEX('Policy Characteristics'!B:B,MATCH($C1240,'Policy Characteristics'!$C:$C,0)))</f>
        <v>Industry Energy Efficiency Standards</v>
      </c>
      <c r="C1240" s="446" t="str">
        <f t="shared" si="45"/>
        <v>Percentage Improvement in Eqpt Efficiency Standards above BAU</v>
      </c>
      <c r="D1240" s="294" t="s">
        <v>3088</v>
      </c>
      <c r="E1240" s="339" t="s">
        <v>2400</v>
      </c>
      <c r="F1240" t="s">
        <v>3049</v>
      </c>
      <c r="G1240" s="339" t="s">
        <v>2408</v>
      </c>
      <c r="H1240" s="20">
        <v>1200</v>
      </c>
      <c r="I1240" s="468" t="s">
        <v>43</v>
      </c>
      <c r="J1240" s="469" t="str">
        <f>IF(ISBLANK(INDEX('Policy Characteristics'!D:D,MATCH($C1240,'Policy Characteristics'!$C:$C,0))),"",INDEX('Policy Characteristics'!D:D,MATCH($C1240,'Policy Characteristics'!$C:$C,0)))</f>
        <v>Industry Energy Efficiency Standards</v>
      </c>
      <c r="K1240" s="446" t="str">
        <f>IF(ISBLANK(INDEX('Policy Characteristics'!E:E,MATCH($C1240,'Policy Characteristics'!$C:$C,0))),"",INDEX('Policy Characteristics'!E:E,MATCH($C1240,'Policy Characteristics'!$C:$C,0)))</f>
        <v>indst efficiency standards</v>
      </c>
      <c r="L1240" s="242">
        <f>IF(ISBLANK(INDEX('Policy Characteristics'!F:F,MATCH($C1240,'Policy Characteristics'!$C:$C,0))),"",INDEX('Policy Characteristics'!F:F,MATCH($C1240,'Policy Characteristics'!$C:$C,0)))</f>
        <v>0</v>
      </c>
      <c r="M1240" s="242">
        <f>IF(ISBLANK(INDEX('Policy Characteristics'!G:G,MATCH($C1240,'Policy Characteristics'!$C:$C,0))),"",INDEX('Policy Characteristics'!G:G,MATCH($C1240,'Policy Characteristics'!$C:$C,0)))</f>
        <v>0.25</v>
      </c>
      <c r="N1240" s="242">
        <f>IF(ISBLANK(INDEX('Policy Characteristics'!H:H,MATCH($C1240,'Policy Characteristics'!$C:$C,0))),"",INDEX('Policy Characteristics'!H:H,MATCH($C1240,'Policy Characteristics'!$C:$C,0)))</f>
        <v>0.01</v>
      </c>
      <c r="O1240" s="446" t="str">
        <f>IF(ISBLANK(INDEX('Policy Characteristics'!I:I,MATCH($C1240,'Policy Characteristics'!$C:$C,0))),"",INDEX('Policy Characteristics'!I:I,MATCH($C1240,'Policy Characteristics'!$C:$C,0)))</f>
        <v>% reduction in energy use</v>
      </c>
      <c r="P1240" s="446" t="str">
        <f>IF(ISBLANK(INDEX('Policy Characteristics'!J:J,MATCH($C1240,'Policy Characteristics'!$C:$C,0))),"",INDEX('Policy Characteristics'!J:J,MATCH($C1240,'Policy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40" s="446" t="str">
        <f>IF(ISBLANK(INDEX('Policy Characteristics'!K:K,MATCH($C1240,'Policy Characteristics'!$C:$C,0))),"",INDEX('Policy Characteristics'!K:K,MATCH($C1240,'Policy Characteristics'!$C:$C,0)))</f>
        <v>industry-ag-main.html#eff-stds</v>
      </c>
      <c r="R1240" s="446" t="str">
        <f>IF(ISBLANK(INDEX('Policy Characteristics'!L:L,MATCH($C1240,'Policy Characteristics'!$C:$C,0))),"",INDEX('Policy Characteristics'!L:L,MATCH($C1240,'Policy Characteristics'!$C:$C,0)))</f>
        <v>industry-energy-efficiency-standards.html</v>
      </c>
    </row>
    <row r="1241" spans="1:18" s="446" customFormat="1" x14ac:dyDescent="0.25">
      <c r="A1241" s="446" t="str">
        <f>IF(ISBLANK(INDEX('Policy Characteristics'!A:A,MATCH($C1241,'Policy Characteristics'!$C:$C,0))),"",INDEX('Policy Characteristics'!A:A,MATCH($C1241,'Policy Characteristics'!$C:$C,0)))</f>
        <v>Industry</v>
      </c>
      <c r="B1241" s="467" t="str">
        <f>IF(ISBLANK(INDEX('Policy Characteristics'!B:B,MATCH($C1241,'Policy Characteristics'!$C:$C,0))),"",INDEX('Policy Characteristics'!B:B,MATCH($C1241,'Policy Characteristics'!$C:$C,0)))</f>
        <v>Industry Energy Efficiency Standards</v>
      </c>
      <c r="C1241" s="446" t="str">
        <f t="shared" si="45"/>
        <v>Percentage Improvement in Eqpt Efficiency Standards above BAU</v>
      </c>
      <c r="D1241" s="294" t="s">
        <v>3088</v>
      </c>
      <c r="E1241" s="339" t="s">
        <v>2401</v>
      </c>
      <c r="F1241" t="s">
        <v>3049</v>
      </c>
      <c r="G1241" s="339" t="s">
        <v>2405</v>
      </c>
      <c r="H1241" s="20">
        <v>1201</v>
      </c>
      <c r="I1241" s="468" t="s">
        <v>44</v>
      </c>
      <c r="J1241" s="469" t="str">
        <f>IF(ISBLANK(INDEX('Policy Characteristics'!D:D,MATCH($C1241,'Policy Characteristics'!$C:$C,0))),"",INDEX('Policy Characteristics'!D:D,MATCH($C1241,'Policy Characteristics'!$C:$C,0)))</f>
        <v>Industry Energy Efficiency Standards</v>
      </c>
      <c r="K1241" s="446" t="str">
        <f>IF(ISBLANK(INDEX('Policy Characteristics'!E:E,MATCH($C1241,'Policy Characteristics'!$C:$C,0))),"",INDEX('Policy Characteristics'!E:E,MATCH($C1241,'Policy Characteristics'!$C:$C,0)))</f>
        <v>indst efficiency standards</v>
      </c>
      <c r="L1241" s="242">
        <f>IF(ISBLANK(INDEX('Policy Characteristics'!F:F,MATCH($C1241,'Policy Characteristics'!$C:$C,0))),"",INDEX('Policy Characteristics'!F:F,MATCH($C1241,'Policy Characteristics'!$C:$C,0)))</f>
        <v>0</v>
      </c>
      <c r="M1241" s="242">
        <f>IF(ISBLANK(INDEX('Policy Characteristics'!G:G,MATCH($C1241,'Policy Characteristics'!$C:$C,0))),"",INDEX('Policy Characteristics'!G:G,MATCH($C1241,'Policy Characteristics'!$C:$C,0)))</f>
        <v>0.25</v>
      </c>
      <c r="N1241" s="242">
        <f>IF(ISBLANK(INDEX('Policy Characteristics'!H:H,MATCH($C1241,'Policy Characteristics'!$C:$C,0))),"",INDEX('Policy Characteristics'!H:H,MATCH($C1241,'Policy Characteristics'!$C:$C,0)))</f>
        <v>0.01</v>
      </c>
      <c r="O1241" s="446" t="str">
        <f>IF(ISBLANK(INDEX('Policy Characteristics'!I:I,MATCH($C1241,'Policy Characteristics'!$C:$C,0))),"",INDEX('Policy Characteristics'!I:I,MATCH($C1241,'Policy Characteristics'!$C:$C,0)))</f>
        <v>% reduction in energy use</v>
      </c>
      <c r="P1241" s="446" t="str">
        <f>IF(ISBLANK(INDEX('Policy Characteristics'!J:J,MATCH($C1241,'Policy Characteristics'!$C:$C,0))),"",INDEX('Policy Characteristics'!J:J,MATCH($C1241,'Policy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41" s="446" t="str">
        <f>IF(ISBLANK(INDEX('Policy Characteristics'!K:K,MATCH($C1241,'Policy Characteristics'!$C:$C,0))),"",INDEX('Policy Characteristics'!K:K,MATCH($C1241,'Policy Characteristics'!$C:$C,0)))</f>
        <v>industry-ag-main.html#eff-stds</v>
      </c>
      <c r="R1241" s="446" t="str">
        <f>IF(ISBLANK(INDEX('Policy Characteristics'!L:L,MATCH($C1241,'Policy Characteristics'!$C:$C,0))),"",INDEX('Policy Characteristics'!L:L,MATCH($C1241,'Policy Characteristics'!$C:$C,0)))</f>
        <v>industry-energy-efficiency-standards.html</v>
      </c>
    </row>
    <row r="1242" spans="1:18" s="446" customFormat="1" x14ac:dyDescent="0.25">
      <c r="A1242" s="446" t="str">
        <f>IF(ISBLANK(INDEX('Policy Characteristics'!A:A,MATCH($C1242,'Policy Characteristics'!$C:$C,0))),"",INDEX('Policy Characteristics'!A:A,MATCH($C1242,'Policy Characteristics'!$C:$C,0)))</f>
        <v>Industry</v>
      </c>
      <c r="B1242" s="467" t="str">
        <f>IF(ISBLANK(INDEX('Policy Characteristics'!B:B,MATCH($C1242,'Policy Characteristics'!$C:$C,0))),"",INDEX('Policy Characteristics'!B:B,MATCH($C1242,'Policy Characteristics'!$C:$C,0)))</f>
        <v>Industry Energy Efficiency Standards</v>
      </c>
      <c r="C1242" s="446" t="str">
        <f t="shared" si="45"/>
        <v>Percentage Improvement in Eqpt Efficiency Standards above BAU</v>
      </c>
      <c r="D1242" s="294" t="s">
        <v>3088</v>
      </c>
      <c r="E1242" s="339" t="s">
        <v>2402</v>
      </c>
      <c r="F1242" t="s">
        <v>3049</v>
      </c>
      <c r="G1242" s="339" t="s">
        <v>2406</v>
      </c>
      <c r="H1242" s="20">
        <v>1202</v>
      </c>
      <c r="I1242" s="468" t="s">
        <v>43</v>
      </c>
      <c r="J1242" s="469" t="str">
        <f>IF(ISBLANK(INDEX('Policy Characteristics'!D:D,MATCH($C1242,'Policy Characteristics'!$C:$C,0))),"",INDEX('Policy Characteristics'!D:D,MATCH($C1242,'Policy Characteristics'!$C:$C,0)))</f>
        <v>Industry Energy Efficiency Standards</v>
      </c>
      <c r="K1242" s="446" t="str">
        <f>IF(ISBLANK(INDEX('Policy Characteristics'!E:E,MATCH($C1242,'Policy Characteristics'!$C:$C,0))),"",INDEX('Policy Characteristics'!E:E,MATCH($C1242,'Policy Characteristics'!$C:$C,0)))</f>
        <v>indst efficiency standards</v>
      </c>
      <c r="L1242" s="242">
        <f>IF(ISBLANK(INDEX('Policy Characteristics'!F:F,MATCH($C1242,'Policy Characteristics'!$C:$C,0))),"",INDEX('Policy Characteristics'!F:F,MATCH($C1242,'Policy Characteristics'!$C:$C,0)))</f>
        <v>0</v>
      </c>
      <c r="M1242" s="242">
        <f>IF(ISBLANK(INDEX('Policy Characteristics'!G:G,MATCH($C1242,'Policy Characteristics'!$C:$C,0))),"",INDEX('Policy Characteristics'!G:G,MATCH($C1242,'Policy Characteristics'!$C:$C,0)))</f>
        <v>0.25</v>
      </c>
      <c r="N1242" s="242">
        <f>IF(ISBLANK(INDEX('Policy Characteristics'!H:H,MATCH($C1242,'Policy Characteristics'!$C:$C,0))),"",INDEX('Policy Characteristics'!H:H,MATCH($C1242,'Policy Characteristics'!$C:$C,0)))</f>
        <v>0.01</v>
      </c>
      <c r="O1242" s="446" t="str">
        <f>IF(ISBLANK(INDEX('Policy Characteristics'!I:I,MATCH($C1242,'Policy Characteristics'!$C:$C,0))),"",INDEX('Policy Characteristics'!I:I,MATCH($C1242,'Policy Characteristics'!$C:$C,0)))</f>
        <v>% reduction in energy use</v>
      </c>
      <c r="P1242" s="446" t="str">
        <f>IF(ISBLANK(INDEX('Policy Characteristics'!J:J,MATCH($C1242,'Policy Characteristics'!$C:$C,0))),"",INDEX('Policy Characteristics'!J:J,MATCH($C1242,'Policy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42" s="446" t="str">
        <f>IF(ISBLANK(INDEX('Policy Characteristics'!K:K,MATCH($C1242,'Policy Characteristics'!$C:$C,0))),"",INDEX('Policy Characteristics'!K:K,MATCH($C1242,'Policy Characteristics'!$C:$C,0)))</f>
        <v>industry-ag-main.html#eff-stds</v>
      </c>
      <c r="R1242" s="446" t="str">
        <f>IF(ISBLANK(INDEX('Policy Characteristics'!L:L,MATCH($C1242,'Policy Characteristics'!$C:$C,0))),"",INDEX('Policy Characteristics'!L:L,MATCH($C1242,'Policy Characteristics'!$C:$C,0)))</f>
        <v>industry-energy-efficiency-standards.html</v>
      </c>
    </row>
    <row r="1243" spans="1:18" s="446" customFormat="1" x14ac:dyDescent="0.25">
      <c r="A1243" s="446" t="str">
        <f>IF(ISBLANK(INDEX('Policy Characteristics'!A:A,MATCH($C1243,'Policy Characteristics'!$C:$C,0))),"",INDEX('Policy Characteristics'!A:A,MATCH($C1243,'Policy Characteristics'!$C:$C,0)))</f>
        <v>Industry</v>
      </c>
      <c r="B1243" s="467" t="str">
        <f>IF(ISBLANK(INDEX('Policy Characteristics'!B:B,MATCH($C1243,'Policy Characteristics'!$C:$C,0))),"",INDEX('Policy Characteristics'!B:B,MATCH($C1243,'Policy Characteristics'!$C:$C,0)))</f>
        <v>Industry Energy Efficiency Standards</v>
      </c>
      <c r="C1243" s="446" t="str">
        <f t="shared" si="45"/>
        <v>Percentage Improvement in Eqpt Efficiency Standards above BAU</v>
      </c>
      <c r="D1243" s="294" t="s">
        <v>3088</v>
      </c>
      <c r="E1243" s="339" t="s">
        <v>2403</v>
      </c>
      <c r="F1243" t="s">
        <v>3049</v>
      </c>
      <c r="G1243" s="339" t="s">
        <v>2409</v>
      </c>
      <c r="H1243" s="20">
        <v>1203</v>
      </c>
      <c r="I1243" s="468" t="s">
        <v>44</v>
      </c>
      <c r="J1243" s="469" t="str">
        <f>IF(ISBLANK(INDEX('Policy Characteristics'!D:D,MATCH($C1243,'Policy Characteristics'!$C:$C,0))),"",INDEX('Policy Characteristics'!D:D,MATCH($C1243,'Policy Characteristics'!$C:$C,0)))</f>
        <v>Industry Energy Efficiency Standards</v>
      </c>
      <c r="K1243" s="446" t="str">
        <f>IF(ISBLANK(INDEX('Policy Characteristics'!E:E,MATCH($C1243,'Policy Characteristics'!$C:$C,0))),"",INDEX('Policy Characteristics'!E:E,MATCH($C1243,'Policy Characteristics'!$C:$C,0)))</f>
        <v>indst efficiency standards</v>
      </c>
      <c r="L1243" s="242">
        <f>IF(ISBLANK(INDEX('Policy Characteristics'!F:F,MATCH($C1243,'Policy Characteristics'!$C:$C,0))),"",INDEX('Policy Characteristics'!F:F,MATCH($C1243,'Policy Characteristics'!$C:$C,0)))</f>
        <v>0</v>
      </c>
      <c r="M1243" s="242">
        <f>IF(ISBLANK(INDEX('Policy Characteristics'!G:G,MATCH($C1243,'Policy Characteristics'!$C:$C,0))),"",INDEX('Policy Characteristics'!G:G,MATCH($C1243,'Policy Characteristics'!$C:$C,0)))</f>
        <v>0.25</v>
      </c>
      <c r="N1243" s="242">
        <f>IF(ISBLANK(INDEX('Policy Characteristics'!H:H,MATCH($C1243,'Policy Characteristics'!$C:$C,0))),"",INDEX('Policy Characteristics'!H:H,MATCH($C1243,'Policy Characteristics'!$C:$C,0)))</f>
        <v>0.01</v>
      </c>
      <c r="O1243" s="446" t="str">
        <f>IF(ISBLANK(INDEX('Policy Characteristics'!I:I,MATCH($C1243,'Policy Characteristics'!$C:$C,0))),"",INDEX('Policy Characteristics'!I:I,MATCH($C1243,'Policy Characteristics'!$C:$C,0)))</f>
        <v>% reduction in energy use</v>
      </c>
      <c r="P1243" s="446" t="str">
        <f>IF(ISBLANK(INDEX('Policy Characteristics'!J:J,MATCH($C1243,'Policy Characteristics'!$C:$C,0))),"",INDEX('Policy Characteristics'!J:J,MATCH($C1243,'Policy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43" s="446" t="str">
        <f>IF(ISBLANK(INDEX('Policy Characteristics'!K:K,MATCH($C1243,'Policy Characteristics'!$C:$C,0))),"",INDEX('Policy Characteristics'!K:K,MATCH($C1243,'Policy Characteristics'!$C:$C,0)))</f>
        <v>industry-ag-main.html#eff-stds</v>
      </c>
      <c r="R1243" s="446" t="str">
        <f>IF(ISBLANK(INDEX('Policy Characteristics'!L:L,MATCH($C1243,'Policy Characteristics'!$C:$C,0))),"",INDEX('Policy Characteristics'!L:L,MATCH($C1243,'Policy Characteristics'!$C:$C,0)))</f>
        <v>industry-energy-efficiency-standards.html</v>
      </c>
    </row>
    <row r="1244" spans="1:18" s="446" customFormat="1" x14ac:dyDescent="0.25">
      <c r="A1244" s="446" t="str">
        <f>IF(ISBLANK(INDEX('Policy Characteristics'!A:A,MATCH($C1244,'Policy Characteristics'!$C:$C,0))),"",INDEX('Policy Characteristics'!A:A,MATCH($C1244,'Policy Characteristics'!$C:$C,0)))</f>
        <v>Industry</v>
      </c>
      <c r="B1244" s="467" t="str">
        <f>IF(ISBLANK(INDEX('Policy Characteristics'!B:B,MATCH($C1244,'Policy Characteristics'!$C:$C,0))),"",INDEX('Policy Characteristics'!B:B,MATCH($C1244,'Policy Characteristics'!$C:$C,0)))</f>
        <v>Industry Energy Efficiency Standards</v>
      </c>
      <c r="C1244" s="446" t="str">
        <f t="shared" si="45"/>
        <v>Percentage Improvement in Eqpt Efficiency Standards above BAU</v>
      </c>
      <c r="D1244" s="294" t="s">
        <v>3088</v>
      </c>
      <c r="E1244" s="339" t="s">
        <v>2706</v>
      </c>
      <c r="F1244" t="s">
        <v>3049</v>
      </c>
      <c r="G1244" s="339" t="s">
        <v>2709</v>
      </c>
      <c r="H1244" s="20">
        <v>1204</v>
      </c>
      <c r="I1244" s="468" t="s">
        <v>44</v>
      </c>
      <c r="J1244" s="469" t="str">
        <f>IF(ISBLANK(INDEX('Policy Characteristics'!D:D,MATCH($C1244,'Policy Characteristics'!$C:$C,0))),"",INDEX('Policy Characteristics'!D:D,MATCH($C1244,'Policy Characteristics'!$C:$C,0)))</f>
        <v>Industry Energy Efficiency Standards</v>
      </c>
      <c r="K1244" s="446" t="str">
        <f>IF(ISBLANK(INDEX('Policy Characteristics'!E:E,MATCH($C1244,'Policy Characteristics'!$C:$C,0))),"",INDEX('Policy Characteristics'!E:E,MATCH($C1244,'Policy Characteristics'!$C:$C,0)))</f>
        <v>indst efficiency standards</v>
      </c>
      <c r="L1244" s="242">
        <f>IF(ISBLANK(INDEX('Policy Characteristics'!F:F,MATCH($C1244,'Policy Characteristics'!$C:$C,0))),"",INDEX('Policy Characteristics'!F:F,MATCH($C1244,'Policy Characteristics'!$C:$C,0)))</f>
        <v>0</v>
      </c>
      <c r="M1244" s="242">
        <f>IF(ISBLANK(INDEX('Policy Characteristics'!G:G,MATCH($C1244,'Policy Characteristics'!$C:$C,0))),"",INDEX('Policy Characteristics'!G:G,MATCH($C1244,'Policy Characteristics'!$C:$C,0)))</f>
        <v>0.25</v>
      </c>
      <c r="N1244" s="242">
        <f>IF(ISBLANK(INDEX('Policy Characteristics'!H:H,MATCH($C1244,'Policy Characteristics'!$C:$C,0))),"",INDEX('Policy Characteristics'!H:H,MATCH($C1244,'Policy Characteristics'!$C:$C,0)))</f>
        <v>0.01</v>
      </c>
      <c r="O1244" s="446" t="str">
        <f>IF(ISBLANK(INDEX('Policy Characteristics'!I:I,MATCH($C1244,'Policy Characteristics'!$C:$C,0))),"",INDEX('Policy Characteristics'!I:I,MATCH($C1244,'Policy Characteristics'!$C:$C,0)))</f>
        <v>% reduction in energy use</v>
      </c>
      <c r="P1244" s="446" t="str">
        <f>IF(ISBLANK(INDEX('Policy Characteristics'!J:J,MATCH($C1244,'Policy Characteristics'!$C:$C,0))),"",INDEX('Policy Characteristics'!J:J,MATCH($C1244,'Policy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44" s="446" t="str">
        <f>IF(ISBLANK(INDEX('Policy Characteristics'!K:K,MATCH($C1244,'Policy Characteristics'!$C:$C,0))),"",INDEX('Policy Characteristics'!K:K,MATCH($C1244,'Policy Characteristics'!$C:$C,0)))</f>
        <v>industry-ag-main.html#eff-stds</v>
      </c>
      <c r="R1244" s="446" t="str">
        <f>IF(ISBLANK(INDEX('Policy Characteristics'!L:L,MATCH($C1244,'Policy Characteristics'!$C:$C,0))),"",INDEX('Policy Characteristics'!L:L,MATCH($C1244,'Policy Characteristics'!$C:$C,0)))</f>
        <v>industry-energy-efficiency-standards.html</v>
      </c>
    </row>
    <row r="1245" spans="1:18" s="446" customFormat="1" x14ac:dyDescent="0.25">
      <c r="A1245" s="446" t="str">
        <f>IF(ISBLANK(INDEX('Policy Characteristics'!A:A,MATCH($C1245,'Policy Characteristics'!$C:$C,0))),"",INDEX('Policy Characteristics'!A:A,MATCH($C1245,'Policy Characteristics'!$C:$C,0)))</f>
        <v>Industry</v>
      </c>
      <c r="B1245" s="467" t="str">
        <f>IF(ISBLANK(INDEX('Policy Characteristics'!B:B,MATCH($C1245,'Policy Characteristics'!$C:$C,0))),"",INDEX('Policy Characteristics'!B:B,MATCH($C1245,'Policy Characteristics'!$C:$C,0)))</f>
        <v>Industry Energy Efficiency Standards</v>
      </c>
      <c r="C1245" s="446" t="str">
        <f t="shared" si="45"/>
        <v>Percentage Improvement in Eqpt Efficiency Standards above BAU</v>
      </c>
      <c r="D1245" s="294" t="s">
        <v>3088</v>
      </c>
      <c r="E1245" s="339" t="s">
        <v>2707</v>
      </c>
      <c r="F1245" t="s">
        <v>3049</v>
      </c>
      <c r="G1245" s="339" t="s">
        <v>2711</v>
      </c>
      <c r="H1245" s="20">
        <v>1205</v>
      </c>
      <c r="I1245" s="468" t="s">
        <v>43</v>
      </c>
      <c r="J1245" s="469" t="str">
        <f>IF(ISBLANK(INDEX('Policy Characteristics'!D:D,MATCH($C1245,'Policy Characteristics'!$C:$C,0))),"",INDEX('Policy Characteristics'!D:D,MATCH($C1245,'Policy Characteristics'!$C:$C,0)))</f>
        <v>Industry Energy Efficiency Standards</v>
      </c>
      <c r="K1245" s="446" t="str">
        <f>IF(ISBLANK(INDEX('Policy Characteristics'!E:E,MATCH($C1245,'Policy Characteristics'!$C:$C,0))),"",INDEX('Policy Characteristics'!E:E,MATCH($C1245,'Policy Characteristics'!$C:$C,0)))</f>
        <v>indst efficiency standards</v>
      </c>
      <c r="L1245" s="242">
        <f>IF(ISBLANK(INDEX('Policy Characteristics'!F:F,MATCH($C1245,'Policy Characteristics'!$C:$C,0))),"",INDEX('Policy Characteristics'!F:F,MATCH($C1245,'Policy Characteristics'!$C:$C,0)))</f>
        <v>0</v>
      </c>
      <c r="M1245" s="242">
        <f>IF(ISBLANK(INDEX('Policy Characteristics'!G:G,MATCH($C1245,'Policy Characteristics'!$C:$C,0))),"",INDEX('Policy Characteristics'!G:G,MATCH($C1245,'Policy Characteristics'!$C:$C,0)))</f>
        <v>0.25</v>
      </c>
      <c r="N1245" s="242">
        <f>IF(ISBLANK(INDEX('Policy Characteristics'!H:H,MATCH($C1245,'Policy Characteristics'!$C:$C,0))),"",INDEX('Policy Characteristics'!H:H,MATCH($C1245,'Policy Characteristics'!$C:$C,0)))</f>
        <v>0.01</v>
      </c>
      <c r="O1245" s="446" t="str">
        <f>IF(ISBLANK(INDEX('Policy Characteristics'!I:I,MATCH($C1245,'Policy Characteristics'!$C:$C,0))),"",INDEX('Policy Characteristics'!I:I,MATCH($C1245,'Policy Characteristics'!$C:$C,0)))</f>
        <v>% reduction in energy use</v>
      </c>
      <c r="P1245" s="446" t="str">
        <f>IF(ISBLANK(INDEX('Policy Characteristics'!J:J,MATCH($C1245,'Policy Characteristics'!$C:$C,0))),"",INDEX('Policy Characteristics'!J:J,MATCH($C1245,'Policy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45" s="446" t="str">
        <f>IF(ISBLANK(INDEX('Policy Characteristics'!K:K,MATCH($C1245,'Policy Characteristics'!$C:$C,0))),"",INDEX('Policy Characteristics'!K:K,MATCH($C1245,'Policy Characteristics'!$C:$C,0)))</f>
        <v>industry-ag-main.html#eff-stds</v>
      </c>
      <c r="R1245" s="446" t="str">
        <f>IF(ISBLANK(INDEX('Policy Characteristics'!L:L,MATCH($C1245,'Policy Characteristics'!$C:$C,0))),"",INDEX('Policy Characteristics'!L:L,MATCH($C1245,'Policy Characteristics'!$C:$C,0)))</f>
        <v>industry-energy-efficiency-standards.html</v>
      </c>
    </row>
    <row r="1246" spans="1:18" s="446" customFormat="1" x14ac:dyDescent="0.25">
      <c r="A1246" s="446" t="str">
        <f>IF(ISBLANK(INDEX('Policy Characteristics'!A:A,MATCH($C1246,'Policy Characteristics'!$C:$C,0))),"",INDEX('Policy Characteristics'!A:A,MATCH($C1246,'Policy Characteristics'!$C:$C,0)))</f>
        <v>Industry</v>
      </c>
      <c r="B1246" s="467" t="str">
        <f>IF(ISBLANK(INDEX('Policy Characteristics'!B:B,MATCH($C1246,'Policy Characteristics'!$C:$C,0))),"",INDEX('Policy Characteristics'!B:B,MATCH($C1246,'Policy Characteristics'!$C:$C,0)))</f>
        <v>Industry Energy Efficiency Standards</v>
      </c>
      <c r="C1246" s="446" t="str">
        <f t="shared" si="45"/>
        <v>Percentage Improvement in Eqpt Efficiency Standards above BAU</v>
      </c>
      <c r="D1246" s="294" t="s">
        <v>3088</v>
      </c>
      <c r="E1246" s="339" t="s">
        <v>2708</v>
      </c>
      <c r="F1246" t="s">
        <v>3049</v>
      </c>
      <c r="G1246" s="339" t="s">
        <v>2712</v>
      </c>
      <c r="H1246" s="20">
        <v>1206</v>
      </c>
      <c r="I1246" s="468" t="s">
        <v>43</v>
      </c>
      <c r="J1246" s="469" t="str">
        <f>IF(ISBLANK(INDEX('Policy Characteristics'!D:D,MATCH($C1246,'Policy Characteristics'!$C:$C,0))),"",INDEX('Policy Characteristics'!D:D,MATCH($C1246,'Policy Characteristics'!$C:$C,0)))</f>
        <v>Industry Energy Efficiency Standards</v>
      </c>
      <c r="K1246" s="446" t="str">
        <f>IF(ISBLANK(INDEX('Policy Characteristics'!E:E,MATCH($C1246,'Policy Characteristics'!$C:$C,0))),"",INDEX('Policy Characteristics'!E:E,MATCH($C1246,'Policy Characteristics'!$C:$C,0)))</f>
        <v>indst efficiency standards</v>
      </c>
      <c r="L1246" s="242">
        <f>IF(ISBLANK(INDEX('Policy Characteristics'!F:F,MATCH($C1246,'Policy Characteristics'!$C:$C,0))),"",INDEX('Policy Characteristics'!F:F,MATCH($C1246,'Policy Characteristics'!$C:$C,0)))</f>
        <v>0</v>
      </c>
      <c r="M1246" s="242">
        <f>IF(ISBLANK(INDEX('Policy Characteristics'!G:G,MATCH($C1246,'Policy Characteristics'!$C:$C,0))),"",INDEX('Policy Characteristics'!G:G,MATCH($C1246,'Policy Characteristics'!$C:$C,0)))</f>
        <v>0.25</v>
      </c>
      <c r="N1246" s="242">
        <f>IF(ISBLANK(INDEX('Policy Characteristics'!H:H,MATCH($C1246,'Policy Characteristics'!$C:$C,0))),"",INDEX('Policy Characteristics'!H:H,MATCH($C1246,'Policy Characteristics'!$C:$C,0)))</f>
        <v>0.01</v>
      </c>
      <c r="O1246" s="446" t="str">
        <f>IF(ISBLANK(INDEX('Policy Characteristics'!I:I,MATCH($C1246,'Policy Characteristics'!$C:$C,0))),"",INDEX('Policy Characteristics'!I:I,MATCH($C1246,'Policy Characteristics'!$C:$C,0)))</f>
        <v>% reduction in energy use</v>
      </c>
      <c r="P1246" s="446" t="str">
        <f>IF(ISBLANK(INDEX('Policy Characteristics'!J:J,MATCH($C1246,'Policy Characteristics'!$C:$C,0))),"",INDEX('Policy Characteristics'!J:J,MATCH($C1246,'Policy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46" s="446" t="str">
        <f>IF(ISBLANK(INDEX('Policy Characteristics'!K:K,MATCH($C1246,'Policy Characteristics'!$C:$C,0))),"",INDEX('Policy Characteristics'!K:K,MATCH($C1246,'Policy Characteristics'!$C:$C,0)))</f>
        <v>industry-ag-main.html#eff-stds</v>
      </c>
      <c r="R1246" s="446" t="str">
        <f>IF(ISBLANK(INDEX('Policy Characteristics'!L:L,MATCH($C1246,'Policy Characteristics'!$C:$C,0))),"",INDEX('Policy Characteristics'!L:L,MATCH($C1246,'Policy Characteristics'!$C:$C,0)))</f>
        <v>industry-energy-efficiency-standards.html</v>
      </c>
    </row>
    <row r="1247" spans="1:18" s="446" customFormat="1" x14ac:dyDescent="0.25">
      <c r="A1247" s="446" t="str">
        <f>IF(ISBLANK(INDEX('Policy Characteristics'!A:A,MATCH($C1247,'Policy Characteristics'!$C:$C,0))),"",INDEX('Policy Characteristics'!A:A,MATCH($C1247,'Policy Characteristics'!$C:$C,0)))</f>
        <v>Industry</v>
      </c>
      <c r="B1247" s="467" t="str">
        <f>IF(ISBLANK(INDEX('Policy Characteristics'!B:B,MATCH($C1247,'Policy Characteristics'!$C:$C,0))),"",INDEX('Policy Characteristics'!B:B,MATCH($C1247,'Policy Characteristics'!$C:$C,0)))</f>
        <v>Industry Energy Efficiency Standards</v>
      </c>
      <c r="C1247" s="446" t="str">
        <f t="shared" si="45"/>
        <v>Percentage Improvement in Eqpt Efficiency Standards above BAU</v>
      </c>
      <c r="D1247" s="294" t="s">
        <v>3088</v>
      </c>
      <c r="E1247" s="339" t="s">
        <v>2705</v>
      </c>
      <c r="F1247" t="s">
        <v>3049</v>
      </c>
      <c r="G1247" s="339" t="s">
        <v>2710</v>
      </c>
      <c r="H1247" s="20">
        <v>1207</v>
      </c>
      <c r="I1247" s="468" t="s">
        <v>44</v>
      </c>
      <c r="J1247" s="469" t="str">
        <f>IF(ISBLANK(INDEX('Policy Characteristics'!D:D,MATCH($C1247,'Policy Characteristics'!$C:$C,0))),"",INDEX('Policy Characteristics'!D:D,MATCH($C1247,'Policy Characteristics'!$C:$C,0)))</f>
        <v>Industry Energy Efficiency Standards</v>
      </c>
      <c r="K1247" s="446" t="str">
        <f>IF(ISBLANK(INDEX('Policy Characteristics'!E:E,MATCH($C1247,'Policy Characteristics'!$C:$C,0))),"",INDEX('Policy Characteristics'!E:E,MATCH($C1247,'Policy Characteristics'!$C:$C,0)))</f>
        <v>indst efficiency standards</v>
      </c>
      <c r="L1247" s="242">
        <f>IF(ISBLANK(INDEX('Policy Characteristics'!F:F,MATCH($C1247,'Policy Characteristics'!$C:$C,0))),"",INDEX('Policy Characteristics'!F:F,MATCH($C1247,'Policy Characteristics'!$C:$C,0)))</f>
        <v>0</v>
      </c>
      <c r="M1247" s="242">
        <f>IF(ISBLANK(INDEX('Policy Characteristics'!G:G,MATCH($C1247,'Policy Characteristics'!$C:$C,0))),"",INDEX('Policy Characteristics'!G:G,MATCH($C1247,'Policy Characteristics'!$C:$C,0)))</f>
        <v>0.25</v>
      </c>
      <c r="N1247" s="242">
        <f>IF(ISBLANK(INDEX('Policy Characteristics'!H:H,MATCH($C1247,'Policy Characteristics'!$C:$C,0))),"",INDEX('Policy Characteristics'!H:H,MATCH($C1247,'Policy Characteristics'!$C:$C,0)))</f>
        <v>0.01</v>
      </c>
      <c r="O1247" s="446" t="str">
        <f>IF(ISBLANK(INDEX('Policy Characteristics'!I:I,MATCH($C1247,'Policy Characteristics'!$C:$C,0))),"",INDEX('Policy Characteristics'!I:I,MATCH($C1247,'Policy Characteristics'!$C:$C,0)))</f>
        <v>% reduction in energy use</v>
      </c>
      <c r="P1247" s="446" t="str">
        <f>IF(ISBLANK(INDEX('Policy Characteristics'!J:J,MATCH($C1247,'Policy Characteristics'!$C:$C,0))),"",INDEX('Policy Characteristics'!J:J,MATCH($C1247,'Policy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47" s="446" t="str">
        <f>IF(ISBLANK(INDEX('Policy Characteristics'!K:K,MATCH($C1247,'Policy Characteristics'!$C:$C,0))),"",INDEX('Policy Characteristics'!K:K,MATCH($C1247,'Policy Characteristics'!$C:$C,0)))</f>
        <v>industry-ag-main.html#eff-stds</v>
      </c>
      <c r="R1247" s="446" t="str">
        <f>IF(ISBLANK(INDEX('Policy Characteristics'!L:L,MATCH($C1247,'Policy Characteristics'!$C:$C,0))),"",INDEX('Policy Characteristics'!L:L,MATCH($C1247,'Policy Characteristics'!$C:$C,0)))</f>
        <v>industry-energy-efficiency-standards.html</v>
      </c>
    </row>
    <row r="1248" spans="1:18" s="446" customFormat="1" x14ac:dyDescent="0.25">
      <c r="A1248" s="446" t="str">
        <f>IF(ISBLANK(INDEX('Policy Characteristics'!A:A,MATCH($C1248,'Policy Characteristics'!$C:$C,0))),"",INDEX('Policy Characteristics'!A:A,MATCH($C1248,'Policy Characteristics'!$C:$C,0)))</f>
        <v>Industry</v>
      </c>
      <c r="B1248" s="467" t="str">
        <f>IF(ISBLANK(INDEX('Policy Characteristics'!B:B,MATCH($C1248,'Policy Characteristics'!$C:$C,0))),"",INDEX('Policy Characteristics'!B:B,MATCH($C1248,'Policy Characteristics'!$C:$C,0)))</f>
        <v>Material Efficiency, Longevity, &amp; Re-Use</v>
      </c>
      <c r="C1248" t="s">
        <v>2434</v>
      </c>
      <c r="D1248" s="339" t="s">
        <v>3076</v>
      </c>
      <c r="E1248" s="339"/>
      <c r="F1248" s="294" t="s">
        <v>3039</v>
      </c>
      <c r="G1248" s="339"/>
      <c r="H1248" s="20">
        <v>429</v>
      </c>
      <c r="I1248" s="468" t="s">
        <v>43</v>
      </c>
      <c r="J1248" s="469" t="str">
        <f>IF(ISBLANK(INDEX('Policy Characteristics'!D:D,MATCH($C1248,'Policy Characteristics'!$C:$C,0))),"",INDEX('Policy Characteristics'!D:D,MATCH($C1248,'Policy Characteristics'!$C:$C,0)))</f>
        <v>Material Efficiency, Longevity, &amp; Re-Use</v>
      </c>
      <c r="K1248" s="446" t="str">
        <f>IF(ISBLANK(INDEX('Policy Characteristics'!E:E,MATCH($C1248,'Policy Characteristics'!$C:$C,0))),"",INDEX('Policy Characteristics'!E:E,MATCH($C1248,'Policy Characteristics'!$C:$C,0)))</f>
        <v>indst reduce nonenergy product demand</v>
      </c>
      <c r="L1248" s="242">
        <f>IF(ISBLANK(INDEX('Policy Characteristics'!F:F,MATCH($C1248,'Policy Characteristics'!$C:$C,0))),"",INDEX('Policy Characteristics'!F:F,MATCH($C1248,'Policy Characteristics'!$C:$C,0)))</f>
        <v>0</v>
      </c>
      <c r="M1248" s="242">
        <f>IF(ISBLANK(INDEX('Policy Characteristics'!G:G,MATCH($C1248,'Policy Characteristics'!$C:$C,0))),"",INDEX('Policy Characteristics'!G:G,MATCH($C1248,'Policy Characteristics'!$C:$C,0)))</f>
        <v>1</v>
      </c>
      <c r="N1248" s="242">
        <f>IF(ISBLANK(INDEX('Policy Characteristics'!H:H,MATCH($C1248,'Policy Characteristics'!$C:$C,0))),"",INDEX('Policy Characteristics'!H:H,MATCH($C1248,'Policy Characteristics'!$C:$C,0)))</f>
        <v>0.01</v>
      </c>
      <c r="O1248" s="446" t="str">
        <f>IF(ISBLANK(INDEX('Policy Characteristics'!I:I,MATCH($C1248,'Policy Characteristics'!$C:$C,0))),"",INDEX('Policy Characteristics'!I:I,MATCH($C1248,'Policy Characteristics'!$C:$C,0)))</f>
        <v>% demand reduction</v>
      </c>
      <c r="P1248" s="446" t="str">
        <f>IF(ISBLANK(INDEX('Policy Characteristics'!J:J,MATCH($C1248,'Policy Characteristics'!$C:$C,0))),"",INDEX('Policy Characteristics'!J:J,MATCH($C1248,'Policy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248" s="446" t="str">
        <f>IF(ISBLANK(INDEX('Policy Characteristics'!K:K,MATCH($C1248,'Policy Characteristics'!$C:$C,0))),"",INDEX('Policy Characteristics'!K:K,MATCH($C1248,'Policy Characteristics'!$C:$C,0)))</f>
        <v/>
      </c>
      <c r="R1248" s="446" t="str">
        <f>IF(ISBLANK(INDEX('Policy Characteristics'!L:L,MATCH($C1248,'Policy Characteristics'!$C:$C,0))),"",INDEX('Policy Characteristics'!L:L,MATCH($C1248,'Policy Characteristics'!$C:$C,0)))</f>
        <v>material-efficiency-longevity-reuse.html</v>
      </c>
    </row>
    <row r="1249" spans="1:18" s="446" customFormat="1" x14ac:dyDescent="0.25">
      <c r="A1249" s="446" t="str">
        <f>IF(ISBLANK(INDEX('Policy Characteristics'!A:A,MATCH($C1249,'Policy Characteristics'!$C:$C,0))),"",INDEX('Policy Characteristics'!A:A,MATCH($C1249,'Policy Characteristics'!$C:$C,0)))</f>
        <v>Industry</v>
      </c>
      <c r="B1249" s="467" t="str">
        <f>IF(ISBLANK(INDEX('Policy Characteristics'!B:B,MATCH($C1249,'Policy Characteristics'!$C:$C,0))),"",INDEX('Policy Characteristics'!B:B,MATCH($C1249,'Policy Characteristics'!$C:$C,0)))</f>
        <v>Material Efficiency, Longevity, &amp; Re-Use</v>
      </c>
      <c r="C1249" s="446" t="str">
        <f t="shared" ref="C1249" si="46">C$1248</f>
        <v>Percent Reduction in Nonenergy Nonagriculture Industry Product Demand</v>
      </c>
      <c r="D1249" s="294" t="s">
        <v>3077</v>
      </c>
      <c r="E1249" s="339"/>
      <c r="F1249" s="294" t="s">
        <v>2580</v>
      </c>
      <c r="G1249" s="339"/>
      <c r="H1249" s="20">
        <v>430</v>
      </c>
      <c r="I1249" s="468" t="s">
        <v>43</v>
      </c>
      <c r="J1249" s="469" t="str">
        <f>IF(ISBLANK(INDEX('Policy Characteristics'!D:D,MATCH($C1249,'Policy Characteristics'!$C:$C,0))),"",INDEX('Policy Characteristics'!D:D,MATCH($C1249,'Policy Characteristics'!$C:$C,0)))</f>
        <v>Material Efficiency, Longevity, &amp; Re-Use</v>
      </c>
      <c r="K1249" s="446" t="str">
        <f>IF(ISBLANK(INDEX('Policy Characteristics'!E:E,MATCH($C1249,'Policy Characteristics'!$C:$C,0))),"",INDEX('Policy Characteristics'!E:E,MATCH($C1249,'Policy Characteristics'!$C:$C,0)))</f>
        <v>indst reduce nonenergy product demand</v>
      </c>
      <c r="L1249" s="242">
        <f>IF(ISBLANK(INDEX('Policy Characteristics'!F:F,MATCH($C1249,'Policy Characteristics'!$C:$C,0))),"",INDEX('Policy Characteristics'!F:F,MATCH($C1249,'Policy Characteristics'!$C:$C,0)))</f>
        <v>0</v>
      </c>
      <c r="M1249" s="242">
        <f>IF(ISBLANK(INDEX('Policy Characteristics'!G:G,MATCH($C1249,'Policy Characteristics'!$C:$C,0))),"",INDEX('Policy Characteristics'!G:G,MATCH($C1249,'Policy Characteristics'!$C:$C,0)))</f>
        <v>1</v>
      </c>
      <c r="N1249" s="242">
        <f>IF(ISBLANK(INDEX('Policy Characteristics'!H:H,MATCH($C1249,'Policy Characteristics'!$C:$C,0))),"",INDEX('Policy Characteristics'!H:H,MATCH($C1249,'Policy Characteristics'!$C:$C,0)))</f>
        <v>0.01</v>
      </c>
      <c r="O1249" s="446" t="str">
        <f>IF(ISBLANK(INDEX('Policy Characteristics'!I:I,MATCH($C1249,'Policy Characteristics'!$C:$C,0))),"",INDEX('Policy Characteristics'!I:I,MATCH($C1249,'Policy Characteristics'!$C:$C,0)))</f>
        <v>% demand reduction</v>
      </c>
      <c r="P1249" s="446" t="str">
        <f>IF(ISBLANK(INDEX('Policy Characteristics'!J:J,MATCH($C1249,'Policy Characteristics'!$C:$C,0))),"",INDEX('Policy Characteristics'!J:J,MATCH($C1249,'Policy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249" s="446" t="str">
        <f>IF(ISBLANK(INDEX('Policy Characteristics'!K:K,MATCH($C1249,'Policy Characteristics'!$C:$C,0))),"",INDEX('Policy Characteristics'!K:K,MATCH($C1249,'Policy Characteristics'!$C:$C,0)))</f>
        <v/>
      </c>
      <c r="R1249" s="446" t="str">
        <f>IF(ISBLANK(INDEX('Policy Characteristics'!L:L,MATCH($C1249,'Policy Characteristics'!$C:$C,0))),"",INDEX('Policy Characteristics'!L:L,MATCH($C1249,'Policy Characteristics'!$C:$C,0)))</f>
        <v>material-efficiency-longevity-reuse.html</v>
      </c>
    </row>
    <row r="1250" spans="1:18" s="446" customFormat="1" x14ac:dyDescent="0.25">
      <c r="A1250" s="446" t="str">
        <f>IF(ISBLANK(INDEX('Policy Characteristics'!A:A,MATCH($C1250,'Policy Characteristics'!$C:$C,0))),"",INDEX('Policy Characteristics'!A:A,MATCH($C1250,'Policy Characteristics'!$C:$C,0)))</f>
        <v>Industry</v>
      </c>
      <c r="B1250" s="467" t="str">
        <f>IF(ISBLANK(INDEX('Policy Characteristics'!B:B,MATCH($C1250,'Policy Characteristics'!$C:$C,0))),"",INDEX('Policy Characteristics'!B:B,MATCH($C1250,'Policy Characteristics'!$C:$C,0)))</f>
        <v>Material Efficiency, Longevity, &amp; Re-Use</v>
      </c>
      <c r="C1250" s="446" t="str">
        <f t="shared" ref="C1250" si="47">C$1248</f>
        <v>Percent Reduction in Nonenergy Nonagriculture Industry Product Demand</v>
      </c>
      <c r="D1250" s="294" t="s">
        <v>3087</v>
      </c>
      <c r="E1250" s="339"/>
      <c r="F1250" s="294" t="s">
        <v>3090</v>
      </c>
      <c r="G1250" s="339"/>
      <c r="H1250" s="20">
        <v>432</v>
      </c>
      <c r="I1250" s="468" t="s">
        <v>43</v>
      </c>
      <c r="J1250" s="469" t="str">
        <f>IF(ISBLANK(INDEX('Policy Characteristics'!D:D,MATCH($C1250,'Policy Characteristics'!$C:$C,0))),"",INDEX('Policy Characteristics'!D:D,MATCH($C1250,'Policy Characteristics'!$C:$C,0)))</f>
        <v>Material Efficiency, Longevity, &amp; Re-Use</v>
      </c>
      <c r="K1250" s="446" t="str">
        <f>IF(ISBLANK(INDEX('Policy Characteristics'!E:E,MATCH($C1250,'Policy Characteristics'!$C:$C,0))),"",INDEX('Policy Characteristics'!E:E,MATCH($C1250,'Policy Characteristics'!$C:$C,0)))</f>
        <v>indst reduce nonenergy product demand</v>
      </c>
      <c r="L1250" s="242">
        <f>IF(ISBLANK(INDEX('Policy Characteristics'!F:F,MATCH($C1250,'Policy Characteristics'!$C:$C,0))),"",INDEX('Policy Characteristics'!F:F,MATCH($C1250,'Policy Characteristics'!$C:$C,0)))</f>
        <v>0</v>
      </c>
      <c r="M1250" s="242">
        <f>IF(ISBLANK(INDEX('Policy Characteristics'!G:G,MATCH($C1250,'Policy Characteristics'!$C:$C,0))),"",INDEX('Policy Characteristics'!G:G,MATCH($C1250,'Policy Characteristics'!$C:$C,0)))</f>
        <v>1</v>
      </c>
      <c r="N1250" s="242">
        <f>IF(ISBLANK(INDEX('Policy Characteristics'!H:H,MATCH($C1250,'Policy Characteristics'!$C:$C,0))),"",INDEX('Policy Characteristics'!H:H,MATCH($C1250,'Policy Characteristics'!$C:$C,0)))</f>
        <v>0.01</v>
      </c>
      <c r="O1250" s="446" t="str">
        <f>IF(ISBLANK(INDEX('Policy Characteristics'!I:I,MATCH($C1250,'Policy Characteristics'!$C:$C,0))),"",INDEX('Policy Characteristics'!I:I,MATCH($C1250,'Policy Characteristics'!$C:$C,0)))</f>
        <v>% demand reduction</v>
      </c>
      <c r="P1250" s="446" t="str">
        <f>IF(ISBLANK(INDEX('Policy Characteristics'!J:J,MATCH($C1250,'Policy Characteristics'!$C:$C,0))),"",INDEX('Policy Characteristics'!J:J,MATCH($C1250,'Policy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250" s="446" t="str">
        <f>IF(ISBLANK(INDEX('Policy Characteristics'!K:K,MATCH($C1250,'Policy Characteristics'!$C:$C,0))),"",INDEX('Policy Characteristics'!K:K,MATCH($C1250,'Policy Characteristics'!$C:$C,0)))</f>
        <v/>
      </c>
      <c r="R1250" s="446" t="str">
        <f>IF(ISBLANK(INDEX('Policy Characteristics'!L:L,MATCH($C1250,'Policy Characteristics'!$C:$C,0))),"",INDEX('Policy Characteristics'!L:L,MATCH($C1250,'Policy Characteristics'!$C:$C,0)))</f>
        <v>material-efficiency-longevity-reuse.html</v>
      </c>
    </row>
    <row r="1251" spans="1:18" x14ac:dyDescent="0.25">
      <c r="A1251" s="446" t="str">
        <f>IF(ISBLANK(INDEX('Policy Characteristics'!A:A,MATCH($C1251,'Policy Characteristics'!$C:$C,0))),"",INDEX('Policy Characteristics'!A:A,MATCH($C1251,'Policy Characteristics'!$C:$C,0)))</f>
        <v>Industry</v>
      </c>
      <c r="B1251" s="467" t="str">
        <f>IF(ISBLANK(INDEX('Policy Characteristics'!B:B,MATCH($C1251,'Policy Characteristics'!$C:$C,0))),"",INDEX('Policy Characteristics'!B:B,MATCH($C1251,'Policy Characteristics'!$C:$C,0)))</f>
        <v>Methane Capture</v>
      </c>
      <c r="C1251" t="s">
        <v>286</v>
      </c>
      <c r="D1251" s="339" t="s">
        <v>3066</v>
      </c>
      <c r="E1251" s="339"/>
      <c r="F1251" t="s">
        <v>3030</v>
      </c>
      <c r="G1251" s="339"/>
      <c r="H1251" s="20">
        <v>1458</v>
      </c>
      <c r="I1251" s="468" t="s">
        <v>43</v>
      </c>
      <c r="J1251" s="469" t="str">
        <f>IF(ISBLANK(INDEX('Policy Characteristics'!D:D,MATCH($C1251,'Policy Characteristics'!$C:$C,0))),"",INDEX('Policy Characteristics'!D:D,MATCH($C1251,'Policy Characteristics'!$C:$C,0)))</f>
        <v>Methane Capture and Destruction</v>
      </c>
      <c r="K1251" s="446" t="str">
        <f>IF(ISBLANK(INDEX('Policy Characteristics'!E:E,MATCH($C1251,'Policy Characteristics'!$C:$C,0))),"",INDEX('Policy Characteristics'!E:E,MATCH($C1251,'Policy Characteristics'!$C:$C,0)))</f>
        <v>indst methane capture</v>
      </c>
      <c r="L1251" s="242">
        <f>IF(ISBLANK(INDEX('Policy Characteristics'!F:F,MATCH($C1251,'Policy Characteristics'!$C:$C,0))),"",INDEX('Policy Characteristics'!F:F,MATCH($C1251,'Policy Characteristics'!$C:$C,0)))</f>
        <v>0</v>
      </c>
      <c r="M1251" s="242">
        <f>IF(ISBLANK(INDEX('Policy Characteristics'!G:G,MATCH($C1251,'Policy Characteristics'!$C:$C,0))),"",INDEX('Policy Characteristics'!G:G,MATCH($C1251,'Policy Characteristics'!$C:$C,0)))</f>
        <v>1</v>
      </c>
      <c r="N1251" s="242">
        <f>IF(ISBLANK(INDEX('Policy Characteristics'!H:H,MATCH($C1251,'Policy Characteristics'!$C:$C,0))),"",INDEX('Policy Characteristics'!H:H,MATCH($C1251,'Policy Characteristics'!$C:$C,0)))</f>
        <v>0.01</v>
      </c>
      <c r="O1251" s="446" t="str">
        <f>IF(ISBLANK(INDEX('Policy Characteristics'!I:I,MATCH($C1251,'Policy Characteristics'!$C:$C,0))),"",INDEX('Policy Characteristics'!I:I,MATCH($C1251,'Policy Characteristics'!$C:$C,0)))</f>
        <v>% of potential achieved</v>
      </c>
      <c r="P1251" s="446" t="str">
        <f>IF(ISBLANK(INDEX('Policy Characteristics'!J:J,MATCH($C1251,'Policy Characteristics'!$C:$C,0))),"",INDEX('Policy Characteristics'!J:J,MATCH($C1251,'Policy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251" s="446" t="str">
        <f>IF(ISBLANK(INDEX('Policy Characteristics'!K:K,MATCH($C1251,'Policy Characteristics'!$C:$C,0))),"",INDEX('Policy Characteristics'!K:K,MATCH($C1251,'Policy Characteristics'!$C:$C,0)))</f>
        <v>industry-ag-main.html#methane-capture</v>
      </c>
      <c r="R1251" s="446" t="str">
        <f>IF(ISBLANK(INDEX('Policy Characteristics'!L:L,MATCH($C1251,'Policy Characteristics'!$C:$C,0))),"",INDEX('Policy Characteristics'!L:L,MATCH($C1251,'Policy Characteristics'!$C:$C,0)))</f>
        <v>methane-capture.html</v>
      </c>
    </row>
    <row r="1252" spans="1:18" x14ac:dyDescent="0.25">
      <c r="A1252" s="446" t="str">
        <f>IF(ISBLANK(INDEX('Policy Characteristics'!A:A,MATCH($C1252,'Policy Characteristics'!$C:$C,0))),"",INDEX('Policy Characteristics'!A:A,MATCH($C1252,'Policy Characteristics'!$C:$C,0)))</f>
        <v>Industry</v>
      </c>
      <c r="B1252" s="467" t="str">
        <f>IF(ISBLANK(INDEX('Policy Characteristics'!B:B,MATCH($C1252,'Policy Characteristics'!$C:$C,0))),"",INDEX('Policy Characteristics'!B:B,MATCH($C1252,'Policy Characteristics'!$C:$C,0)))</f>
        <v>Methane Capture</v>
      </c>
      <c r="C1252" s="446" t="str">
        <f t="shared" ref="C1252:C1254" si="48">C$1251</f>
        <v>Fraction of Methane Capture Opportunities Achieved</v>
      </c>
      <c r="D1252" s="339" t="s">
        <v>3086</v>
      </c>
      <c r="E1252" s="339"/>
      <c r="F1252" t="s">
        <v>3048</v>
      </c>
      <c r="G1252" s="339"/>
      <c r="H1252" s="20">
        <v>1459</v>
      </c>
      <c r="I1252" s="468" t="s">
        <v>43</v>
      </c>
      <c r="J1252" s="469" t="str">
        <f>IF(ISBLANK(INDEX('Policy Characteristics'!D:D,MATCH($C1252,'Policy Characteristics'!$C:$C,0))),"",INDEX('Policy Characteristics'!D:D,MATCH($C1252,'Policy Characteristics'!$C:$C,0)))</f>
        <v>Methane Capture and Destruction</v>
      </c>
      <c r="K1252" s="446" t="str">
        <f>IF(ISBLANK(INDEX('Policy Characteristics'!E:E,MATCH($C1252,'Policy Characteristics'!$C:$C,0))),"",INDEX('Policy Characteristics'!E:E,MATCH($C1252,'Policy Characteristics'!$C:$C,0)))</f>
        <v>indst methane capture</v>
      </c>
      <c r="L1252" s="242">
        <f>IF(ISBLANK(INDEX('Policy Characteristics'!F:F,MATCH($C1252,'Policy Characteristics'!$C:$C,0))),"",INDEX('Policy Characteristics'!F:F,MATCH($C1252,'Policy Characteristics'!$C:$C,0)))</f>
        <v>0</v>
      </c>
      <c r="M1252" s="242">
        <f>IF(ISBLANK(INDEX('Policy Characteristics'!G:G,MATCH($C1252,'Policy Characteristics'!$C:$C,0))),"",INDEX('Policy Characteristics'!G:G,MATCH($C1252,'Policy Characteristics'!$C:$C,0)))</f>
        <v>1</v>
      </c>
      <c r="N1252" s="242">
        <f>IF(ISBLANK(INDEX('Policy Characteristics'!H:H,MATCH($C1252,'Policy Characteristics'!$C:$C,0))),"",INDEX('Policy Characteristics'!H:H,MATCH($C1252,'Policy Characteristics'!$C:$C,0)))</f>
        <v>0.01</v>
      </c>
      <c r="O1252" s="446" t="str">
        <f>IF(ISBLANK(INDEX('Policy Characteristics'!I:I,MATCH($C1252,'Policy Characteristics'!$C:$C,0))),"",INDEX('Policy Characteristics'!I:I,MATCH($C1252,'Policy Characteristics'!$C:$C,0)))</f>
        <v>% of potential achieved</v>
      </c>
      <c r="P1252" s="446" t="str">
        <f>IF(ISBLANK(INDEX('Policy Characteristics'!J:J,MATCH($C1252,'Policy Characteristics'!$C:$C,0))),"",INDEX('Policy Characteristics'!J:J,MATCH($C1252,'Policy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252" s="446" t="str">
        <f>IF(ISBLANK(INDEX('Policy Characteristics'!K:K,MATCH($C1252,'Policy Characteristics'!$C:$C,0))),"",INDEX('Policy Characteristics'!K:K,MATCH($C1252,'Policy Characteristics'!$C:$C,0)))</f>
        <v>industry-ag-main.html#methane-capture</v>
      </c>
      <c r="R1252" s="446" t="str">
        <f>IF(ISBLANK(INDEX('Policy Characteristics'!L:L,MATCH($C1252,'Policy Characteristics'!$C:$C,0))),"",INDEX('Policy Characteristics'!L:L,MATCH($C1252,'Policy Characteristics'!$C:$C,0)))</f>
        <v>methane-capture.html</v>
      </c>
    </row>
    <row r="1253" spans="1:18" x14ac:dyDescent="0.25">
      <c r="A1253" s="446" t="str">
        <f>IF(ISBLANK(INDEX('Policy Characteristics'!A:A,MATCH($C1253,'Policy Characteristics'!$C:$C,0))),"",INDEX('Policy Characteristics'!A:A,MATCH($C1253,'Policy Characteristics'!$C:$C,0)))</f>
        <v>Industry</v>
      </c>
      <c r="B1253" s="467" t="str">
        <f>IF(ISBLANK(INDEX('Policy Characteristics'!B:B,MATCH($C1253,'Policy Characteristics'!$C:$C,0))),"",INDEX('Policy Characteristics'!B:B,MATCH($C1253,'Policy Characteristics'!$C:$C,0)))</f>
        <v>Methane Capture</v>
      </c>
      <c r="C1253" s="446" t="str">
        <f t="shared" si="48"/>
        <v>Fraction of Methane Capture Opportunities Achieved</v>
      </c>
      <c r="D1253" s="339" t="s">
        <v>3065</v>
      </c>
      <c r="E1253" s="339"/>
      <c r="F1253" t="s">
        <v>2760</v>
      </c>
      <c r="G1253" s="339"/>
      <c r="H1253" s="20">
        <v>513</v>
      </c>
      <c r="I1253" s="468" t="s">
        <v>43</v>
      </c>
      <c r="J1253" s="469" t="str">
        <f>IF(ISBLANK(INDEX('Policy Characteristics'!D:D,MATCH($C1253,'Policy Characteristics'!$C:$C,0))),"",INDEX('Policy Characteristics'!D:D,MATCH($C1253,'Policy Characteristics'!$C:$C,0)))</f>
        <v>Methane Capture and Destruction</v>
      </c>
      <c r="K1253" s="446" t="str">
        <f>IF(ISBLANK(INDEX('Policy Characteristics'!E:E,MATCH($C1253,'Policy Characteristics'!$C:$C,0))),"",INDEX('Policy Characteristics'!E:E,MATCH($C1253,'Policy Characteristics'!$C:$C,0)))</f>
        <v>indst methane capture</v>
      </c>
      <c r="L1253" s="242">
        <f>IF(ISBLANK(INDEX('Policy Characteristics'!F:F,MATCH($C1253,'Policy Characteristics'!$C:$C,0))),"",INDEX('Policy Characteristics'!F:F,MATCH($C1253,'Policy Characteristics'!$C:$C,0)))</f>
        <v>0</v>
      </c>
      <c r="M1253" s="242">
        <f>IF(ISBLANK(INDEX('Policy Characteristics'!G:G,MATCH($C1253,'Policy Characteristics'!$C:$C,0))),"",INDEX('Policy Characteristics'!G:G,MATCH($C1253,'Policy Characteristics'!$C:$C,0)))</f>
        <v>1</v>
      </c>
      <c r="N1253" s="242">
        <f>IF(ISBLANK(INDEX('Policy Characteristics'!H:H,MATCH($C1253,'Policy Characteristics'!$C:$C,0))),"",INDEX('Policy Characteristics'!H:H,MATCH($C1253,'Policy Characteristics'!$C:$C,0)))</f>
        <v>0.01</v>
      </c>
      <c r="O1253" s="446" t="str">
        <f>IF(ISBLANK(INDEX('Policy Characteristics'!I:I,MATCH($C1253,'Policy Characteristics'!$C:$C,0))),"",INDEX('Policy Characteristics'!I:I,MATCH($C1253,'Policy Characteristics'!$C:$C,0)))</f>
        <v>% of potential achieved</v>
      </c>
      <c r="P1253" s="446" t="str">
        <f>IF(ISBLANK(INDEX('Policy Characteristics'!J:J,MATCH($C1253,'Policy Characteristics'!$C:$C,0))),"",INDEX('Policy Characteristics'!J:J,MATCH($C1253,'Policy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253" s="446" t="str">
        <f>IF(ISBLANK(INDEX('Policy Characteristics'!K:K,MATCH($C1253,'Policy Characteristics'!$C:$C,0))),"",INDEX('Policy Characteristics'!K:K,MATCH($C1253,'Policy Characteristics'!$C:$C,0)))</f>
        <v>industry-ag-main.html#methane-capture</v>
      </c>
      <c r="R1253" s="446" t="str">
        <f>IF(ISBLANK(INDEX('Policy Characteristics'!L:L,MATCH($C1253,'Policy Characteristics'!$C:$C,0))),"",INDEX('Policy Characteristics'!L:L,MATCH($C1253,'Policy Characteristics'!$C:$C,0)))</f>
        <v>methane-capture.html</v>
      </c>
    </row>
    <row r="1254" spans="1:18" x14ac:dyDescent="0.25">
      <c r="A1254" s="446" t="str">
        <f>IF(ISBLANK(INDEX('Policy Characteristics'!A:A,MATCH($C1254,'Policy Characteristics'!$C:$C,0))),"",INDEX('Policy Characteristics'!A:A,MATCH($C1254,'Policy Characteristics'!$C:$C,0)))</f>
        <v>Industry</v>
      </c>
      <c r="B1254" s="467" t="str">
        <f>IF(ISBLANK(INDEX('Policy Characteristics'!B:B,MATCH($C1254,'Policy Characteristics'!$C:$C,0))),"",INDEX('Policy Characteristics'!B:B,MATCH($C1254,'Policy Characteristics'!$C:$C,0)))</f>
        <v>Methane Capture</v>
      </c>
      <c r="C1254" s="446" t="str">
        <f t="shared" si="48"/>
        <v>Fraction of Methane Capture Opportunities Achieved</v>
      </c>
      <c r="D1254" s="339" t="s">
        <v>3087</v>
      </c>
      <c r="E1254" s="339"/>
      <c r="F1254" t="s">
        <v>3090</v>
      </c>
      <c r="G1254" s="339"/>
      <c r="H1254" s="20">
        <v>514</v>
      </c>
      <c r="I1254" s="468" t="s">
        <v>43</v>
      </c>
      <c r="J1254" s="469" t="str">
        <f>IF(ISBLANK(INDEX('Policy Characteristics'!D:D,MATCH($C1254,'Policy Characteristics'!$C:$C,0))),"",INDEX('Policy Characteristics'!D:D,MATCH($C1254,'Policy Characteristics'!$C:$C,0)))</f>
        <v>Methane Capture and Destruction</v>
      </c>
      <c r="K1254" s="446" t="str">
        <f>IF(ISBLANK(INDEX('Policy Characteristics'!E:E,MATCH($C1254,'Policy Characteristics'!$C:$C,0))),"",INDEX('Policy Characteristics'!E:E,MATCH($C1254,'Policy Characteristics'!$C:$C,0)))</f>
        <v>indst methane capture</v>
      </c>
      <c r="L1254" s="242">
        <f>IF(ISBLANK(INDEX('Policy Characteristics'!F:F,MATCH($C1254,'Policy Characteristics'!$C:$C,0))),"",INDEX('Policy Characteristics'!F:F,MATCH($C1254,'Policy Characteristics'!$C:$C,0)))</f>
        <v>0</v>
      </c>
      <c r="M1254" s="242">
        <f>IF(ISBLANK(INDEX('Policy Characteristics'!G:G,MATCH($C1254,'Policy Characteristics'!$C:$C,0))),"",INDEX('Policy Characteristics'!G:G,MATCH($C1254,'Policy Characteristics'!$C:$C,0)))</f>
        <v>1</v>
      </c>
      <c r="N1254" s="242">
        <f>IF(ISBLANK(INDEX('Policy Characteristics'!H:H,MATCH($C1254,'Policy Characteristics'!$C:$C,0))),"",INDEX('Policy Characteristics'!H:H,MATCH($C1254,'Policy Characteristics'!$C:$C,0)))</f>
        <v>0.01</v>
      </c>
      <c r="O1254" s="446" t="str">
        <f>IF(ISBLANK(INDEX('Policy Characteristics'!I:I,MATCH($C1254,'Policy Characteristics'!$C:$C,0))),"",INDEX('Policy Characteristics'!I:I,MATCH($C1254,'Policy Characteristics'!$C:$C,0)))</f>
        <v>% of potential achieved</v>
      </c>
      <c r="P1254" s="446" t="str">
        <f>IF(ISBLANK(INDEX('Policy Characteristics'!J:J,MATCH($C1254,'Policy Characteristics'!$C:$C,0))),"",INDEX('Policy Characteristics'!J:J,MATCH($C1254,'Policy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254" s="446" t="str">
        <f>IF(ISBLANK(INDEX('Policy Characteristics'!K:K,MATCH($C1254,'Policy Characteristics'!$C:$C,0))),"",INDEX('Policy Characteristics'!K:K,MATCH($C1254,'Policy Characteristics'!$C:$C,0)))</f>
        <v>industry-ag-main.html#methane-capture</v>
      </c>
      <c r="R1254" s="446" t="str">
        <f>IF(ISBLANK(INDEX('Policy Characteristics'!L:L,MATCH($C1254,'Policy Characteristics'!$C:$C,0))),"",INDEX('Policy Characteristics'!L:L,MATCH($C1254,'Policy Characteristics'!$C:$C,0)))</f>
        <v>methane-capture.html</v>
      </c>
    </row>
    <row r="1255" spans="1:18" x14ac:dyDescent="0.25">
      <c r="A1255" s="446" t="str">
        <f>IF(ISBLANK(INDEX('Policy Characteristics'!A:A,MATCH($C1255,'Policy Characteristics'!$C:$C,0))),"",INDEX('Policy Characteristics'!A:A,MATCH($C1255,'Policy Characteristics'!$C:$C,0)))</f>
        <v>Industry</v>
      </c>
      <c r="B1255" s="467" t="str">
        <f>IF(ISBLANK(INDEX('Policy Characteristics'!B:B,MATCH($C1255,'Policy Characteristics'!$C:$C,0))),"",INDEX('Policy Characteristics'!B:B,MATCH($C1255,'Policy Characteristics'!$C:$C,0)))</f>
        <v>Methane Destruction</v>
      </c>
      <c r="C1255" t="s">
        <v>287</v>
      </c>
      <c r="D1255" s="339" t="s">
        <v>3066</v>
      </c>
      <c r="E1255" s="339"/>
      <c r="F1255" t="s">
        <v>3030</v>
      </c>
      <c r="G1255" s="339"/>
      <c r="H1255" s="20">
        <v>1460</v>
      </c>
      <c r="I1255" s="468" t="s">
        <v>43</v>
      </c>
      <c r="J1255" s="469" t="str">
        <f>IF(ISBLANK(INDEX('Policy Characteristics'!D:D,MATCH($C1255,'Policy Characteristics'!$C:$C,0))),"",INDEX('Policy Characteristics'!D:D,MATCH($C1255,'Policy Characteristics'!$C:$C,0)))</f>
        <v>Methane Capture and Destruction</v>
      </c>
      <c r="K1255" s="446" t="str">
        <f>IF(ISBLANK(INDEX('Policy Characteristics'!E:E,MATCH($C1255,'Policy Characteristics'!$C:$C,0))),"",INDEX('Policy Characteristics'!E:E,MATCH($C1255,'Policy Characteristics'!$C:$C,0)))</f>
        <v>indst methane destruction</v>
      </c>
      <c r="L1255" s="242">
        <f>IF(ISBLANK(INDEX('Policy Characteristics'!F:F,MATCH($C1255,'Policy Characteristics'!$C:$C,0))),"",INDEX('Policy Characteristics'!F:F,MATCH($C1255,'Policy Characteristics'!$C:$C,0)))</f>
        <v>0</v>
      </c>
      <c r="M1255" s="242">
        <f>IF(ISBLANK(INDEX('Policy Characteristics'!G:G,MATCH($C1255,'Policy Characteristics'!$C:$C,0))),"",INDEX('Policy Characteristics'!G:G,MATCH($C1255,'Policy Characteristics'!$C:$C,0)))</f>
        <v>1</v>
      </c>
      <c r="N1255" s="242">
        <f>IF(ISBLANK(INDEX('Policy Characteristics'!H:H,MATCH($C1255,'Policy Characteristics'!$C:$C,0))),"",INDEX('Policy Characteristics'!H:H,MATCH($C1255,'Policy Characteristics'!$C:$C,0)))</f>
        <v>0.01</v>
      </c>
      <c r="O1255" s="446" t="str">
        <f>IF(ISBLANK(INDEX('Policy Characteristics'!I:I,MATCH($C1255,'Policy Characteristics'!$C:$C,0))),"",INDEX('Policy Characteristics'!I:I,MATCH($C1255,'Policy Characteristics'!$C:$C,0)))</f>
        <v>% of potential achieved</v>
      </c>
      <c r="P1255" s="446" t="str">
        <f>IF(ISBLANK(INDEX('Policy Characteristics'!J:J,MATCH($C1255,'Policy Characteristics'!$C:$C,0))),"",INDEX('Policy Characteristics'!J:J,MATCH($C1255,'Policy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255" s="446" t="str">
        <f>IF(ISBLANK(INDEX('Policy Characteristics'!K:K,MATCH($C1255,'Policy Characteristics'!$C:$C,0))),"",INDEX('Policy Characteristics'!K:K,MATCH($C1255,'Policy Characteristics'!$C:$C,0)))</f>
        <v>industry-ag-main.html#methane-destr</v>
      </c>
      <c r="R1255" s="446" t="str">
        <f>IF(ISBLANK(INDEX('Policy Characteristics'!L:L,MATCH($C1255,'Policy Characteristics'!$C:$C,0))),"",INDEX('Policy Characteristics'!L:L,MATCH($C1255,'Policy Characteristics'!$C:$C,0)))</f>
        <v>methane-destruction.html</v>
      </c>
    </row>
    <row r="1256" spans="1:18" x14ac:dyDescent="0.25">
      <c r="A1256" s="446" t="str">
        <f>IF(ISBLANK(INDEX('Policy Characteristics'!A:A,MATCH($C1256,'Policy Characteristics'!$C:$C,0))),"",INDEX('Policy Characteristics'!A:A,MATCH($C1256,'Policy Characteristics'!$C:$C,0)))</f>
        <v>Industry</v>
      </c>
      <c r="B1256" s="467" t="str">
        <f>IF(ISBLANK(INDEX('Policy Characteristics'!B:B,MATCH($C1256,'Policy Characteristics'!$C:$C,0))),"",INDEX('Policy Characteristics'!B:B,MATCH($C1256,'Policy Characteristics'!$C:$C,0)))</f>
        <v>Methane Destruction</v>
      </c>
      <c r="C1256" s="446" t="str">
        <f t="shared" ref="C1256:C1258" si="49">C$1255</f>
        <v>Fraction of Methane Destruction Opportunities Achieved</v>
      </c>
      <c r="D1256" s="339" t="s">
        <v>3086</v>
      </c>
      <c r="E1256" s="339"/>
      <c r="F1256" t="s">
        <v>3048</v>
      </c>
      <c r="G1256" s="339"/>
      <c r="H1256" s="20">
        <v>1461</v>
      </c>
      <c r="I1256" s="468" t="s">
        <v>43</v>
      </c>
      <c r="J1256" s="469" t="str">
        <f>IF(ISBLANK(INDEX('Policy Characteristics'!D:D,MATCH($C1256,'Policy Characteristics'!$C:$C,0))),"",INDEX('Policy Characteristics'!D:D,MATCH($C1256,'Policy Characteristics'!$C:$C,0)))</f>
        <v>Methane Capture and Destruction</v>
      </c>
      <c r="K1256" s="446" t="str">
        <f>IF(ISBLANK(INDEX('Policy Characteristics'!E:E,MATCH($C1256,'Policy Characteristics'!$C:$C,0))),"",INDEX('Policy Characteristics'!E:E,MATCH($C1256,'Policy Characteristics'!$C:$C,0)))</f>
        <v>indst methane destruction</v>
      </c>
      <c r="L1256" s="242">
        <f>IF(ISBLANK(INDEX('Policy Characteristics'!F:F,MATCH($C1256,'Policy Characteristics'!$C:$C,0))),"",INDEX('Policy Characteristics'!F:F,MATCH($C1256,'Policy Characteristics'!$C:$C,0)))</f>
        <v>0</v>
      </c>
      <c r="M1256" s="242">
        <f>IF(ISBLANK(INDEX('Policy Characteristics'!G:G,MATCH($C1256,'Policy Characteristics'!$C:$C,0))),"",INDEX('Policy Characteristics'!G:G,MATCH($C1256,'Policy Characteristics'!$C:$C,0)))</f>
        <v>1</v>
      </c>
      <c r="N1256" s="242">
        <f>IF(ISBLANK(INDEX('Policy Characteristics'!H:H,MATCH($C1256,'Policy Characteristics'!$C:$C,0))),"",INDEX('Policy Characteristics'!H:H,MATCH($C1256,'Policy Characteristics'!$C:$C,0)))</f>
        <v>0.01</v>
      </c>
      <c r="O1256" s="446" t="str">
        <f>IF(ISBLANK(INDEX('Policy Characteristics'!I:I,MATCH($C1256,'Policy Characteristics'!$C:$C,0))),"",INDEX('Policy Characteristics'!I:I,MATCH($C1256,'Policy Characteristics'!$C:$C,0)))</f>
        <v>% of potential achieved</v>
      </c>
      <c r="P1256" s="446" t="str">
        <f>IF(ISBLANK(INDEX('Policy Characteristics'!J:J,MATCH($C1256,'Policy Characteristics'!$C:$C,0))),"",INDEX('Policy Characteristics'!J:J,MATCH($C1256,'Policy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256" s="446" t="str">
        <f>IF(ISBLANK(INDEX('Policy Characteristics'!K:K,MATCH($C1256,'Policy Characteristics'!$C:$C,0))),"",INDEX('Policy Characteristics'!K:K,MATCH($C1256,'Policy Characteristics'!$C:$C,0)))</f>
        <v>industry-ag-main.html#methane-destr</v>
      </c>
      <c r="R1256" s="446" t="str">
        <f>IF(ISBLANK(INDEX('Policy Characteristics'!L:L,MATCH($C1256,'Policy Characteristics'!$C:$C,0))),"",INDEX('Policy Characteristics'!L:L,MATCH($C1256,'Policy Characteristics'!$C:$C,0)))</f>
        <v>methane-destruction.html</v>
      </c>
    </row>
    <row r="1257" spans="1:18" x14ac:dyDescent="0.25">
      <c r="A1257" s="446" t="str">
        <f>IF(ISBLANK(INDEX('Policy Characteristics'!A:A,MATCH($C1257,'Policy Characteristics'!$C:$C,0))),"",INDEX('Policy Characteristics'!A:A,MATCH($C1257,'Policy Characteristics'!$C:$C,0)))</f>
        <v>Industry</v>
      </c>
      <c r="B1257" s="467" t="str">
        <f>IF(ISBLANK(INDEX('Policy Characteristics'!B:B,MATCH($C1257,'Policy Characteristics'!$C:$C,0))),"",INDEX('Policy Characteristics'!B:B,MATCH($C1257,'Policy Characteristics'!$C:$C,0)))</f>
        <v>Methane Destruction</v>
      </c>
      <c r="C1257" s="446" t="str">
        <f t="shared" si="49"/>
        <v>Fraction of Methane Destruction Opportunities Achieved</v>
      </c>
      <c r="D1257" s="339" t="s">
        <v>3065</v>
      </c>
      <c r="E1257" s="339"/>
      <c r="F1257" t="s">
        <v>2760</v>
      </c>
      <c r="G1257" s="339"/>
      <c r="H1257" s="20">
        <v>515</v>
      </c>
      <c r="I1257" s="468" t="s">
        <v>43</v>
      </c>
      <c r="J1257" s="469" t="str">
        <f>IF(ISBLANK(INDEX('Policy Characteristics'!D:D,MATCH($C1257,'Policy Characteristics'!$C:$C,0))),"",INDEX('Policy Characteristics'!D:D,MATCH($C1257,'Policy Characteristics'!$C:$C,0)))</f>
        <v>Methane Capture and Destruction</v>
      </c>
      <c r="K1257" s="446" t="str">
        <f>IF(ISBLANK(INDEX('Policy Characteristics'!E:E,MATCH($C1257,'Policy Characteristics'!$C:$C,0))),"",INDEX('Policy Characteristics'!E:E,MATCH($C1257,'Policy Characteristics'!$C:$C,0)))</f>
        <v>indst methane destruction</v>
      </c>
      <c r="L1257" s="242">
        <f>IF(ISBLANK(INDEX('Policy Characteristics'!F:F,MATCH($C1257,'Policy Characteristics'!$C:$C,0))),"",INDEX('Policy Characteristics'!F:F,MATCH($C1257,'Policy Characteristics'!$C:$C,0)))</f>
        <v>0</v>
      </c>
      <c r="M1257" s="242">
        <f>IF(ISBLANK(INDEX('Policy Characteristics'!G:G,MATCH($C1257,'Policy Characteristics'!$C:$C,0))),"",INDEX('Policy Characteristics'!G:G,MATCH($C1257,'Policy Characteristics'!$C:$C,0)))</f>
        <v>1</v>
      </c>
      <c r="N1257" s="242">
        <f>IF(ISBLANK(INDEX('Policy Characteristics'!H:H,MATCH($C1257,'Policy Characteristics'!$C:$C,0))),"",INDEX('Policy Characteristics'!H:H,MATCH($C1257,'Policy Characteristics'!$C:$C,0)))</f>
        <v>0.01</v>
      </c>
      <c r="O1257" s="446" t="str">
        <f>IF(ISBLANK(INDEX('Policy Characteristics'!I:I,MATCH($C1257,'Policy Characteristics'!$C:$C,0))),"",INDEX('Policy Characteristics'!I:I,MATCH($C1257,'Policy Characteristics'!$C:$C,0)))</f>
        <v>% of potential achieved</v>
      </c>
      <c r="P1257" s="446" t="str">
        <f>IF(ISBLANK(INDEX('Policy Characteristics'!J:J,MATCH($C1257,'Policy Characteristics'!$C:$C,0))),"",INDEX('Policy Characteristics'!J:J,MATCH($C1257,'Policy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257" s="446" t="str">
        <f>IF(ISBLANK(INDEX('Policy Characteristics'!K:K,MATCH($C1257,'Policy Characteristics'!$C:$C,0))),"",INDEX('Policy Characteristics'!K:K,MATCH($C1257,'Policy Characteristics'!$C:$C,0)))</f>
        <v>industry-ag-main.html#methane-destr</v>
      </c>
      <c r="R1257" s="446" t="str">
        <f>IF(ISBLANK(INDEX('Policy Characteristics'!L:L,MATCH($C1257,'Policy Characteristics'!$C:$C,0))),"",INDEX('Policy Characteristics'!L:L,MATCH($C1257,'Policy Characteristics'!$C:$C,0)))</f>
        <v>methane-destruction.html</v>
      </c>
    </row>
    <row r="1258" spans="1:18" x14ac:dyDescent="0.25">
      <c r="A1258" s="446" t="str">
        <f>IF(ISBLANK(INDEX('Policy Characteristics'!A:A,MATCH($C1258,'Policy Characteristics'!$C:$C,0))),"",INDEX('Policy Characteristics'!A:A,MATCH($C1258,'Policy Characteristics'!$C:$C,0)))</f>
        <v>Industry</v>
      </c>
      <c r="B1258" s="467" t="str">
        <f>IF(ISBLANK(INDEX('Policy Characteristics'!B:B,MATCH($C1258,'Policy Characteristics'!$C:$C,0))),"",INDEX('Policy Characteristics'!B:B,MATCH($C1258,'Policy Characteristics'!$C:$C,0)))</f>
        <v>Methane Destruction</v>
      </c>
      <c r="C1258" s="446" t="str">
        <f t="shared" si="49"/>
        <v>Fraction of Methane Destruction Opportunities Achieved</v>
      </c>
      <c r="D1258" s="339" t="s">
        <v>3087</v>
      </c>
      <c r="E1258" s="339"/>
      <c r="F1258" t="s">
        <v>3090</v>
      </c>
      <c r="G1258" s="339"/>
      <c r="H1258" s="20">
        <v>516</v>
      </c>
      <c r="I1258" s="468" t="s">
        <v>43</v>
      </c>
      <c r="J1258" s="469" t="str">
        <f>IF(ISBLANK(INDEX('Policy Characteristics'!D:D,MATCH($C1258,'Policy Characteristics'!$C:$C,0))),"",INDEX('Policy Characteristics'!D:D,MATCH($C1258,'Policy Characteristics'!$C:$C,0)))</f>
        <v>Methane Capture and Destruction</v>
      </c>
      <c r="K1258" s="446" t="str">
        <f>IF(ISBLANK(INDEX('Policy Characteristics'!E:E,MATCH($C1258,'Policy Characteristics'!$C:$C,0))),"",INDEX('Policy Characteristics'!E:E,MATCH($C1258,'Policy Characteristics'!$C:$C,0)))</f>
        <v>indst methane destruction</v>
      </c>
      <c r="L1258" s="242">
        <f>IF(ISBLANK(INDEX('Policy Characteristics'!F:F,MATCH($C1258,'Policy Characteristics'!$C:$C,0))),"",INDEX('Policy Characteristics'!F:F,MATCH($C1258,'Policy Characteristics'!$C:$C,0)))</f>
        <v>0</v>
      </c>
      <c r="M1258" s="242">
        <f>IF(ISBLANK(INDEX('Policy Characteristics'!G:G,MATCH($C1258,'Policy Characteristics'!$C:$C,0))),"",INDEX('Policy Characteristics'!G:G,MATCH($C1258,'Policy Characteristics'!$C:$C,0)))</f>
        <v>1</v>
      </c>
      <c r="N1258" s="242">
        <f>IF(ISBLANK(INDEX('Policy Characteristics'!H:H,MATCH($C1258,'Policy Characteristics'!$C:$C,0))),"",INDEX('Policy Characteristics'!H:H,MATCH($C1258,'Policy Characteristics'!$C:$C,0)))</f>
        <v>0.01</v>
      </c>
      <c r="O1258" s="446" t="str">
        <f>IF(ISBLANK(INDEX('Policy Characteristics'!I:I,MATCH($C1258,'Policy Characteristics'!$C:$C,0))),"",INDEX('Policy Characteristics'!I:I,MATCH($C1258,'Policy Characteristics'!$C:$C,0)))</f>
        <v>% of potential achieved</v>
      </c>
      <c r="P1258" s="446" t="str">
        <f>IF(ISBLANK(INDEX('Policy Characteristics'!J:J,MATCH($C1258,'Policy Characteristics'!$C:$C,0))),"",INDEX('Policy Characteristics'!J:J,MATCH($C1258,'Policy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258" s="446" t="str">
        <f>IF(ISBLANK(INDEX('Policy Characteristics'!K:K,MATCH($C1258,'Policy Characteristics'!$C:$C,0))),"",INDEX('Policy Characteristics'!K:K,MATCH($C1258,'Policy Characteristics'!$C:$C,0)))</f>
        <v>industry-ag-main.html#methane-destr</v>
      </c>
      <c r="R1258" s="446" t="str">
        <f>IF(ISBLANK(INDEX('Policy Characteristics'!L:L,MATCH($C1258,'Policy Characteristics'!$C:$C,0))),"",INDEX('Policy Characteristics'!L:L,MATCH($C1258,'Policy Characteristics'!$C:$C,0)))</f>
        <v>methane-destruction.html</v>
      </c>
    </row>
    <row r="1259" spans="1:18" x14ac:dyDescent="0.25">
      <c r="A1259" s="446" t="str">
        <f>IF(ISBLANK(INDEX('Policy Characteristics'!A:A,MATCH($C1259,'Policy Characteristics'!$C:$C,0))),"",INDEX('Policy Characteristics'!A:A,MATCH($C1259,'Policy Characteristics'!$C:$C,0)))</f>
        <v>Industry</v>
      </c>
      <c r="B1259" s="467" t="str">
        <f>IF(ISBLANK(INDEX('Policy Characteristics'!B:B,MATCH($C1259,'Policy Characteristics'!$C:$C,0))),"",INDEX('Policy Characteristics'!B:B,MATCH($C1259,'Policy Characteristics'!$C:$C,0)))</f>
        <v>N2O Abatement</v>
      </c>
      <c r="C1259" t="s">
        <v>3232</v>
      </c>
      <c r="D1259" s="339"/>
      <c r="E1259" s="339"/>
      <c r="G1259" s="339"/>
      <c r="H1259" s="20">
        <v>1562</v>
      </c>
      <c r="I1259" s="468" t="s">
        <v>43</v>
      </c>
      <c r="J1259" s="469" t="str">
        <f>IF(ISBLANK(INDEX('Policy Characteristics'!D:D,MATCH($C1259,'Policy Characteristics'!$C:$C,0))),"",INDEX('Policy Characteristics'!D:D,MATCH($C1259,'Policy Characteristics'!$C:$C,0)))</f>
        <v>N2O Abatement</v>
      </c>
      <c r="K1259" s="446" t="str">
        <f>IF(ISBLANK(INDEX('Policy Characteristics'!E:E,MATCH($C1259,'Policy Characteristics'!$C:$C,0))),"",INDEX('Policy Characteristics'!E:E,MATCH($C1259,'Policy Characteristics'!$C:$C,0)))</f>
        <v>indst N2O abatement</v>
      </c>
      <c r="L1259" s="242">
        <f>IF(ISBLANK(INDEX('Policy Characteristics'!F:F,MATCH($C1259,'Policy Characteristics'!$C:$C,0))),"",INDEX('Policy Characteristics'!F:F,MATCH($C1259,'Policy Characteristics'!$C:$C,0)))</f>
        <v>0</v>
      </c>
      <c r="M1259" s="242">
        <f>IF(ISBLANK(INDEX('Policy Characteristics'!G:G,MATCH($C1259,'Policy Characteristics'!$C:$C,0))),"",INDEX('Policy Characteristics'!G:G,MATCH($C1259,'Policy Characteristics'!$C:$C,0)))</f>
        <v>1</v>
      </c>
      <c r="N1259" s="242">
        <f>IF(ISBLANK(INDEX('Policy Characteristics'!H:H,MATCH($C1259,'Policy Characteristics'!$C:$C,0))),"",INDEX('Policy Characteristics'!H:H,MATCH($C1259,'Policy Characteristics'!$C:$C,0)))</f>
        <v>0.01</v>
      </c>
      <c r="O1259" s="446" t="str">
        <f>IF(ISBLANK(INDEX('Policy Characteristics'!I:I,MATCH($C1259,'Policy Characteristics'!$C:$C,0))),"",INDEX('Policy Characteristics'!I:I,MATCH($C1259,'Policy Characteristics'!$C:$C,0)))</f>
        <v>% of potential achieved</v>
      </c>
      <c r="P1259" s="446" t="str">
        <f>IF(ISBLANK(INDEX('Policy Characteristics'!J:J,MATCH($C1259,'Policy Characteristics'!$C:$C,0))),"",INDEX('Policy Characteristics'!J:J,MATCH($C1259,'Policy Characteristics'!$C:$C,0)))</f>
        <v>**Description:** This policy reduces nitrous oxide (N2O) process emissions from the chemicals industry (primarily from the production of nitric acid and adipic acid) by destroying the N2O rather than venting it to the atmosphere. //</v>
      </c>
      <c r="Q1259" s="446" t="str">
        <f>IF(ISBLANK(INDEX('Policy Characteristics'!K:K,MATCH($C1259,'Policy Characteristics'!$C:$C,0))),"",INDEX('Policy Characteristics'!K:K,MATCH($C1259,'Policy Characteristics'!$C:$C,0)))</f>
        <v/>
      </c>
      <c r="R1259" s="446" t="str">
        <f>IF(ISBLANK(INDEX('Policy Characteristics'!L:L,MATCH($C1259,'Policy Characteristics'!$C:$C,0))),"",INDEX('Policy Characteristics'!L:L,MATCH($C1259,'Policy Characteristics'!$C:$C,0)))</f>
        <v/>
      </c>
    </row>
    <row r="1260" spans="1:18" x14ac:dyDescent="0.25">
      <c r="A1260" s="446" t="str">
        <f>IF(ISBLANK(INDEX('Policy Characteristics'!A:A,MATCH($C1260,'Policy Characteristics'!$C:$C,0))),"",INDEX('Policy Characteristics'!A:A,MATCH($C1260,'Policy Characteristics'!$C:$C,0)))</f>
        <v>Industry</v>
      </c>
      <c r="B1260" s="467" t="str">
        <f>IF(ISBLANK(INDEX('Policy Characteristics'!B:B,MATCH($C1260,'Policy Characteristics'!$C:$C,0))),"",INDEX('Policy Characteristics'!B:B,MATCH($C1260,'Policy Characteristics'!$C:$C,0)))</f>
        <v>Reduce Fossil Fuel Exports</v>
      </c>
      <c r="C1260" t="s">
        <v>2491</v>
      </c>
      <c r="D1260" s="294" t="s">
        <v>450</v>
      </c>
      <c r="E1260" s="339"/>
      <c r="F1260" s="294" t="s">
        <v>447</v>
      </c>
      <c r="G1260" s="339"/>
      <c r="H1260" s="20">
        <v>451</v>
      </c>
      <c r="I1260" s="468" t="s">
        <v>43</v>
      </c>
      <c r="J1260" s="469" t="str">
        <f>IF(ISBLANK(INDEX('Policy Characteristics'!D:D,MATCH($C1260,'Policy Characteristics'!$C:$C,0))),"",INDEX('Policy Characteristics'!D:D,MATCH($C1260,'Policy Characteristics'!$C:$C,0)))</f>
        <v>Percent Reduction in Fossil Fuel Exports</v>
      </c>
      <c r="K1260" s="446" t="str">
        <f>IF(ISBLANK(INDEX('Policy Characteristics'!E:E,MATCH($C1260,'Policy Characteristics'!$C:$C,0))),"",INDEX('Policy Characteristics'!E:E,MATCH($C1260,'Policy Characteristics'!$C:$C,0)))</f>
        <v>indst reduce fossil fuel exports</v>
      </c>
      <c r="L1260" s="242">
        <f>IF(ISBLANK(INDEX('Policy Characteristics'!F:F,MATCH($C1260,'Policy Characteristics'!$C:$C,0))),"",INDEX('Policy Characteristics'!F:F,MATCH($C1260,'Policy Characteristics'!$C:$C,0)))</f>
        <v>0</v>
      </c>
      <c r="M1260" s="242">
        <f>IF(ISBLANK(INDEX('Policy Characteristics'!G:G,MATCH($C1260,'Policy Characteristics'!$C:$C,0))),"",INDEX('Policy Characteristics'!G:G,MATCH($C1260,'Policy Characteristics'!$C:$C,0)))</f>
        <v>1</v>
      </c>
      <c r="N1260" s="242">
        <f>IF(ISBLANK(INDEX('Policy Characteristics'!H:H,MATCH($C1260,'Policy Characteristics'!$C:$C,0))),"",INDEX('Policy Characteristics'!H:H,MATCH($C1260,'Policy Characteristics'!$C:$C,0)))</f>
        <v>0.01</v>
      </c>
      <c r="O1260" s="446" t="str">
        <f>IF(ISBLANK(INDEX('Policy Characteristics'!I:I,MATCH($C1260,'Policy Characteristics'!$C:$C,0))),"",INDEX('Policy Characteristics'!I:I,MATCH($C1260,'Policy Characteristics'!$C:$C,0)))</f>
        <v>% reduction in exports</v>
      </c>
      <c r="P1260" s="446" t="str">
        <f>IF(ISBLANK(INDEX('Policy Characteristics'!J:J,MATCH($C1260,'Policy Characteristics'!$C:$C,0))),"",INDEX('Policy Characteristics'!J:J,MATCH($C1260,'Policy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0" s="446" t="str">
        <f>IF(ISBLANK(INDEX('Policy Characteristics'!K:K,MATCH($C1260,'Policy Characteristics'!$C:$C,0))),"",INDEX('Policy Characteristics'!K:K,MATCH($C1260,'Policy Characteristics'!$C:$C,0)))</f>
        <v/>
      </c>
      <c r="R1260" s="446" t="str">
        <f>IF(ISBLANK(INDEX('Policy Characteristics'!L:L,MATCH($C1260,'Policy Characteristics'!$C:$C,0))),"",INDEX('Policy Characteristics'!L:L,MATCH($C1260,'Policy Characteristics'!$C:$C,0)))</f>
        <v>reduce-fuel-exports.html</v>
      </c>
    </row>
    <row r="1261" spans="1:18" x14ac:dyDescent="0.25">
      <c r="A1261" s="446" t="str">
        <f>IF(ISBLANK(INDEX('Policy Characteristics'!A:A,MATCH($C1261,'Policy Characteristics'!$C:$C,0))),"",INDEX('Policy Characteristics'!A:A,MATCH($C1261,'Policy Characteristics'!$C:$C,0)))</f>
        <v>Industry</v>
      </c>
      <c r="B1261" s="467" t="str">
        <f>IF(ISBLANK(INDEX('Policy Characteristics'!B:B,MATCH($C1261,'Policy Characteristics'!$C:$C,0))),"",INDEX('Policy Characteristics'!B:B,MATCH($C1261,'Policy Characteristics'!$C:$C,0)))</f>
        <v>Reduce Fossil Fuel Exports</v>
      </c>
      <c r="C1261" s="446" t="str">
        <f t="shared" ref="C1261:C1268" si="50">C$1260</f>
        <v>Percent Reduction in Fossil Fuel Exports</v>
      </c>
      <c r="D1261" s="294" t="s">
        <v>46</v>
      </c>
      <c r="E1261" s="339"/>
      <c r="F1261" s="294" t="s">
        <v>87</v>
      </c>
      <c r="G1261" s="339"/>
      <c r="H1261" s="20">
        <v>452</v>
      </c>
      <c r="I1261" s="468" t="s">
        <v>43</v>
      </c>
      <c r="J1261" s="469" t="str">
        <f>IF(ISBLANK(INDEX('Policy Characteristics'!D:D,MATCH($C1261,'Policy Characteristics'!$C:$C,0))),"",INDEX('Policy Characteristics'!D:D,MATCH($C1261,'Policy Characteristics'!$C:$C,0)))</f>
        <v>Percent Reduction in Fossil Fuel Exports</v>
      </c>
      <c r="K1261" s="446" t="str">
        <f>IF(ISBLANK(INDEX('Policy Characteristics'!E:E,MATCH($C1261,'Policy Characteristics'!$C:$C,0))),"",INDEX('Policy Characteristics'!E:E,MATCH($C1261,'Policy Characteristics'!$C:$C,0)))</f>
        <v>indst reduce fossil fuel exports</v>
      </c>
      <c r="L1261" s="242">
        <f>IF(ISBLANK(INDEX('Policy Characteristics'!F:F,MATCH($C1261,'Policy Characteristics'!$C:$C,0))),"",INDEX('Policy Characteristics'!F:F,MATCH($C1261,'Policy Characteristics'!$C:$C,0)))</f>
        <v>0</v>
      </c>
      <c r="M1261" s="242">
        <f>IF(ISBLANK(INDEX('Policy Characteristics'!G:G,MATCH($C1261,'Policy Characteristics'!$C:$C,0))),"",INDEX('Policy Characteristics'!G:G,MATCH($C1261,'Policy Characteristics'!$C:$C,0)))</f>
        <v>1</v>
      </c>
      <c r="N1261" s="242">
        <f>IF(ISBLANK(INDEX('Policy Characteristics'!H:H,MATCH($C1261,'Policy Characteristics'!$C:$C,0))),"",INDEX('Policy Characteristics'!H:H,MATCH($C1261,'Policy Characteristics'!$C:$C,0)))</f>
        <v>0.01</v>
      </c>
      <c r="O1261" s="446" t="str">
        <f>IF(ISBLANK(INDEX('Policy Characteristics'!I:I,MATCH($C1261,'Policy Characteristics'!$C:$C,0))),"",INDEX('Policy Characteristics'!I:I,MATCH($C1261,'Policy Characteristics'!$C:$C,0)))</f>
        <v>% reduction in exports</v>
      </c>
      <c r="P1261" s="446" t="str">
        <f>IF(ISBLANK(INDEX('Policy Characteristics'!J:J,MATCH($C1261,'Policy Characteristics'!$C:$C,0))),"",INDEX('Policy Characteristics'!J:J,MATCH($C1261,'Policy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1" s="446" t="str">
        <f>IF(ISBLANK(INDEX('Policy Characteristics'!K:K,MATCH($C1261,'Policy Characteristics'!$C:$C,0))),"",INDEX('Policy Characteristics'!K:K,MATCH($C1261,'Policy Characteristics'!$C:$C,0)))</f>
        <v/>
      </c>
      <c r="R1261" s="446" t="str">
        <f>IF(ISBLANK(INDEX('Policy Characteristics'!L:L,MATCH($C1261,'Policy Characteristics'!$C:$C,0))),"",INDEX('Policy Characteristics'!L:L,MATCH($C1261,'Policy Characteristics'!$C:$C,0)))</f>
        <v>reduce-fuel-exports.html</v>
      </c>
    </row>
    <row r="1262" spans="1:18" x14ac:dyDescent="0.25">
      <c r="A1262" s="446" t="str">
        <f>IF(ISBLANK(INDEX('Policy Characteristics'!A:A,MATCH($C1262,'Policy Characteristics'!$C:$C,0))),"",INDEX('Policy Characteristics'!A:A,MATCH($C1262,'Policy Characteristics'!$C:$C,0)))</f>
        <v>Industry</v>
      </c>
      <c r="B1262" s="467" t="str">
        <f>IF(ISBLANK(INDEX('Policy Characteristics'!B:B,MATCH($C1262,'Policy Characteristics'!$C:$C,0))),"",INDEX('Policy Characteristics'!B:B,MATCH($C1262,'Policy Characteristics'!$C:$C,0)))</f>
        <v>Reduce Fossil Fuel Exports</v>
      </c>
      <c r="C1262" s="446" t="str">
        <f t="shared" si="50"/>
        <v>Percent Reduction in Fossil Fuel Exports</v>
      </c>
      <c r="D1262" s="294" t="s">
        <v>53</v>
      </c>
      <c r="E1262" s="339"/>
      <c r="F1262" s="294" t="s">
        <v>95</v>
      </c>
      <c r="G1262" s="339"/>
      <c r="H1262" s="20">
        <v>453</v>
      </c>
      <c r="I1262" s="468" t="s">
        <v>43</v>
      </c>
      <c r="J1262" s="469" t="str">
        <f>IF(ISBLANK(INDEX('Policy Characteristics'!D:D,MATCH($C1262,'Policy Characteristics'!$C:$C,0))),"",INDEX('Policy Characteristics'!D:D,MATCH($C1262,'Policy Characteristics'!$C:$C,0)))</f>
        <v>Percent Reduction in Fossil Fuel Exports</v>
      </c>
      <c r="K1262" s="446" t="str">
        <f>IF(ISBLANK(INDEX('Policy Characteristics'!E:E,MATCH($C1262,'Policy Characteristics'!$C:$C,0))),"",INDEX('Policy Characteristics'!E:E,MATCH($C1262,'Policy Characteristics'!$C:$C,0)))</f>
        <v>indst reduce fossil fuel exports</v>
      </c>
      <c r="L1262" s="242">
        <f>IF(ISBLANK(INDEX('Policy Characteristics'!F:F,MATCH($C1262,'Policy Characteristics'!$C:$C,0))),"",INDEX('Policy Characteristics'!F:F,MATCH($C1262,'Policy Characteristics'!$C:$C,0)))</f>
        <v>0</v>
      </c>
      <c r="M1262" s="242">
        <f>IF(ISBLANK(INDEX('Policy Characteristics'!G:G,MATCH($C1262,'Policy Characteristics'!$C:$C,0))),"",INDEX('Policy Characteristics'!G:G,MATCH($C1262,'Policy Characteristics'!$C:$C,0)))</f>
        <v>1</v>
      </c>
      <c r="N1262" s="242">
        <f>IF(ISBLANK(INDEX('Policy Characteristics'!H:H,MATCH($C1262,'Policy Characteristics'!$C:$C,0))),"",INDEX('Policy Characteristics'!H:H,MATCH($C1262,'Policy Characteristics'!$C:$C,0)))</f>
        <v>0.01</v>
      </c>
      <c r="O1262" s="446" t="str">
        <f>IF(ISBLANK(INDEX('Policy Characteristics'!I:I,MATCH($C1262,'Policy Characteristics'!$C:$C,0))),"",INDEX('Policy Characteristics'!I:I,MATCH($C1262,'Policy Characteristics'!$C:$C,0)))</f>
        <v>% reduction in exports</v>
      </c>
      <c r="P1262" s="446" t="str">
        <f>IF(ISBLANK(INDEX('Policy Characteristics'!J:J,MATCH($C1262,'Policy Characteristics'!$C:$C,0))),"",INDEX('Policy Characteristics'!J:J,MATCH($C1262,'Policy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2" s="446" t="str">
        <f>IF(ISBLANK(INDEX('Policy Characteristics'!K:K,MATCH($C1262,'Policy Characteristics'!$C:$C,0))),"",INDEX('Policy Characteristics'!K:K,MATCH($C1262,'Policy Characteristics'!$C:$C,0)))</f>
        <v/>
      </c>
      <c r="R1262" s="446" t="str">
        <f>IF(ISBLANK(INDEX('Policy Characteristics'!L:L,MATCH($C1262,'Policy Characteristics'!$C:$C,0))),"",INDEX('Policy Characteristics'!L:L,MATCH($C1262,'Policy Characteristics'!$C:$C,0)))</f>
        <v>reduce-fuel-exports.html</v>
      </c>
    </row>
    <row r="1263" spans="1:18" x14ac:dyDescent="0.25">
      <c r="A1263" s="446" t="str">
        <f>IF(ISBLANK(INDEX('Policy Characteristics'!A:A,MATCH($C1263,'Policy Characteristics'!$C:$C,0))),"",INDEX('Policy Characteristics'!A:A,MATCH($C1263,'Policy Characteristics'!$C:$C,0)))</f>
        <v>Industry</v>
      </c>
      <c r="B1263" s="467" t="str">
        <f>IF(ISBLANK(INDEX('Policy Characteristics'!B:B,MATCH($C1263,'Policy Characteristics'!$C:$C,0))),"",INDEX('Policy Characteristics'!B:B,MATCH($C1263,'Policy Characteristics'!$C:$C,0)))</f>
        <v>Reduce Fossil Fuel Exports</v>
      </c>
      <c r="C1263" s="446" t="str">
        <f t="shared" si="50"/>
        <v>Percent Reduction in Fossil Fuel Exports</v>
      </c>
      <c r="D1263" s="294" t="s">
        <v>54</v>
      </c>
      <c r="E1263" s="339"/>
      <c r="F1263" s="294" t="s">
        <v>96</v>
      </c>
      <c r="G1263" s="339"/>
      <c r="H1263" s="20">
        <v>454</v>
      </c>
      <c r="I1263" s="468" t="s">
        <v>43</v>
      </c>
      <c r="J1263" s="469" t="str">
        <f>IF(ISBLANK(INDEX('Policy Characteristics'!D:D,MATCH($C1263,'Policy Characteristics'!$C:$C,0))),"",INDEX('Policy Characteristics'!D:D,MATCH($C1263,'Policy Characteristics'!$C:$C,0)))</f>
        <v>Percent Reduction in Fossil Fuel Exports</v>
      </c>
      <c r="K1263" s="446" t="str">
        <f>IF(ISBLANK(INDEX('Policy Characteristics'!E:E,MATCH($C1263,'Policy Characteristics'!$C:$C,0))),"",INDEX('Policy Characteristics'!E:E,MATCH($C1263,'Policy Characteristics'!$C:$C,0)))</f>
        <v>indst reduce fossil fuel exports</v>
      </c>
      <c r="L1263" s="242">
        <f>IF(ISBLANK(INDEX('Policy Characteristics'!F:F,MATCH($C1263,'Policy Characteristics'!$C:$C,0))),"",INDEX('Policy Characteristics'!F:F,MATCH($C1263,'Policy Characteristics'!$C:$C,0)))</f>
        <v>0</v>
      </c>
      <c r="M1263" s="242">
        <f>IF(ISBLANK(INDEX('Policy Characteristics'!G:G,MATCH($C1263,'Policy Characteristics'!$C:$C,0))),"",INDEX('Policy Characteristics'!G:G,MATCH($C1263,'Policy Characteristics'!$C:$C,0)))</f>
        <v>1</v>
      </c>
      <c r="N1263" s="242">
        <f>IF(ISBLANK(INDEX('Policy Characteristics'!H:H,MATCH($C1263,'Policy Characteristics'!$C:$C,0))),"",INDEX('Policy Characteristics'!H:H,MATCH($C1263,'Policy Characteristics'!$C:$C,0)))</f>
        <v>0.01</v>
      </c>
      <c r="O1263" s="446" t="str">
        <f>IF(ISBLANK(INDEX('Policy Characteristics'!I:I,MATCH($C1263,'Policy Characteristics'!$C:$C,0))),"",INDEX('Policy Characteristics'!I:I,MATCH($C1263,'Policy Characteristics'!$C:$C,0)))</f>
        <v>% reduction in exports</v>
      </c>
      <c r="P1263" s="446" t="str">
        <f>IF(ISBLANK(INDEX('Policy Characteristics'!J:J,MATCH($C1263,'Policy Characteristics'!$C:$C,0))),"",INDEX('Policy Characteristics'!J:J,MATCH($C1263,'Policy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3" s="446" t="str">
        <f>IF(ISBLANK(INDEX('Policy Characteristics'!K:K,MATCH($C1263,'Policy Characteristics'!$C:$C,0))),"",INDEX('Policy Characteristics'!K:K,MATCH($C1263,'Policy Characteristics'!$C:$C,0)))</f>
        <v/>
      </c>
      <c r="R1263" s="446" t="str">
        <f>IF(ISBLANK(INDEX('Policy Characteristics'!L:L,MATCH($C1263,'Policy Characteristics'!$C:$C,0))),"",INDEX('Policy Characteristics'!L:L,MATCH($C1263,'Policy Characteristics'!$C:$C,0)))</f>
        <v>reduce-fuel-exports.html</v>
      </c>
    </row>
    <row r="1264" spans="1:18" x14ac:dyDescent="0.25">
      <c r="A1264" s="446" t="str">
        <f>IF(ISBLANK(INDEX('Policy Characteristics'!A:A,MATCH($C1264,'Policy Characteristics'!$C:$C,0))),"",INDEX('Policy Characteristics'!A:A,MATCH($C1264,'Policy Characteristics'!$C:$C,0)))</f>
        <v>Industry</v>
      </c>
      <c r="B1264" s="467" t="str">
        <f>IF(ISBLANK(INDEX('Policy Characteristics'!B:B,MATCH($C1264,'Policy Characteristics'!$C:$C,0))),"",INDEX('Policy Characteristics'!B:B,MATCH($C1264,'Policy Characteristics'!$C:$C,0)))</f>
        <v>Reduce Fossil Fuel Exports</v>
      </c>
      <c r="C1264" s="446" t="str">
        <f t="shared" si="50"/>
        <v>Percent Reduction in Fossil Fuel Exports</v>
      </c>
      <c r="D1264" s="294" t="s">
        <v>2472</v>
      </c>
      <c r="E1264" s="339"/>
      <c r="F1264" s="294" t="s">
        <v>2473</v>
      </c>
      <c r="G1264" s="339"/>
      <c r="H1264" s="20">
        <v>455</v>
      </c>
      <c r="I1264" s="468" t="s">
        <v>43</v>
      </c>
      <c r="J1264" s="469" t="str">
        <f>IF(ISBLANK(INDEX('Policy Characteristics'!D:D,MATCH($C1264,'Policy Characteristics'!$C:$C,0))),"",INDEX('Policy Characteristics'!D:D,MATCH($C1264,'Policy Characteristics'!$C:$C,0)))</f>
        <v>Percent Reduction in Fossil Fuel Exports</v>
      </c>
      <c r="K1264" s="446" t="str">
        <f>IF(ISBLANK(INDEX('Policy Characteristics'!E:E,MATCH($C1264,'Policy Characteristics'!$C:$C,0))),"",INDEX('Policy Characteristics'!E:E,MATCH($C1264,'Policy Characteristics'!$C:$C,0)))</f>
        <v>indst reduce fossil fuel exports</v>
      </c>
      <c r="L1264" s="242">
        <f>IF(ISBLANK(INDEX('Policy Characteristics'!F:F,MATCH($C1264,'Policy Characteristics'!$C:$C,0))),"",INDEX('Policy Characteristics'!F:F,MATCH($C1264,'Policy Characteristics'!$C:$C,0)))</f>
        <v>0</v>
      </c>
      <c r="M1264" s="242">
        <f>IF(ISBLANK(INDEX('Policy Characteristics'!G:G,MATCH($C1264,'Policy Characteristics'!$C:$C,0))),"",INDEX('Policy Characteristics'!G:G,MATCH($C1264,'Policy Characteristics'!$C:$C,0)))</f>
        <v>1</v>
      </c>
      <c r="N1264" s="242">
        <f>IF(ISBLANK(INDEX('Policy Characteristics'!H:H,MATCH($C1264,'Policy Characteristics'!$C:$C,0))),"",INDEX('Policy Characteristics'!H:H,MATCH($C1264,'Policy Characteristics'!$C:$C,0)))</f>
        <v>0.01</v>
      </c>
      <c r="O1264" s="446" t="str">
        <f>IF(ISBLANK(INDEX('Policy Characteristics'!I:I,MATCH($C1264,'Policy Characteristics'!$C:$C,0))),"",INDEX('Policy Characteristics'!I:I,MATCH($C1264,'Policy Characteristics'!$C:$C,0)))</f>
        <v>% reduction in exports</v>
      </c>
      <c r="P1264" s="446" t="str">
        <f>IF(ISBLANK(INDEX('Policy Characteristics'!J:J,MATCH($C1264,'Policy Characteristics'!$C:$C,0))),"",INDEX('Policy Characteristics'!J:J,MATCH($C1264,'Policy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4" s="446" t="str">
        <f>IF(ISBLANK(INDEX('Policy Characteristics'!K:K,MATCH($C1264,'Policy Characteristics'!$C:$C,0))),"",INDEX('Policy Characteristics'!K:K,MATCH($C1264,'Policy Characteristics'!$C:$C,0)))</f>
        <v/>
      </c>
      <c r="R1264" s="446" t="str">
        <f>IF(ISBLANK(INDEX('Policy Characteristics'!L:L,MATCH($C1264,'Policy Characteristics'!$C:$C,0))),"",INDEX('Policy Characteristics'!L:L,MATCH($C1264,'Policy Characteristics'!$C:$C,0)))</f>
        <v>reduce-fuel-exports.html</v>
      </c>
    </row>
    <row r="1265" spans="1:18" x14ac:dyDescent="0.25">
      <c r="A1265" s="446" t="str">
        <f>IF(ISBLANK(INDEX('Policy Characteristics'!A:A,MATCH($C1265,'Policy Characteristics'!$C:$C,0))),"",INDEX('Policy Characteristics'!A:A,MATCH($C1265,'Policy Characteristics'!$C:$C,0)))</f>
        <v>Industry</v>
      </c>
      <c r="B1265" s="467" t="str">
        <f>IF(ISBLANK(INDEX('Policy Characteristics'!B:B,MATCH($C1265,'Policy Characteristics'!$C:$C,0))),"",INDEX('Policy Characteristics'!B:B,MATCH($C1265,'Policy Characteristics'!$C:$C,0)))</f>
        <v>Reduce Fossil Fuel Exports</v>
      </c>
      <c r="C1265" s="446" t="str">
        <f t="shared" si="50"/>
        <v>Percent Reduction in Fossil Fuel Exports</v>
      </c>
      <c r="D1265" s="294" t="s">
        <v>443</v>
      </c>
      <c r="E1265" s="339"/>
      <c r="F1265" s="294" t="s">
        <v>444</v>
      </c>
      <c r="G1265" s="339"/>
      <c r="H1265" s="20">
        <v>456</v>
      </c>
      <c r="I1265" s="470" t="s">
        <v>44</v>
      </c>
      <c r="J1265" s="469" t="str">
        <f>IF(ISBLANK(INDEX('Policy Characteristics'!D:D,MATCH($C1265,'Policy Characteristics'!$C:$C,0))),"",INDEX('Policy Characteristics'!D:D,MATCH($C1265,'Policy Characteristics'!$C:$C,0)))</f>
        <v>Percent Reduction in Fossil Fuel Exports</v>
      </c>
      <c r="K1265" s="446" t="str">
        <f>IF(ISBLANK(INDEX('Policy Characteristics'!E:E,MATCH($C1265,'Policy Characteristics'!$C:$C,0))),"",INDEX('Policy Characteristics'!E:E,MATCH($C1265,'Policy Characteristics'!$C:$C,0)))</f>
        <v>indst reduce fossil fuel exports</v>
      </c>
      <c r="L1265" s="242">
        <f>IF(ISBLANK(INDEX('Policy Characteristics'!F:F,MATCH($C1265,'Policy Characteristics'!$C:$C,0))),"",INDEX('Policy Characteristics'!F:F,MATCH($C1265,'Policy Characteristics'!$C:$C,0)))</f>
        <v>0</v>
      </c>
      <c r="M1265" s="242">
        <f>IF(ISBLANK(INDEX('Policy Characteristics'!G:G,MATCH($C1265,'Policy Characteristics'!$C:$C,0))),"",INDEX('Policy Characteristics'!G:G,MATCH($C1265,'Policy Characteristics'!$C:$C,0)))</f>
        <v>1</v>
      </c>
      <c r="N1265" s="242">
        <f>IF(ISBLANK(INDEX('Policy Characteristics'!H:H,MATCH($C1265,'Policy Characteristics'!$C:$C,0))),"",INDEX('Policy Characteristics'!H:H,MATCH($C1265,'Policy Characteristics'!$C:$C,0)))</f>
        <v>0.01</v>
      </c>
      <c r="O1265" s="446" t="str">
        <f>IF(ISBLANK(INDEX('Policy Characteristics'!I:I,MATCH($C1265,'Policy Characteristics'!$C:$C,0))),"",INDEX('Policy Characteristics'!I:I,MATCH($C1265,'Policy Characteristics'!$C:$C,0)))</f>
        <v>% reduction in exports</v>
      </c>
      <c r="P1265" s="446" t="str">
        <f>IF(ISBLANK(INDEX('Policy Characteristics'!J:J,MATCH($C1265,'Policy Characteristics'!$C:$C,0))),"",INDEX('Policy Characteristics'!J:J,MATCH($C1265,'Policy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5" s="446" t="str">
        <f>IF(ISBLANK(INDEX('Policy Characteristics'!K:K,MATCH($C1265,'Policy Characteristics'!$C:$C,0))),"",INDEX('Policy Characteristics'!K:K,MATCH($C1265,'Policy Characteristics'!$C:$C,0)))</f>
        <v/>
      </c>
      <c r="R1265" s="446" t="str">
        <f>IF(ISBLANK(INDEX('Policy Characteristics'!L:L,MATCH($C1265,'Policy Characteristics'!$C:$C,0))),"",INDEX('Policy Characteristics'!L:L,MATCH($C1265,'Policy Characteristics'!$C:$C,0)))</f>
        <v>reduce-fuel-exports.html</v>
      </c>
    </row>
    <row r="1266" spans="1:18" x14ac:dyDescent="0.25">
      <c r="A1266" s="446" t="str">
        <f>IF(ISBLANK(INDEX('Policy Characteristics'!A:A,MATCH($C1266,'Policy Characteristics'!$C:$C,0))),"",INDEX('Policy Characteristics'!A:A,MATCH($C1266,'Policy Characteristics'!$C:$C,0)))</f>
        <v>Industry</v>
      </c>
      <c r="B1266" s="467" t="str">
        <f>IF(ISBLANK(INDEX('Policy Characteristics'!B:B,MATCH($C1266,'Policy Characteristics'!$C:$C,0))),"",INDEX('Policy Characteristics'!B:B,MATCH($C1266,'Policy Characteristics'!$C:$C,0)))</f>
        <v>Reduce Fossil Fuel Exports</v>
      </c>
      <c r="C1266" s="446" t="str">
        <f t="shared" si="50"/>
        <v>Percent Reduction in Fossil Fuel Exports</v>
      </c>
      <c r="D1266" s="294" t="s">
        <v>2464</v>
      </c>
      <c r="E1266" s="339"/>
      <c r="F1266" s="294" t="s">
        <v>2468</v>
      </c>
      <c r="G1266" s="339"/>
      <c r="H1266" s="20">
        <v>457</v>
      </c>
      <c r="I1266" s="468" t="s">
        <v>43</v>
      </c>
      <c r="J1266" s="469" t="str">
        <f>IF(ISBLANK(INDEX('Policy Characteristics'!D:D,MATCH($C1266,'Policy Characteristics'!$C:$C,0))),"",INDEX('Policy Characteristics'!D:D,MATCH($C1266,'Policy Characteristics'!$C:$C,0)))</f>
        <v>Percent Reduction in Fossil Fuel Exports</v>
      </c>
      <c r="K1266" s="446" t="str">
        <f>IF(ISBLANK(INDEX('Policy Characteristics'!E:E,MATCH($C1266,'Policy Characteristics'!$C:$C,0))),"",INDEX('Policy Characteristics'!E:E,MATCH($C1266,'Policy Characteristics'!$C:$C,0)))</f>
        <v>indst reduce fossil fuel exports</v>
      </c>
      <c r="L1266" s="242">
        <f>IF(ISBLANK(INDEX('Policy Characteristics'!F:F,MATCH($C1266,'Policy Characteristics'!$C:$C,0))),"",INDEX('Policy Characteristics'!F:F,MATCH($C1266,'Policy Characteristics'!$C:$C,0)))</f>
        <v>0</v>
      </c>
      <c r="M1266" s="242">
        <f>IF(ISBLANK(INDEX('Policy Characteristics'!G:G,MATCH($C1266,'Policy Characteristics'!$C:$C,0))),"",INDEX('Policy Characteristics'!G:G,MATCH($C1266,'Policy Characteristics'!$C:$C,0)))</f>
        <v>1</v>
      </c>
      <c r="N1266" s="242">
        <f>IF(ISBLANK(INDEX('Policy Characteristics'!H:H,MATCH($C1266,'Policy Characteristics'!$C:$C,0))),"",INDEX('Policy Characteristics'!H:H,MATCH($C1266,'Policy Characteristics'!$C:$C,0)))</f>
        <v>0.01</v>
      </c>
      <c r="O1266" s="446" t="str">
        <f>IF(ISBLANK(INDEX('Policy Characteristics'!I:I,MATCH($C1266,'Policy Characteristics'!$C:$C,0))),"",INDEX('Policy Characteristics'!I:I,MATCH($C1266,'Policy Characteristics'!$C:$C,0)))</f>
        <v>% reduction in exports</v>
      </c>
      <c r="P1266" s="446" t="str">
        <f>IF(ISBLANK(INDEX('Policy Characteristics'!J:J,MATCH($C1266,'Policy Characteristics'!$C:$C,0))),"",INDEX('Policy Characteristics'!J:J,MATCH($C1266,'Policy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6" s="446" t="str">
        <f>IF(ISBLANK(INDEX('Policy Characteristics'!K:K,MATCH($C1266,'Policy Characteristics'!$C:$C,0))),"",INDEX('Policy Characteristics'!K:K,MATCH($C1266,'Policy Characteristics'!$C:$C,0)))</f>
        <v/>
      </c>
      <c r="R1266" s="446" t="str">
        <f>IF(ISBLANK(INDEX('Policy Characteristics'!L:L,MATCH($C1266,'Policy Characteristics'!$C:$C,0))),"",INDEX('Policy Characteristics'!L:L,MATCH($C1266,'Policy Characteristics'!$C:$C,0)))</f>
        <v>reduce-fuel-exports.html</v>
      </c>
    </row>
    <row r="1267" spans="1:18" x14ac:dyDescent="0.25">
      <c r="A1267" s="446" t="str">
        <f>IF(ISBLANK(INDEX('Policy Characteristics'!A:A,MATCH($C1267,'Policy Characteristics'!$C:$C,0))),"",INDEX('Policy Characteristics'!A:A,MATCH($C1267,'Policy Characteristics'!$C:$C,0)))</f>
        <v>Industry</v>
      </c>
      <c r="B1267" s="467" t="str">
        <f>IF(ISBLANK(INDEX('Policy Characteristics'!B:B,MATCH($C1267,'Policy Characteristics'!$C:$C,0))),"",INDEX('Policy Characteristics'!B:B,MATCH($C1267,'Policy Characteristics'!$C:$C,0)))</f>
        <v>Reduce Fossil Fuel Exports</v>
      </c>
      <c r="C1267" s="446" t="str">
        <f t="shared" si="50"/>
        <v>Percent Reduction in Fossil Fuel Exports</v>
      </c>
      <c r="D1267" s="294" t="s">
        <v>2474</v>
      </c>
      <c r="E1267" s="339"/>
      <c r="F1267" s="294" t="s">
        <v>2475</v>
      </c>
      <c r="G1267" s="339"/>
      <c r="H1267" s="20">
        <v>458</v>
      </c>
      <c r="I1267" s="468" t="s">
        <v>43</v>
      </c>
      <c r="J1267" s="469" t="str">
        <f>IF(ISBLANK(INDEX('Policy Characteristics'!D:D,MATCH($C1267,'Policy Characteristics'!$C:$C,0))),"",INDEX('Policy Characteristics'!D:D,MATCH($C1267,'Policy Characteristics'!$C:$C,0)))</f>
        <v>Percent Reduction in Fossil Fuel Exports</v>
      </c>
      <c r="K1267" s="446" t="str">
        <f>IF(ISBLANK(INDEX('Policy Characteristics'!E:E,MATCH($C1267,'Policy Characteristics'!$C:$C,0))),"",INDEX('Policy Characteristics'!E:E,MATCH($C1267,'Policy Characteristics'!$C:$C,0)))</f>
        <v>indst reduce fossil fuel exports</v>
      </c>
      <c r="L1267" s="242">
        <f>IF(ISBLANK(INDEX('Policy Characteristics'!F:F,MATCH($C1267,'Policy Characteristics'!$C:$C,0))),"",INDEX('Policy Characteristics'!F:F,MATCH($C1267,'Policy Characteristics'!$C:$C,0)))</f>
        <v>0</v>
      </c>
      <c r="M1267" s="242">
        <f>IF(ISBLANK(INDEX('Policy Characteristics'!G:G,MATCH($C1267,'Policy Characteristics'!$C:$C,0))),"",INDEX('Policy Characteristics'!G:G,MATCH($C1267,'Policy Characteristics'!$C:$C,0)))</f>
        <v>1</v>
      </c>
      <c r="N1267" s="242">
        <f>IF(ISBLANK(INDEX('Policy Characteristics'!H:H,MATCH($C1267,'Policy Characteristics'!$C:$C,0))),"",INDEX('Policy Characteristics'!H:H,MATCH($C1267,'Policy Characteristics'!$C:$C,0)))</f>
        <v>0.01</v>
      </c>
      <c r="O1267" s="446" t="str">
        <f>IF(ISBLANK(INDEX('Policy Characteristics'!I:I,MATCH($C1267,'Policy Characteristics'!$C:$C,0))),"",INDEX('Policy Characteristics'!I:I,MATCH($C1267,'Policy Characteristics'!$C:$C,0)))</f>
        <v>% reduction in exports</v>
      </c>
      <c r="P1267" s="446" t="str">
        <f>IF(ISBLANK(INDEX('Policy Characteristics'!J:J,MATCH($C1267,'Policy Characteristics'!$C:$C,0))),"",INDEX('Policy Characteristics'!J:J,MATCH($C1267,'Policy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7" s="446" t="str">
        <f>IF(ISBLANK(INDEX('Policy Characteristics'!K:K,MATCH($C1267,'Policy Characteristics'!$C:$C,0))),"",INDEX('Policy Characteristics'!K:K,MATCH($C1267,'Policy Characteristics'!$C:$C,0)))</f>
        <v/>
      </c>
      <c r="R1267" s="446" t="str">
        <f>IF(ISBLANK(INDEX('Policy Characteristics'!L:L,MATCH($C1267,'Policy Characteristics'!$C:$C,0))),"",INDEX('Policy Characteristics'!L:L,MATCH($C1267,'Policy Characteristics'!$C:$C,0)))</f>
        <v>reduce-fuel-exports.html</v>
      </c>
    </row>
    <row r="1268" spans="1:18" x14ac:dyDescent="0.25">
      <c r="A1268" s="446" t="str">
        <f>IF(ISBLANK(INDEX('Policy Characteristics'!A:A,MATCH($C1268,'Policy Characteristics'!$C:$C,0))),"",INDEX('Policy Characteristics'!A:A,MATCH($C1268,'Policy Characteristics'!$C:$C,0)))</f>
        <v>Industry</v>
      </c>
      <c r="B1268" s="467" t="str">
        <f>IF(ISBLANK(INDEX('Policy Characteristics'!B:B,MATCH($C1268,'Policy Characteristics'!$C:$C,0))),"",INDEX('Policy Characteristics'!B:B,MATCH($C1268,'Policy Characteristics'!$C:$C,0)))</f>
        <v>Reduce Fossil Fuel Exports</v>
      </c>
      <c r="C1268" s="446" t="str">
        <f t="shared" si="50"/>
        <v>Percent Reduction in Fossil Fuel Exports</v>
      </c>
      <c r="D1268" s="294" t="s">
        <v>2465</v>
      </c>
      <c r="E1268" s="339"/>
      <c r="F1268" s="294" t="s">
        <v>2469</v>
      </c>
      <c r="G1268" s="339"/>
      <c r="H1268" s="20">
        <v>459</v>
      </c>
      <c r="I1268" s="468" t="s">
        <v>43</v>
      </c>
      <c r="J1268" s="469" t="str">
        <f>IF(ISBLANK(INDEX('Policy Characteristics'!D:D,MATCH($C1268,'Policy Characteristics'!$C:$C,0))),"",INDEX('Policy Characteristics'!D:D,MATCH($C1268,'Policy Characteristics'!$C:$C,0)))</f>
        <v>Percent Reduction in Fossil Fuel Exports</v>
      </c>
      <c r="K1268" s="446" t="str">
        <f>IF(ISBLANK(INDEX('Policy Characteristics'!E:E,MATCH($C1268,'Policy Characteristics'!$C:$C,0))),"",INDEX('Policy Characteristics'!E:E,MATCH($C1268,'Policy Characteristics'!$C:$C,0)))</f>
        <v>indst reduce fossil fuel exports</v>
      </c>
      <c r="L1268" s="242">
        <f>IF(ISBLANK(INDEX('Policy Characteristics'!F:F,MATCH($C1268,'Policy Characteristics'!$C:$C,0))),"",INDEX('Policy Characteristics'!F:F,MATCH($C1268,'Policy Characteristics'!$C:$C,0)))</f>
        <v>0</v>
      </c>
      <c r="M1268" s="242">
        <f>IF(ISBLANK(INDEX('Policy Characteristics'!G:G,MATCH($C1268,'Policy Characteristics'!$C:$C,0))),"",INDEX('Policy Characteristics'!G:G,MATCH($C1268,'Policy Characteristics'!$C:$C,0)))</f>
        <v>1</v>
      </c>
      <c r="N1268" s="242">
        <f>IF(ISBLANK(INDEX('Policy Characteristics'!H:H,MATCH($C1268,'Policy Characteristics'!$C:$C,0))),"",INDEX('Policy Characteristics'!H:H,MATCH($C1268,'Policy Characteristics'!$C:$C,0)))</f>
        <v>0.01</v>
      </c>
      <c r="O1268" s="446" t="str">
        <f>IF(ISBLANK(INDEX('Policy Characteristics'!I:I,MATCH($C1268,'Policy Characteristics'!$C:$C,0))),"",INDEX('Policy Characteristics'!I:I,MATCH($C1268,'Policy Characteristics'!$C:$C,0)))</f>
        <v>% reduction in exports</v>
      </c>
      <c r="P1268" s="446" t="str">
        <f>IF(ISBLANK(INDEX('Policy Characteristics'!J:J,MATCH($C1268,'Policy Characteristics'!$C:$C,0))),"",INDEX('Policy Characteristics'!J:J,MATCH($C1268,'Policy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8" s="446" t="str">
        <f>IF(ISBLANK(INDEX('Policy Characteristics'!K:K,MATCH($C1268,'Policy Characteristics'!$C:$C,0))),"",INDEX('Policy Characteristics'!K:K,MATCH($C1268,'Policy Characteristics'!$C:$C,0)))</f>
        <v/>
      </c>
      <c r="R1268" s="446" t="str">
        <f>IF(ISBLANK(INDEX('Policy Characteristics'!L:L,MATCH($C1268,'Policy Characteristics'!$C:$C,0))),"",INDEX('Policy Characteristics'!L:L,MATCH($C1268,'Policy Characteristics'!$C:$C,0)))</f>
        <v>reduce-fuel-exports.html</v>
      </c>
    </row>
    <row r="1269" spans="1:18" x14ac:dyDescent="0.25">
      <c r="A1269" s="446" t="str">
        <f>IF(ISBLANK(INDEX('Policy Characteristics'!A:A,MATCH($C1269,'Policy Characteristics'!$C:$C,0))),"",INDEX('Policy Characteristics'!A:A,MATCH($C1269,'Policy Characteristics'!$C:$C,0)))</f>
        <v>Agriculture, Land Use, and Forestry</v>
      </c>
      <c r="B1269" s="467" t="str">
        <f>IF(ISBLANK(INDEX('Policy Characteristics'!B:B,MATCH($C1269,'Policy Characteristics'!$C:$C,0))),"",INDEX('Policy Characteristics'!B:B,MATCH($C1269,'Policy Characteristics'!$C:$C,0)))</f>
        <v>Afforestation and Reforestation</v>
      </c>
      <c r="C1269" t="s">
        <v>431</v>
      </c>
      <c r="D1269" s="339"/>
      <c r="E1269" s="339"/>
      <c r="F1269" s="339"/>
      <c r="G1269" s="339"/>
      <c r="H1269" s="20">
        <v>60</v>
      </c>
      <c r="I1269" s="468" t="s">
        <v>43</v>
      </c>
      <c r="J1269" s="469" t="str">
        <f>IF(ISBLANK(INDEX('Policy Characteristics'!D:D,MATCH($C1269,'Policy Characteristics'!$C:$C,0))),"",INDEX('Policy Characteristics'!D:D,MATCH($C1269,'Policy Characteristics'!$C:$C,0)))</f>
        <v>Afforestation and Reforestation</v>
      </c>
      <c r="K1269" s="446" t="str">
        <f>IF(ISBLANK(INDEX('Policy Characteristics'!E:E,MATCH($C1269,'Policy Characteristics'!$C:$C,0))),"",INDEX('Policy Characteristics'!E:E,MATCH($C1269,'Policy Characteristics'!$C:$C,0)))</f>
        <v>land afforestation and reforestation</v>
      </c>
      <c r="L1269" s="242">
        <f>IF(ISBLANK(INDEX('Policy Characteristics'!F:F,MATCH($C1269,'Policy Characteristics'!$C:$C,0))),"",INDEX('Policy Characteristics'!F:F,MATCH($C1269,'Policy Characteristics'!$C:$C,0)))</f>
        <v>0</v>
      </c>
      <c r="M1269" s="242">
        <f>IF(ISBLANK(INDEX('Policy Characteristics'!G:G,MATCH($C1269,'Policy Characteristics'!$C:$C,0))),"",INDEX('Policy Characteristics'!G:G,MATCH($C1269,'Policy Characteristics'!$C:$C,0)))</f>
        <v>1</v>
      </c>
      <c r="N1269" s="242">
        <f>IF(ISBLANK(INDEX('Policy Characteristics'!H:H,MATCH($C1269,'Policy Characteristics'!$C:$C,0))),"",INDEX('Policy Characteristics'!H:H,MATCH($C1269,'Policy Characteristics'!$C:$C,0)))</f>
        <v>0.01</v>
      </c>
      <c r="O1269" s="446" t="str">
        <f>IF(ISBLANK(INDEX('Policy Characteristics'!I:I,MATCH($C1269,'Policy Characteristics'!$C:$C,0))),"",INDEX('Policy Characteristics'!I:I,MATCH($C1269,'Policy Characteristics'!$C:$C,0)))</f>
        <v>% of potential achieved</v>
      </c>
      <c r="P1269" s="446" t="str">
        <f>IF(ISBLANK(INDEX('Policy Characteristics'!J:J,MATCH($C1269,'Policy Characteristics'!$C:$C,0))),"",INDEX('Policy Characteristics'!J:J,MATCH($C1269,'Policy Characteristics'!$C:$C,0)))</f>
        <v>**Description:** This policy increases the sequestration of CO2 by planting forests.  Planted forests are assumed to be managed with best practices and are not used for timber harvesting. // **Guidance for setting values:**If this policy is fully implemented, the afforestation/reforestation rate reaches 61 thousand acres per year in 2050.</v>
      </c>
      <c r="Q1269" s="446" t="str">
        <f>IF(ISBLANK(INDEX('Policy Characteristics'!K:K,MATCH($C1269,'Policy Characteristics'!$C:$C,0))),"",INDEX('Policy Characteristics'!K:K,MATCH($C1269,'Policy Characteristics'!$C:$C,0)))</f>
        <v>lulucf.html#aff-ref</v>
      </c>
      <c r="R1269" s="446" t="str">
        <f>IF(ISBLANK(INDEX('Policy Characteristics'!L:L,MATCH($C1269,'Policy Characteristics'!$C:$C,0))),"",INDEX('Policy Characteristics'!L:L,MATCH($C1269,'Policy Characteristics'!$C:$C,0)))</f>
        <v>afforestation-and-reforestation.html</v>
      </c>
    </row>
    <row r="1270" spans="1:18" x14ac:dyDescent="0.25">
      <c r="A1270" s="446" t="str">
        <f>IF(ISBLANK(INDEX('Policy Characteristics'!A:A,MATCH($C1270,'Policy Characteristics'!$C:$C,0))),"",INDEX('Policy Characteristics'!A:A,MATCH($C1270,'Policy Characteristics'!$C:$C,0)))</f>
        <v>Agriculture, Land Use, and Forestry</v>
      </c>
      <c r="B1270" s="467" t="str">
        <f>IF(ISBLANK(INDEX('Policy Characteristics'!B:B,MATCH($C1270,'Policy Characteristics'!$C:$C,0))),"",INDEX('Policy Characteristics'!B:B,MATCH($C1270,'Policy Characteristics'!$C:$C,0)))</f>
        <v>Avoid Deforestation</v>
      </c>
      <c r="C1270" t="s">
        <v>438</v>
      </c>
      <c r="D1270" s="339"/>
      <c r="E1270" s="339"/>
      <c r="F1270" s="339"/>
      <c r="G1270" s="339"/>
      <c r="H1270" s="20">
        <v>705</v>
      </c>
      <c r="I1270" s="470" t="s">
        <v>44</v>
      </c>
      <c r="J1270" s="469" t="str">
        <f>IF(ISBLANK(INDEX('Policy Characteristics'!D:D,MATCH($C1270,'Policy Characteristics'!$C:$C,0))),"",INDEX('Policy Characteristics'!D:D,MATCH($C1270,'Policy Characteristics'!$C:$C,0)))</f>
        <v>Avoid Deforestation</v>
      </c>
      <c r="K1270" s="446" t="str">
        <f>IF(ISBLANK(INDEX('Policy Characteristics'!E:E,MATCH($C1270,'Policy Characteristics'!$C:$C,0))),"",INDEX('Policy Characteristics'!E:E,MATCH($C1270,'Policy Characteristics'!$C:$C,0)))</f>
        <v>land avoid deforestation</v>
      </c>
      <c r="L1270" s="242">
        <f>IF(ISBLANK(INDEX('Policy Characteristics'!F:F,MATCH($C1270,'Policy Characteristics'!$C:$C,0))),"",INDEX('Policy Characteristics'!F:F,MATCH($C1270,'Policy Characteristics'!$C:$C,0)))</f>
        <v>0</v>
      </c>
      <c r="M1270" s="242">
        <f>IF(ISBLANK(INDEX('Policy Characteristics'!G:G,MATCH($C1270,'Policy Characteristics'!$C:$C,0))),"",INDEX('Policy Characteristics'!G:G,MATCH($C1270,'Policy Characteristics'!$C:$C,0)))</f>
        <v>1</v>
      </c>
      <c r="N1270" s="242">
        <f>IF(ISBLANK(INDEX('Policy Characteristics'!H:H,MATCH($C1270,'Policy Characteristics'!$C:$C,0))),"",INDEX('Policy Characteristics'!H:H,MATCH($C1270,'Policy Characteristics'!$C:$C,0)))</f>
        <v>0.01</v>
      </c>
      <c r="O1270" s="446" t="str">
        <f>IF(ISBLANK(INDEX('Policy Characteristics'!I:I,MATCH($C1270,'Policy Characteristics'!$C:$C,0))),"",INDEX('Policy Characteristics'!I:I,MATCH($C1270,'Policy Characteristics'!$C:$C,0)))</f>
        <v>% of potential achieved</v>
      </c>
      <c r="P1270" s="446" t="str">
        <f>IF(ISBLANK(INDEX('Policy Characteristics'!J:J,MATCH($C1270,'Policy Characteristics'!$C:$C,0))),"",INDEX('Policy Characteristics'!J:J,MATCH($C1270,'Policy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270" s="446" t="str">
        <f>IF(ISBLANK(INDEX('Policy Characteristics'!K:K,MATCH($C1270,'Policy Characteristics'!$C:$C,0))),"",INDEX('Policy Characteristics'!K:K,MATCH($C1270,'Policy Characteristics'!$C:$C,0)))</f>
        <v>lulucf.html#avoid-def</v>
      </c>
      <c r="R1270" s="446" t="str">
        <f>IF(ISBLANK(INDEX('Policy Characteristics'!L:L,MATCH($C1270,'Policy Characteristics'!$C:$C,0))),"",INDEX('Policy Characteristics'!L:L,MATCH($C1270,'Policy Characteristics'!$C:$C,0)))</f>
        <v>avoid-deforestation.html</v>
      </c>
    </row>
    <row r="1271" spans="1:18" x14ac:dyDescent="0.25">
      <c r="A1271" s="446" t="str">
        <f>IF(ISBLANK(INDEX('Policy Characteristics'!A:A,MATCH($C1271,'Policy Characteristics'!$C:$C,0))),"",INDEX('Policy Characteristics'!A:A,MATCH($C1271,'Policy Characteristics'!$C:$C,0)))</f>
        <v>Agriculture, Land Use, and Forestry</v>
      </c>
      <c r="B1271" s="467" t="str">
        <f>IF(ISBLANK(INDEX('Policy Characteristics'!B:B,MATCH($C1271,'Policy Characteristics'!$C:$C,0))),"",INDEX('Policy Characteristics'!B:B,MATCH($C1271,'Policy Characteristics'!$C:$C,0)))</f>
        <v>Grassland Restoration and Avoided Conversion</v>
      </c>
      <c r="C1271" t="s">
        <v>435</v>
      </c>
      <c r="D1271" s="339"/>
      <c r="E1271" s="339"/>
      <c r="F1271" s="339"/>
      <c r="G1271" s="339"/>
      <c r="H1271" s="20">
        <v>177</v>
      </c>
      <c r="I1271" s="470" t="s">
        <v>43</v>
      </c>
      <c r="J1271" s="469" t="str">
        <f>IF(ISBLANK(INDEX('Policy Characteristics'!D:D,MATCH($C1271,'Policy Characteristics'!$C:$C,0))),"",INDEX('Policy Characteristics'!D:D,MATCH($C1271,'Policy Characteristics'!$C:$C,0)))</f>
        <v>Grassland Restoration and Avoided Conversion</v>
      </c>
      <c r="K1271" s="446" t="str">
        <f>IF(ISBLANK(INDEX('Policy Characteristics'!E:E,MATCH($C1271,'Policy Characteristics'!$C:$C,0))),"",INDEX('Policy Characteristics'!E:E,MATCH($C1271,'Policy Characteristics'!$C:$C,0)))</f>
        <v>land forest restoration</v>
      </c>
      <c r="L1271" s="242">
        <f>IF(ISBLANK(INDEX('Policy Characteristics'!F:F,MATCH($C1271,'Policy Characteristics'!$C:$C,0))),"",INDEX('Policy Characteristics'!F:F,MATCH($C1271,'Policy Characteristics'!$C:$C,0)))</f>
        <v>0</v>
      </c>
      <c r="M1271" s="242">
        <f>IF(ISBLANK(INDEX('Policy Characteristics'!G:G,MATCH($C1271,'Policy Characteristics'!$C:$C,0))),"",INDEX('Policy Characteristics'!G:G,MATCH($C1271,'Policy Characteristics'!$C:$C,0)))</f>
        <v>1</v>
      </c>
      <c r="N1271" s="242">
        <f>IF(ISBLANK(INDEX('Policy Characteristics'!H:H,MATCH($C1271,'Policy Characteristics'!$C:$C,0))),"",INDEX('Policy Characteristics'!H:H,MATCH($C1271,'Policy Characteristics'!$C:$C,0)))</f>
        <v>0.01</v>
      </c>
      <c r="O1271" s="446" t="str">
        <f>IF(ISBLANK(INDEX('Policy Characteristics'!I:I,MATCH($C1271,'Policy Characteristics'!$C:$C,0))),"",INDEX('Policy Characteristics'!I:I,MATCH($C1271,'Policy Characteristics'!$C:$C,0)))</f>
        <v>% of potential achieved</v>
      </c>
      <c r="P1271" s="446" t="str">
        <f>IF(ISBLANK(INDEX('Policy Characteristics'!J:J,MATCH($C1271,'Policy Characteristics'!$C:$C,0))),"",INDEX('Policy Characteristics'!J:J,MATCH($C1271,'Policy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271" s="446" t="str">
        <f>IF(ISBLANK(INDEX('Policy Characteristics'!K:K,MATCH($C1271,'Policy Characteristics'!$C:$C,0))),"",INDEX('Policy Characteristics'!K:K,MATCH($C1271,'Policy Characteristics'!$C:$C,0)))</f>
        <v/>
      </c>
      <c r="R1271" s="446" t="str">
        <f>IF(ISBLANK(INDEX('Policy Characteristics'!L:L,MATCH($C1271,'Policy Characteristics'!$C:$C,0))),"",INDEX('Policy Characteristics'!L:L,MATCH($C1271,'Policy Characteristics'!$C:$C,0)))</f>
        <v>forest-restoration.html</v>
      </c>
    </row>
    <row r="1272" spans="1:18" x14ac:dyDescent="0.25">
      <c r="A1272" s="446" t="str">
        <f>IF(ISBLANK(INDEX('Policy Characteristics'!A:A,MATCH($C1272,'Policy Characteristics'!$C:$C,0))),"",INDEX('Policy Characteristics'!A:A,MATCH($C1272,'Policy Characteristics'!$C:$C,0)))</f>
        <v>Agriculture, Land Use, and Forestry</v>
      </c>
      <c r="B1272" s="467" t="str">
        <f>IF(ISBLANK(INDEX('Policy Characteristics'!B:B,MATCH($C1272,'Policy Characteristics'!$C:$C,0))),"",INDEX('Policy Characteristics'!B:B,MATCH($C1272,'Policy Characteristics'!$C:$C,0)))</f>
        <v>Forest Set-Asides</v>
      </c>
      <c r="C1272" t="s">
        <v>432</v>
      </c>
      <c r="D1272" s="339"/>
      <c r="E1272" s="339"/>
      <c r="F1272" s="339"/>
      <c r="G1272" s="339"/>
      <c r="H1272" s="20">
        <v>61</v>
      </c>
      <c r="I1272" s="468" t="s">
        <v>44</v>
      </c>
      <c r="J1272" s="469" t="str">
        <f>IF(ISBLANK(INDEX('Policy Characteristics'!D:D,MATCH($C1272,'Policy Characteristics'!$C:$C,0))),"",INDEX('Policy Characteristics'!D:D,MATCH($C1272,'Policy Characteristics'!$C:$C,0)))</f>
        <v>Forest Set-Asides</v>
      </c>
      <c r="K1272" s="446" t="str">
        <f>IF(ISBLANK(INDEX('Policy Characteristics'!E:E,MATCH($C1272,'Policy Characteristics'!$C:$C,0))),"",INDEX('Policy Characteristics'!E:E,MATCH($C1272,'Policy Characteristics'!$C:$C,0)))</f>
        <v>land forest set asides</v>
      </c>
      <c r="L1272" s="242">
        <f>IF(ISBLANK(INDEX('Policy Characteristics'!F:F,MATCH($C1272,'Policy Characteristics'!$C:$C,0))),"",INDEX('Policy Characteristics'!F:F,MATCH($C1272,'Policy Characteristics'!$C:$C,0)))</f>
        <v>0</v>
      </c>
      <c r="M1272" s="242">
        <f>IF(ISBLANK(INDEX('Policy Characteristics'!G:G,MATCH($C1272,'Policy Characteristics'!$C:$C,0))),"",INDEX('Policy Characteristics'!G:G,MATCH($C1272,'Policy Characteristics'!$C:$C,0)))</f>
        <v>1</v>
      </c>
      <c r="N1272" s="242">
        <f>IF(ISBLANK(INDEX('Policy Characteristics'!H:H,MATCH($C1272,'Policy Characteristics'!$C:$C,0))),"",INDEX('Policy Characteristics'!H:H,MATCH($C1272,'Policy Characteristics'!$C:$C,0)))</f>
        <v>0.01</v>
      </c>
      <c r="O1272" s="446" t="str">
        <f>IF(ISBLANK(INDEX('Policy Characteristics'!I:I,MATCH($C1272,'Policy Characteristics'!$C:$C,0))),"",INDEX('Policy Characteristics'!I:I,MATCH($C1272,'Policy Characteristics'!$C:$C,0)))</f>
        <v>% of potential achieved</v>
      </c>
      <c r="P1272" s="446" t="str">
        <f>IF(ISBLANK(INDEX('Policy Characteristics'!J:J,MATCH($C1272,'Policy Characteristics'!$C:$C,0))),"",INDEX('Policy Characteristics'!J:J,MATCH($C1272,'Policy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272" s="446" t="str">
        <f>IF(ISBLANK(INDEX('Policy Characteristics'!K:K,MATCH($C1272,'Policy Characteristics'!$C:$C,0))),"",INDEX('Policy Characteristics'!K:K,MATCH($C1272,'Policy Characteristics'!$C:$C,0)))</f>
        <v>lulucf.html#set-asides</v>
      </c>
      <c r="R1272" s="446" t="str">
        <f>IF(ISBLANK(INDEX('Policy Characteristics'!L:L,MATCH($C1272,'Policy Characteristics'!$C:$C,0))),"",INDEX('Policy Characteristics'!L:L,MATCH($C1272,'Policy Characteristics'!$C:$C,0)))</f>
        <v>forest-set-asides.html</v>
      </c>
    </row>
    <row r="1273" spans="1:18" x14ac:dyDescent="0.25">
      <c r="A1273" s="446" t="str">
        <f>IF(ISBLANK(INDEX('Policy Characteristics'!A:A,MATCH($C1273,'Policy Characteristics'!$C:$C,0))),"",INDEX('Policy Characteristics'!A:A,MATCH($C1273,'Policy Characteristics'!$C:$C,0)))</f>
        <v>Agriculture, Land Use, and Forestry</v>
      </c>
      <c r="B1273" s="467" t="str">
        <f>IF(ISBLANK(INDEX('Policy Characteristics'!B:B,MATCH($C1273,'Policy Characteristics'!$C:$C,0))),"",INDEX('Policy Characteristics'!B:B,MATCH($C1273,'Policy Characteristics'!$C:$C,0)))</f>
        <v>Cropland and Rice Measures</v>
      </c>
      <c r="C1273" t="s">
        <v>2772</v>
      </c>
      <c r="D1273" s="339"/>
      <c r="E1273" s="339"/>
      <c r="F1273" s="339"/>
      <c r="G1273" s="339"/>
      <c r="H1273" s="20">
        <v>62</v>
      </c>
      <c r="I1273" s="468" t="s">
        <v>43</v>
      </c>
      <c r="J1273" s="469" t="str">
        <f>IF(ISBLANK(INDEX('Policy Characteristics'!D:D,MATCH($C1273,'Policy Characteristics'!$C:$C,0))),"",INDEX('Policy Characteristics'!D:D,MATCH($C1273,'Policy Characteristics'!$C:$C,0)))</f>
        <v>Cropland and Rice Measures</v>
      </c>
      <c r="K1273" s="446" t="str">
        <f>IF(ISBLANK(INDEX('Policy Characteristics'!E:E,MATCH($C1273,'Policy Characteristics'!$C:$C,0))),"",INDEX('Policy Characteristics'!E:E,MATCH($C1273,'Policy Characteristics'!$C:$C,0)))</f>
        <v>indst cropland and rice measures</v>
      </c>
      <c r="L1273" s="242">
        <f>IF(ISBLANK(INDEX('Policy Characteristics'!F:F,MATCH($C1273,'Policy Characteristics'!$C:$C,0))),"",INDEX('Policy Characteristics'!F:F,MATCH($C1273,'Policy Characteristics'!$C:$C,0)))</f>
        <v>0</v>
      </c>
      <c r="M1273" s="242">
        <f>IF(ISBLANK(INDEX('Policy Characteristics'!G:G,MATCH($C1273,'Policy Characteristics'!$C:$C,0))),"",INDEX('Policy Characteristics'!G:G,MATCH($C1273,'Policy Characteristics'!$C:$C,0)))</f>
        <v>1</v>
      </c>
      <c r="N1273" s="242">
        <f>IF(ISBLANK(INDEX('Policy Characteristics'!H:H,MATCH($C1273,'Policy Characteristics'!$C:$C,0))),"",INDEX('Policy Characteristics'!H:H,MATCH($C1273,'Policy Characteristics'!$C:$C,0)))</f>
        <v>0.01</v>
      </c>
      <c r="O1273" s="446" t="str">
        <f>IF(ISBLANK(INDEX('Policy Characteristics'!I:I,MATCH($C1273,'Policy Characteristics'!$C:$C,0))),"",INDEX('Policy Characteristics'!I:I,MATCH($C1273,'Policy Characteristics'!$C:$C,0)))</f>
        <v>% of potential achieved</v>
      </c>
      <c r="P1273" s="446" t="str">
        <f>IF(ISBLANK(INDEX('Policy Characteristics'!J:J,MATCH($C1273,'Policy Characteristics'!$C:$C,0))),"",INDEX('Policy Characteristics'!J:J,MATCH($C1273,'Policy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three years after funds expire in 2032.</v>
      </c>
      <c r="Q1273" s="446" t="str">
        <f>IF(ISBLANK(INDEX('Policy Characteristics'!K:K,MATCH($C1273,'Policy Characteristics'!$C:$C,0))),"",INDEX('Policy Characteristics'!K:K,MATCH($C1273,'Policy Characteristics'!$C:$C,0)))</f>
        <v>industry-ag-main.html#cropland</v>
      </c>
      <c r="R1273" s="446" t="str">
        <f>IF(ISBLANK(INDEX('Policy Characteristics'!L:L,MATCH($C1273,'Policy Characteristics'!$C:$C,0))),"",INDEX('Policy Characteristics'!L:L,MATCH($C1273,'Policy Characteristics'!$C:$C,0)))</f>
        <v>cropland-management.html</v>
      </c>
    </row>
    <row r="1274" spans="1:18" x14ac:dyDescent="0.25">
      <c r="A1274" s="446" t="str">
        <f>IF(ISBLANK(INDEX('Policy Characteristics'!A:A,MATCH($C1274,'Policy Characteristics'!$C:$C,0))),"",INDEX('Policy Characteristics'!A:A,MATCH($C1274,'Policy Characteristics'!$C:$C,0)))</f>
        <v>Agriculture, Land Use, and Forestry</v>
      </c>
      <c r="B1274" s="467" t="str">
        <f>IF(ISBLANK(INDEX('Policy Characteristics'!B:B,MATCH($C1274,'Policy Characteristics'!$C:$C,0))),"",INDEX('Policy Characteristics'!B:B,MATCH($C1274,'Policy Characteristics'!$C:$C,0)))</f>
        <v>Improved Soil Measures</v>
      </c>
      <c r="C1274" t="s">
        <v>3342</v>
      </c>
      <c r="D1274" s="339"/>
      <c r="E1274" s="339"/>
      <c r="F1274" s="339"/>
      <c r="G1274" s="339"/>
      <c r="H1274" s="20">
        <v>1654</v>
      </c>
      <c r="I1274" s="468" t="s">
        <v>44</v>
      </c>
      <c r="J1274" s="469" t="str">
        <f>IF(ISBLANK(INDEX('Policy Characteristics'!D:D,MATCH($C1274,'Policy Characteristics'!$C:$C,0))),"",INDEX('Policy Characteristics'!D:D,MATCH($C1274,'Policy Characteristics'!$C:$C,0)))</f>
        <v>Improved Soil Measures</v>
      </c>
      <c r="K1274" s="446" t="str">
        <f>IF(ISBLANK(INDEX('Policy Characteristics'!E:E,MATCH($C1274,'Policy Characteristics'!$C:$C,0))),"",INDEX('Policy Characteristics'!E:E,MATCH($C1274,'Policy Characteristics'!$C:$C,0)))</f>
        <v>indst tillage</v>
      </c>
      <c r="L1274" s="242">
        <f>IF(ISBLANK(INDEX('Policy Characteristics'!F:F,MATCH($C1274,'Policy Characteristics'!$C:$C,0))),"",INDEX('Policy Characteristics'!F:F,MATCH($C1274,'Policy Characteristics'!$C:$C,0)))</f>
        <v>0</v>
      </c>
      <c r="M1274" s="242">
        <f>IF(ISBLANK(INDEX('Policy Characteristics'!G:G,MATCH($C1274,'Policy Characteristics'!$C:$C,0))),"",INDEX('Policy Characteristics'!G:G,MATCH($C1274,'Policy Characteristics'!$C:$C,0)))</f>
        <v>1</v>
      </c>
      <c r="N1274" s="242">
        <f>IF(ISBLANK(INDEX('Policy Characteristics'!H:H,MATCH($C1274,'Policy Characteristics'!$C:$C,0))),"",INDEX('Policy Characteristics'!H:H,MATCH($C1274,'Policy Characteristics'!$C:$C,0)))</f>
        <v>0.01</v>
      </c>
      <c r="O1274" s="446" t="str">
        <f>IF(ISBLANK(INDEX('Policy Characteristics'!I:I,MATCH($C1274,'Policy Characteristics'!$C:$C,0))),"",INDEX('Policy Characteristics'!I:I,MATCH($C1274,'Policy Characteristics'!$C:$C,0)))</f>
        <v>% of potential achieved</v>
      </c>
      <c r="P1274" s="446" t="str">
        <f>IF(ISBLANK(INDEX('Policy Characteristics'!J:J,MATCH($C1274,'Policy Characteristics'!$C:$C,0))),"",INDEX('Policy Characteristics'!J:J,MATCH($C1274,'Policy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274" s="446" t="str">
        <f>IF(ISBLANK(INDEX('Policy Characteristics'!K:K,MATCH($C1274,'Policy Characteristics'!$C:$C,0))),"",INDEX('Policy Characteristics'!K:K,MATCH($C1274,'Policy Characteristics'!$C:$C,0)))</f>
        <v/>
      </c>
      <c r="R1274" s="446" t="str">
        <f>IF(ISBLANK(INDEX('Policy Characteristics'!L:L,MATCH($C1274,'Policy Characteristics'!$C:$C,0))),"",INDEX('Policy Characteristics'!L:L,MATCH($C1274,'Policy Characteristics'!$C:$C,0)))</f>
        <v/>
      </c>
    </row>
    <row r="1275" spans="1:18" x14ac:dyDescent="0.25">
      <c r="A1275" s="446" t="str">
        <f>IF(ISBLANK(INDEX('Policy Characteristics'!A:A,MATCH($C1275,'Policy Characteristics'!$C:$C,0))),"",INDEX('Policy Characteristics'!A:A,MATCH($C1275,'Policy Characteristics'!$C:$C,0)))</f>
        <v>Agriculture, Land Use, and Forestry</v>
      </c>
      <c r="B1275" s="467" t="str">
        <f>IF(ISBLANK(INDEX('Policy Characteristics'!B:B,MATCH($C1275,'Policy Characteristics'!$C:$C,0))),"",INDEX('Policy Characteristics'!B:B,MATCH($C1275,'Policy Characteristics'!$C:$C,0)))</f>
        <v>Improved Forest Management</v>
      </c>
      <c r="C1275" t="s">
        <v>433</v>
      </c>
      <c r="D1275" s="339"/>
      <c r="E1275" s="339"/>
      <c r="F1275" s="339"/>
      <c r="G1275" s="339"/>
      <c r="H1275" s="20">
        <v>63</v>
      </c>
      <c r="I1275" s="468" t="s">
        <v>43</v>
      </c>
      <c r="J1275" s="469" t="str">
        <f>IF(ISBLANK(INDEX('Policy Characteristics'!D:D,MATCH($C1275,'Policy Characteristics'!$C:$C,0))),"",INDEX('Policy Characteristics'!D:D,MATCH($C1275,'Policy Characteristics'!$C:$C,0)))</f>
        <v>Improved Forest Management</v>
      </c>
      <c r="K1275" s="446" t="str">
        <f>IF(ISBLANK(INDEX('Policy Characteristics'!E:E,MATCH($C1275,'Policy Characteristics'!$C:$C,0))),"",INDEX('Policy Characteristics'!E:E,MATCH($C1275,'Policy Characteristics'!$C:$C,0)))</f>
        <v>land forest management</v>
      </c>
      <c r="L1275" s="242">
        <f>IF(ISBLANK(INDEX('Policy Characteristics'!F:F,MATCH($C1275,'Policy Characteristics'!$C:$C,0))),"",INDEX('Policy Characteristics'!F:F,MATCH($C1275,'Policy Characteristics'!$C:$C,0)))</f>
        <v>0</v>
      </c>
      <c r="M1275" s="242">
        <f>IF(ISBLANK(INDEX('Policy Characteristics'!G:G,MATCH($C1275,'Policy Characteristics'!$C:$C,0))),"",INDEX('Policy Characteristics'!G:G,MATCH($C1275,'Policy Characteristics'!$C:$C,0)))</f>
        <v>1</v>
      </c>
      <c r="N1275" s="242">
        <f>IF(ISBLANK(INDEX('Policy Characteristics'!H:H,MATCH($C1275,'Policy Characteristics'!$C:$C,0))),"",INDEX('Policy Characteristics'!H:H,MATCH($C1275,'Policy Characteristics'!$C:$C,0)))</f>
        <v>0.01</v>
      </c>
      <c r="O1275" s="446" t="str">
        <f>IF(ISBLANK(INDEX('Policy Characteristics'!I:I,MATCH($C1275,'Policy Characteristics'!$C:$C,0))),"",INDEX('Policy Characteristics'!I:I,MATCH($C1275,'Policy Characteristics'!$C:$C,0)))</f>
        <v>% of potential achieved</v>
      </c>
      <c r="P1275" s="446" t="str">
        <f>IF(ISBLANK(INDEX('Policy Characteristics'!J:J,MATCH($C1275,'Policy Characteristics'!$C:$C,0))),"",INDEX('Policy Characteristics'!J:J,MATCH($C1275,'Policy Characteristics'!$C:$C,0)))</f>
        <v>**Description:** This policy increases CO2 sequestration by forests through improved forest management practices.  // **Guidance for setting values:** If this policy is fully implemented, 60% of the 94 million acres of forest not currently under best management practices will instead be managed with best practices by 2050.</v>
      </c>
      <c r="Q1275" s="446" t="str">
        <f>IF(ISBLANK(INDEX('Policy Characteristics'!K:K,MATCH($C1275,'Policy Characteristics'!$C:$C,0))),"",INDEX('Policy Characteristics'!K:K,MATCH($C1275,'Policy Characteristics'!$C:$C,0)))</f>
        <v>lulucf.html#forest-mgmt</v>
      </c>
      <c r="R1275" s="446" t="str">
        <f>IF(ISBLANK(INDEX('Policy Characteristics'!L:L,MATCH($C1275,'Policy Characteristics'!$C:$C,0))),"",INDEX('Policy Characteristics'!L:L,MATCH($C1275,'Policy Characteristics'!$C:$C,0)))</f>
        <v>improved-forest-management.html</v>
      </c>
    </row>
    <row r="1276" spans="1:18" x14ac:dyDescent="0.25">
      <c r="A1276" s="446" t="str">
        <f>IF(ISBLANK(INDEX('Policy Characteristics'!A:A,MATCH($C1276,'Policy Characteristics'!$C:$C,0))),"",INDEX('Policy Characteristics'!A:A,MATCH($C1276,'Policy Characteristics'!$C:$C,0)))</f>
        <v>Agriculture, Land Use, and Forestry</v>
      </c>
      <c r="B1276" s="467" t="str">
        <f>IF(ISBLANK(INDEX('Policy Characteristics'!B:B,MATCH($C1276,'Policy Characteristics'!$C:$C,0))),"",INDEX('Policy Characteristics'!B:B,MATCH($C1276,'Policy Characteristics'!$C:$C,0)))</f>
        <v>Livestock Measures</v>
      </c>
      <c r="C1276" t="s">
        <v>2804</v>
      </c>
      <c r="D1276" s="339"/>
      <c r="E1276" s="339"/>
      <c r="F1276" s="339"/>
      <c r="G1276" s="339"/>
      <c r="H1276" s="20">
        <v>64</v>
      </c>
      <c r="I1276" s="468" t="s">
        <v>43</v>
      </c>
      <c r="J1276" s="469" t="str">
        <f>IF(ISBLANK(INDEX('Policy Characteristics'!D:D,MATCH($C1276,'Policy Characteristics'!$C:$C,0))),"",INDEX('Policy Characteristics'!D:D,MATCH($C1276,'Policy Characteristics'!$C:$C,0)))</f>
        <v>Livestock Measures</v>
      </c>
      <c r="K1276" s="446" t="str">
        <f>IF(ISBLANK(INDEX('Policy Characteristics'!E:E,MATCH($C1276,'Policy Characteristics'!$C:$C,0))),"",INDEX('Policy Characteristics'!E:E,MATCH($C1276,'Policy Characteristics'!$C:$C,0)))</f>
        <v>indst livestock measures</v>
      </c>
      <c r="L1276" s="242">
        <f>IF(ISBLANK(INDEX('Policy Characteristics'!F:F,MATCH($C1276,'Policy Characteristics'!$C:$C,0))),"",INDEX('Policy Characteristics'!F:F,MATCH($C1276,'Policy Characteristics'!$C:$C,0)))</f>
        <v>0</v>
      </c>
      <c r="M1276" s="242">
        <f>IF(ISBLANK(INDEX('Policy Characteristics'!G:G,MATCH($C1276,'Policy Characteristics'!$C:$C,0))),"",INDEX('Policy Characteristics'!G:G,MATCH($C1276,'Policy Characteristics'!$C:$C,0)))</f>
        <v>1</v>
      </c>
      <c r="N1276" s="242">
        <f>IF(ISBLANK(INDEX('Policy Characteristics'!H:H,MATCH($C1276,'Policy Characteristics'!$C:$C,0))),"",INDEX('Policy Characteristics'!H:H,MATCH($C1276,'Policy Characteristics'!$C:$C,0)))</f>
        <v>0.01</v>
      </c>
      <c r="O1276" s="446" t="str">
        <f>IF(ISBLANK(INDEX('Policy Characteristics'!I:I,MATCH($C1276,'Policy Characteristics'!$C:$C,0))),"",INDEX('Policy Characteristics'!I:I,MATCH($C1276,'Policy Characteristics'!$C:$C,0)))</f>
        <v>% of potential achieved</v>
      </c>
      <c r="P1276" s="446" t="str">
        <f>IF(ISBLANK(INDEX('Policy Characteristics'!J:J,MATCH($C1276,'Policy Characteristics'!$C:$C,0))),"",INDEX('Policy Characteristics'!J:J,MATCH($C1276,'Policy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three years after funds expire in 2032.</v>
      </c>
      <c r="Q1276" s="446" t="str">
        <f>IF(ISBLANK(INDEX('Policy Characteristics'!K:K,MATCH($C1276,'Policy Characteristics'!$C:$C,0))),"",INDEX('Policy Characteristics'!K:K,MATCH($C1276,'Policy Characteristics'!$C:$C,0)))</f>
        <v>industry-ag-main.html#livestock</v>
      </c>
      <c r="R1276" s="446" t="str">
        <f>IF(ISBLANK(INDEX('Policy Characteristics'!L:L,MATCH($C1276,'Policy Characteristics'!$C:$C,0))),"",INDEX('Policy Characteristics'!L:L,MATCH($C1276,'Policy Characteristics'!$C:$C,0)))</f>
        <v>livestock-measures.html</v>
      </c>
    </row>
    <row r="1277" spans="1:18" x14ac:dyDescent="0.25">
      <c r="A1277" s="446" t="str">
        <f>IF(ISBLANK(INDEX('Policy Characteristics'!A:A,MATCH($C1277,'Policy Characteristics'!$C:$C,0))),"",INDEX('Policy Characteristics'!A:A,MATCH($C1277,'Policy Characteristics'!$C:$C,0)))</f>
        <v>Agriculture, Land Use, and Forestry</v>
      </c>
      <c r="B1277" s="467" t="str">
        <f>IF(ISBLANK(INDEX('Policy Characteristics'!B:B,MATCH($C1277,'Policy Characteristics'!$C:$C,0))),"",INDEX('Policy Characteristics'!B:B,MATCH($C1277,'Policy Characteristics'!$C:$C,0)))</f>
        <v>Wetland Restoration</v>
      </c>
      <c r="C1277" t="s">
        <v>434</v>
      </c>
      <c r="D1277" s="339"/>
      <c r="E1277" s="339"/>
      <c r="F1277" s="339"/>
      <c r="G1277" s="339"/>
      <c r="H1277" s="20">
        <v>178</v>
      </c>
      <c r="I1277" s="468" t="s">
        <v>43</v>
      </c>
      <c r="J1277" s="469" t="str">
        <f>IF(ISBLANK(INDEX('Policy Characteristics'!D:D,MATCH($C1277,'Policy Characteristics'!$C:$C,0))),"",INDEX('Policy Characteristics'!D:D,MATCH($C1277,'Policy Characteristics'!$C:$C,0)))</f>
        <v>Wetland Restoration</v>
      </c>
      <c r="K1277" s="446" t="str">
        <f>IF(ISBLANK(INDEX('Policy Characteristics'!E:E,MATCH($C1277,'Policy Characteristics'!$C:$C,0))),"",INDEX('Policy Characteristics'!E:E,MATCH($C1277,'Policy Characteristics'!$C:$C,0)))</f>
        <v>land peatland restoration</v>
      </c>
      <c r="L1277" s="242">
        <f>IF(ISBLANK(INDEX('Policy Characteristics'!F:F,MATCH($C1277,'Policy Characteristics'!$C:$C,0))),"",INDEX('Policy Characteristics'!F:F,MATCH($C1277,'Policy Characteristics'!$C:$C,0)))</f>
        <v>0</v>
      </c>
      <c r="M1277" s="242">
        <f>IF(ISBLANK(INDEX('Policy Characteristics'!G:G,MATCH($C1277,'Policy Characteristics'!$C:$C,0))),"",INDEX('Policy Characteristics'!G:G,MATCH($C1277,'Policy Characteristics'!$C:$C,0)))</f>
        <v>1</v>
      </c>
      <c r="N1277" s="242">
        <f>IF(ISBLANK(INDEX('Policy Characteristics'!H:H,MATCH($C1277,'Policy Characteristics'!$C:$C,0))),"",INDEX('Policy Characteristics'!H:H,MATCH($C1277,'Policy Characteristics'!$C:$C,0)))</f>
        <v>0.01</v>
      </c>
      <c r="O1277" s="446" t="str">
        <f>IF(ISBLANK(INDEX('Policy Characteristics'!I:I,MATCH($C1277,'Policy Characteristics'!$C:$C,0))),"",INDEX('Policy Characteristics'!I:I,MATCH($C1277,'Policy Characteristics'!$C:$C,0)))</f>
        <v>% of potential achieved</v>
      </c>
      <c r="P1277" s="446" t="str">
        <f>IF(ISBLANK(INDEX('Policy Characteristics'!J:J,MATCH($C1277,'Policy Characteristics'!$C:$C,0))),"",INDEX('Policy Characteristics'!J:J,MATCH($C1277,'Policy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277" s="446" t="str">
        <f>IF(ISBLANK(INDEX('Policy Characteristics'!K:K,MATCH($C1277,'Policy Characteristics'!$C:$C,0))),"",INDEX('Policy Characteristics'!K:K,MATCH($C1277,'Policy Characteristics'!$C:$C,0)))</f>
        <v/>
      </c>
      <c r="R1277" s="446" t="str">
        <f>IF(ISBLANK(INDEX('Policy Characteristics'!L:L,MATCH($C1277,'Policy Characteristics'!$C:$C,0))),"",INDEX('Policy Characteristics'!L:L,MATCH($C1277,'Policy Characteristics'!$C:$C,0)))</f>
        <v>peatland-restoration.html</v>
      </c>
    </row>
    <row r="1278" spans="1:18" x14ac:dyDescent="0.25">
      <c r="A1278" s="446" t="str">
        <f>IF(ISBLANK(INDEX('Policy Characteristics'!A:A,MATCH($C1278,'Policy Characteristics'!$C:$C,0))),"",INDEX('Policy Characteristics'!A:A,MATCH($C1278,'Policy Characteristics'!$C:$C,0)))</f>
        <v>Agriculture, Land Use, and Forestry</v>
      </c>
      <c r="B1278" s="467" t="str">
        <f>IF(ISBLANK(INDEX('Policy Characteristics'!B:B,MATCH($C1278,'Policy Characteristics'!$C:$C,0))),"",INDEX('Policy Characteristics'!B:B,MATCH($C1278,'Policy Characteristics'!$C:$C,0)))</f>
        <v>Shift to Non-Animal Products</v>
      </c>
      <c r="C1278" t="s">
        <v>2440</v>
      </c>
      <c r="D1278" s="339"/>
      <c r="E1278" s="339"/>
      <c r="F1278" s="339"/>
      <c r="G1278" s="339"/>
      <c r="H1278" s="20">
        <v>434</v>
      </c>
      <c r="I1278" s="468" t="s">
        <v>43</v>
      </c>
      <c r="J1278" s="469" t="str">
        <f>IF(ISBLANK(INDEX('Policy Characteristics'!D:D,MATCH($C1278,'Policy Characteristics'!$C:$C,0))),"",INDEX('Policy Characteristics'!D:D,MATCH($C1278,'Policy Characteristics'!$C:$C,0)))</f>
        <v>Shift to Non-Animal Products</v>
      </c>
      <c r="K1278" s="446" t="str">
        <f>IF(ISBLANK(INDEX('Policy Characteristics'!E:E,MATCH($C1278,'Policy Characteristics'!$C:$C,0))),"",INDEX('Policy Characteristics'!E:E,MATCH($C1278,'Policy Characteristics'!$C:$C,0)))</f>
        <v>indst shift to nonanimal products</v>
      </c>
      <c r="L1278" s="242">
        <f>IF(ISBLANK(INDEX('Policy Characteristics'!F:F,MATCH($C1278,'Policy Characteristics'!$C:$C,0))),"",INDEX('Policy Characteristics'!F:F,MATCH($C1278,'Policy Characteristics'!$C:$C,0)))</f>
        <v>0</v>
      </c>
      <c r="M1278" s="242">
        <f>IF(ISBLANK(INDEX('Policy Characteristics'!G:G,MATCH($C1278,'Policy Characteristics'!$C:$C,0))),"",INDEX('Policy Characteristics'!G:G,MATCH($C1278,'Policy Characteristics'!$C:$C,0)))</f>
        <v>1</v>
      </c>
      <c r="N1278" s="242">
        <f>IF(ISBLANK(INDEX('Policy Characteristics'!H:H,MATCH($C1278,'Policy Characteristics'!$C:$C,0))),"",INDEX('Policy Characteristics'!H:H,MATCH($C1278,'Policy Characteristics'!$C:$C,0)))</f>
        <v>0.01</v>
      </c>
      <c r="O1278" s="446" t="str">
        <f>IF(ISBLANK(INDEX('Policy Characteristics'!I:I,MATCH($C1278,'Policy Characteristics'!$C:$C,0))),"",INDEX('Policy Characteristics'!I:I,MATCH($C1278,'Policy Characteristics'!$C:$C,0)))</f>
        <v>% reduction in animal products</v>
      </c>
      <c r="P1278" s="446" t="str">
        <f>IF(ISBLANK(INDEX('Policy Characteristics'!J:J,MATCH($C1278,'Policy Characteristics'!$C:$C,0))),"",INDEX('Policy Characteristics'!J:J,MATCH($C1278,'Policy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278" s="446" t="str">
        <f>IF(ISBLANK(INDEX('Policy Characteristics'!K:K,MATCH($C1278,'Policy Characteristics'!$C:$C,0))),"",INDEX('Policy Characteristics'!K:K,MATCH($C1278,'Policy Characteristics'!$C:$C,0)))</f>
        <v/>
      </c>
      <c r="R1278" s="446" t="str">
        <f>IF(ISBLANK(INDEX('Policy Characteristics'!L:L,MATCH($C1278,'Policy Characteristics'!$C:$C,0))),"",INDEX('Policy Characteristics'!L:L,MATCH($C1278,'Policy Characteristics'!$C:$C,0)))</f>
        <v>shift-to-non-animal-products.html</v>
      </c>
    </row>
    <row r="1279" spans="1:18" s="295" customFormat="1" x14ac:dyDescent="0.25">
      <c r="A1279" s="446" t="str">
        <f>IF(ISBLANK(INDEX('Policy Characteristics'!A:A,MATCH($C1279,'Policy Characteristics'!$C:$C,0))),"",INDEX('Policy Characteristics'!A:A,MATCH($C1279,'Policy Characteristics'!$C:$C,0)))</f>
        <v>District Heat and Hydrogen</v>
      </c>
      <c r="B1279" s="467" t="str">
        <f>IF(ISBLANK(INDEX('Policy Characteristics'!B:B,MATCH($C1279,'Policy Characteristics'!$C:$C,0))),"",INDEX('Policy Characteristics'!B:B,MATCH($C1279,'Policy Characteristics'!$C:$C,0)))</f>
        <v>Use CHP for District Heat</v>
      </c>
      <c r="C1279" s="295" t="s">
        <v>288</v>
      </c>
      <c r="D1279" s="294"/>
      <c r="E1279" s="294"/>
      <c r="F1279" s="294"/>
      <c r="G1279" s="294"/>
      <c r="H1279" s="20">
        <v>68</v>
      </c>
      <c r="I1279" s="470" t="s">
        <v>43</v>
      </c>
      <c r="J1279" s="469" t="str">
        <f>IF(ISBLANK(INDEX('Policy Characteristics'!D:D,MATCH($C1279,'Policy Characteristics'!$C:$C,0))),"",INDEX('Policy Characteristics'!D:D,MATCH($C1279,'Policy Characteristics'!$C:$C,0)))</f>
        <v>District Heat CHP</v>
      </c>
      <c r="K1279" s="446" t="str">
        <f>IF(ISBLANK(INDEX('Policy Characteristics'!E:E,MATCH($C1279,'Policy Characteristics'!$C:$C,0))),"",INDEX('Policy Characteristics'!E:E,MATCH($C1279,'Policy Characteristics'!$C:$C,0)))</f>
        <v>heat convert heat to CHP</v>
      </c>
      <c r="L1279" s="242">
        <f>IF(ISBLANK(INDEX('Policy Characteristics'!F:F,MATCH($C1279,'Policy Characteristics'!$C:$C,0))),"",INDEX('Policy Characteristics'!F:F,MATCH($C1279,'Policy Characteristics'!$C:$C,0)))</f>
        <v>0</v>
      </c>
      <c r="M1279" s="242">
        <f>IF(ISBLANK(INDEX('Policy Characteristics'!G:G,MATCH($C1279,'Policy Characteristics'!$C:$C,0))),"",INDEX('Policy Characteristics'!G:G,MATCH($C1279,'Policy Characteristics'!$C:$C,0)))</f>
        <v>1</v>
      </c>
      <c r="N1279" s="242">
        <f>IF(ISBLANK(INDEX('Policy Characteristics'!H:H,MATCH($C1279,'Policy Characteristics'!$C:$C,0))),"",INDEX('Policy Characteristics'!H:H,MATCH($C1279,'Policy Characteristics'!$C:$C,0)))</f>
        <v>0.01</v>
      </c>
      <c r="O1279" s="446" t="str">
        <f>IF(ISBLANK(INDEX('Policy Characteristics'!I:I,MATCH($C1279,'Policy Characteristics'!$C:$C,0))),"",INDEX('Policy Characteristics'!I:I,MATCH($C1279,'Policy Characteristics'!$C:$C,0)))</f>
        <v>% non-CHP heat converted</v>
      </c>
      <c r="P1279" s="446" t="str">
        <f>IF(ISBLANK(INDEX('Policy Characteristics'!J:J,MATCH($C1279,'Policy Characteristics'!$C:$C,0))),"",INDEX('Policy Characteristics'!J:J,MATCH($C1279,'Policy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279" s="446" t="str">
        <f>IF(ISBLANK(INDEX('Policy Characteristics'!K:K,MATCH($C1279,'Policy Characteristics'!$C:$C,0))),"",INDEX('Policy Characteristics'!K:K,MATCH($C1279,'Policy Characteristics'!$C:$C,0)))</f>
        <v>district-heating.html#chp</v>
      </c>
      <c r="R1279" s="446" t="str">
        <f>IF(ISBLANK(INDEX('Policy Characteristics'!L:L,MATCH($C1279,'Policy Characteristics'!$C:$C,0))),"",INDEX('Policy Characteristics'!L:L,MATCH($C1279,'Policy Characteristics'!$C:$C,0)))</f>
        <v>convert-non-chp-heat-production.html</v>
      </c>
    </row>
    <row r="1280" spans="1:18" s="295" customFormat="1" x14ac:dyDescent="0.25">
      <c r="A1280" s="446" t="str">
        <f>IF(ISBLANK(INDEX('Policy Characteristics'!A:A,MATCH($C1280,'Policy Characteristics'!$C:$C,0))),"",INDEX('Policy Characteristics'!A:A,MATCH($C1280,'Policy Characteristics'!$C:$C,0)))</f>
        <v>District Heat and Hydrogen</v>
      </c>
      <c r="B1280" s="467" t="str">
        <f>IF(ISBLANK(INDEX('Policy Characteristics'!B:B,MATCH($C1280,'Policy Characteristics'!$C:$C,0))),"",INDEX('Policy Characteristics'!B:B,MATCH($C1280,'Policy Characteristics'!$C:$C,0)))</f>
        <v>Produce District Heat with Hydrogen</v>
      </c>
      <c r="C1280" s="295" t="s">
        <v>2739</v>
      </c>
      <c r="D1280" s="294"/>
      <c r="E1280" s="294"/>
      <c r="F1280" s="294"/>
      <c r="G1280" s="294"/>
      <c r="H1280" s="20">
        <v>176</v>
      </c>
      <c r="I1280" s="470" t="s">
        <v>43</v>
      </c>
      <c r="J1280" s="469" t="str">
        <f>IF(ISBLANK(INDEX('Policy Characteristics'!D:D,MATCH($C1280,'Policy Characteristics'!$C:$C,0))),"",INDEX('Policy Characteristics'!D:D,MATCH($C1280,'Policy Characteristics'!$C:$C,0)))</f>
        <v>District Heat Fuel Switching</v>
      </c>
      <c r="K1280" s="446" t="str">
        <f>IF(ISBLANK(INDEX('Policy Characteristics'!E:E,MATCH($C1280,'Policy Characteristics'!$C:$C,0))),"",INDEX('Policy Characteristics'!E:E,MATCH($C1280,'Policy Characteristics'!$C:$C,0)))</f>
        <v>heat fuel type shifting</v>
      </c>
      <c r="L1280" s="242">
        <f>IF(ISBLANK(INDEX('Policy Characteristics'!F:F,MATCH($C1280,'Policy Characteristics'!$C:$C,0))),"",INDEX('Policy Characteristics'!F:F,MATCH($C1280,'Policy Characteristics'!$C:$C,0)))</f>
        <v>0</v>
      </c>
      <c r="M1280" s="242">
        <f>IF(ISBLANK(INDEX('Policy Characteristics'!G:G,MATCH($C1280,'Policy Characteristics'!$C:$C,0))),"",INDEX('Policy Characteristics'!G:G,MATCH($C1280,'Policy Characteristics'!$C:$C,0)))</f>
        <v>1</v>
      </c>
      <c r="N1280" s="242">
        <f>IF(ISBLANK(INDEX('Policy Characteristics'!H:H,MATCH($C1280,'Policy Characteristics'!$C:$C,0))),"",INDEX('Policy Characteristics'!H:H,MATCH($C1280,'Policy Characteristics'!$C:$C,0)))</f>
        <v>0.01</v>
      </c>
      <c r="O1280" s="446" t="str">
        <f>IF(ISBLANK(INDEX('Policy Characteristics'!I:I,MATCH($C1280,'Policy Characteristics'!$C:$C,0))),"",INDEX('Policy Characteristics'!I:I,MATCH($C1280,'Policy Characteristics'!$C:$C,0)))</f>
        <v>% of fuel use</v>
      </c>
      <c r="P1280" s="446" t="str">
        <f>IF(ISBLANK(INDEX('Policy Characteristics'!J:J,MATCH($C1280,'Policy Characteristics'!$C:$C,0))),"",INDEX('Policy Characteristics'!J:J,MATCH($C1280,'Policy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280" s="446" t="str">
        <f>IF(ISBLANK(INDEX('Policy Characteristics'!K:K,MATCH($C1280,'Policy Characteristics'!$C:$C,0))),"",INDEX('Policy Characteristics'!K:K,MATCH($C1280,'Policy Characteristics'!$C:$C,0)))</f>
        <v>district-heating.html#convert-coal</v>
      </c>
      <c r="R1280" s="446" t="str">
        <f>IF(ISBLANK(INDEX('Policy Characteristics'!L:L,MATCH($C1280,'Policy Characteristics'!$C:$C,0))),"",INDEX('Policy Characteristics'!L:L,MATCH($C1280,'Policy Characteristics'!$C:$C,0)))</f>
        <v>district-heat-fuel-switching.html</v>
      </c>
    </row>
    <row r="1281" spans="1:18" s="295" customFormat="1" x14ac:dyDescent="0.25">
      <c r="A1281" s="446" t="str">
        <f>IF(ISBLANK(INDEX('Policy Characteristics'!A:A,MATCH($C1281,'Policy Characteristics'!$C:$C,0))),"",INDEX('Policy Characteristics'!A:A,MATCH($C1281,'Policy Characteristics'!$C:$C,0)))</f>
        <v>District Heat and Hydrogen</v>
      </c>
      <c r="B1281" s="467" t="str">
        <f>IF(ISBLANK(INDEX('Policy Characteristics'!B:B,MATCH($C1281,'Policy Characteristics'!$C:$C,0))),"",INDEX('Policy Characteristics'!B:B,MATCH($C1281,'Policy Characteristics'!$C:$C,0)))</f>
        <v>Shift Hydrogen Production to Electrolysis</v>
      </c>
      <c r="C1281" s="295" t="s">
        <v>2478</v>
      </c>
      <c r="D1281" s="294"/>
      <c r="E1281" s="294"/>
      <c r="F1281" s="294"/>
      <c r="G1281" s="294"/>
      <c r="H1281" s="20">
        <v>450</v>
      </c>
      <c r="I1281" s="470" t="s">
        <v>43</v>
      </c>
      <c r="J1281" s="469" t="str">
        <f>IF(ISBLANK(INDEX('Policy Characteristics'!D:D,MATCH($C1281,'Policy Characteristics'!$C:$C,0))),"",INDEX('Policy Characteristics'!D:D,MATCH($C1281,'Policy Characteristics'!$C:$C,0)))</f>
        <v>Hydrogen Electrolysis</v>
      </c>
      <c r="K1281" s="446" t="str">
        <f>IF(ISBLANK(INDEX('Policy Characteristics'!E:E,MATCH($C1281,'Policy Characteristics'!$C:$C,0))),"",INDEX('Policy Characteristics'!E:E,MATCH($C1281,'Policy Characteristics'!$C:$C,0)))</f>
        <v>hydgn shift production pathways</v>
      </c>
      <c r="L1281" s="242">
        <f>IF(ISBLANK(INDEX('Policy Characteristics'!F:F,MATCH($C1281,'Policy Characteristics'!$C:$C,0))),"",INDEX('Policy Characteristics'!F:F,MATCH($C1281,'Policy Characteristics'!$C:$C,0)))</f>
        <v>0</v>
      </c>
      <c r="M1281" s="242">
        <f>IF(ISBLANK(INDEX('Policy Characteristics'!G:G,MATCH($C1281,'Policy Characteristics'!$C:$C,0))),"",INDEX('Policy Characteristics'!G:G,MATCH($C1281,'Policy Characteristics'!$C:$C,0)))</f>
        <v>1</v>
      </c>
      <c r="N1281" s="242">
        <f>IF(ISBLANK(INDEX('Policy Characteristics'!H:H,MATCH($C1281,'Policy Characteristics'!$C:$C,0))),"",INDEX('Policy Characteristics'!H:H,MATCH($C1281,'Policy Characteristics'!$C:$C,0)))</f>
        <v>0.01</v>
      </c>
      <c r="O1281" s="446" t="str">
        <f>IF(ISBLANK(INDEX('Policy Characteristics'!I:I,MATCH($C1281,'Policy Characteristics'!$C:$C,0))),"",INDEX('Policy Characteristics'!I:I,MATCH($C1281,'Policy Characteristics'!$C:$C,0)))</f>
        <v>% of hydrogen production</v>
      </c>
      <c r="P1281" s="446" t="str">
        <f>IF(ISBLANK(INDEX('Policy Characteristics'!J:J,MATCH($C1281,'Policy Characteristics'!$C:$C,0))),"",INDEX('Policy Characteristics'!J:J,MATCH($C1281,'Policy Characteristics'!$C:$C,0)))</f>
        <v>**Description:** This policy causes a percentage of merchant hydrogen (i.e. hydrogen produced for sale, not hydrogen produced and consumed on-site within a facility) to be produced via electrolysis rather than via other production pathways. // **Guidance for setting values:** Today, in the United States, roughly 95% of hydrogen is produced via steam reforming of natural gas and 5% is produced via electrolysis.  These shares are not projected to change in the BAU case.</v>
      </c>
      <c r="Q1281" s="446" t="str">
        <f>IF(ISBLANK(INDEX('Policy Characteristics'!K:K,MATCH($C1281,'Policy Characteristics'!$C:$C,0))),"",INDEX('Policy Characteristics'!K:K,MATCH($C1281,'Policy Characteristics'!$C:$C,0)))</f>
        <v/>
      </c>
      <c r="R1281" s="446" t="str">
        <f>IF(ISBLANK(INDEX('Policy Characteristics'!L:L,MATCH($C1281,'Policy Characteristics'!$C:$C,0))),"",INDEX('Policy Characteristics'!L:L,MATCH($C1281,'Policy Characteristics'!$C:$C,0)))</f>
        <v>switch-hydrogen-production-pathway.html</v>
      </c>
    </row>
    <row r="1282" spans="1:18" s="446" customFormat="1" x14ac:dyDescent="0.25">
      <c r="A1282" s="446" t="str">
        <f>IF(ISBLANK(INDEX('Policy Characteristics'!A:A,MATCH($C1282,'Policy Characteristics'!$C:$C,0))),"",INDEX('Policy Characteristics'!A:A,MATCH($C1282,'Policy Characteristics'!$C:$C,0)))</f>
        <v>Cross-Sector</v>
      </c>
      <c r="B1282" s="467" t="str">
        <f>IF(ISBLANK(INDEX('Policy Characteristics'!B:B,MATCH($C1282,'Policy Characteristics'!$C:$C,0))),"",INDEX('Policy Characteristics'!B:B,MATCH($C1282,'Policy Characteristics'!$C:$C,0)))</f>
        <v>Carbon Price</v>
      </c>
      <c r="C1282" t="s">
        <v>2411</v>
      </c>
      <c r="D1282" s="339" t="s">
        <v>333</v>
      </c>
      <c r="E1282" s="339"/>
      <c r="F1282" s="339" t="s">
        <v>337</v>
      </c>
      <c r="G1282" s="339"/>
      <c r="H1282" s="20">
        <v>171</v>
      </c>
      <c r="I1282" s="468" t="s">
        <v>43</v>
      </c>
      <c r="J1282" s="469" t="str">
        <f>IF(ISBLANK(INDEX('Policy Characteristics'!D:D,MATCH($C1282,'Policy Characteristics'!$C:$C,0))),"",INDEX('Policy Characteristics'!D:D,MATCH($C1282,'Policy Characteristics'!$C:$C,0)))</f>
        <v>Carbon Price</v>
      </c>
      <c r="K1282" s="446" t="str">
        <f>IF(ISBLANK(INDEX('Policy Characteristics'!E:E,MATCH($C1282,'Policy Characteristics'!$C:$C,0))),"",INDEX('Policy Characteristics'!E:E,MATCH($C1282,'Policy Characteristics'!$C:$C,0)))</f>
        <v>cross carbon tax</v>
      </c>
      <c r="L1282" s="446">
        <f>IF(ISBLANK(INDEX('Policy Characteristics'!F:F,MATCH($C1282,'Policy Characteristics'!$C:$C,0))),"",INDEX('Policy Characteristics'!F:F,MATCH($C1282,'Policy Characteristics'!$C:$C,0)))</f>
        <v>0</v>
      </c>
      <c r="M1282" s="446">
        <f>IF(ISBLANK(INDEX('Policy Characteristics'!G:G,MATCH($C1282,'Policy Characteristics'!$C:$C,0))),"",INDEX('Policy Characteristics'!G:G,MATCH($C1282,'Policy Characteristics'!$C:$C,0)))</f>
        <v>300</v>
      </c>
      <c r="N1282" s="446">
        <f>IF(ISBLANK(INDEX('Policy Characteristics'!H:H,MATCH($C1282,'Policy Characteristics'!$C:$C,0))),"",INDEX('Policy Characteristics'!H:H,MATCH($C1282,'Policy Characteristics'!$C:$C,0)))</f>
        <v>5</v>
      </c>
      <c r="O1282" s="446" t="str">
        <f>IF(ISBLANK(INDEX('Policy Characteristics'!I:I,MATCH($C1282,'Policy Characteristics'!$C:$C,0))),"",INDEX('Policy Characteristics'!I:I,MATCH($C1282,'Policy Characteristics'!$C:$C,0)))</f>
        <v>$/metric ton CO2e</v>
      </c>
      <c r="P1282" s="446" t="str">
        <f>IF(ISBLANK(INDEX('Policy Characteristics'!J:J,MATCH($C1282,'Policy Characteristics'!$C:$C,0))),"",INDEX('Policy Characteristics'!J:J,MATCH($C1282,'Policy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282" s="446" t="str">
        <f>IF(ISBLANK(INDEX('Policy Characteristics'!K:K,MATCH($C1282,'Policy Characteristics'!$C:$C,0))),"",INDEX('Policy Characteristics'!K:K,MATCH($C1282,'Policy Characteristics'!$C:$C,0)))</f>
        <v>fuels.html#carbon-tax</v>
      </c>
      <c r="R1282" s="446" t="str">
        <f>IF(ISBLANK(INDEX('Policy Characteristics'!L:L,MATCH($C1282,'Policy Characteristics'!$C:$C,0))),"",INDEX('Policy Characteristics'!L:L,MATCH($C1282,'Policy Characteristics'!$C:$C,0)))</f>
        <v>carbon-tax.html</v>
      </c>
    </row>
    <row r="1283" spans="1:18" s="446" customFormat="1" x14ac:dyDescent="0.25">
      <c r="A1283" s="446" t="str">
        <f>IF(ISBLANK(INDEX('Policy Characteristics'!A:A,MATCH($C1283,'Policy Characteristics'!$C:$C,0))),"",INDEX('Policy Characteristics'!A:A,MATCH($C1283,'Policy Characteristics'!$C:$C,0)))</f>
        <v>Cross-Sector</v>
      </c>
      <c r="B1283" s="467" t="str">
        <f>IF(ISBLANK(INDEX('Policy Characteristics'!B:B,MATCH($C1283,'Policy Characteristics'!$C:$C,0))),"",INDEX('Policy Characteristics'!B:B,MATCH($C1283,'Policy Characteristics'!$C:$C,0)))</f>
        <v>Carbon Price</v>
      </c>
      <c r="C1283" s="446" t="str">
        <f t="shared" ref="C1283" si="51">C$1282</f>
        <v>Additional Carbon Tax Rate</v>
      </c>
      <c r="D1283" s="339" t="s">
        <v>341</v>
      </c>
      <c r="E1283" s="339"/>
      <c r="F1283" s="339" t="s">
        <v>342</v>
      </c>
      <c r="G1283" s="339"/>
      <c r="H1283" s="20">
        <v>172</v>
      </c>
      <c r="I1283" s="468" t="s">
        <v>43</v>
      </c>
      <c r="J1283" s="469" t="str">
        <f>IF(ISBLANK(INDEX('Policy Characteristics'!D:D,MATCH($C1283,'Policy Characteristics'!$C:$C,0))),"",INDEX('Policy Characteristics'!D:D,MATCH($C1283,'Policy Characteristics'!$C:$C,0)))</f>
        <v>Carbon Price</v>
      </c>
      <c r="K1283" s="446" t="str">
        <f>IF(ISBLANK(INDEX('Policy Characteristics'!E:E,MATCH($C1283,'Policy Characteristics'!$C:$C,0))),"",INDEX('Policy Characteristics'!E:E,MATCH($C1283,'Policy Characteristics'!$C:$C,0)))</f>
        <v>cross carbon tax</v>
      </c>
      <c r="L1283" s="446">
        <f>IF(ISBLANK(INDEX('Policy Characteristics'!F:F,MATCH($C1283,'Policy Characteristics'!$C:$C,0))),"",INDEX('Policy Characteristics'!F:F,MATCH($C1283,'Policy Characteristics'!$C:$C,0)))</f>
        <v>0</v>
      </c>
      <c r="M1283" s="446">
        <f>IF(ISBLANK(INDEX('Policy Characteristics'!G:G,MATCH($C1283,'Policy Characteristics'!$C:$C,0))),"",INDEX('Policy Characteristics'!G:G,MATCH($C1283,'Policy Characteristics'!$C:$C,0)))</f>
        <v>300</v>
      </c>
      <c r="N1283" s="446">
        <f>IF(ISBLANK(INDEX('Policy Characteristics'!H:H,MATCH($C1283,'Policy Characteristics'!$C:$C,0))),"",INDEX('Policy Characteristics'!H:H,MATCH($C1283,'Policy Characteristics'!$C:$C,0)))</f>
        <v>5</v>
      </c>
      <c r="O1283" s="446" t="str">
        <f>IF(ISBLANK(INDEX('Policy Characteristics'!I:I,MATCH($C1283,'Policy Characteristics'!$C:$C,0))),"",INDEX('Policy Characteristics'!I:I,MATCH($C1283,'Policy Characteristics'!$C:$C,0)))</f>
        <v>$/metric ton CO2e</v>
      </c>
      <c r="P1283" s="446" t="str">
        <f>IF(ISBLANK(INDEX('Policy Characteristics'!J:J,MATCH($C1283,'Policy Characteristics'!$C:$C,0))),"",INDEX('Policy Characteristics'!J:J,MATCH($C1283,'Policy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283" s="446" t="str">
        <f>IF(ISBLANK(INDEX('Policy Characteristics'!K:K,MATCH($C1283,'Policy Characteristics'!$C:$C,0))),"",INDEX('Policy Characteristics'!K:K,MATCH($C1283,'Policy Characteristics'!$C:$C,0)))</f>
        <v>fuels.html#carbon-tax</v>
      </c>
      <c r="R1283" s="446" t="str">
        <f>IF(ISBLANK(INDEX('Policy Characteristics'!L:L,MATCH($C1283,'Policy Characteristics'!$C:$C,0))),"",INDEX('Policy Characteristics'!L:L,MATCH($C1283,'Policy Characteristics'!$C:$C,0)))</f>
        <v>carbon-tax.html</v>
      </c>
    </row>
    <row r="1284" spans="1:18" s="446" customFormat="1" x14ac:dyDescent="0.25">
      <c r="A1284" s="446" t="str">
        <f>IF(ISBLANK(INDEX('Policy Characteristics'!A:A,MATCH($C1284,'Policy Characteristics'!$C:$C,0))),"",INDEX('Policy Characteristics'!A:A,MATCH($C1284,'Policy Characteristics'!$C:$C,0)))</f>
        <v>Cross-Sector</v>
      </c>
      <c r="B1284" s="467" t="str">
        <f>IF(ISBLANK(INDEX('Policy Characteristics'!B:B,MATCH($C1284,'Policy Characteristics'!$C:$C,0))),"",INDEX('Policy Characteristics'!B:B,MATCH($C1284,'Policy Characteristics'!$C:$C,0)))</f>
        <v>Carbon Price</v>
      </c>
      <c r="C1284" s="446" t="str">
        <f t="shared" ref="C1284:C1287" si="52">C$1282</f>
        <v>Additional Carbon Tax Rate</v>
      </c>
      <c r="D1284" s="339" t="s">
        <v>335</v>
      </c>
      <c r="E1284" s="339"/>
      <c r="F1284" s="339" t="s">
        <v>339</v>
      </c>
      <c r="G1284" s="339"/>
      <c r="H1284" s="20">
        <v>173</v>
      </c>
      <c r="I1284" s="468" t="s">
        <v>43</v>
      </c>
      <c r="J1284" s="469" t="str">
        <f>IF(ISBLANK(INDEX('Policy Characteristics'!D:D,MATCH($C1284,'Policy Characteristics'!$C:$C,0))),"",INDEX('Policy Characteristics'!D:D,MATCH($C1284,'Policy Characteristics'!$C:$C,0)))</f>
        <v>Carbon Price</v>
      </c>
      <c r="K1284" s="446" t="str">
        <f>IF(ISBLANK(INDEX('Policy Characteristics'!E:E,MATCH($C1284,'Policy Characteristics'!$C:$C,0))),"",INDEX('Policy Characteristics'!E:E,MATCH($C1284,'Policy Characteristics'!$C:$C,0)))</f>
        <v>cross carbon tax</v>
      </c>
      <c r="L1284" s="446">
        <f>IF(ISBLANK(INDEX('Policy Characteristics'!F:F,MATCH($C1284,'Policy Characteristics'!$C:$C,0))),"",INDEX('Policy Characteristics'!F:F,MATCH($C1284,'Policy Characteristics'!$C:$C,0)))</f>
        <v>0</v>
      </c>
      <c r="M1284" s="446">
        <f>IF(ISBLANK(INDEX('Policy Characteristics'!G:G,MATCH($C1284,'Policy Characteristics'!$C:$C,0))),"",INDEX('Policy Characteristics'!G:G,MATCH($C1284,'Policy Characteristics'!$C:$C,0)))</f>
        <v>300</v>
      </c>
      <c r="N1284" s="446">
        <f>IF(ISBLANK(INDEX('Policy Characteristics'!H:H,MATCH($C1284,'Policy Characteristics'!$C:$C,0))),"",INDEX('Policy Characteristics'!H:H,MATCH($C1284,'Policy Characteristics'!$C:$C,0)))</f>
        <v>5</v>
      </c>
      <c r="O1284" s="446" t="str">
        <f>IF(ISBLANK(INDEX('Policy Characteristics'!I:I,MATCH($C1284,'Policy Characteristics'!$C:$C,0))),"",INDEX('Policy Characteristics'!I:I,MATCH($C1284,'Policy Characteristics'!$C:$C,0)))</f>
        <v>$/metric ton CO2e</v>
      </c>
      <c r="P1284" s="446" t="str">
        <f>IF(ISBLANK(INDEX('Policy Characteristics'!J:J,MATCH($C1284,'Policy Characteristics'!$C:$C,0))),"",INDEX('Policy Characteristics'!J:J,MATCH($C1284,'Policy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284" s="446" t="str">
        <f>IF(ISBLANK(INDEX('Policy Characteristics'!K:K,MATCH($C1284,'Policy Characteristics'!$C:$C,0))),"",INDEX('Policy Characteristics'!K:K,MATCH($C1284,'Policy Characteristics'!$C:$C,0)))</f>
        <v>fuels.html#carbon-tax</v>
      </c>
      <c r="R1284" s="446" t="str">
        <f>IF(ISBLANK(INDEX('Policy Characteristics'!L:L,MATCH($C1284,'Policy Characteristics'!$C:$C,0))),"",INDEX('Policy Characteristics'!L:L,MATCH($C1284,'Policy Characteristics'!$C:$C,0)))</f>
        <v>carbon-tax.html</v>
      </c>
    </row>
    <row r="1285" spans="1:18" s="446" customFormat="1" x14ac:dyDescent="0.25">
      <c r="A1285" s="446" t="str">
        <f>IF(ISBLANK(INDEX('Policy Characteristics'!A:A,MATCH($C1285,'Policy Characteristics'!$C:$C,0))),"",INDEX('Policy Characteristics'!A:A,MATCH($C1285,'Policy Characteristics'!$C:$C,0)))</f>
        <v>Cross-Sector</v>
      </c>
      <c r="B1285" s="467" t="str">
        <f>IF(ISBLANK(INDEX('Policy Characteristics'!B:B,MATCH($C1285,'Policy Characteristics'!$C:$C,0))),"",INDEX('Policy Characteristics'!B:B,MATCH($C1285,'Policy Characteristics'!$C:$C,0)))</f>
        <v>Carbon Price</v>
      </c>
      <c r="C1285" s="446" t="str">
        <f t="shared" si="52"/>
        <v>Additional Carbon Tax Rate</v>
      </c>
      <c r="D1285" s="339" t="s">
        <v>336</v>
      </c>
      <c r="E1285" s="339"/>
      <c r="F1285" s="339" t="s">
        <v>340</v>
      </c>
      <c r="G1285" s="339"/>
      <c r="H1285" s="20">
        <v>174</v>
      </c>
      <c r="I1285" s="468" t="s">
        <v>43</v>
      </c>
      <c r="J1285" s="469" t="str">
        <f>IF(ISBLANK(INDEX('Policy Characteristics'!D:D,MATCH($C1285,'Policy Characteristics'!$C:$C,0))),"",INDEX('Policy Characteristics'!D:D,MATCH($C1285,'Policy Characteristics'!$C:$C,0)))</f>
        <v>Carbon Price</v>
      </c>
      <c r="K1285" s="446" t="str">
        <f>IF(ISBLANK(INDEX('Policy Characteristics'!E:E,MATCH($C1285,'Policy Characteristics'!$C:$C,0))),"",INDEX('Policy Characteristics'!E:E,MATCH($C1285,'Policy Characteristics'!$C:$C,0)))</f>
        <v>cross carbon tax</v>
      </c>
      <c r="L1285" s="446">
        <f>IF(ISBLANK(INDEX('Policy Characteristics'!F:F,MATCH($C1285,'Policy Characteristics'!$C:$C,0))),"",INDEX('Policy Characteristics'!F:F,MATCH($C1285,'Policy Characteristics'!$C:$C,0)))</f>
        <v>0</v>
      </c>
      <c r="M1285" s="446">
        <f>IF(ISBLANK(INDEX('Policy Characteristics'!G:G,MATCH($C1285,'Policy Characteristics'!$C:$C,0))),"",INDEX('Policy Characteristics'!G:G,MATCH($C1285,'Policy Characteristics'!$C:$C,0)))</f>
        <v>300</v>
      </c>
      <c r="N1285" s="446">
        <f>IF(ISBLANK(INDEX('Policy Characteristics'!H:H,MATCH($C1285,'Policy Characteristics'!$C:$C,0))),"",INDEX('Policy Characteristics'!H:H,MATCH($C1285,'Policy Characteristics'!$C:$C,0)))</f>
        <v>5</v>
      </c>
      <c r="O1285" s="446" t="str">
        <f>IF(ISBLANK(INDEX('Policy Characteristics'!I:I,MATCH($C1285,'Policy Characteristics'!$C:$C,0))),"",INDEX('Policy Characteristics'!I:I,MATCH($C1285,'Policy Characteristics'!$C:$C,0)))</f>
        <v>$/metric ton CO2e</v>
      </c>
      <c r="P1285" s="446" t="str">
        <f>IF(ISBLANK(INDEX('Policy Characteristics'!J:J,MATCH($C1285,'Policy Characteristics'!$C:$C,0))),"",INDEX('Policy Characteristics'!J:J,MATCH($C1285,'Policy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285" s="446" t="str">
        <f>IF(ISBLANK(INDEX('Policy Characteristics'!K:K,MATCH($C1285,'Policy Characteristics'!$C:$C,0))),"",INDEX('Policy Characteristics'!K:K,MATCH($C1285,'Policy Characteristics'!$C:$C,0)))</f>
        <v>fuels.html#carbon-tax</v>
      </c>
      <c r="R1285" s="446" t="str">
        <f>IF(ISBLANK(INDEX('Policy Characteristics'!L:L,MATCH($C1285,'Policy Characteristics'!$C:$C,0))),"",INDEX('Policy Characteristics'!L:L,MATCH($C1285,'Policy Characteristics'!$C:$C,0)))</f>
        <v>carbon-tax.html</v>
      </c>
    </row>
    <row r="1286" spans="1:18" s="446" customFormat="1" x14ac:dyDescent="0.25">
      <c r="A1286" s="446" t="str">
        <f>IF(ISBLANK(INDEX('Policy Characteristics'!A:A,MATCH($C1286,'Policy Characteristics'!$C:$C,0))),"",INDEX('Policy Characteristics'!A:A,MATCH($C1286,'Policy Characteristics'!$C:$C,0)))</f>
        <v>Cross-Sector</v>
      </c>
      <c r="B1286" s="467" t="str">
        <f>IF(ISBLANK(INDEX('Policy Characteristics'!B:B,MATCH($C1286,'Policy Characteristics'!$C:$C,0))),"",INDEX('Policy Characteristics'!B:B,MATCH($C1286,'Policy Characteristics'!$C:$C,0)))</f>
        <v>Carbon Price</v>
      </c>
      <c r="C1286" s="446" t="str">
        <f t="shared" si="52"/>
        <v>Additional Carbon Tax Rate</v>
      </c>
      <c r="D1286" s="339" t="s">
        <v>334</v>
      </c>
      <c r="E1286" s="339"/>
      <c r="F1286" s="339" t="s">
        <v>338</v>
      </c>
      <c r="G1286" s="339"/>
      <c r="H1286" s="20">
        <v>175</v>
      </c>
      <c r="I1286" s="468" t="s">
        <v>43</v>
      </c>
      <c r="J1286" s="469" t="str">
        <f>IF(ISBLANK(INDEX('Policy Characteristics'!D:D,MATCH($C1286,'Policy Characteristics'!$C:$C,0))),"",INDEX('Policy Characteristics'!D:D,MATCH($C1286,'Policy Characteristics'!$C:$C,0)))</f>
        <v>Carbon Price</v>
      </c>
      <c r="K1286" s="446" t="str">
        <f>IF(ISBLANK(INDEX('Policy Characteristics'!E:E,MATCH($C1286,'Policy Characteristics'!$C:$C,0))),"",INDEX('Policy Characteristics'!E:E,MATCH($C1286,'Policy Characteristics'!$C:$C,0)))</f>
        <v>cross carbon tax</v>
      </c>
      <c r="L1286" s="446">
        <f>IF(ISBLANK(INDEX('Policy Characteristics'!F:F,MATCH($C1286,'Policy Characteristics'!$C:$C,0))),"",INDEX('Policy Characteristics'!F:F,MATCH($C1286,'Policy Characteristics'!$C:$C,0)))</f>
        <v>0</v>
      </c>
      <c r="M1286" s="446">
        <f>IF(ISBLANK(INDEX('Policy Characteristics'!G:G,MATCH($C1286,'Policy Characteristics'!$C:$C,0))),"",INDEX('Policy Characteristics'!G:G,MATCH($C1286,'Policy Characteristics'!$C:$C,0)))</f>
        <v>300</v>
      </c>
      <c r="N1286" s="446">
        <f>IF(ISBLANK(INDEX('Policy Characteristics'!H:H,MATCH($C1286,'Policy Characteristics'!$C:$C,0))),"",INDEX('Policy Characteristics'!H:H,MATCH($C1286,'Policy Characteristics'!$C:$C,0)))</f>
        <v>5</v>
      </c>
      <c r="O1286" s="446" t="str">
        <f>IF(ISBLANK(INDEX('Policy Characteristics'!I:I,MATCH($C1286,'Policy Characteristics'!$C:$C,0))),"",INDEX('Policy Characteristics'!I:I,MATCH($C1286,'Policy Characteristics'!$C:$C,0)))</f>
        <v>$/metric ton CO2e</v>
      </c>
      <c r="P1286" s="446" t="str">
        <f>IF(ISBLANK(INDEX('Policy Characteristics'!J:J,MATCH($C1286,'Policy Characteristics'!$C:$C,0))),"",INDEX('Policy Characteristics'!J:J,MATCH($C1286,'Policy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286" s="446" t="str">
        <f>IF(ISBLANK(INDEX('Policy Characteristics'!K:K,MATCH($C1286,'Policy Characteristics'!$C:$C,0))),"",INDEX('Policy Characteristics'!K:K,MATCH($C1286,'Policy Characteristics'!$C:$C,0)))</f>
        <v>fuels.html#carbon-tax</v>
      </c>
      <c r="R1286" s="446" t="str">
        <f>IF(ISBLANK(INDEX('Policy Characteristics'!L:L,MATCH($C1286,'Policy Characteristics'!$C:$C,0))),"",INDEX('Policy Characteristics'!L:L,MATCH($C1286,'Policy Characteristics'!$C:$C,0)))</f>
        <v>carbon-tax.html</v>
      </c>
    </row>
    <row r="1287" spans="1:18" s="446" customFormat="1" x14ac:dyDescent="0.25">
      <c r="A1287" s="446" t="str">
        <f>IF(ISBLANK(INDEX('Policy Characteristics'!A:A,MATCH($C1287,'Policy Characteristics'!$C:$C,0))),"",INDEX('Policy Characteristics'!A:A,MATCH($C1287,'Policy Characteristics'!$C:$C,0)))</f>
        <v>Cross-Sector</v>
      </c>
      <c r="B1287" s="467" t="str">
        <f>IF(ISBLANK(INDEX('Policy Characteristics'!B:B,MATCH($C1287,'Policy Characteristics'!$C:$C,0))),"",INDEX('Policy Characteristics'!B:B,MATCH($C1287,'Policy Characteristics'!$C:$C,0)))</f>
        <v>Carbon Price</v>
      </c>
      <c r="C1287" s="446" t="str">
        <f t="shared" si="52"/>
        <v>Additional Carbon Tax Rate</v>
      </c>
      <c r="D1287" s="339" t="s">
        <v>2494</v>
      </c>
      <c r="E1287" s="339"/>
      <c r="F1287" s="339" t="s">
        <v>2880</v>
      </c>
      <c r="G1287" s="339"/>
      <c r="H1287" s="20">
        <v>544</v>
      </c>
      <c r="I1287" s="468" t="s">
        <v>43</v>
      </c>
      <c r="J1287" s="469" t="str">
        <f>IF(ISBLANK(INDEX('Policy Characteristics'!D:D,MATCH($C1287,'Policy Characteristics'!$C:$C,0))),"",INDEX('Policy Characteristics'!D:D,MATCH($C1287,'Policy Characteristics'!$C:$C,0)))</f>
        <v>Carbon Price</v>
      </c>
      <c r="K1287" s="446" t="str">
        <f>IF(ISBLANK(INDEX('Policy Characteristics'!E:E,MATCH($C1287,'Policy Characteristics'!$C:$C,0))),"",INDEX('Policy Characteristics'!E:E,MATCH($C1287,'Policy Characteristics'!$C:$C,0)))</f>
        <v>cross carbon tax</v>
      </c>
      <c r="L1287" s="446">
        <f>IF(ISBLANK(INDEX('Policy Characteristics'!F:F,MATCH($C1287,'Policy Characteristics'!$C:$C,0))),"",INDEX('Policy Characteristics'!F:F,MATCH($C1287,'Policy Characteristics'!$C:$C,0)))</f>
        <v>0</v>
      </c>
      <c r="M1287" s="446">
        <f>IF(ISBLANK(INDEX('Policy Characteristics'!G:G,MATCH($C1287,'Policy Characteristics'!$C:$C,0))),"",INDEX('Policy Characteristics'!G:G,MATCH($C1287,'Policy Characteristics'!$C:$C,0)))</f>
        <v>300</v>
      </c>
      <c r="N1287" s="446">
        <f>IF(ISBLANK(INDEX('Policy Characteristics'!H:H,MATCH($C1287,'Policy Characteristics'!$C:$C,0))),"",INDEX('Policy Characteristics'!H:H,MATCH($C1287,'Policy Characteristics'!$C:$C,0)))</f>
        <v>5</v>
      </c>
      <c r="O1287" s="446" t="str">
        <f>IF(ISBLANK(INDEX('Policy Characteristics'!I:I,MATCH($C1287,'Policy Characteristics'!$C:$C,0))),"",INDEX('Policy Characteristics'!I:I,MATCH($C1287,'Policy Characteristics'!$C:$C,0)))</f>
        <v>$/metric ton CO2e</v>
      </c>
      <c r="P1287" s="446" t="str">
        <f>IF(ISBLANK(INDEX('Policy Characteristics'!J:J,MATCH($C1287,'Policy Characteristics'!$C:$C,0))),"",INDEX('Policy Characteristics'!J:J,MATCH($C1287,'Policy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287" s="446" t="str">
        <f>IF(ISBLANK(INDEX('Policy Characteristics'!K:K,MATCH($C1287,'Policy Characteristics'!$C:$C,0))),"",INDEX('Policy Characteristics'!K:K,MATCH($C1287,'Policy Characteristics'!$C:$C,0)))</f>
        <v>fuels.html#carbon-tax</v>
      </c>
      <c r="R1287" s="446" t="str">
        <f>IF(ISBLANK(INDEX('Policy Characteristics'!L:L,MATCH($C1287,'Policy Characteristics'!$C:$C,0))),"",INDEX('Policy Characteristics'!L:L,MATCH($C1287,'Policy Characteristics'!$C:$C,0)))</f>
        <v>carbon-tax.html</v>
      </c>
    </row>
    <row r="1288" spans="1:18" s="446" customFormat="1" x14ac:dyDescent="0.25">
      <c r="A1288" s="446" t="str">
        <f>IF(ISBLANK(INDEX('Policy Characteristics'!A:A,MATCH($C1288,'Policy Characteristics'!$C:$C,0))),"",INDEX('Policy Characteristics'!A:A,MATCH($C1288,'Policy Characteristics'!$C:$C,0)))</f>
        <v>Cross-Sector</v>
      </c>
      <c r="B1288" s="467" t="str">
        <f>IF(ISBLANK(INDEX('Policy Characteristics'!B:B,MATCH($C1288,'Policy Characteristics'!$C:$C,0))),"",INDEX('Policy Characteristics'!B:B,MATCH($C1288,'Policy Characteristics'!$C:$C,0)))</f>
        <v>End Existing Subsidies</v>
      </c>
      <c r="C1288" t="s">
        <v>140</v>
      </c>
      <c r="D1288" s="339" t="s">
        <v>52</v>
      </c>
      <c r="E1288" s="339"/>
      <c r="F1288" s="339" t="s">
        <v>93</v>
      </c>
      <c r="G1288" s="339"/>
      <c r="H1288" s="20">
        <v>706</v>
      </c>
      <c r="I1288" s="470" t="s">
        <v>44</v>
      </c>
      <c r="J1288" s="469" t="str">
        <f>IF(ISBLANK(INDEX('Policy Characteristics'!D:D,MATCH($C1288,'Policy Characteristics'!$C:$C,0))),"",INDEX('Policy Characteristics'!D:D,MATCH($C1288,'Policy Characteristics'!$C:$C,0)))</f>
        <v>End Existing Subsidies</v>
      </c>
      <c r="K1288" s="446" t="str">
        <f>IF(ISBLANK(INDEX('Policy Characteristics'!E:E,MATCH($C1288,'Policy Characteristics'!$C:$C,0))),"",INDEX('Policy Characteristics'!E:E,MATCH($C1288,'Policy Characteristics'!$C:$C,0)))</f>
        <v>cross reduce BAU subsidies</v>
      </c>
      <c r="L1288" s="242">
        <f>IF(ISBLANK(INDEX('Policy Characteristics'!F:F,MATCH($C1288,'Policy Characteristics'!$C:$C,0))),"",INDEX('Policy Characteristics'!F:F,MATCH($C1288,'Policy Characteristics'!$C:$C,0)))</f>
        <v>0</v>
      </c>
      <c r="M1288" s="242">
        <f>IF(ISBLANK(INDEX('Policy Characteristics'!G:G,MATCH($C1288,'Policy Characteristics'!$C:$C,0))),"",INDEX('Policy Characteristics'!G:G,MATCH($C1288,'Policy Characteristics'!$C:$C,0)))</f>
        <v>1</v>
      </c>
      <c r="N1288" s="242">
        <f>IF(ISBLANK(INDEX('Policy Characteristics'!H:H,MATCH($C1288,'Policy Characteristics'!$C:$C,0))),"",INDEX('Policy Characteristics'!H:H,MATCH($C1288,'Policy Characteristics'!$C:$C,0)))</f>
        <v>0.01</v>
      </c>
      <c r="O1288" s="446" t="str">
        <f>IF(ISBLANK(INDEX('Policy Characteristics'!I:I,MATCH($C1288,'Policy Characteristics'!$C:$C,0))),"",INDEX('Policy Characteristics'!I:I,MATCH($C1288,'Policy Characteristics'!$C:$C,0)))</f>
        <v>% reduction in BAU subsidies</v>
      </c>
      <c r="P1288" s="446" t="str">
        <f>IF(ISBLANK(INDEX('Policy Characteristics'!J:J,MATCH($C1288,'Policy Characteristics'!$C:$C,0))),"",INDEX('Policy Characteristics'!J:J,MATCH($C1288,'Policy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88" s="446" t="str">
        <f>IF(ISBLANK(INDEX('Policy Characteristics'!K:K,MATCH($C1288,'Policy Characteristics'!$C:$C,0))),"",INDEX('Policy Characteristics'!K:K,MATCH($C1288,'Policy Characteristics'!$C:$C,0)))</f>
        <v>fuels.html#end-subsidies</v>
      </c>
      <c r="R1288" s="446" t="str">
        <f>IF(ISBLANK(INDEX('Policy Characteristics'!L:L,MATCH($C1288,'Policy Characteristics'!$C:$C,0))),"",INDEX('Policy Characteristics'!L:L,MATCH($C1288,'Policy Characteristics'!$C:$C,0)))</f>
        <v>end-existing-subsidies.html</v>
      </c>
    </row>
    <row r="1289" spans="1:18" s="446" customFormat="1" x14ac:dyDescent="0.25">
      <c r="A1289" s="446" t="str">
        <f>IF(ISBLANK(INDEX('Policy Characteristics'!A:A,MATCH($C1289,'Policy Characteristics'!$C:$C,0))),"",INDEX('Policy Characteristics'!A:A,MATCH($C1289,'Policy Characteristics'!$C:$C,0)))</f>
        <v>Cross-Sector</v>
      </c>
      <c r="B1289" s="467" t="str">
        <f>IF(ISBLANK(INDEX('Policy Characteristics'!B:B,MATCH($C1289,'Policy Characteristics'!$C:$C,0))),"",INDEX('Policy Characteristics'!B:B,MATCH($C1289,'Policy Characteristics'!$C:$C,0)))</f>
        <v>End Existing Subsidies</v>
      </c>
      <c r="C1289" s="446" t="str">
        <f t="shared" ref="C1289:C1304" si="53">C$1288</f>
        <v>Percent Reduction in BAU Subsidies</v>
      </c>
      <c r="D1289" s="294" t="s">
        <v>450</v>
      </c>
      <c r="E1289" s="339"/>
      <c r="F1289" s="294" t="s">
        <v>447</v>
      </c>
      <c r="G1289" s="339"/>
      <c r="H1289" s="20">
        <v>69</v>
      </c>
      <c r="I1289" s="470" t="s">
        <v>43</v>
      </c>
      <c r="J1289" s="469" t="str">
        <f>IF(ISBLANK(INDEX('Policy Characteristics'!D:D,MATCH($C1289,'Policy Characteristics'!$C:$C,0))),"",INDEX('Policy Characteristics'!D:D,MATCH($C1289,'Policy Characteristics'!$C:$C,0)))</f>
        <v>End Existing Subsidies</v>
      </c>
      <c r="K1289" s="446" t="str">
        <f>IF(ISBLANK(INDEX('Policy Characteristics'!E:E,MATCH($C1289,'Policy Characteristics'!$C:$C,0))),"",INDEX('Policy Characteristics'!E:E,MATCH($C1289,'Policy Characteristics'!$C:$C,0)))</f>
        <v>cross reduce BAU subsidies</v>
      </c>
      <c r="L1289" s="242">
        <f>IF(ISBLANK(INDEX('Policy Characteristics'!F:F,MATCH($C1289,'Policy Characteristics'!$C:$C,0))),"",INDEX('Policy Characteristics'!F:F,MATCH($C1289,'Policy Characteristics'!$C:$C,0)))</f>
        <v>0</v>
      </c>
      <c r="M1289" s="242">
        <f>IF(ISBLANK(INDEX('Policy Characteristics'!G:G,MATCH($C1289,'Policy Characteristics'!$C:$C,0))),"",INDEX('Policy Characteristics'!G:G,MATCH($C1289,'Policy Characteristics'!$C:$C,0)))</f>
        <v>1</v>
      </c>
      <c r="N1289" s="242">
        <f>IF(ISBLANK(INDEX('Policy Characteristics'!H:H,MATCH($C1289,'Policy Characteristics'!$C:$C,0))),"",INDEX('Policy Characteristics'!H:H,MATCH($C1289,'Policy Characteristics'!$C:$C,0)))</f>
        <v>0.01</v>
      </c>
      <c r="O1289" s="446" t="str">
        <f>IF(ISBLANK(INDEX('Policy Characteristics'!I:I,MATCH($C1289,'Policy Characteristics'!$C:$C,0))),"",INDEX('Policy Characteristics'!I:I,MATCH($C1289,'Policy Characteristics'!$C:$C,0)))</f>
        <v>% reduction in BAU subsidies</v>
      </c>
      <c r="P1289" s="446" t="str">
        <f>IF(ISBLANK(INDEX('Policy Characteristics'!J:J,MATCH($C1289,'Policy Characteristics'!$C:$C,0))),"",INDEX('Policy Characteristics'!J:J,MATCH($C1289,'Policy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89" s="446" t="str">
        <f>IF(ISBLANK(INDEX('Policy Characteristics'!K:K,MATCH($C1289,'Policy Characteristics'!$C:$C,0))),"",INDEX('Policy Characteristics'!K:K,MATCH($C1289,'Policy Characteristics'!$C:$C,0)))</f>
        <v>fuels.html#end-subsidies</v>
      </c>
      <c r="R1289" s="446" t="str">
        <f>IF(ISBLANK(INDEX('Policy Characteristics'!L:L,MATCH($C1289,'Policy Characteristics'!$C:$C,0))),"",INDEX('Policy Characteristics'!L:L,MATCH($C1289,'Policy Characteristics'!$C:$C,0)))</f>
        <v>end-existing-subsidies.html</v>
      </c>
    </row>
    <row r="1290" spans="1:18" s="446" customFormat="1" x14ac:dyDescent="0.25">
      <c r="A1290" s="446" t="str">
        <f>IF(ISBLANK(INDEX('Policy Characteristics'!A:A,MATCH($C1290,'Policy Characteristics'!$C:$C,0))),"",INDEX('Policy Characteristics'!A:A,MATCH($C1290,'Policy Characteristics'!$C:$C,0)))</f>
        <v>Cross-Sector</v>
      </c>
      <c r="B1290" s="467" t="str">
        <f>IF(ISBLANK(INDEX('Policy Characteristics'!B:B,MATCH($C1290,'Policy Characteristics'!$C:$C,0))),"",INDEX('Policy Characteristics'!B:B,MATCH($C1290,'Policy Characteristics'!$C:$C,0)))</f>
        <v>End Existing Subsidies</v>
      </c>
      <c r="C1290" s="446" t="str">
        <f t="shared" si="53"/>
        <v>Percent Reduction in BAU Subsidies</v>
      </c>
      <c r="D1290" s="294" t="s">
        <v>46</v>
      </c>
      <c r="E1290" s="339"/>
      <c r="F1290" s="294" t="s">
        <v>87</v>
      </c>
      <c r="G1290" s="339"/>
      <c r="H1290" s="20">
        <v>70</v>
      </c>
      <c r="I1290" s="470" t="s">
        <v>43</v>
      </c>
      <c r="J1290" s="469" t="str">
        <f>IF(ISBLANK(INDEX('Policy Characteristics'!D:D,MATCH($C1290,'Policy Characteristics'!$C:$C,0))),"",INDEX('Policy Characteristics'!D:D,MATCH($C1290,'Policy Characteristics'!$C:$C,0)))</f>
        <v>End Existing Subsidies</v>
      </c>
      <c r="K1290" s="446" t="str">
        <f>IF(ISBLANK(INDEX('Policy Characteristics'!E:E,MATCH($C1290,'Policy Characteristics'!$C:$C,0))),"",INDEX('Policy Characteristics'!E:E,MATCH($C1290,'Policy Characteristics'!$C:$C,0)))</f>
        <v>cross reduce BAU subsidies</v>
      </c>
      <c r="L1290" s="242">
        <f>IF(ISBLANK(INDEX('Policy Characteristics'!F:F,MATCH($C1290,'Policy Characteristics'!$C:$C,0))),"",INDEX('Policy Characteristics'!F:F,MATCH($C1290,'Policy Characteristics'!$C:$C,0)))</f>
        <v>0</v>
      </c>
      <c r="M1290" s="242">
        <f>IF(ISBLANK(INDEX('Policy Characteristics'!G:G,MATCH($C1290,'Policy Characteristics'!$C:$C,0))),"",INDEX('Policy Characteristics'!G:G,MATCH($C1290,'Policy Characteristics'!$C:$C,0)))</f>
        <v>1</v>
      </c>
      <c r="N1290" s="242">
        <f>IF(ISBLANK(INDEX('Policy Characteristics'!H:H,MATCH($C1290,'Policy Characteristics'!$C:$C,0))),"",INDEX('Policy Characteristics'!H:H,MATCH($C1290,'Policy Characteristics'!$C:$C,0)))</f>
        <v>0.01</v>
      </c>
      <c r="O1290" s="446" t="str">
        <f>IF(ISBLANK(INDEX('Policy Characteristics'!I:I,MATCH($C1290,'Policy Characteristics'!$C:$C,0))),"",INDEX('Policy Characteristics'!I:I,MATCH($C1290,'Policy Characteristics'!$C:$C,0)))</f>
        <v>% reduction in BAU subsidies</v>
      </c>
      <c r="P1290" s="446" t="str">
        <f>IF(ISBLANK(INDEX('Policy Characteristics'!J:J,MATCH($C1290,'Policy Characteristics'!$C:$C,0))),"",INDEX('Policy Characteristics'!J:J,MATCH($C1290,'Policy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0" s="446" t="str">
        <f>IF(ISBLANK(INDEX('Policy Characteristics'!K:K,MATCH($C1290,'Policy Characteristics'!$C:$C,0))),"",INDEX('Policy Characteristics'!K:K,MATCH($C1290,'Policy Characteristics'!$C:$C,0)))</f>
        <v>fuels.html#end-subsidies</v>
      </c>
      <c r="R1290" s="446" t="str">
        <f>IF(ISBLANK(INDEX('Policy Characteristics'!L:L,MATCH($C1290,'Policy Characteristics'!$C:$C,0))),"",INDEX('Policy Characteristics'!L:L,MATCH($C1290,'Policy Characteristics'!$C:$C,0)))</f>
        <v>end-existing-subsidies.html</v>
      </c>
    </row>
    <row r="1291" spans="1:18" s="446" customFormat="1" x14ac:dyDescent="0.25">
      <c r="A1291" s="446" t="str">
        <f>IF(ISBLANK(INDEX('Policy Characteristics'!A:A,MATCH($C1291,'Policy Characteristics'!$C:$C,0))),"",INDEX('Policy Characteristics'!A:A,MATCH($C1291,'Policy Characteristics'!$C:$C,0)))</f>
        <v>Cross-Sector</v>
      </c>
      <c r="B1291" s="467" t="str">
        <f>IF(ISBLANK(INDEX('Policy Characteristics'!B:B,MATCH($C1291,'Policy Characteristics'!$C:$C,0))),"",INDEX('Policy Characteristics'!B:B,MATCH($C1291,'Policy Characteristics'!$C:$C,0)))</f>
        <v>End Existing Subsidies</v>
      </c>
      <c r="C1291" s="446" t="str">
        <f t="shared" si="53"/>
        <v>Percent Reduction in BAU Subsidies</v>
      </c>
      <c r="D1291" s="294" t="s">
        <v>47</v>
      </c>
      <c r="E1291" s="339"/>
      <c r="F1291" s="294" t="s">
        <v>88</v>
      </c>
      <c r="G1291" s="339"/>
      <c r="H1291" s="20">
        <v>71</v>
      </c>
      <c r="I1291" s="470" t="s">
        <v>43</v>
      </c>
      <c r="J1291" s="469" t="str">
        <f>IF(ISBLANK(INDEX('Policy Characteristics'!D:D,MATCH($C1291,'Policy Characteristics'!$C:$C,0))),"",INDEX('Policy Characteristics'!D:D,MATCH($C1291,'Policy Characteristics'!$C:$C,0)))</f>
        <v>End Existing Subsidies</v>
      </c>
      <c r="K1291" s="446" t="str">
        <f>IF(ISBLANK(INDEX('Policy Characteristics'!E:E,MATCH($C1291,'Policy Characteristics'!$C:$C,0))),"",INDEX('Policy Characteristics'!E:E,MATCH($C1291,'Policy Characteristics'!$C:$C,0)))</f>
        <v>cross reduce BAU subsidies</v>
      </c>
      <c r="L1291" s="242">
        <f>IF(ISBLANK(INDEX('Policy Characteristics'!F:F,MATCH($C1291,'Policy Characteristics'!$C:$C,0))),"",INDEX('Policy Characteristics'!F:F,MATCH($C1291,'Policy Characteristics'!$C:$C,0)))</f>
        <v>0</v>
      </c>
      <c r="M1291" s="242">
        <f>IF(ISBLANK(INDEX('Policy Characteristics'!G:G,MATCH($C1291,'Policy Characteristics'!$C:$C,0))),"",INDEX('Policy Characteristics'!G:G,MATCH($C1291,'Policy Characteristics'!$C:$C,0)))</f>
        <v>1</v>
      </c>
      <c r="N1291" s="242">
        <f>IF(ISBLANK(INDEX('Policy Characteristics'!H:H,MATCH($C1291,'Policy Characteristics'!$C:$C,0))),"",INDEX('Policy Characteristics'!H:H,MATCH($C1291,'Policy Characteristics'!$C:$C,0)))</f>
        <v>0.01</v>
      </c>
      <c r="O1291" s="446" t="str">
        <f>IF(ISBLANK(INDEX('Policy Characteristics'!I:I,MATCH($C1291,'Policy Characteristics'!$C:$C,0))),"",INDEX('Policy Characteristics'!I:I,MATCH($C1291,'Policy Characteristics'!$C:$C,0)))</f>
        <v>% reduction in BAU subsidies</v>
      </c>
      <c r="P1291" s="446" t="str">
        <f>IF(ISBLANK(INDEX('Policy Characteristics'!J:J,MATCH($C1291,'Policy Characteristics'!$C:$C,0))),"",INDEX('Policy Characteristics'!J:J,MATCH($C1291,'Policy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1" s="446" t="str">
        <f>IF(ISBLANK(INDEX('Policy Characteristics'!K:K,MATCH($C1291,'Policy Characteristics'!$C:$C,0))),"",INDEX('Policy Characteristics'!K:K,MATCH($C1291,'Policy Characteristics'!$C:$C,0)))</f>
        <v>fuels.html#end-subsidies</v>
      </c>
      <c r="R1291" s="446" t="str">
        <f>IF(ISBLANK(INDEX('Policy Characteristics'!L:L,MATCH($C1291,'Policy Characteristics'!$C:$C,0))),"",INDEX('Policy Characteristics'!L:L,MATCH($C1291,'Policy Characteristics'!$C:$C,0)))</f>
        <v>end-existing-subsidies.html</v>
      </c>
    </row>
    <row r="1292" spans="1:18" s="446" customFormat="1" x14ac:dyDescent="0.25">
      <c r="A1292" s="446" t="str">
        <f>IF(ISBLANK(INDEX('Policy Characteristics'!A:A,MATCH($C1292,'Policy Characteristics'!$C:$C,0))),"",INDEX('Policy Characteristics'!A:A,MATCH($C1292,'Policy Characteristics'!$C:$C,0)))</f>
        <v>Cross-Sector</v>
      </c>
      <c r="B1292" s="467" t="str">
        <f>IF(ISBLANK(INDEX('Policy Characteristics'!B:B,MATCH($C1292,'Policy Characteristics'!$C:$C,0))),"",INDEX('Policy Characteristics'!B:B,MATCH($C1292,'Policy Characteristics'!$C:$C,0)))</f>
        <v>End Existing Subsidies</v>
      </c>
      <c r="C1292" s="446" t="str">
        <f t="shared" si="53"/>
        <v>Percent Reduction in BAU Subsidies</v>
      </c>
      <c r="D1292" s="294" t="s">
        <v>48</v>
      </c>
      <c r="E1292" s="339"/>
      <c r="F1292" s="294" t="s">
        <v>89</v>
      </c>
      <c r="G1292" s="339"/>
      <c r="H1292" s="20">
        <v>72</v>
      </c>
      <c r="I1292" s="470" t="s">
        <v>44</v>
      </c>
      <c r="J1292" s="469" t="str">
        <f>IF(ISBLANK(INDEX('Policy Characteristics'!D:D,MATCH($C1292,'Policy Characteristics'!$C:$C,0))),"",INDEX('Policy Characteristics'!D:D,MATCH($C1292,'Policy Characteristics'!$C:$C,0)))</f>
        <v>End Existing Subsidies</v>
      </c>
      <c r="K1292" s="446" t="str">
        <f>IF(ISBLANK(INDEX('Policy Characteristics'!E:E,MATCH($C1292,'Policy Characteristics'!$C:$C,0))),"",INDEX('Policy Characteristics'!E:E,MATCH($C1292,'Policy Characteristics'!$C:$C,0)))</f>
        <v>cross reduce BAU subsidies</v>
      </c>
      <c r="L1292" s="242">
        <f>IF(ISBLANK(INDEX('Policy Characteristics'!F:F,MATCH($C1292,'Policy Characteristics'!$C:$C,0))),"",INDEX('Policy Characteristics'!F:F,MATCH($C1292,'Policy Characteristics'!$C:$C,0)))</f>
        <v>0</v>
      </c>
      <c r="M1292" s="242">
        <f>IF(ISBLANK(INDEX('Policy Characteristics'!G:G,MATCH($C1292,'Policy Characteristics'!$C:$C,0))),"",INDEX('Policy Characteristics'!G:G,MATCH($C1292,'Policy Characteristics'!$C:$C,0)))</f>
        <v>1</v>
      </c>
      <c r="N1292" s="242">
        <f>IF(ISBLANK(INDEX('Policy Characteristics'!H:H,MATCH($C1292,'Policy Characteristics'!$C:$C,0))),"",INDEX('Policy Characteristics'!H:H,MATCH($C1292,'Policy Characteristics'!$C:$C,0)))</f>
        <v>0.01</v>
      </c>
      <c r="O1292" s="446" t="str">
        <f>IF(ISBLANK(INDEX('Policy Characteristics'!I:I,MATCH($C1292,'Policy Characteristics'!$C:$C,0))),"",INDEX('Policy Characteristics'!I:I,MATCH($C1292,'Policy Characteristics'!$C:$C,0)))</f>
        <v>% reduction in BAU subsidies</v>
      </c>
      <c r="P1292" s="446" t="str">
        <f>IF(ISBLANK(INDEX('Policy Characteristics'!J:J,MATCH($C1292,'Policy Characteristics'!$C:$C,0))),"",INDEX('Policy Characteristics'!J:J,MATCH($C1292,'Policy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2" s="446" t="str">
        <f>IF(ISBLANK(INDEX('Policy Characteristics'!K:K,MATCH($C1292,'Policy Characteristics'!$C:$C,0))),"",INDEX('Policy Characteristics'!K:K,MATCH($C1292,'Policy Characteristics'!$C:$C,0)))</f>
        <v>fuels.html#end-subsidies</v>
      </c>
      <c r="R1292" s="446" t="str">
        <f>IF(ISBLANK(INDEX('Policy Characteristics'!L:L,MATCH($C1292,'Policy Characteristics'!$C:$C,0))),"",INDEX('Policy Characteristics'!L:L,MATCH($C1292,'Policy Characteristics'!$C:$C,0)))</f>
        <v>end-existing-subsidies.html</v>
      </c>
    </row>
    <row r="1293" spans="1:18" s="446" customFormat="1" x14ac:dyDescent="0.25">
      <c r="A1293" s="446" t="str">
        <f>IF(ISBLANK(INDEX('Policy Characteristics'!A:A,MATCH($C1293,'Policy Characteristics'!$C:$C,0))),"",INDEX('Policy Characteristics'!A:A,MATCH($C1293,'Policy Characteristics'!$C:$C,0)))</f>
        <v>Cross-Sector</v>
      </c>
      <c r="B1293" s="467" t="str">
        <f>IF(ISBLANK(INDEX('Policy Characteristics'!B:B,MATCH($C1293,'Policy Characteristics'!$C:$C,0))),"",INDEX('Policy Characteristics'!B:B,MATCH($C1293,'Policy Characteristics'!$C:$C,0)))</f>
        <v>End Existing Subsidies</v>
      </c>
      <c r="C1293" s="446" t="str">
        <f t="shared" si="53"/>
        <v>Percent Reduction in BAU Subsidies</v>
      </c>
      <c r="D1293" s="294" t="s">
        <v>49</v>
      </c>
      <c r="E1293" s="339"/>
      <c r="F1293" s="294" t="s">
        <v>452</v>
      </c>
      <c r="G1293" s="339"/>
      <c r="H1293" s="20">
        <v>73</v>
      </c>
      <c r="I1293" s="470" t="s">
        <v>44</v>
      </c>
      <c r="J1293" s="469" t="str">
        <f>IF(ISBLANK(INDEX('Policy Characteristics'!D:D,MATCH($C1293,'Policy Characteristics'!$C:$C,0))),"",INDEX('Policy Characteristics'!D:D,MATCH($C1293,'Policy Characteristics'!$C:$C,0)))</f>
        <v>End Existing Subsidies</v>
      </c>
      <c r="K1293" s="446" t="str">
        <f>IF(ISBLANK(INDEX('Policy Characteristics'!E:E,MATCH($C1293,'Policy Characteristics'!$C:$C,0))),"",INDEX('Policy Characteristics'!E:E,MATCH($C1293,'Policy Characteristics'!$C:$C,0)))</f>
        <v>cross reduce BAU subsidies</v>
      </c>
      <c r="L1293" s="242">
        <f>IF(ISBLANK(INDEX('Policy Characteristics'!F:F,MATCH($C1293,'Policy Characteristics'!$C:$C,0))),"",INDEX('Policy Characteristics'!F:F,MATCH($C1293,'Policy Characteristics'!$C:$C,0)))</f>
        <v>0</v>
      </c>
      <c r="M1293" s="242">
        <f>IF(ISBLANK(INDEX('Policy Characteristics'!G:G,MATCH($C1293,'Policy Characteristics'!$C:$C,0))),"",INDEX('Policy Characteristics'!G:G,MATCH($C1293,'Policy Characteristics'!$C:$C,0)))</f>
        <v>1</v>
      </c>
      <c r="N1293" s="242">
        <f>IF(ISBLANK(INDEX('Policy Characteristics'!H:H,MATCH($C1293,'Policy Characteristics'!$C:$C,0))),"",INDEX('Policy Characteristics'!H:H,MATCH($C1293,'Policy Characteristics'!$C:$C,0)))</f>
        <v>0.01</v>
      </c>
      <c r="O1293" s="446" t="str">
        <f>IF(ISBLANK(INDEX('Policy Characteristics'!I:I,MATCH($C1293,'Policy Characteristics'!$C:$C,0))),"",INDEX('Policy Characteristics'!I:I,MATCH($C1293,'Policy Characteristics'!$C:$C,0)))</f>
        <v>% reduction in BAU subsidies</v>
      </c>
      <c r="P1293" s="446" t="str">
        <f>IF(ISBLANK(INDEX('Policy Characteristics'!J:J,MATCH($C1293,'Policy Characteristics'!$C:$C,0))),"",INDEX('Policy Characteristics'!J:J,MATCH($C1293,'Policy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3" s="446" t="str">
        <f>IF(ISBLANK(INDEX('Policy Characteristics'!K:K,MATCH($C1293,'Policy Characteristics'!$C:$C,0))),"",INDEX('Policy Characteristics'!K:K,MATCH($C1293,'Policy Characteristics'!$C:$C,0)))</f>
        <v>fuels.html#end-subsidies</v>
      </c>
      <c r="R1293" s="446" t="str">
        <f>IF(ISBLANK(INDEX('Policy Characteristics'!L:L,MATCH($C1293,'Policy Characteristics'!$C:$C,0))),"",INDEX('Policy Characteristics'!L:L,MATCH($C1293,'Policy Characteristics'!$C:$C,0)))</f>
        <v>end-existing-subsidies.html</v>
      </c>
    </row>
    <row r="1294" spans="1:18" s="446" customFormat="1" x14ac:dyDescent="0.25">
      <c r="A1294" s="446" t="str">
        <f>IF(ISBLANK(INDEX('Policy Characteristics'!A:A,MATCH($C1294,'Policy Characteristics'!$C:$C,0))),"",INDEX('Policy Characteristics'!A:A,MATCH($C1294,'Policy Characteristics'!$C:$C,0)))</f>
        <v>Cross-Sector</v>
      </c>
      <c r="B1294" s="467" t="str">
        <f>IF(ISBLANK(INDEX('Policy Characteristics'!B:B,MATCH($C1294,'Policy Characteristics'!$C:$C,0))),"",INDEX('Policy Characteristics'!B:B,MATCH($C1294,'Policy Characteristics'!$C:$C,0)))</f>
        <v>End Existing Subsidies</v>
      </c>
      <c r="C1294" s="446" t="str">
        <f t="shared" si="53"/>
        <v>Percent Reduction in BAU Subsidies</v>
      </c>
      <c r="D1294" s="294" t="s">
        <v>50</v>
      </c>
      <c r="E1294" s="339"/>
      <c r="F1294" s="294" t="s">
        <v>94</v>
      </c>
      <c r="G1294" s="339"/>
      <c r="H1294" s="20">
        <v>74</v>
      </c>
      <c r="I1294" s="470" t="s">
        <v>43</v>
      </c>
      <c r="J1294" s="469" t="str">
        <f>IF(ISBLANK(INDEX('Policy Characteristics'!D:D,MATCH($C1294,'Policy Characteristics'!$C:$C,0))),"",INDEX('Policy Characteristics'!D:D,MATCH($C1294,'Policy Characteristics'!$C:$C,0)))</f>
        <v>End Existing Subsidies</v>
      </c>
      <c r="K1294" s="446" t="str">
        <f>IF(ISBLANK(INDEX('Policy Characteristics'!E:E,MATCH($C1294,'Policy Characteristics'!$C:$C,0))),"",INDEX('Policy Characteristics'!E:E,MATCH($C1294,'Policy Characteristics'!$C:$C,0)))</f>
        <v>cross reduce BAU subsidies</v>
      </c>
      <c r="L1294" s="242">
        <f>IF(ISBLANK(INDEX('Policy Characteristics'!F:F,MATCH($C1294,'Policy Characteristics'!$C:$C,0))),"",INDEX('Policy Characteristics'!F:F,MATCH($C1294,'Policy Characteristics'!$C:$C,0)))</f>
        <v>0</v>
      </c>
      <c r="M1294" s="242">
        <f>IF(ISBLANK(INDEX('Policy Characteristics'!G:G,MATCH($C1294,'Policy Characteristics'!$C:$C,0))),"",INDEX('Policy Characteristics'!G:G,MATCH($C1294,'Policy Characteristics'!$C:$C,0)))</f>
        <v>1</v>
      </c>
      <c r="N1294" s="242">
        <f>IF(ISBLANK(INDEX('Policy Characteristics'!H:H,MATCH($C1294,'Policy Characteristics'!$C:$C,0))),"",INDEX('Policy Characteristics'!H:H,MATCH($C1294,'Policy Characteristics'!$C:$C,0)))</f>
        <v>0.01</v>
      </c>
      <c r="O1294" s="446" t="str">
        <f>IF(ISBLANK(INDEX('Policy Characteristics'!I:I,MATCH($C1294,'Policy Characteristics'!$C:$C,0))),"",INDEX('Policy Characteristics'!I:I,MATCH($C1294,'Policy Characteristics'!$C:$C,0)))</f>
        <v>% reduction in BAU subsidies</v>
      </c>
      <c r="P1294" s="446" t="str">
        <f>IF(ISBLANK(INDEX('Policy Characteristics'!J:J,MATCH($C1294,'Policy Characteristics'!$C:$C,0))),"",INDEX('Policy Characteristics'!J:J,MATCH($C1294,'Policy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4" s="446" t="str">
        <f>IF(ISBLANK(INDEX('Policy Characteristics'!K:K,MATCH($C1294,'Policy Characteristics'!$C:$C,0))),"",INDEX('Policy Characteristics'!K:K,MATCH($C1294,'Policy Characteristics'!$C:$C,0)))</f>
        <v>fuels.html#end-subsidies</v>
      </c>
      <c r="R1294" s="446" t="str">
        <f>IF(ISBLANK(INDEX('Policy Characteristics'!L:L,MATCH($C1294,'Policy Characteristics'!$C:$C,0))),"",INDEX('Policy Characteristics'!L:L,MATCH($C1294,'Policy Characteristics'!$C:$C,0)))</f>
        <v>end-existing-subsidies.html</v>
      </c>
    </row>
    <row r="1295" spans="1:18" s="446" customFormat="1" x14ac:dyDescent="0.25">
      <c r="A1295" s="446" t="str">
        <f>IF(ISBLANK(INDEX('Policy Characteristics'!A:A,MATCH($C1295,'Policy Characteristics'!$C:$C,0))),"",INDEX('Policy Characteristics'!A:A,MATCH($C1295,'Policy Characteristics'!$C:$C,0)))</f>
        <v>Cross-Sector</v>
      </c>
      <c r="B1295" s="467" t="str">
        <f>IF(ISBLANK(INDEX('Policy Characteristics'!B:B,MATCH($C1295,'Policy Characteristics'!$C:$C,0))),"",INDEX('Policy Characteristics'!B:B,MATCH($C1295,'Policy Characteristics'!$C:$C,0)))</f>
        <v>End Existing Subsidies</v>
      </c>
      <c r="C1295" s="446" t="str">
        <f t="shared" si="53"/>
        <v>Percent Reduction in BAU Subsidies</v>
      </c>
      <c r="D1295" s="294" t="s">
        <v>51</v>
      </c>
      <c r="E1295" s="339"/>
      <c r="F1295" s="294" t="s">
        <v>92</v>
      </c>
      <c r="G1295" s="339"/>
      <c r="H1295" s="20">
        <v>707</v>
      </c>
      <c r="I1295" s="470" t="s">
        <v>44</v>
      </c>
      <c r="J1295" s="469" t="str">
        <f>IF(ISBLANK(INDEX('Policy Characteristics'!D:D,MATCH($C1295,'Policy Characteristics'!$C:$C,0))),"",INDEX('Policy Characteristics'!D:D,MATCH($C1295,'Policy Characteristics'!$C:$C,0)))</f>
        <v>End Existing Subsidies</v>
      </c>
      <c r="K1295" s="446" t="str">
        <f>IF(ISBLANK(INDEX('Policy Characteristics'!E:E,MATCH($C1295,'Policy Characteristics'!$C:$C,0))),"",INDEX('Policy Characteristics'!E:E,MATCH($C1295,'Policy Characteristics'!$C:$C,0)))</f>
        <v>cross reduce BAU subsidies</v>
      </c>
      <c r="L1295" s="242">
        <f>IF(ISBLANK(INDEX('Policy Characteristics'!F:F,MATCH($C1295,'Policy Characteristics'!$C:$C,0))),"",INDEX('Policy Characteristics'!F:F,MATCH($C1295,'Policy Characteristics'!$C:$C,0)))</f>
        <v>0</v>
      </c>
      <c r="M1295" s="242">
        <f>IF(ISBLANK(INDEX('Policy Characteristics'!G:G,MATCH($C1295,'Policy Characteristics'!$C:$C,0))),"",INDEX('Policy Characteristics'!G:G,MATCH($C1295,'Policy Characteristics'!$C:$C,0)))</f>
        <v>1</v>
      </c>
      <c r="N1295" s="242">
        <f>IF(ISBLANK(INDEX('Policy Characteristics'!H:H,MATCH($C1295,'Policy Characteristics'!$C:$C,0))),"",INDEX('Policy Characteristics'!H:H,MATCH($C1295,'Policy Characteristics'!$C:$C,0)))</f>
        <v>0.01</v>
      </c>
      <c r="O1295" s="446" t="str">
        <f>IF(ISBLANK(INDEX('Policy Characteristics'!I:I,MATCH($C1295,'Policy Characteristics'!$C:$C,0))),"",INDEX('Policy Characteristics'!I:I,MATCH($C1295,'Policy Characteristics'!$C:$C,0)))</f>
        <v>% reduction in BAU subsidies</v>
      </c>
      <c r="P1295" s="446" t="str">
        <f>IF(ISBLANK(INDEX('Policy Characteristics'!J:J,MATCH($C1295,'Policy Characteristics'!$C:$C,0))),"",INDEX('Policy Characteristics'!J:J,MATCH($C1295,'Policy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5" s="446" t="str">
        <f>IF(ISBLANK(INDEX('Policy Characteristics'!K:K,MATCH($C1295,'Policy Characteristics'!$C:$C,0))),"",INDEX('Policy Characteristics'!K:K,MATCH($C1295,'Policy Characteristics'!$C:$C,0)))</f>
        <v>fuels.html#end-subsidies</v>
      </c>
      <c r="R1295" s="446" t="str">
        <f>IF(ISBLANK(INDEX('Policy Characteristics'!L:L,MATCH($C1295,'Policy Characteristics'!$C:$C,0))),"",INDEX('Policy Characteristics'!L:L,MATCH($C1295,'Policy Characteristics'!$C:$C,0)))</f>
        <v>end-existing-subsidies.html</v>
      </c>
    </row>
    <row r="1296" spans="1:18" s="446" customFormat="1" x14ac:dyDescent="0.25">
      <c r="A1296" s="446" t="str">
        <f>IF(ISBLANK(INDEX('Policy Characteristics'!A:A,MATCH($C1296,'Policy Characteristics'!$C:$C,0))),"",INDEX('Policy Characteristics'!A:A,MATCH($C1296,'Policy Characteristics'!$C:$C,0)))</f>
        <v>Cross-Sector</v>
      </c>
      <c r="B1296" s="467" t="str">
        <f>IF(ISBLANK(INDEX('Policy Characteristics'!B:B,MATCH($C1296,'Policy Characteristics'!$C:$C,0))),"",INDEX('Policy Characteristics'!B:B,MATCH($C1296,'Policy Characteristics'!$C:$C,0)))</f>
        <v>End Existing Subsidies</v>
      </c>
      <c r="C1296" s="446" t="str">
        <f t="shared" si="53"/>
        <v>Percent Reduction in BAU Subsidies</v>
      </c>
      <c r="D1296" s="294" t="s">
        <v>53</v>
      </c>
      <c r="E1296" s="339"/>
      <c r="F1296" s="294" t="s">
        <v>95</v>
      </c>
      <c r="G1296" s="339"/>
      <c r="H1296" s="20">
        <v>75</v>
      </c>
      <c r="I1296" s="470" t="s">
        <v>43</v>
      </c>
      <c r="J1296" s="469" t="str">
        <f>IF(ISBLANK(INDEX('Policy Characteristics'!D:D,MATCH($C1296,'Policy Characteristics'!$C:$C,0))),"",INDEX('Policy Characteristics'!D:D,MATCH($C1296,'Policy Characteristics'!$C:$C,0)))</f>
        <v>End Existing Subsidies</v>
      </c>
      <c r="K1296" s="446" t="str">
        <f>IF(ISBLANK(INDEX('Policy Characteristics'!E:E,MATCH($C1296,'Policy Characteristics'!$C:$C,0))),"",INDEX('Policy Characteristics'!E:E,MATCH($C1296,'Policy Characteristics'!$C:$C,0)))</f>
        <v>cross reduce BAU subsidies</v>
      </c>
      <c r="L1296" s="242">
        <f>IF(ISBLANK(INDEX('Policy Characteristics'!F:F,MATCH($C1296,'Policy Characteristics'!$C:$C,0))),"",INDEX('Policy Characteristics'!F:F,MATCH($C1296,'Policy Characteristics'!$C:$C,0)))</f>
        <v>0</v>
      </c>
      <c r="M1296" s="242">
        <f>IF(ISBLANK(INDEX('Policy Characteristics'!G:G,MATCH($C1296,'Policy Characteristics'!$C:$C,0))),"",INDEX('Policy Characteristics'!G:G,MATCH($C1296,'Policy Characteristics'!$C:$C,0)))</f>
        <v>1</v>
      </c>
      <c r="N1296" s="242">
        <f>IF(ISBLANK(INDEX('Policy Characteristics'!H:H,MATCH($C1296,'Policy Characteristics'!$C:$C,0))),"",INDEX('Policy Characteristics'!H:H,MATCH($C1296,'Policy Characteristics'!$C:$C,0)))</f>
        <v>0.01</v>
      </c>
      <c r="O1296" s="446" t="str">
        <f>IF(ISBLANK(INDEX('Policy Characteristics'!I:I,MATCH($C1296,'Policy Characteristics'!$C:$C,0))),"",INDEX('Policy Characteristics'!I:I,MATCH($C1296,'Policy Characteristics'!$C:$C,0)))</f>
        <v>% reduction in BAU subsidies</v>
      </c>
      <c r="P1296" s="446" t="str">
        <f>IF(ISBLANK(INDEX('Policy Characteristics'!J:J,MATCH($C1296,'Policy Characteristics'!$C:$C,0))),"",INDEX('Policy Characteristics'!J:J,MATCH($C1296,'Policy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6" s="446" t="str">
        <f>IF(ISBLANK(INDEX('Policy Characteristics'!K:K,MATCH($C1296,'Policy Characteristics'!$C:$C,0))),"",INDEX('Policy Characteristics'!K:K,MATCH($C1296,'Policy Characteristics'!$C:$C,0)))</f>
        <v>fuels.html#end-subsidies</v>
      </c>
      <c r="R1296" s="446" t="str">
        <f>IF(ISBLANK(INDEX('Policy Characteristics'!L:L,MATCH($C1296,'Policy Characteristics'!$C:$C,0))),"",INDEX('Policy Characteristics'!L:L,MATCH($C1296,'Policy Characteristics'!$C:$C,0)))</f>
        <v>end-existing-subsidies.html</v>
      </c>
    </row>
    <row r="1297" spans="1:18" s="446" customFormat="1" x14ac:dyDescent="0.25">
      <c r="A1297" s="446" t="str">
        <f>IF(ISBLANK(INDEX('Policy Characteristics'!A:A,MATCH($C1297,'Policy Characteristics'!$C:$C,0))),"",INDEX('Policy Characteristics'!A:A,MATCH($C1297,'Policy Characteristics'!$C:$C,0)))</f>
        <v>Cross-Sector</v>
      </c>
      <c r="B1297" s="467" t="str">
        <f>IF(ISBLANK(INDEX('Policy Characteristics'!B:B,MATCH($C1297,'Policy Characteristics'!$C:$C,0))),"",INDEX('Policy Characteristics'!B:B,MATCH($C1297,'Policy Characteristics'!$C:$C,0)))</f>
        <v>End Existing Subsidies</v>
      </c>
      <c r="C1297" s="446" t="str">
        <f t="shared" si="53"/>
        <v>Percent Reduction in BAU Subsidies</v>
      </c>
      <c r="D1297" s="294" t="s">
        <v>54</v>
      </c>
      <c r="E1297" s="339"/>
      <c r="F1297" s="294" t="s">
        <v>96</v>
      </c>
      <c r="G1297" s="339"/>
      <c r="H1297" s="20">
        <v>76</v>
      </c>
      <c r="I1297" s="470" t="s">
        <v>43</v>
      </c>
      <c r="J1297" s="469" t="str">
        <f>IF(ISBLANK(INDEX('Policy Characteristics'!D:D,MATCH($C1297,'Policy Characteristics'!$C:$C,0))),"",INDEX('Policy Characteristics'!D:D,MATCH($C1297,'Policy Characteristics'!$C:$C,0)))</f>
        <v>End Existing Subsidies</v>
      </c>
      <c r="K1297" s="446" t="str">
        <f>IF(ISBLANK(INDEX('Policy Characteristics'!E:E,MATCH($C1297,'Policy Characteristics'!$C:$C,0))),"",INDEX('Policy Characteristics'!E:E,MATCH($C1297,'Policy Characteristics'!$C:$C,0)))</f>
        <v>cross reduce BAU subsidies</v>
      </c>
      <c r="L1297" s="242">
        <f>IF(ISBLANK(INDEX('Policy Characteristics'!F:F,MATCH($C1297,'Policy Characteristics'!$C:$C,0))),"",INDEX('Policy Characteristics'!F:F,MATCH($C1297,'Policy Characteristics'!$C:$C,0)))</f>
        <v>0</v>
      </c>
      <c r="M1297" s="242">
        <f>IF(ISBLANK(INDEX('Policy Characteristics'!G:G,MATCH($C1297,'Policy Characteristics'!$C:$C,0))),"",INDEX('Policy Characteristics'!G:G,MATCH($C1297,'Policy Characteristics'!$C:$C,0)))</f>
        <v>1</v>
      </c>
      <c r="N1297" s="242">
        <f>IF(ISBLANK(INDEX('Policy Characteristics'!H:H,MATCH($C1297,'Policy Characteristics'!$C:$C,0))),"",INDEX('Policy Characteristics'!H:H,MATCH($C1297,'Policy Characteristics'!$C:$C,0)))</f>
        <v>0.01</v>
      </c>
      <c r="O1297" s="446" t="str">
        <f>IF(ISBLANK(INDEX('Policy Characteristics'!I:I,MATCH($C1297,'Policy Characteristics'!$C:$C,0))),"",INDEX('Policy Characteristics'!I:I,MATCH($C1297,'Policy Characteristics'!$C:$C,0)))</f>
        <v>% reduction in BAU subsidies</v>
      </c>
      <c r="P1297" s="446" t="str">
        <f>IF(ISBLANK(INDEX('Policy Characteristics'!J:J,MATCH($C1297,'Policy Characteristics'!$C:$C,0))),"",INDEX('Policy Characteristics'!J:J,MATCH($C1297,'Policy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7" s="446" t="str">
        <f>IF(ISBLANK(INDEX('Policy Characteristics'!K:K,MATCH($C1297,'Policy Characteristics'!$C:$C,0))),"",INDEX('Policy Characteristics'!K:K,MATCH($C1297,'Policy Characteristics'!$C:$C,0)))</f>
        <v>fuels.html#end-subsidies</v>
      </c>
      <c r="R1297" s="446" t="str">
        <f>IF(ISBLANK(INDEX('Policy Characteristics'!L:L,MATCH($C1297,'Policy Characteristics'!$C:$C,0))),"",INDEX('Policy Characteristics'!L:L,MATCH($C1297,'Policy Characteristics'!$C:$C,0)))</f>
        <v>end-existing-subsidies.html</v>
      </c>
    </row>
    <row r="1298" spans="1:18" s="446" customFormat="1" x14ac:dyDescent="0.25">
      <c r="A1298" s="446" t="str">
        <f>IF(ISBLANK(INDEX('Policy Characteristics'!A:A,MATCH($C1298,'Policy Characteristics'!$C:$C,0))),"",INDEX('Policy Characteristics'!A:A,MATCH($C1298,'Policy Characteristics'!$C:$C,0)))</f>
        <v>Cross-Sector</v>
      </c>
      <c r="B1298" s="467" t="str">
        <f>IF(ISBLANK(INDEX('Policy Characteristics'!B:B,MATCH($C1298,'Policy Characteristics'!$C:$C,0))),"",INDEX('Policy Characteristics'!B:B,MATCH($C1298,'Policy Characteristics'!$C:$C,0)))</f>
        <v>End Existing Subsidies</v>
      </c>
      <c r="C1298" s="446" t="str">
        <f t="shared" si="53"/>
        <v>Percent Reduction in BAU Subsidies</v>
      </c>
      <c r="D1298" s="294" t="s">
        <v>55</v>
      </c>
      <c r="E1298" s="339"/>
      <c r="F1298" s="294" t="s">
        <v>97</v>
      </c>
      <c r="G1298" s="339"/>
      <c r="H1298" s="20">
        <v>708</v>
      </c>
      <c r="I1298" s="470" t="s">
        <v>44</v>
      </c>
      <c r="J1298" s="469" t="str">
        <f>IF(ISBLANK(INDEX('Policy Characteristics'!D:D,MATCH($C1298,'Policy Characteristics'!$C:$C,0))),"",INDEX('Policy Characteristics'!D:D,MATCH($C1298,'Policy Characteristics'!$C:$C,0)))</f>
        <v>End Existing Subsidies</v>
      </c>
      <c r="K1298" s="446" t="str">
        <f>IF(ISBLANK(INDEX('Policy Characteristics'!E:E,MATCH($C1298,'Policy Characteristics'!$C:$C,0))),"",INDEX('Policy Characteristics'!E:E,MATCH($C1298,'Policy Characteristics'!$C:$C,0)))</f>
        <v>cross reduce BAU subsidies</v>
      </c>
      <c r="L1298" s="242">
        <f>IF(ISBLANK(INDEX('Policy Characteristics'!F:F,MATCH($C1298,'Policy Characteristics'!$C:$C,0))),"",INDEX('Policy Characteristics'!F:F,MATCH($C1298,'Policy Characteristics'!$C:$C,0)))</f>
        <v>0</v>
      </c>
      <c r="M1298" s="242">
        <f>IF(ISBLANK(INDEX('Policy Characteristics'!G:G,MATCH($C1298,'Policy Characteristics'!$C:$C,0))),"",INDEX('Policy Characteristics'!G:G,MATCH($C1298,'Policy Characteristics'!$C:$C,0)))</f>
        <v>1</v>
      </c>
      <c r="N1298" s="242">
        <f>IF(ISBLANK(INDEX('Policy Characteristics'!H:H,MATCH($C1298,'Policy Characteristics'!$C:$C,0))),"",INDEX('Policy Characteristics'!H:H,MATCH($C1298,'Policy Characteristics'!$C:$C,0)))</f>
        <v>0.01</v>
      </c>
      <c r="O1298" s="446" t="str">
        <f>IF(ISBLANK(INDEX('Policy Characteristics'!I:I,MATCH($C1298,'Policy Characteristics'!$C:$C,0))),"",INDEX('Policy Characteristics'!I:I,MATCH($C1298,'Policy Characteristics'!$C:$C,0)))</f>
        <v>% reduction in BAU subsidies</v>
      </c>
      <c r="P1298" s="446" t="str">
        <f>IF(ISBLANK(INDEX('Policy Characteristics'!J:J,MATCH($C1298,'Policy Characteristics'!$C:$C,0))),"",INDEX('Policy Characteristics'!J:J,MATCH($C1298,'Policy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8" s="446" t="str">
        <f>IF(ISBLANK(INDEX('Policy Characteristics'!K:K,MATCH($C1298,'Policy Characteristics'!$C:$C,0))),"",INDEX('Policy Characteristics'!K:K,MATCH($C1298,'Policy Characteristics'!$C:$C,0)))</f>
        <v>fuels.html#end-subsidies</v>
      </c>
      <c r="R1298" s="446" t="str">
        <f>IF(ISBLANK(INDEX('Policy Characteristics'!L:L,MATCH($C1298,'Policy Characteristics'!$C:$C,0))),"",INDEX('Policy Characteristics'!L:L,MATCH($C1298,'Policy Characteristics'!$C:$C,0)))</f>
        <v>end-existing-subsidies.html</v>
      </c>
    </row>
    <row r="1299" spans="1:18" s="446" customFormat="1" x14ac:dyDescent="0.25">
      <c r="A1299" s="446" t="str">
        <f>IF(ISBLANK(INDEX('Policy Characteristics'!A:A,MATCH($C1299,'Policy Characteristics'!$C:$C,0))),"",INDEX('Policy Characteristics'!A:A,MATCH($C1299,'Policy Characteristics'!$C:$C,0)))</f>
        <v>Cross-Sector</v>
      </c>
      <c r="B1299" s="467" t="str">
        <f>IF(ISBLANK(INDEX('Policy Characteristics'!B:B,MATCH($C1299,'Policy Characteristics'!$C:$C,0))),"",INDEX('Policy Characteristics'!B:B,MATCH($C1299,'Policy Characteristics'!$C:$C,0)))</f>
        <v>End Existing Subsidies</v>
      </c>
      <c r="C1299" s="446" t="str">
        <f t="shared" si="53"/>
        <v>Percent Reduction in BAU Subsidies</v>
      </c>
      <c r="D1299" s="294" t="s">
        <v>56</v>
      </c>
      <c r="E1299" s="339"/>
      <c r="F1299" s="294" t="s">
        <v>98</v>
      </c>
      <c r="G1299" s="339"/>
      <c r="H1299" s="20">
        <v>709</v>
      </c>
      <c r="I1299" s="470" t="s">
        <v>44</v>
      </c>
      <c r="J1299" s="469" t="str">
        <f>IF(ISBLANK(INDEX('Policy Characteristics'!D:D,MATCH($C1299,'Policy Characteristics'!$C:$C,0))),"",INDEX('Policy Characteristics'!D:D,MATCH($C1299,'Policy Characteristics'!$C:$C,0)))</f>
        <v>End Existing Subsidies</v>
      </c>
      <c r="K1299" s="446" t="str">
        <f>IF(ISBLANK(INDEX('Policy Characteristics'!E:E,MATCH($C1299,'Policy Characteristics'!$C:$C,0))),"",INDEX('Policy Characteristics'!E:E,MATCH($C1299,'Policy Characteristics'!$C:$C,0)))</f>
        <v>cross reduce BAU subsidies</v>
      </c>
      <c r="L1299" s="242">
        <f>IF(ISBLANK(INDEX('Policy Characteristics'!F:F,MATCH($C1299,'Policy Characteristics'!$C:$C,0))),"",INDEX('Policy Characteristics'!F:F,MATCH($C1299,'Policy Characteristics'!$C:$C,0)))</f>
        <v>0</v>
      </c>
      <c r="M1299" s="242">
        <f>IF(ISBLANK(INDEX('Policy Characteristics'!G:G,MATCH($C1299,'Policy Characteristics'!$C:$C,0))),"",INDEX('Policy Characteristics'!G:G,MATCH($C1299,'Policy Characteristics'!$C:$C,0)))</f>
        <v>1</v>
      </c>
      <c r="N1299" s="242">
        <f>IF(ISBLANK(INDEX('Policy Characteristics'!H:H,MATCH($C1299,'Policy Characteristics'!$C:$C,0))),"",INDEX('Policy Characteristics'!H:H,MATCH($C1299,'Policy Characteristics'!$C:$C,0)))</f>
        <v>0.01</v>
      </c>
      <c r="O1299" s="446" t="str">
        <f>IF(ISBLANK(INDEX('Policy Characteristics'!I:I,MATCH($C1299,'Policy Characteristics'!$C:$C,0))),"",INDEX('Policy Characteristics'!I:I,MATCH($C1299,'Policy Characteristics'!$C:$C,0)))</f>
        <v>% reduction in BAU subsidies</v>
      </c>
      <c r="P1299" s="446" t="str">
        <f>IF(ISBLANK(INDEX('Policy Characteristics'!J:J,MATCH($C1299,'Policy Characteristics'!$C:$C,0))),"",INDEX('Policy Characteristics'!J:J,MATCH($C1299,'Policy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9" s="446" t="str">
        <f>IF(ISBLANK(INDEX('Policy Characteristics'!K:K,MATCH($C1299,'Policy Characteristics'!$C:$C,0))),"",INDEX('Policy Characteristics'!K:K,MATCH($C1299,'Policy Characteristics'!$C:$C,0)))</f>
        <v>fuels.html#end-subsidies</v>
      </c>
      <c r="R1299" s="446" t="str">
        <f>IF(ISBLANK(INDEX('Policy Characteristics'!L:L,MATCH($C1299,'Policy Characteristics'!$C:$C,0))),"",INDEX('Policy Characteristics'!L:L,MATCH($C1299,'Policy Characteristics'!$C:$C,0)))</f>
        <v>end-existing-subsidies.html</v>
      </c>
    </row>
    <row r="1300" spans="1:18" s="446" customFormat="1" x14ac:dyDescent="0.25">
      <c r="A1300" s="446" t="str">
        <f>IF(ISBLANK(INDEX('Policy Characteristics'!A:A,MATCH($C1300,'Policy Characteristics'!$C:$C,0))),"",INDEX('Policy Characteristics'!A:A,MATCH($C1300,'Policy Characteristics'!$C:$C,0)))</f>
        <v>Cross-Sector</v>
      </c>
      <c r="B1300" s="467" t="str">
        <f>IF(ISBLANK(INDEX('Policy Characteristics'!B:B,MATCH($C1300,'Policy Characteristics'!$C:$C,0))),"",INDEX('Policy Characteristics'!B:B,MATCH($C1300,'Policy Characteristics'!$C:$C,0)))</f>
        <v>End Existing Subsidies</v>
      </c>
      <c r="C1300" s="446" t="str">
        <f t="shared" si="53"/>
        <v>Percent Reduction in BAU Subsidies</v>
      </c>
      <c r="D1300" s="294" t="s">
        <v>2472</v>
      </c>
      <c r="E1300" s="339"/>
      <c r="F1300" s="294" t="s">
        <v>2473</v>
      </c>
      <c r="G1300" s="339"/>
      <c r="H1300" s="20">
        <v>710</v>
      </c>
      <c r="I1300" s="470" t="s">
        <v>44</v>
      </c>
      <c r="J1300" s="469" t="str">
        <f>IF(ISBLANK(INDEX('Policy Characteristics'!D:D,MATCH($C1300,'Policy Characteristics'!$C:$C,0))),"",INDEX('Policy Characteristics'!D:D,MATCH($C1300,'Policy Characteristics'!$C:$C,0)))</f>
        <v>End Existing Subsidies</v>
      </c>
      <c r="K1300" s="446" t="str">
        <f>IF(ISBLANK(INDEX('Policy Characteristics'!E:E,MATCH($C1300,'Policy Characteristics'!$C:$C,0))),"",INDEX('Policy Characteristics'!E:E,MATCH($C1300,'Policy Characteristics'!$C:$C,0)))</f>
        <v>cross reduce BAU subsidies</v>
      </c>
      <c r="L1300" s="242">
        <f>IF(ISBLANK(INDEX('Policy Characteristics'!F:F,MATCH($C1300,'Policy Characteristics'!$C:$C,0))),"",INDEX('Policy Characteristics'!F:F,MATCH($C1300,'Policy Characteristics'!$C:$C,0)))</f>
        <v>0</v>
      </c>
      <c r="M1300" s="242">
        <f>IF(ISBLANK(INDEX('Policy Characteristics'!G:G,MATCH($C1300,'Policy Characteristics'!$C:$C,0))),"",INDEX('Policy Characteristics'!G:G,MATCH($C1300,'Policy Characteristics'!$C:$C,0)))</f>
        <v>1</v>
      </c>
      <c r="N1300" s="242">
        <f>IF(ISBLANK(INDEX('Policy Characteristics'!H:H,MATCH($C1300,'Policy Characteristics'!$C:$C,0))),"",INDEX('Policy Characteristics'!H:H,MATCH($C1300,'Policy Characteristics'!$C:$C,0)))</f>
        <v>0.01</v>
      </c>
      <c r="O1300" s="446" t="str">
        <f>IF(ISBLANK(INDEX('Policy Characteristics'!I:I,MATCH($C1300,'Policy Characteristics'!$C:$C,0))),"",INDEX('Policy Characteristics'!I:I,MATCH($C1300,'Policy Characteristics'!$C:$C,0)))</f>
        <v>% reduction in BAU subsidies</v>
      </c>
      <c r="P1300" s="446" t="str">
        <f>IF(ISBLANK(INDEX('Policy Characteristics'!J:J,MATCH($C1300,'Policy Characteristics'!$C:$C,0))),"",INDEX('Policy Characteristics'!J:J,MATCH($C1300,'Policy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0" s="446" t="str">
        <f>IF(ISBLANK(INDEX('Policy Characteristics'!K:K,MATCH($C1300,'Policy Characteristics'!$C:$C,0))),"",INDEX('Policy Characteristics'!K:K,MATCH($C1300,'Policy Characteristics'!$C:$C,0)))</f>
        <v>fuels.html#end-subsidies</v>
      </c>
      <c r="R1300" s="446" t="str">
        <f>IF(ISBLANK(INDEX('Policy Characteristics'!L:L,MATCH($C1300,'Policy Characteristics'!$C:$C,0))),"",INDEX('Policy Characteristics'!L:L,MATCH($C1300,'Policy Characteristics'!$C:$C,0)))</f>
        <v>end-existing-subsidies.html</v>
      </c>
    </row>
    <row r="1301" spans="1:18" s="446" customFormat="1" x14ac:dyDescent="0.25">
      <c r="A1301" s="446" t="str">
        <f>IF(ISBLANK(INDEX('Policy Characteristics'!A:A,MATCH($C1301,'Policy Characteristics'!$C:$C,0))),"",INDEX('Policy Characteristics'!A:A,MATCH($C1301,'Policy Characteristics'!$C:$C,0)))</f>
        <v>Cross-Sector</v>
      </c>
      <c r="B1301" s="467" t="str">
        <f>IF(ISBLANK(INDEX('Policy Characteristics'!B:B,MATCH($C1301,'Policy Characteristics'!$C:$C,0))),"",INDEX('Policy Characteristics'!B:B,MATCH($C1301,'Policy Characteristics'!$C:$C,0)))</f>
        <v>End Existing Subsidies</v>
      </c>
      <c r="C1301" s="446" t="str">
        <f t="shared" si="53"/>
        <v>Percent Reduction in BAU Subsidies</v>
      </c>
      <c r="D1301" s="294" t="s">
        <v>75</v>
      </c>
      <c r="E1301" s="339"/>
      <c r="F1301" s="294" t="s">
        <v>99</v>
      </c>
      <c r="G1301" s="339"/>
      <c r="H1301" s="20">
        <v>711</v>
      </c>
      <c r="I1301" s="470" t="s">
        <v>44</v>
      </c>
      <c r="J1301" s="469" t="str">
        <f>IF(ISBLANK(INDEX('Policy Characteristics'!D:D,MATCH($C1301,'Policy Characteristics'!$C:$C,0))),"",INDEX('Policy Characteristics'!D:D,MATCH($C1301,'Policy Characteristics'!$C:$C,0)))</f>
        <v>End Existing Subsidies</v>
      </c>
      <c r="K1301" s="446" t="str">
        <f>IF(ISBLANK(INDEX('Policy Characteristics'!E:E,MATCH($C1301,'Policy Characteristics'!$C:$C,0))),"",INDEX('Policy Characteristics'!E:E,MATCH($C1301,'Policy Characteristics'!$C:$C,0)))</f>
        <v>cross reduce BAU subsidies</v>
      </c>
      <c r="L1301" s="242">
        <f>IF(ISBLANK(INDEX('Policy Characteristics'!F:F,MATCH($C1301,'Policy Characteristics'!$C:$C,0))),"",INDEX('Policy Characteristics'!F:F,MATCH($C1301,'Policy Characteristics'!$C:$C,0)))</f>
        <v>0</v>
      </c>
      <c r="M1301" s="242">
        <f>IF(ISBLANK(INDEX('Policy Characteristics'!G:G,MATCH($C1301,'Policy Characteristics'!$C:$C,0))),"",INDEX('Policy Characteristics'!G:G,MATCH($C1301,'Policy Characteristics'!$C:$C,0)))</f>
        <v>1</v>
      </c>
      <c r="N1301" s="242">
        <f>IF(ISBLANK(INDEX('Policy Characteristics'!H:H,MATCH($C1301,'Policy Characteristics'!$C:$C,0))),"",INDEX('Policy Characteristics'!H:H,MATCH($C1301,'Policy Characteristics'!$C:$C,0)))</f>
        <v>0.01</v>
      </c>
      <c r="O1301" s="446" t="str">
        <f>IF(ISBLANK(INDEX('Policy Characteristics'!I:I,MATCH($C1301,'Policy Characteristics'!$C:$C,0))),"",INDEX('Policy Characteristics'!I:I,MATCH($C1301,'Policy Characteristics'!$C:$C,0)))</f>
        <v>% reduction in BAU subsidies</v>
      </c>
      <c r="P1301" s="446" t="str">
        <f>IF(ISBLANK(INDEX('Policy Characteristics'!J:J,MATCH($C1301,'Policy Characteristics'!$C:$C,0))),"",INDEX('Policy Characteristics'!J:J,MATCH($C1301,'Policy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1" s="446" t="str">
        <f>IF(ISBLANK(INDEX('Policy Characteristics'!K:K,MATCH($C1301,'Policy Characteristics'!$C:$C,0))),"",INDEX('Policy Characteristics'!K:K,MATCH($C1301,'Policy Characteristics'!$C:$C,0)))</f>
        <v>fuels.html#end-subsidies</v>
      </c>
      <c r="R1301" s="446" t="str">
        <f>IF(ISBLANK(INDEX('Policy Characteristics'!L:L,MATCH($C1301,'Policy Characteristics'!$C:$C,0))),"",INDEX('Policy Characteristics'!L:L,MATCH($C1301,'Policy Characteristics'!$C:$C,0)))</f>
        <v>end-existing-subsidies.html</v>
      </c>
    </row>
    <row r="1302" spans="1:18" s="446" customFormat="1" x14ac:dyDescent="0.25">
      <c r="A1302" s="446" t="str">
        <f>IF(ISBLANK(INDEX('Policy Characteristics'!A:A,MATCH($C1302,'Policy Characteristics'!$C:$C,0))),"",INDEX('Policy Characteristics'!A:A,MATCH($C1302,'Policy Characteristics'!$C:$C,0)))</f>
        <v>Cross-Sector</v>
      </c>
      <c r="B1302" s="467" t="str">
        <f>IF(ISBLANK(INDEX('Policy Characteristics'!B:B,MATCH($C1302,'Policy Characteristics'!$C:$C,0))),"",INDEX('Policy Characteristics'!B:B,MATCH($C1302,'Policy Characteristics'!$C:$C,0)))</f>
        <v>End Existing Subsidies</v>
      </c>
      <c r="C1302" s="446" t="str">
        <f t="shared" si="53"/>
        <v>Percent Reduction in BAU Subsidies</v>
      </c>
      <c r="D1302" s="294" t="s">
        <v>436</v>
      </c>
      <c r="E1302" s="339"/>
      <c r="F1302" s="294" t="s">
        <v>437</v>
      </c>
      <c r="G1302" s="339"/>
      <c r="H1302" s="20">
        <v>712</v>
      </c>
      <c r="I1302" s="470" t="s">
        <v>44</v>
      </c>
      <c r="J1302" s="469" t="str">
        <f>IF(ISBLANK(INDEX('Policy Characteristics'!D:D,MATCH($C1302,'Policy Characteristics'!$C:$C,0))),"",INDEX('Policy Characteristics'!D:D,MATCH($C1302,'Policy Characteristics'!$C:$C,0)))</f>
        <v>End Existing Subsidies</v>
      </c>
      <c r="K1302" s="446" t="str">
        <f>IF(ISBLANK(INDEX('Policy Characteristics'!E:E,MATCH($C1302,'Policy Characteristics'!$C:$C,0))),"",INDEX('Policy Characteristics'!E:E,MATCH($C1302,'Policy Characteristics'!$C:$C,0)))</f>
        <v>cross reduce BAU subsidies</v>
      </c>
      <c r="L1302" s="242">
        <f>IF(ISBLANK(INDEX('Policy Characteristics'!F:F,MATCH($C1302,'Policy Characteristics'!$C:$C,0))),"",INDEX('Policy Characteristics'!F:F,MATCH($C1302,'Policy Characteristics'!$C:$C,0)))</f>
        <v>0</v>
      </c>
      <c r="M1302" s="242">
        <f>IF(ISBLANK(INDEX('Policy Characteristics'!G:G,MATCH($C1302,'Policy Characteristics'!$C:$C,0))),"",INDEX('Policy Characteristics'!G:G,MATCH($C1302,'Policy Characteristics'!$C:$C,0)))</f>
        <v>1</v>
      </c>
      <c r="N1302" s="242">
        <f>IF(ISBLANK(INDEX('Policy Characteristics'!H:H,MATCH($C1302,'Policy Characteristics'!$C:$C,0))),"",INDEX('Policy Characteristics'!H:H,MATCH($C1302,'Policy Characteristics'!$C:$C,0)))</f>
        <v>0.01</v>
      </c>
      <c r="O1302" s="446" t="str">
        <f>IF(ISBLANK(INDEX('Policy Characteristics'!I:I,MATCH($C1302,'Policy Characteristics'!$C:$C,0))),"",INDEX('Policy Characteristics'!I:I,MATCH($C1302,'Policy Characteristics'!$C:$C,0)))</f>
        <v>% reduction in BAU subsidies</v>
      </c>
      <c r="P1302" s="446" t="str">
        <f>IF(ISBLANK(INDEX('Policy Characteristics'!J:J,MATCH($C1302,'Policy Characteristics'!$C:$C,0))),"",INDEX('Policy Characteristics'!J:J,MATCH($C1302,'Policy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2" s="446" t="str">
        <f>IF(ISBLANK(INDEX('Policy Characteristics'!K:K,MATCH($C1302,'Policy Characteristics'!$C:$C,0))),"",INDEX('Policy Characteristics'!K:K,MATCH($C1302,'Policy Characteristics'!$C:$C,0)))</f>
        <v>fuels.html#end-subsidies</v>
      </c>
      <c r="R1302" s="446" t="str">
        <f>IF(ISBLANK(INDEX('Policy Characteristics'!L:L,MATCH($C1302,'Policy Characteristics'!$C:$C,0))),"",INDEX('Policy Characteristics'!L:L,MATCH($C1302,'Policy Characteristics'!$C:$C,0)))</f>
        <v>end-existing-subsidies.html</v>
      </c>
    </row>
    <row r="1303" spans="1:18" s="446" customFormat="1" x14ac:dyDescent="0.25">
      <c r="A1303" s="446" t="str">
        <f>IF(ISBLANK(INDEX('Policy Characteristics'!A:A,MATCH($C1303,'Policy Characteristics'!$C:$C,0))),"",INDEX('Policy Characteristics'!A:A,MATCH($C1303,'Policy Characteristics'!$C:$C,0)))</f>
        <v>Cross-Sector</v>
      </c>
      <c r="B1303" s="467" t="str">
        <f>IF(ISBLANK(INDEX('Policy Characteristics'!B:B,MATCH($C1303,'Policy Characteristics'!$C:$C,0))),"",INDEX('Policy Characteristics'!B:B,MATCH($C1303,'Policy Characteristics'!$C:$C,0)))</f>
        <v>End Existing Subsidies</v>
      </c>
      <c r="C1303" s="446" t="str">
        <f t="shared" si="53"/>
        <v>Percent Reduction in BAU Subsidies</v>
      </c>
      <c r="D1303" s="294" t="s">
        <v>443</v>
      </c>
      <c r="E1303" s="339"/>
      <c r="F1303" s="294" t="s">
        <v>444</v>
      </c>
      <c r="G1303" s="339"/>
      <c r="H1303" s="20">
        <v>713</v>
      </c>
      <c r="I1303" s="470" t="s">
        <v>44</v>
      </c>
      <c r="J1303" s="469" t="str">
        <f>IF(ISBLANK(INDEX('Policy Characteristics'!D:D,MATCH($C1303,'Policy Characteristics'!$C:$C,0))),"",INDEX('Policy Characteristics'!D:D,MATCH($C1303,'Policy Characteristics'!$C:$C,0)))</f>
        <v>End Existing Subsidies</v>
      </c>
      <c r="K1303" s="446" t="str">
        <f>IF(ISBLANK(INDEX('Policy Characteristics'!E:E,MATCH($C1303,'Policy Characteristics'!$C:$C,0))),"",INDEX('Policy Characteristics'!E:E,MATCH($C1303,'Policy Characteristics'!$C:$C,0)))</f>
        <v>cross reduce BAU subsidies</v>
      </c>
      <c r="L1303" s="242">
        <f>IF(ISBLANK(INDEX('Policy Characteristics'!F:F,MATCH($C1303,'Policy Characteristics'!$C:$C,0))),"",INDEX('Policy Characteristics'!F:F,MATCH($C1303,'Policy Characteristics'!$C:$C,0)))</f>
        <v>0</v>
      </c>
      <c r="M1303" s="242">
        <f>IF(ISBLANK(INDEX('Policy Characteristics'!G:G,MATCH($C1303,'Policy Characteristics'!$C:$C,0))),"",INDEX('Policy Characteristics'!G:G,MATCH($C1303,'Policy Characteristics'!$C:$C,0)))</f>
        <v>1</v>
      </c>
      <c r="N1303" s="242">
        <f>IF(ISBLANK(INDEX('Policy Characteristics'!H:H,MATCH($C1303,'Policy Characteristics'!$C:$C,0))),"",INDEX('Policy Characteristics'!H:H,MATCH($C1303,'Policy Characteristics'!$C:$C,0)))</f>
        <v>0.01</v>
      </c>
      <c r="O1303" s="446" t="str">
        <f>IF(ISBLANK(INDEX('Policy Characteristics'!I:I,MATCH($C1303,'Policy Characteristics'!$C:$C,0))),"",INDEX('Policy Characteristics'!I:I,MATCH($C1303,'Policy Characteristics'!$C:$C,0)))</f>
        <v>% reduction in BAU subsidies</v>
      </c>
      <c r="P1303" s="446" t="str">
        <f>IF(ISBLANK(INDEX('Policy Characteristics'!J:J,MATCH($C1303,'Policy Characteristics'!$C:$C,0))),"",INDEX('Policy Characteristics'!J:J,MATCH($C1303,'Policy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3" s="446" t="str">
        <f>IF(ISBLANK(INDEX('Policy Characteristics'!K:K,MATCH($C1303,'Policy Characteristics'!$C:$C,0))),"",INDEX('Policy Characteristics'!K:K,MATCH($C1303,'Policy Characteristics'!$C:$C,0)))</f>
        <v>fuels.html#end-subsidies</v>
      </c>
      <c r="R1303" s="446" t="str">
        <f>IF(ISBLANK(INDEX('Policy Characteristics'!L:L,MATCH($C1303,'Policy Characteristics'!$C:$C,0))),"",INDEX('Policy Characteristics'!L:L,MATCH($C1303,'Policy Characteristics'!$C:$C,0)))</f>
        <v>end-existing-subsidies.html</v>
      </c>
    </row>
    <row r="1304" spans="1:18" s="446" customFormat="1" x14ac:dyDescent="0.25">
      <c r="A1304" s="446" t="str">
        <f>IF(ISBLANK(INDEX('Policy Characteristics'!A:A,MATCH($C1304,'Policy Characteristics'!$C:$C,0))),"",INDEX('Policy Characteristics'!A:A,MATCH($C1304,'Policy Characteristics'!$C:$C,0)))</f>
        <v>Cross-Sector</v>
      </c>
      <c r="B1304" s="467" t="str">
        <f>IF(ISBLANK(INDEX('Policy Characteristics'!B:B,MATCH($C1304,'Policy Characteristics'!$C:$C,0))),"",INDEX('Policy Characteristics'!B:B,MATCH($C1304,'Policy Characteristics'!$C:$C,0)))</f>
        <v>End Existing Subsidies</v>
      </c>
      <c r="C1304" s="446" t="str">
        <f t="shared" si="53"/>
        <v>Percent Reduction in BAU Subsidies</v>
      </c>
      <c r="D1304" s="294" t="s">
        <v>2464</v>
      </c>
      <c r="E1304" s="339"/>
      <c r="F1304" s="294" t="s">
        <v>2468</v>
      </c>
      <c r="G1304" s="339"/>
      <c r="H1304" s="20">
        <v>714</v>
      </c>
      <c r="I1304" s="470" t="s">
        <v>44</v>
      </c>
      <c r="J1304" s="469" t="str">
        <f>IF(ISBLANK(INDEX('Policy Characteristics'!D:D,MATCH($C1304,'Policy Characteristics'!$C:$C,0))),"",INDEX('Policy Characteristics'!D:D,MATCH($C1304,'Policy Characteristics'!$C:$C,0)))</f>
        <v>End Existing Subsidies</v>
      </c>
      <c r="K1304" s="446" t="str">
        <f>IF(ISBLANK(INDEX('Policy Characteristics'!E:E,MATCH($C1304,'Policy Characteristics'!$C:$C,0))),"",INDEX('Policy Characteristics'!E:E,MATCH($C1304,'Policy Characteristics'!$C:$C,0)))</f>
        <v>cross reduce BAU subsidies</v>
      </c>
      <c r="L1304" s="242">
        <f>IF(ISBLANK(INDEX('Policy Characteristics'!F:F,MATCH($C1304,'Policy Characteristics'!$C:$C,0))),"",INDEX('Policy Characteristics'!F:F,MATCH($C1304,'Policy Characteristics'!$C:$C,0)))</f>
        <v>0</v>
      </c>
      <c r="M1304" s="242">
        <f>IF(ISBLANK(INDEX('Policy Characteristics'!G:G,MATCH($C1304,'Policy Characteristics'!$C:$C,0))),"",INDEX('Policy Characteristics'!G:G,MATCH($C1304,'Policy Characteristics'!$C:$C,0)))</f>
        <v>1</v>
      </c>
      <c r="N1304" s="242">
        <f>IF(ISBLANK(INDEX('Policy Characteristics'!H:H,MATCH($C1304,'Policy Characteristics'!$C:$C,0))),"",INDEX('Policy Characteristics'!H:H,MATCH($C1304,'Policy Characteristics'!$C:$C,0)))</f>
        <v>0.01</v>
      </c>
      <c r="O1304" s="446" t="str">
        <f>IF(ISBLANK(INDEX('Policy Characteristics'!I:I,MATCH($C1304,'Policy Characteristics'!$C:$C,0))),"",INDEX('Policy Characteristics'!I:I,MATCH($C1304,'Policy Characteristics'!$C:$C,0)))</f>
        <v>% reduction in BAU subsidies</v>
      </c>
      <c r="P1304" s="446" t="str">
        <f>IF(ISBLANK(INDEX('Policy Characteristics'!J:J,MATCH($C1304,'Policy Characteristics'!$C:$C,0))),"",INDEX('Policy Characteristics'!J:J,MATCH($C1304,'Policy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4" s="446" t="str">
        <f>IF(ISBLANK(INDEX('Policy Characteristics'!K:K,MATCH($C1304,'Policy Characteristics'!$C:$C,0))),"",INDEX('Policy Characteristics'!K:K,MATCH($C1304,'Policy Characteristics'!$C:$C,0)))</f>
        <v>fuels.html#end-subsidies</v>
      </c>
      <c r="R1304" s="446" t="str">
        <f>IF(ISBLANK(INDEX('Policy Characteristics'!L:L,MATCH($C1304,'Policy Characteristics'!$C:$C,0))),"",INDEX('Policy Characteristics'!L:L,MATCH($C1304,'Policy Characteristics'!$C:$C,0)))</f>
        <v>end-existing-subsidies.html</v>
      </c>
    </row>
    <row r="1305" spans="1:18" s="446" customFormat="1" x14ac:dyDescent="0.25">
      <c r="A1305" s="446" t="str">
        <f>IF(ISBLANK(INDEX('Policy Characteristics'!A:A,MATCH($C1305,'Policy Characteristics'!$C:$C,0))),"",INDEX('Policy Characteristics'!A:A,MATCH($C1305,'Policy Characteristics'!$C:$C,0)))</f>
        <v>Cross-Sector</v>
      </c>
      <c r="B1305" s="467" t="str">
        <f>IF(ISBLANK(INDEX('Policy Characteristics'!B:B,MATCH($C1305,'Policy Characteristics'!$C:$C,0))),"",INDEX('Policy Characteristics'!B:B,MATCH($C1305,'Policy Characteristics'!$C:$C,0)))</f>
        <v>End Existing Subsidies</v>
      </c>
      <c r="C1305" s="446" t="str">
        <f t="shared" ref="C1305" si="54">C$1288</f>
        <v>Percent Reduction in BAU Subsidies</v>
      </c>
      <c r="D1305" s="294" t="s">
        <v>2474</v>
      </c>
      <c r="E1305" s="339"/>
      <c r="F1305" s="294" t="s">
        <v>2475</v>
      </c>
      <c r="G1305" s="339"/>
      <c r="H1305" s="20">
        <v>715</v>
      </c>
      <c r="I1305" s="470" t="s">
        <v>44</v>
      </c>
      <c r="J1305" s="469" t="str">
        <f>IF(ISBLANK(INDEX('Policy Characteristics'!D:D,MATCH($C1305,'Policy Characteristics'!$C:$C,0))),"",INDEX('Policy Characteristics'!D:D,MATCH($C1305,'Policy Characteristics'!$C:$C,0)))</f>
        <v>End Existing Subsidies</v>
      </c>
      <c r="K1305" s="446" t="str">
        <f>IF(ISBLANK(INDEX('Policy Characteristics'!E:E,MATCH($C1305,'Policy Characteristics'!$C:$C,0))),"",INDEX('Policy Characteristics'!E:E,MATCH($C1305,'Policy Characteristics'!$C:$C,0)))</f>
        <v>cross reduce BAU subsidies</v>
      </c>
      <c r="L1305" s="242">
        <f>IF(ISBLANK(INDEX('Policy Characteristics'!F:F,MATCH($C1305,'Policy Characteristics'!$C:$C,0))),"",INDEX('Policy Characteristics'!F:F,MATCH($C1305,'Policy Characteristics'!$C:$C,0)))</f>
        <v>0</v>
      </c>
      <c r="M1305" s="242">
        <f>IF(ISBLANK(INDEX('Policy Characteristics'!G:G,MATCH($C1305,'Policy Characteristics'!$C:$C,0))),"",INDEX('Policy Characteristics'!G:G,MATCH($C1305,'Policy Characteristics'!$C:$C,0)))</f>
        <v>1</v>
      </c>
      <c r="N1305" s="242">
        <f>IF(ISBLANK(INDEX('Policy Characteristics'!H:H,MATCH($C1305,'Policy Characteristics'!$C:$C,0))),"",INDEX('Policy Characteristics'!H:H,MATCH($C1305,'Policy Characteristics'!$C:$C,0)))</f>
        <v>0.01</v>
      </c>
      <c r="O1305" s="446" t="str">
        <f>IF(ISBLANK(INDEX('Policy Characteristics'!I:I,MATCH($C1305,'Policy Characteristics'!$C:$C,0))),"",INDEX('Policy Characteristics'!I:I,MATCH($C1305,'Policy Characteristics'!$C:$C,0)))</f>
        <v>% reduction in BAU subsidies</v>
      </c>
      <c r="P1305" s="446" t="str">
        <f>IF(ISBLANK(INDEX('Policy Characteristics'!J:J,MATCH($C1305,'Policy Characteristics'!$C:$C,0))),"",INDEX('Policy Characteristics'!J:J,MATCH($C1305,'Policy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5" s="446" t="str">
        <f>IF(ISBLANK(INDEX('Policy Characteristics'!K:K,MATCH($C1305,'Policy Characteristics'!$C:$C,0))),"",INDEX('Policy Characteristics'!K:K,MATCH($C1305,'Policy Characteristics'!$C:$C,0)))</f>
        <v>fuels.html#end-subsidies</v>
      </c>
      <c r="R1305" s="446" t="str">
        <f>IF(ISBLANK(INDEX('Policy Characteristics'!L:L,MATCH($C1305,'Policy Characteristics'!$C:$C,0))),"",INDEX('Policy Characteristics'!L:L,MATCH($C1305,'Policy Characteristics'!$C:$C,0)))</f>
        <v>end-existing-subsidies.html</v>
      </c>
    </row>
    <row r="1306" spans="1:18" s="446" customFormat="1" x14ac:dyDescent="0.25">
      <c r="A1306" s="446" t="str">
        <f>IF(ISBLANK(INDEX('Policy Characteristics'!A:A,MATCH($C1306,'Policy Characteristics'!$C:$C,0))),"",INDEX('Policy Characteristics'!A:A,MATCH($C1306,'Policy Characteristics'!$C:$C,0)))</f>
        <v>Cross-Sector</v>
      </c>
      <c r="B1306" s="467" t="str">
        <f>IF(ISBLANK(INDEX('Policy Characteristics'!B:B,MATCH($C1306,'Policy Characteristics'!$C:$C,0))),"",INDEX('Policy Characteristics'!B:B,MATCH($C1306,'Policy Characteristics'!$C:$C,0)))</f>
        <v>End Existing Subsidies</v>
      </c>
      <c r="C1306" s="446" t="str">
        <f t="shared" ref="C1306:C1308" si="55">C$1288</f>
        <v>Percent Reduction in BAU Subsidies</v>
      </c>
      <c r="D1306" s="294" t="s">
        <v>2465</v>
      </c>
      <c r="E1306" s="339"/>
      <c r="F1306" s="294" t="s">
        <v>2469</v>
      </c>
      <c r="G1306" s="339"/>
      <c r="H1306" s="20">
        <v>716</v>
      </c>
      <c r="I1306" s="470" t="s">
        <v>44</v>
      </c>
      <c r="J1306" s="469" t="str">
        <f>IF(ISBLANK(INDEX('Policy Characteristics'!D:D,MATCH($C1306,'Policy Characteristics'!$C:$C,0))),"",INDEX('Policy Characteristics'!D:D,MATCH($C1306,'Policy Characteristics'!$C:$C,0)))</f>
        <v>End Existing Subsidies</v>
      </c>
      <c r="K1306" s="446" t="str">
        <f>IF(ISBLANK(INDEX('Policy Characteristics'!E:E,MATCH($C1306,'Policy Characteristics'!$C:$C,0))),"",INDEX('Policy Characteristics'!E:E,MATCH($C1306,'Policy Characteristics'!$C:$C,0)))</f>
        <v>cross reduce BAU subsidies</v>
      </c>
      <c r="L1306" s="242">
        <f>IF(ISBLANK(INDEX('Policy Characteristics'!F:F,MATCH($C1306,'Policy Characteristics'!$C:$C,0))),"",INDEX('Policy Characteristics'!F:F,MATCH($C1306,'Policy Characteristics'!$C:$C,0)))</f>
        <v>0</v>
      </c>
      <c r="M1306" s="242">
        <f>IF(ISBLANK(INDEX('Policy Characteristics'!G:G,MATCH($C1306,'Policy Characteristics'!$C:$C,0))),"",INDEX('Policy Characteristics'!G:G,MATCH($C1306,'Policy Characteristics'!$C:$C,0)))</f>
        <v>1</v>
      </c>
      <c r="N1306" s="242">
        <f>IF(ISBLANK(INDEX('Policy Characteristics'!H:H,MATCH($C1306,'Policy Characteristics'!$C:$C,0))),"",INDEX('Policy Characteristics'!H:H,MATCH($C1306,'Policy Characteristics'!$C:$C,0)))</f>
        <v>0.01</v>
      </c>
      <c r="O1306" s="446" t="str">
        <f>IF(ISBLANK(INDEX('Policy Characteristics'!I:I,MATCH($C1306,'Policy Characteristics'!$C:$C,0))),"",INDEX('Policy Characteristics'!I:I,MATCH($C1306,'Policy Characteristics'!$C:$C,0)))</f>
        <v>% reduction in BAU subsidies</v>
      </c>
      <c r="P1306" s="446" t="str">
        <f>IF(ISBLANK(INDEX('Policy Characteristics'!J:J,MATCH($C1306,'Policy Characteristics'!$C:$C,0))),"",INDEX('Policy Characteristics'!J:J,MATCH($C1306,'Policy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6" s="446" t="str">
        <f>IF(ISBLANK(INDEX('Policy Characteristics'!K:K,MATCH($C1306,'Policy Characteristics'!$C:$C,0))),"",INDEX('Policy Characteristics'!K:K,MATCH($C1306,'Policy Characteristics'!$C:$C,0)))</f>
        <v>fuels.html#end-subsidies</v>
      </c>
      <c r="R1306" s="446" t="str">
        <f>IF(ISBLANK(INDEX('Policy Characteristics'!L:L,MATCH($C1306,'Policy Characteristics'!$C:$C,0))),"",INDEX('Policy Characteristics'!L:L,MATCH($C1306,'Policy Characteristics'!$C:$C,0)))</f>
        <v>end-existing-subsidies.html</v>
      </c>
    </row>
    <row r="1307" spans="1:18" s="446" customFormat="1" x14ac:dyDescent="0.25">
      <c r="A1307" s="446" t="str">
        <f>IF(ISBLANK(INDEX('Policy Characteristics'!A:A,MATCH($C1307,'Policy Characteristics'!$C:$C,0))),"",INDEX('Policy Characteristics'!A:A,MATCH($C1307,'Policy Characteristics'!$C:$C,0)))</f>
        <v>Cross-Sector</v>
      </c>
      <c r="B1307" s="467" t="str">
        <f>IF(ISBLANK(INDEX('Policy Characteristics'!B:B,MATCH($C1307,'Policy Characteristics'!$C:$C,0))),"",INDEX('Policy Characteristics'!B:B,MATCH($C1307,'Policy Characteristics'!$C:$C,0)))</f>
        <v>End Existing Subsidies</v>
      </c>
      <c r="C1307" s="446" t="str">
        <f t="shared" si="55"/>
        <v>Percent Reduction in BAU Subsidies</v>
      </c>
      <c r="D1307" s="294" t="s">
        <v>2466</v>
      </c>
      <c r="E1307" s="339"/>
      <c r="F1307" s="294" t="s">
        <v>2470</v>
      </c>
      <c r="G1307" s="339"/>
      <c r="H1307" s="20">
        <v>717</v>
      </c>
      <c r="I1307" s="470" t="s">
        <v>44</v>
      </c>
      <c r="J1307" s="469" t="str">
        <f>IF(ISBLANK(INDEX('Policy Characteristics'!D:D,MATCH($C1307,'Policy Characteristics'!$C:$C,0))),"",INDEX('Policy Characteristics'!D:D,MATCH($C1307,'Policy Characteristics'!$C:$C,0)))</f>
        <v>End Existing Subsidies</v>
      </c>
      <c r="K1307" s="446" t="str">
        <f>IF(ISBLANK(INDEX('Policy Characteristics'!E:E,MATCH($C1307,'Policy Characteristics'!$C:$C,0))),"",INDEX('Policy Characteristics'!E:E,MATCH($C1307,'Policy Characteristics'!$C:$C,0)))</f>
        <v>cross reduce BAU subsidies</v>
      </c>
      <c r="L1307" s="242">
        <f>IF(ISBLANK(INDEX('Policy Characteristics'!F:F,MATCH($C1307,'Policy Characteristics'!$C:$C,0))),"",INDEX('Policy Characteristics'!F:F,MATCH($C1307,'Policy Characteristics'!$C:$C,0)))</f>
        <v>0</v>
      </c>
      <c r="M1307" s="242">
        <f>IF(ISBLANK(INDEX('Policy Characteristics'!G:G,MATCH($C1307,'Policy Characteristics'!$C:$C,0))),"",INDEX('Policy Characteristics'!G:G,MATCH($C1307,'Policy Characteristics'!$C:$C,0)))</f>
        <v>1</v>
      </c>
      <c r="N1307" s="242">
        <f>IF(ISBLANK(INDEX('Policy Characteristics'!H:H,MATCH($C1307,'Policy Characteristics'!$C:$C,0))),"",INDEX('Policy Characteristics'!H:H,MATCH($C1307,'Policy Characteristics'!$C:$C,0)))</f>
        <v>0.01</v>
      </c>
      <c r="O1307" s="446" t="str">
        <f>IF(ISBLANK(INDEX('Policy Characteristics'!I:I,MATCH($C1307,'Policy Characteristics'!$C:$C,0))),"",INDEX('Policy Characteristics'!I:I,MATCH($C1307,'Policy Characteristics'!$C:$C,0)))</f>
        <v>% reduction in BAU subsidies</v>
      </c>
      <c r="P1307" s="446" t="str">
        <f>IF(ISBLANK(INDEX('Policy Characteristics'!J:J,MATCH($C1307,'Policy Characteristics'!$C:$C,0))),"",INDEX('Policy Characteristics'!J:J,MATCH($C1307,'Policy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7" s="446" t="str">
        <f>IF(ISBLANK(INDEX('Policy Characteristics'!K:K,MATCH($C1307,'Policy Characteristics'!$C:$C,0))),"",INDEX('Policy Characteristics'!K:K,MATCH($C1307,'Policy Characteristics'!$C:$C,0)))</f>
        <v>fuels.html#end-subsidies</v>
      </c>
      <c r="R1307" s="446" t="str">
        <f>IF(ISBLANK(INDEX('Policy Characteristics'!L:L,MATCH($C1307,'Policy Characteristics'!$C:$C,0))),"",INDEX('Policy Characteristics'!L:L,MATCH($C1307,'Policy Characteristics'!$C:$C,0)))</f>
        <v>end-existing-subsidies.html</v>
      </c>
    </row>
    <row r="1308" spans="1:18" s="446" customFormat="1" x14ac:dyDescent="0.25">
      <c r="A1308" s="446" t="str">
        <f>IF(ISBLANK(INDEX('Policy Characteristics'!A:A,MATCH($C1308,'Policy Characteristics'!$C:$C,0))),"",INDEX('Policy Characteristics'!A:A,MATCH($C1308,'Policy Characteristics'!$C:$C,0)))</f>
        <v>Cross-Sector</v>
      </c>
      <c r="B1308" s="467" t="str">
        <f>IF(ISBLANK(INDEX('Policy Characteristics'!B:B,MATCH($C1308,'Policy Characteristics'!$C:$C,0))),"",INDEX('Policy Characteristics'!B:B,MATCH($C1308,'Policy Characteristics'!$C:$C,0)))</f>
        <v>End Existing Subsidies</v>
      </c>
      <c r="C1308" s="446" t="str">
        <f t="shared" si="55"/>
        <v>Percent Reduction in BAU Subsidies</v>
      </c>
      <c r="D1308" s="294" t="s">
        <v>2467</v>
      </c>
      <c r="E1308" s="339"/>
      <c r="F1308" s="294" t="s">
        <v>2471</v>
      </c>
      <c r="G1308" s="339"/>
      <c r="H1308" s="20">
        <v>718</v>
      </c>
      <c r="I1308" s="470" t="s">
        <v>44</v>
      </c>
      <c r="J1308" s="469" t="str">
        <f>IF(ISBLANK(INDEX('Policy Characteristics'!D:D,MATCH($C1308,'Policy Characteristics'!$C:$C,0))),"",INDEX('Policy Characteristics'!D:D,MATCH($C1308,'Policy Characteristics'!$C:$C,0)))</f>
        <v>End Existing Subsidies</v>
      </c>
      <c r="K1308" s="446" t="str">
        <f>IF(ISBLANK(INDEX('Policy Characteristics'!E:E,MATCH($C1308,'Policy Characteristics'!$C:$C,0))),"",INDEX('Policy Characteristics'!E:E,MATCH($C1308,'Policy Characteristics'!$C:$C,0)))</f>
        <v>cross reduce BAU subsidies</v>
      </c>
      <c r="L1308" s="242">
        <f>IF(ISBLANK(INDEX('Policy Characteristics'!F:F,MATCH($C1308,'Policy Characteristics'!$C:$C,0))),"",INDEX('Policy Characteristics'!F:F,MATCH($C1308,'Policy Characteristics'!$C:$C,0)))</f>
        <v>0</v>
      </c>
      <c r="M1308" s="242">
        <f>IF(ISBLANK(INDEX('Policy Characteristics'!G:G,MATCH($C1308,'Policy Characteristics'!$C:$C,0))),"",INDEX('Policy Characteristics'!G:G,MATCH($C1308,'Policy Characteristics'!$C:$C,0)))</f>
        <v>1</v>
      </c>
      <c r="N1308" s="242">
        <f>IF(ISBLANK(INDEX('Policy Characteristics'!H:H,MATCH($C1308,'Policy Characteristics'!$C:$C,0))),"",INDEX('Policy Characteristics'!H:H,MATCH($C1308,'Policy Characteristics'!$C:$C,0)))</f>
        <v>0.01</v>
      </c>
      <c r="O1308" s="446" t="str">
        <f>IF(ISBLANK(INDEX('Policy Characteristics'!I:I,MATCH($C1308,'Policy Characteristics'!$C:$C,0))),"",INDEX('Policy Characteristics'!I:I,MATCH($C1308,'Policy Characteristics'!$C:$C,0)))</f>
        <v>% reduction in BAU subsidies</v>
      </c>
      <c r="P1308" s="446" t="str">
        <f>IF(ISBLANK(INDEX('Policy Characteristics'!J:J,MATCH($C1308,'Policy Characteristics'!$C:$C,0))),"",INDEX('Policy Characteristics'!J:J,MATCH($C1308,'Policy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8" s="446" t="str">
        <f>IF(ISBLANK(INDEX('Policy Characteristics'!K:K,MATCH($C1308,'Policy Characteristics'!$C:$C,0))),"",INDEX('Policy Characteristics'!K:K,MATCH($C1308,'Policy Characteristics'!$C:$C,0)))</f>
        <v>fuels.html#end-subsidies</v>
      </c>
      <c r="R1308" s="446" t="str">
        <f>IF(ISBLANK(INDEX('Policy Characteristics'!L:L,MATCH($C1308,'Policy Characteristics'!$C:$C,0))),"",INDEX('Policy Characteristics'!L:L,MATCH($C1308,'Policy Characteristics'!$C:$C,0)))</f>
        <v>end-existing-subsidies.html</v>
      </c>
    </row>
    <row r="1309" spans="1:18" s="295" customFormat="1" x14ac:dyDescent="0.25">
      <c r="A1309" s="446" t="str">
        <f>IF(ISBLANK(INDEX('Policy Characteristics'!A:A,MATCH($C1309,'Policy Characteristics'!$C:$C,0))),"",INDEX('Policy Characteristics'!A:A,MATCH($C1309,'Policy Characteristics'!$C:$C,0)))</f>
        <v>Cross-Sector</v>
      </c>
      <c r="B1309" s="467" t="str">
        <f>IF(ISBLANK(INDEX('Policy Characteristics'!B:B,MATCH($C1309,'Policy Characteristics'!$C:$C,0))),"",INDEX('Policy Characteristics'!B:B,MATCH($C1309,'Policy Characteristics'!$C:$C,0)))</f>
        <v>Exempt Non-CO2 Emissions from C Tax</v>
      </c>
      <c r="C1309" s="295" t="s">
        <v>2445</v>
      </c>
      <c r="D1309" s="294"/>
      <c r="E1309" s="294"/>
      <c r="F1309" s="294"/>
      <c r="G1309" s="294"/>
      <c r="H1309" s="20">
        <v>719</v>
      </c>
      <c r="I1309" s="470" t="s">
        <v>44</v>
      </c>
      <c r="J1309" s="469" t="str">
        <f>IF(ISBLANK(INDEX('Policy Characteristics'!D:D,MATCH($C1309,'Policy Characteristics'!$C:$C,0))),"",INDEX('Policy Characteristics'!D:D,MATCH($C1309,'Policy Characteristics'!$C:$C,0)))</f>
        <v/>
      </c>
      <c r="K1309" s="446" t="str">
        <f>IF(ISBLANK(INDEX('Policy Characteristics'!E:E,MATCH($C1309,'Policy Characteristics'!$C:$C,0))),"",INDEX('Policy Characteristics'!E:E,MATCH($C1309,'Policy Characteristics'!$C:$C,0)))</f>
        <v>cross toggle whether carbon tax affects non CO2 emissions</v>
      </c>
      <c r="L1309" s="446">
        <f>IF(ISBLANK(INDEX('Policy Characteristics'!F:F,MATCH($C1309,'Policy Characteristics'!$C:$C,0))),"",INDEX('Policy Characteristics'!F:F,MATCH($C1309,'Policy Characteristics'!$C:$C,0)))</f>
        <v>0</v>
      </c>
      <c r="M1309" s="446">
        <f>IF(ISBLANK(INDEX('Policy Characteristics'!G:G,MATCH($C1309,'Policy Characteristics'!$C:$C,0))),"",INDEX('Policy Characteristics'!G:G,MATCH($C1309,'Policy Characteristics'!$C:$C,0)))</f>
        <v>1</v>
      </c>
      <c r="N1309" s="446">
        <f>IF(ISBLANK(INDEX('Policy Characteristics'!H:H,MATCH($C1309,'Policy Characteristics'!$C:$C,0))),"",INDEX('Policy Characteristics'!H:H,MATCH($C1309,'Policy Characteristics'!$C:$C,0)))</f>
        <v>1</v>
      </c>
      <c r="O1309" s="446" t="str">
        <f>IF(ISBLANK(INDEX('Policy Characteristics'!I:I,MATCH($C1309,'Policy Characteristics'!$C:$C,0))),"",INDEX('Policy Characteristics'!I:I,MATCH($C1309,'Policy Characteristics'!$C:$C,0)))</f>
        <v>on/off</v>
      </c>
      <c r="P1309" s="446" t="str">
        <f>IF(ISBLANK(INDEX('Policy Characteristics'!J:J,MATCH($C1309,'Policy Characteristics'!$C:$C,0))),"",INDEX('Policy Characteristics'!J:J,MATCH($C1309,'Policy Characteristics'!$C:$C,0)))</f>
        <v>**Description:** By default, the carbon tax applies to CO2 and non-CO2 emissions. This policy exempts non-CO2 emissions, meaning the carbon tax will only apply to CO2 emissions.</v>
      </c>
      <c r="Q1309" s="446" t="str">
        <f>IF(ISBLANK(INDEX('Policy Characteristics'!K:K,MATCH($C1309,'Policy Characteristics'!$C:$C,0))),"",INDEX('Policy Characteristics'!K:K,MATCH($C1309,'Policy Characteristics'!$C:$C,0)))</f>
        <v>fuels.html#carbon-tax</v>
      </c>
      <c r="R1309" s="446" t="str">
        <f>IF(ISBLANK(INDEX('Policy Characteristics'!L:L,MATCH($C1309,'Policy Characteristics'!$C:$C,0))),"",INDEX('Policy Characteristics'!L:L,MATCH($C1309,'Policy Characteristics'!$C:$C,0)))</f>
        <v>carbon-tax.html</v>
      </c>
    </row>
    <row r="1310" spans="1:18" s="295" customFormat="1" x14ac:dyDescent="0.25">
      <c r="A1310" s="446" t="str">
        <f>IF(ISBLANK(INDEX('Policy Characteristics'!A:A,MATCH($C1310,'Policy Characteristics'!$C:$C,0))),"",INDEX('Policy Characteristics'!A:A,MATCH($C1310,'Policy Characteristics'!$C:$C,0)))</f>
        <v>Cross-Sector</v>
      </c>
      <c r="B1310" s="467" t="str">
        <f>IF(ISBLANK(INDEX('Policy Characteristics'!B:B,MATCH($C1310,'Policy Characteristics'!$C:$C,0))),"",INDEX('Policy Characteristics'!B:B,MATCH($C1310,'Policy Characteristics'!$C:$C,0)))</f>
        <v>Exempt Process Emissions from C Tax</v>
      </c>
      <c r="C1310" t="s">
        <v>3369</v>
      </c>
      <c r="D1310" s="339" t="s">
        <v>3064</v>
      </c>
      <c r="E1310" s="294"/>
      <c r="F1310" t="s">
        <v>3089</v>
      </c>
      <c r="G1310" s="294"/>
      <c r="H1310" s="297">
        <v>1628</v>
      </c>
      <c r="I1310" s="470" t="s">
        <v>43</v>
      </c>
      <c r="J1310" s="469" t="str">
        <f>IF(ISBLANK(INDEX('Policy Characteristics'!D:D,MATCH($C1310,'Policy Characteristics'!$C:$C,0))),"",INDEX('Policy Characteristics'!D:D,MATCH($C1310,'Policy Characteristics'!$C:$C,0)))</f>
        <v/>
      </c>
      <c r="K1310" s="446" t="str">
        <f>IF(ISBLANK(INDEX('Policy Characteristics'!E:E,MATCH($C1310,'Policy Characteristics'!$C:$C,0))),"",INDEX('Policy Characteristics'!E:E,MATCH($C1310,'Policy Characteristics'!$C:$C,0)))</f>
        <v>cross toggle whether carbon tax affects process emissions</v>
      </c>
      <c r="L1310" s="446">
        <f>IF(ISBLANK(INDEX('Policy Characteristics'!F:F,MATCH($C1310,'Policy Characteristics'!$C:$C,0))),"",INDEX('Policy Characteristics'!F:F,MATCH($C1310,'Policy Characteristics'!$C:$C,0)))</f>
        <v>0</v>
      </c>
      <c r="M1310" s="446">
        <f>IF(ISBLANK(INDEX('Policy Characteristics'!G:G,MATCH($C1310,'Policy Characteristics'!$C:$C,0))),"",INDEX('Policy Characteristics'!G:G,MATCH($C1310,'Policy Characteristics'!$C:$C,0)))</f>
        <v>1</v>
      </c>
      <c r="N1310" s="446">
        <f>IF(ISBLANK(INDEX('Policy Characteristics'!H:H,MATCH($C1310,'Policy Characteristics'!$C:$C,0))),"",INDEX('Policy Characteristics'!H:H,MATCH($C1310,'Policy Characteristics'!$C:$C,0)))</f>
        <v>1</v>
      </c>
      <c r="O1310" s="446" t="str">
        <f>IF(ISBLANK(INDEX('Policy Characteristics'!I:I,MATCH($C1310,'Policy Characteristics'!$C:$C,0))),"",INDEX('Policy Characteristics'!I:I,MATCH($C1310,'Policy Characteristics'!$C:$C,0)))</f>
        <v>on/off</v>
      </c>
      <c r="P1310" s="446" t="str">
        <f>IF(ISBLANK(INDEX('Policy Characteristics'!J:J,MATCH($C1310,'Policy Characteristics'!$C:$C,0))),"",INDEX('Policy Characteristics'!J:J,MATCH($C1310,'Policy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0" s="446" t="str">
        <f>IF(ISBLANK(INDEX('Policy Characteristics'!K:K,MATCH($C1310,'Policy Characteristics'!$C:$C,0))),"",INDEX('Policy Characteristics'!K:K,MATCH($C1310,'Policy Characteristics'!$C:$C,0)))</f>
        <v>fuels.html#carbon-tax</v>
      </c>
      <c r="R1310" s="446" t="str">
        <f>IF(ISBLANK(INDEX('Policy Characteristics'!L:L,MATCH($C1310,'Policy Characteristics'!$C:$C,0))),"",INDEX('Policy Characteristics'!L:L,MATCH($C1310,'Policy Characteristics'!$C:$C,0)))</f>
        <v>carbon-tax.html</v>
      </c>
    </row>
    <row r="1311" spans="1:18" s="295" customFormat="1" x14ac:dyDescent="0.25">
      <c r="A1311" s="446" t="str">
        <f>IF(ISBLANK(INDEX('Policy Characteristics'!A:A,MATCH($C1311,'Policy Characteristics'!$C:$C,0))),"",INDEX('Policy Characteristics'!A:A,MATCH($C1311,'Policy Characteristics'!$C:$C,0)))</f>
        <v>Cross-Sector</v>
      </c>
      <c r="B1311" s="467" t="str">
        <f>IF(ISBLANK(INDEX('Policy Characteristics'!B:B,MATCH($C1311,'Policy Characteristics'!$C:$C,0))),"",INDEX('Policy Characteristics'!B:B,MATCH($C1311,'Policy Characteristics'!$C:$C,0)))</f>
        <v>Exempt Process Emissions from C Tax</v>
      </c>
      <c r="C1311" s="446" t="str">
        <f>C$1310</f>
        <v>BEPEfCT Boolean Exempt Process Emissions from Carbon Tax</v>
      </c>
      <c r="D1311" s="294" t="s">
        <v>3065</v>
      </c>
      <c r="E1311" s="294"/>
      <c r="F1311" t="s">
        <v>2760</v>
      </c>
      <c r="G1311" s="294"/>
      <c r="H1311" s="297">
        <v>1629</v>
      </c>
      <c r="I1311" s="470" t="s">
        <v>43</v>
      </c>
      <c r="J1311" s="469" t="str">
        <f>IF(ISBLANK(INDEX('Policy Characteristics'!D:D,MATCH($C1311,'Policy Characteristics'!$C:$C,0))),"",INDEX('Policy Characteristics'!D:D,MATCH($C1311,'Policy Characteristics'!$C:$C,0)))</f>
        <v/>
      </c>
      <c r="K1311" s="446" t="str">
        <f>IF(ISBLANK(INDEX('Policy Characteristics'!E:E,MATCH($C1311,'Policy Characteristics'!$C:$C,0))),"",INDEX('Policy Characteristics'!E:E,MATCH($C1311,'Policy Characteristics'!$C:$C,0)))</f>
        <v>cross toggle whether carbon tax affects process emissions</v>
      </c>
      <c r="L1311" s="446">
        <f>IF(ISBLANK(INDEX('Policy Characteristics'!F:F,MATCH($C1311,'Policy Characteristics'!$C:$C,0))),"",INDEX('Policy Characteristics'!F:F,MATCH($C1311,'Policy Characteristics'!$C:$C,0)))</f>
        <v>0</v>
      </c>
      <c r="M1311" s="446">
        <f>IF(ISBLANK(INDEX('Policy Characteristics'!G:G,MATCH($C1311,'Policy Characteristics'!$C:$C,0))),"",INDEX('Policy Characteristics'!G:G,MATCH($C1311,'Policy Characteristics'!$C:$C,0)))</f>
        <v>1</v>
      </c>
      <c r="N1311" s="446">
        <f>IF(ISBLANK(INDEX('Policy Characteristics'!H:H,MATCH($C1311,'Policy Characteristics'!$C:$C,0))),"",INDEX('Policy Characteristics'!H:H,MATCH($C1311,'Policy Characteristics'!$C:$C,0)))</f>
        <v>1</v>
      </c>
      <c r="O1311" s="446" t="str">
        <f>IF(ISBLANK(INDEX('Policy Characteristics'!I:I,MATCH($C1311,'Policy Characteristics'!$C:$C,0))),"",INDEX('Policy Characteristics'!I:I,MATCH($C1311,'Policy Characteristics'!$C:$C,0)))</f>
        <v>on/off</v>
      </c>
      <c r="P1311" s="446" t="str">
        <f>IF(ISBLANK(INDEX('Policy Characteristics'!J:J,MATCH($C1311,'Policy Characteristics'!$C:$C,0))),"",INDEX('Policy Characteristics'!J:J,MATCH($C1311,'Policy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1" s="446" t="str">
        <f>IF(ISBLANK(INDEX('Policy Characteristics'!K:K,MATCH($C1311,'Policy Characteristics'!$C:$C,0))),"",INDEX('Policy Characteristics'!K:K,MATCH($C1311,'Policy Characteristics'!$C:$C,0)))</f>
        <v>fuels.html#carbon-tax</v>
      </c>
      <c r="R1311" s="446" t="str">
        <f>IF(ISBLANK(INDEX('Policy Characteristics'!L:L,MATCH($C1311,'Policy Characteristics'!$C:$C,0))),"",INDEX('Policy Characteristics'!L:L,MATCH($C1311,'Policy Characteristics'!$C:$C,0)))</f>
        <v>carbon-tax.html</v>
      </c>
    </row>
    <row r="1312" spans="1:18" s="295" customFormat="1" x14ac:dyDescent="0.25">
      <c r="A1312" s="446" t="str">
        <f>IF(ISBLANK(INDEX('Policy Characteristics'!A:A,MATCH($C1312,'Policy Characteristics'!$C:$C,0))),"",INDEX('Policy Characteristics'!A:A,MATCH($C1312,'Policy Characteristics'!$C:$C,0)))</f>
        <v>Cross-Sector</v>
      </c>
      <c r="B1312" s="467" t="str">
        <f>IF(ISBLANK(INDEX('Policy Characteristics'!B:B,MATCH($C1312,'Policy Characteristics'!$C:$C,0))),"",INDEX('Policy Characteristics'!B:B,MATCH($C1312,'Policy Characteristics'!$C:$C,0)))</f>
        <v>Exempt Process Emissions from C Tax</v>
      </c>
      <c r="C1312" s="446" t="str">
        <f t="shared" ref="C1312:C1334" si="56">C$1310</f>
        <v>BEPEfCT Boolean Exempt Process Emissions from Carbon Tax</v>
      </c>
      <c r="D1312" s="294" t="s">
        <v>3066</v>
      </c>
      <c r="E1312" s="294"/>
      <c r="F1312" t="s">
        <v>3030</v>
      </c>
      <c r="G1312" s="294"/>
      <c r="H1312" s="297">
        <v>1630</v>
      </c>
      <c r="I1312" s="470" t="s">
        <v>43</v>
      </c>
      <c r="J1312" s="469" t="str">
        <f>IF(ISBLANK(INDEX('Policy Characteristics'!D:D,MATCH($C1312,'Policy Characteristics'!$C:$C,0))),"",INDEX('Policy Characteristics'!D:D,MATCH($C1312,'Policy Characteristics'!$C:$C,0)))</f>
        <v/>
      </c>
      <c r="K1312" s="446" t="str">
        <f>IF(ISBLANK(INDEX('Policy Characteristics'!E:E,MATCH($C1312,'Policy Characteristics'!$C:$C,0))),"",INDEX('Policy Characteristics'!E:E,MATCH($C1312,'Policy Characteristics'!$C:$C,0)))</f>
        <v>cross toggle whether carbon tax affects process emissions</v>
      </c>
      <c r="L1312" s="446">
        <f>IF(ISBLANK(INDEX('Policy Characteristics'!F:F,MATCH($C1312,'Policy Characteristics'!$C:$C,0))),"",INDEX('Policy Characteristics'!F:F,MATCH($C1312,'Policy Characteristics'!$C:$C,0)))</f>
        <v>0</v>
      </c>
      <c r="M1312" s="446">
        <f>IF(ISBLANK(INDEX('Policy Characteristics'!G:G,MATCH($C1312,'Policy Characteristics'!$C:$C,0))),"",INDEX('Policy Characteristics'!G:G,MATCH($C1312,'Policy Characteristics'!$C:$C,0)))</f>
        <v>1</v>
      </c>
      <c r="N1312" s="446">
        <f>IF(ISBLANK(INDEX('Policy Characteristics'!H:H,MATCH($C1312,'Policy Characteristics'!$C:$C,0))),"",INDEX('Policy Characteristics'!H:H,MATCH($C1312,'Policy Characteristics'!$C:$C,0)))</f>
        <v>1</v>
      </c>
      <c r="O1312" s="446" t="str">
        <f>IF(ISBLANK(INDEX('Policy Characteristics'!I:I,MATCH($C1312,'Policy Characteristics'!$C:$C,0))),"",INDEX('Policy Characteristics'!I:I,MATCH($C1312,'Policy Characteristics'!$C:$C,0)))</f>
        <v>on/off</v>
      </c>
      <c r="P1312" s="446" t="str">
        <f>IF(ISBLANK(INDEX('Policy Characteristics'!J:J,MATCH($C1312,'Policy Characteristics'!$C:$C,0))),"",INDEX('Policy Characteristics'!J:J,MATCH($C1312,'Policy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2" s="446" t="str">
        <f>IF(ISBLANK(INDEX('Policy Characteristics'!K:K,MATCH($C1312,'Policy Characteristics'!$C:$C,0))),"",INDEX('Policy Characteristics'!K:K,MATCH($C1312,'Policy Characteristics'!$C:$C,0)))</f>
        <v>fuels.html#carbon-tax</v>
      </c>
      <c r="R1312" s="446" t="str">
        <f>IF(ISBLANK(INDEX('Policy Characteristics'!L:L,MATCH($C1312,'Policy Characteristics'!$C:$C,0))),"",INDEX('Policy Characteristics'!L:L,MATCH($C1312,'Policy Characteristics'!$C:$C,0)))</f>
        <v>carbon-tax.html</v>
      </c>
    </row>
    <row r="1313" spans="1:18" s="295" customFormat="1" x14ac:dyDescent="0.25">
      <c r="A1313" s="446" t="str">
        <f>IF(ISBLANK(INDEX('Policy Characteristics'!A:A,MATCH($C1313,'Policy Characteristics'!$C:$C,0))),"",INDEX('Policy Characteristics'!A:A,MATCH($C1313,'Policy Characteristics'!$C:$C,0)))</f>
        <v>Cross-Sector</v>
      </c>
      <c r="B1313" s="467" t="str">
        <f>IF(ISBLANK(INDEX('Policy Characteristics'!B:B,MATCH($C1313,'Policy Characteristics'!$C:$C,0))),"",INDEX('Policy Characteristics'!B:B,MATCH($C1313,'Policy Characteristics'!$C:$C,0)))</f>
        <v>Exempt Process Emissions from C Tax</v>
      </c>
      <c r="C1313" s="446" t="str">
        <f t="shared" si="56"/>
        <v>BEPEfCT Boolean Exempt Process Emissions from Carbon Tax</v>
      </c>
      <c r="D1313" s="294" t="s">
        <v>3067</v>
      </c>
      <c r="E1313" s="294"/>
      <c r="F1313" t="s">
        <v>3031</v>
      </c>
      <c r="G1313" s="294"/>
      <c r="H1313" s="297">
        <v>1631</v>
      </c>
      <c r="I1313" s="470" t="s">
        <v>44</v>
      </c>
      <c r="J1313" s="469" t="str">
        <f>IF(ISBLANK(INDEX('Policy Characteristics'!D:D,MATCH($C1313,'Policy Characteristics'!$C:$C,0))),"",INDEX('Policy Characteristics'!D:D,MATCH($C1313,'Policy Characteristics'!$C:$C,0)))</f>
        <v/>
      </c>
      <c r="K1313" s="446" t="str">
        <f>IF(ISBLANK(INDEX('Policy Characteristics'!E:E,MATCH($C1313,'Policy Characteristics'!$C:$C,0))),"",INDEX('Policy Characteristics'!E:E,MATCH($C1313,'Policy Characteristics'!$C:$C,0)))</f>
        <v>cross toggle whether carbon tax affects process emissions</v>
      </c>
      <c r="L1313" s="446">
        <f>IF(ISBLANK(INDEX('Policy Characteristics'!F:F,MATCH($C1313,'Policy Characteristics'!$C:$C,0))),"",INDEX('Policy Characteristics'!F:F,MATCH($C1313,'Policy Characteristics'!$C:$C,0)))</f>
        <v>0</v>
      </c>
      <c r="M1313" s="446">
        <f>IF(ISBLANK(INDEX('Policy Characteristics'!G:G,MATCH($C1313,'Policy Characteristics'!$C:$C,0))),"",INDEX('Policy Characteristics'!G:G,MATCH($C1313,'Policy Characteristics'!$C:$C,0)))</f>
        <v>1</v>
      </c>
      <c r="N1313" s="446">
        <f>IF(ISBLANK(INDEX('Policy Characteristics'!H:H,MATCH($C1313,'Policy Characteristics'!$C:$C,0))),"",INDEX('Policy Characteristics'!H:H,MATCH($C1313,'Policy Characteristics'!$C:$C,0)))</f>
        <v>1</v>
      </c>
      <c r="O1313" s="446" t="str">
        <f>IF(ISBLANK(INDEX('Policy Characteristics'!I:I,MATCH($C1313,'Policy Characteristics'!$C:$C,0))),"",INDEX('Policy Characteristics'!I:I,MATCH($C1313,'Policy Characteristics'!$C:$C,0)))</f>
        <v>on/off</v>
      </c>
      <c r="P1313" s="446" t="str">
        <f>IF(ISBLANK(INDEX('Policy Characteristics'!J:J,MATCH($C1313,'Policy Characteristics'!$C:$C,0))),"",INDEX('Policy Characteristics'!J:J,MATCH($C1313,'Policy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3" s="446" t="str">
        <f>IF(ISBLANK(INDEX('Policy Characteristics'!K:K,MATCH($C1313,'Policy Characteristics'!$C:$C,0))),"",INDEX('Policy Characteristics'!K:K,MATCH($C1313,'Policy Characteristics'!$C:$C,0)))</f>
        <v>fuels.html#carbon-tax</v>
      </c>
      <c r="R1313" s="446" t="str">
        <f>IF(ISBLANK(INDEX('Policy Characteristics'!L:L,MATCH($C1313,'Policy Characteristics'!$C:$C,0))),"",INDEX('Policy Characteristics'!L:L,MATCH($C1313,'Policy Characteristics'!$C:$C,0)))</f>
        <v>carbon-tax.html</v>
      </c>
    </row>
    <row r="1314" spans="1:18" s="295" customFormat="1" x14ac:dyDescent="0.25">
      <c r="A1314" s="446" t="str">
        <f>IF(ISBLANK(INDEX('Policy Characteristics'!A:A,MATCH($C1314,'Policy Characteristics'!$C:$C,0))),"",INDEX('Policy Characteristics'!A:A,MATCH($C1314,'Policy Characteristics'!$C:$C,0)))</f>
        <v>Cross-Sector</v>
      </c>
      <c r="B1314" s="467" t="str">
        <f>IF(ISBLANK(INDEX('Policy Characteristics'!B:B,MATCH($C1314,'Policy Characteristics'!$C:$C,0))),"",INDEX('Policy Characteristics'!B:B,MATCH($C1314,'Policy Characteristics'!$C:$C,0)))</f>
        <v>Exempt Process Emissions from C Tax</v>
      </c>
      <c r="C1314" s="446" t="str">
        <f t="shared" si="56"/>
        <v>BEPEfCT Boolean Exempt Process Emissions from Carbon Tax</v>
      </c>
      <c r="D1314" s="294" t="s">
        <v>3068</v>
      </c>
      <c r="E1314" s="294"/>
      <c r="F1314" t="s">
        <v>3032</v>
      </c>
      <c r="G1314" s="294"/>
      <c r="H1314" s="297">
        <v>1632</v>
      </c>
      <c r="I1314" s="470" t="s">
        <v>44</v>
      </c>
      <c r="J1314" s="469" t="str">
        <f>IF(ISBLANK(INDEX('Policy Characteristics'!D:D,MATCH($C1314,'Policy Characteristics'!$C:$C,0))),"",INDEX('Policy Characteristics'!D:D,MATCH($C1314,'Policy Characteristics'!$C:$C,0)))</f>
        <v/>
      </c>
      <c r="K1314" s="446" t="str">
        <f>IF(ISBLANK(INDEX('Policy Characteristics'!E:E,MATCH($C1314,'Policy Characteristics'!$C:$C,0))),"",INDEX('Policy Characteristics'!E:E,MATCH($C1314,'Policy Characteristics'!$C:$C,0)))</f>
        <v>cross toggle whether carbon tax affects process emissions</v>
      </c>
      <c r="L1314" s="446">
        <f>IF(ISBLANK(INDEX('Policy Characteristics'!F:F,MATCH($C1314,'Policy Characteristics'!$C:$C,0))),"",INDEX('Policy Characteristics'!F:F,MATCH($C1314,'Policy Characteristics'!$C:$C,0)))</f>
        <v>0</v>
      </c>
      <c r="M1314" s="446">
        <f>IF(ISBLANK(INDEX('Policy Characteristics'!G:G,MATCH($C1314,'Policy Characteristics'!$C:$C,0))),"",INDEX('Policy Characteristics'!G:G,MATCH($C1314,'Policy Characteristics'!$C:$C,0)))</f>
        <v>1</v>
      </c>
      <c r="N1314" s="446">
        <f>IF(ISBLANK(INDEX('Policy Characteristics'!H:H,MATCH($C1314,'Policy Characteristics'!$C:$C,0))),"",INDEX('Policy Characteristics'!H:H,MATCH($C1314,'Policy Characteristics'!$C:$C,0)))</f>
        <v>1</v>
      </c>
      <c r="O1314" s="446" t="str">
        <f>IF(ISBLANK(INDEX('Policy Characteristics'!I:I,MATCH($C1314,'Policy Characteristics'!$C:$C,0))),"",INDEX('Policy Characteristics'!I:I,MATCH($C1314,'Policy Characteristics'!$C:$C,0)))</f>
        <v>on/off</v>
      </c>
      <c r="P1314" s="446" t="str">
        <f>IF(ISBLANK(INDEX('Policy Characteristics'!J:J,MATCH($C1314,'Policy Characteristics'!$C:$C,0))),"",INDEX('Policy Characteristics'!J:J,MATCH($C1314,'Policy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4" s="446" t="str">
        <f>IF(ISBLANK(INDEX('Policy Characteristics'!K:K,MATCH($C1314,'Policy Characteristics'!$C:$C,0))),"",INDEX('Policy Characteristics'!K:K,MATCH($C1314,'Policy Characteristics'!$C:$C,0)))</f>
        <v>fuels.html#carbon-tax</v>
      </c>
      <c r="R1314" s="446" t="str">
        <f>IF(ISBLANK(INDEX('Policy Characteristics'!L:L,MATCH($C1314,'Policy Characteristics'!$C:$C,0))),"",INDEX('Policy Characteristics'!L:L,MATCH($C1314,'Policy Characteristics'!$C:$C,0)))</f>
        <v>carbon-tax.html</v>
      </c>
    </row>
    <row r="1315" spans="1:18" s="295" customFormat="1" x14ac:dyDescent="0.25">
      <c r="A1315" s="446" t="str">
        <f>IF(ISBLANK(INDEX('Policy Characteristics'!A:A,MATCH($C1315,'Policy Characteristics'!$C:$C,0))),"",INDEX('Policy Characteristics'!A:A,MATCH($C1315,'Policy Characteristics'!$C:$C,0)))</f>
        <v>Cross-Sector</v>
      </c>
      <c r="B1315" s="467" t="str">
        <f>IF(ISBLANK(INDEX('Policy Characteristics'!B:B,MATCH($C1315,'Policy Characteristics'!$C:$C,0))),"",INDEX('Policy Characteristics'!B:B,MATCH($C1315,'Policy Characteristics'!$C:$C,0)))</f>
        <v>Exempt Process Emissions from C Tax</v>
      </c>
      <c r="C1315" s="446" t="str">
        <f t="shared" si="56"/>
        <v>BEPEfCT Boolean Exempt Process Emissions from Carbon Tax</v>
      </c>
      <c r="D1315" s="294" t="s">
        <v>3069</v>
      </c>
      <c r="E1315" s="294"/>
      <c r="F1315" t="s">
        <v>3033</v>
      </c>
      <c r="G1315" s="294"/>
      <c r="H1315" s="297">
        <v>1633</v>
      </c>
      <c r="I1315" s="470" t="s">
        <v>44</v>
      </c>
      <c r="J1315" s="469" t="str">
        <f>IF(ISBLANK(INDEX('Policy Characteristics'!D:D,MATCH($C1315,'Policy Characteristics'!$C:$C,0))),"",INDEX('Policy Characteristics'!D:D,MATCH($C1315,'Policy Characteristics'!$C:$C,0)))</f>
        <v/>
      </c>
      <c r="K1315" s="446" t="str">
        <f>IF(ISBLANK(INDEX('Policy Characteristics'!E:E,MATCH($C1315,'Policy Characteristics'!$C:$C,0))),"",INDEX('Policy Characteristics'!E:E,MATCH($C1315,'Policy Characteristics'!$C:$C,0)))</f>
        <v>cross toggle whether carbon tax affects process emissions</v>
      </c>
      <c r="L1315" s="446">
        <f>IF(ISBLANK(INDEX('Policy Characteristics'!F:F,MATCH($C1315,'Policy Characteristics'!$C:$C,0))),"",INDEX('Policy Characteristics'!F:F,MATCH($C1315,'Policy Characteristics'!$C:$C,0)))</f>
        <v>0</v>
      </c>
      <c r="M1315" s="446">
        <f>IF(ISBLANK(INDEX('Policy Characteristics'!G:G,MATCH($C1315,'Policy Characteristics'!$C:$C,0))),"",INDEX('Policy Characteristics'!G:G,MATCH($C1315,'Policy Characteristics'!$C:$C,0)))</f>
        <v>1</v>
      </c>
      <c r="N1315" s="446">
        <f>IF(ISBLANK(INDEX('Policy Characteristics'!H:H,MATCH($C1315,'Policy Characteristics'!$C:$C,0))),"",INDEX('Policy Characteristics'!H:H,MATCH($C1315,'Policy Characteristics'!$C:$C,0)))</f>
        <v>1</v>
      </c>
      <c r="O1315" s="446" t="str">
        <f>IF(ISBLANK(INDEX('Policy Characteristics'!I:I,MATCH($C1315,'Policy Characteristics'!$C:$C,0))),"",INDEX('Policy Characteristics'!I:I,MATCH($C1315,'Policy Characteristics'!$C:$C,0)))</f>
        <v>on/off</v>
      </c>
      <c r="P1315" s="446" t="str">
        <f>IF(ISBLANK(INDEX('Policy Characteristics'!J:J,MATCH($C1315,'Policy Characteristics'!$C:$C,0))),"",INDEX('Policy Characteristics'!J:J,MATCH($C1315,'Policy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5" s="446" t="str">
        <f>IF(ISBLANK(INDEX('Policy Characteristics'!K:K,MATCH($C1315,'Policy Characteristics'!$C:$C,0))),"",INDEX('Policy Characteristics'!K:K,MATCH($C1315,'Policy Characteristics'!$C:$C,0)))</f>
        <v>fuels.html#carbon-tax</v>
      </c>
      <c r="R1315" s="446" t="str">
        <f>IF(ISBLANK(INDEX('Policy Characteristics'!L:L,MATCH($C1315,'Policy Characteristics'!$C:$C,0))),"",INDEX('Policy Characteristics'!L:L,MATCH($C1315,'Policy Characteristics'!$C:$C,0)))</f>
        <v>carbon-tax.html</v>
      </c>
    </row>
    <row r="1316" spans="1:18" s="295" customFormat="1" x14ac:dyDescent="0.25">
      <c r="A1316" s="446" t="str">
        <f>IF(ISBLANK(INDEX('Policy Characteristics'!A:A,MATCH($C1316,'Policy Characteristics'!$C:$C,0))),"",INDEX('Policy Characteristics'!A:A,MATCH($C1316,'Policy Characteristics'!$C:$C,0)))</f>
        <v>Cross-Sector</v>
      </c>
      <c r="B1316" s="467" t="str">
        <f>IF(ISBLANK(INDEX('Policy Characteristics'!B:B,MATCH($C1316,'Policy Characteristics'!$C:$C,0))),"",INDEX('Policy Characteristics'!B:B,MATCH($C1316,'Policy Characteristics'!$C:$C,0)))</f>
        <v>Exempt Process Emissions from C Tax</v>
      </c>
      <c r="C1316" s="446" t="str">
        <f t="shared" si="56"/>
        <v>BEPEfCT Boolean Exempt Process Emissions from Carbon Tax</v>
      </c>
      <c r="D1316" s="294" t="s">
        <v>3070</v>
      </c>
      <c r="E1316" s="294"/>
      <c r="F1316" t="s">
        <v>3034</v>
      </c>
      <c r="G1316" s="294"/>
      <c r="H1316" s="297">
        <v>1634</v>
      </c>
      <c r="I1316" s="470" t="s">
        <v>44</v>
      </c>
      <c r="J1316" s="469" t="str">
        <f>IF(ISBLANK(INDEX('Policy Characteristics'!D:D,MATCH($C1316,'Policy Characteristics'!$C:$C,0))),"",INDEX('Policy Characteristics'!D:D,MATCH($C1316,'Policy Characteristics'!$C:$C,0)))</f>
        <v/>
      </c>
      <c r="K1316" s="446" t="str">
        <f>IF(ISBLANK(INDEX('Policy Characteristics'!E:E,MATCH($C1316,'Policy Characteristics'!$C:$C,0))),"",INDEX('Policy Characteristics'!E:E,MATCH($C1316,'Policy Characteristics'!$C:$C,0)))</f>
        <v>cross toggle whether carbon tax affects process emissions</v>
      </c>
      <c r="L1316" s="446">
        <f>IF(ISBLANK(INDEX('Policy Characteristics'!F:F,MATCH($C1316,'Policy Characteristics'!$C:$C,0))),"",INDEX('Policy Characteristics'!F:F,MATCH($C1316,'Policy Characteristics'!$C:$C,0)))</f>
        <v>0</v>
      </c>
      <c r="M1316" s="446">
        <f>IF(ISBLANK(INDEX('Policy Characteristics'!G:G,MATCH($C1316,'Policy Characteristics'!$C:$C,0))),"",INDEX('Policy Characteristics'!G:G,MATCH($C1316,'Policy Characteristics'!$C:$C,0)))</f>
        <v>1</v>
      </c>
      <c r="N1316" s="446">
        <f>IF(ISBLANK(INDEX('Policy Characteristics'!H:H,MATCH($C1316,'Policy Characteristics'!$C:$C,0))),"",INDEX('Policy Characteristics'!H:H,MATCH($C1316,'Policy Characteristics'!$C:$C,0)))</f>
        <v>1</v>
      </c>
      <c r="O1316" s="446" t="str">
        <f>IF(ISBLANK(INDEX('Policy Characteristics'!I:I,MATCH($C1316,'Policy Characteristics'!$C:$C,0))),"",INDEX('Policy Characteristics'!I:I,MATCH($C1316,'Policy Characteristics'!$C:$C,0)))</f>
        <v>on/off</v>
      </c>
      <c r="P1316" s="446" t="str">
        <f>IF(ISBLANK(INDEX('Policy Characteristics'!J:J,MATCH($C1316,'Policy Characteristics'!$C:$C,0))),"",INDEX('Policy Characteristics'!J:J,MATCH($C1316,'Policy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6" s="446" t="str">
        <f>IF(ISBLANK(INDEX('Policy Characteristics'!K:K,MATCH($C1316,'Policy Characteristics'!$C:$C,0))),"",INDEX('Policy Characteristics'!K:K,MATCH($C1316,'Policy Characteristics'!$C:$C,0)))</f>
        <v>fuels.html#carbon-tax</v>
      </c>
      <c r="R1316" s="446" t="str">
        <f>IF(ISBLANK(INDEX('Policy Characteristics'!L:L,MATCH($C1316,'Policy Characteristics'!$C:$C,0))),"",INDEX('Policy Characteristics'!L:L,MATCH($C1316,'Policy Characteristics'!$C:$C,0)))</f>
        <v>carbon-tax.html</v>
      </c>
    </row>
    <row r="1317" spans="1:18" s="295" customFormat="1" x14ac:dyDescent="0.25">
      <c r="A1317" s="446" t="str">
        <f>IF(ISBLANK(INDEX('Policy Characteristics'!A:A,MATCH($C1317,'Policy Characteristics'!$C:$C,0))),"",INDEX('Policy Characteristics'!A:A,MATCH($C1317,'Policy Characteristics'!$C:$C,0)))</f>
        <v>Cross-Sector</v>
      </c>
      <c r="B1317" s="467" t="str">
        <f>IF(ISBLANK(INDEX('Policy Characteristics'!B:B,MATCH($C1317,'Policy Characteristics'!$C:$C,0))),"",INDEX('Policy Characteristics'!B:B,MATCH($C1317,'Policy Characteristics'!$C:$C,0)))</f>
        <v>Exempt Process Emissions from C Tax</v>
      </c>
      <c r="C1317" s="446" t="str">
        <f t="shared" si="56"/>
        <v>BEPEfCT Boolean Exempt Process Emissions from Carbon Tax</v>
      </c>
      <c r="D1317" s="294" t="s">
        <v>3071</v>
      </c>
      <c r="E1317" s="294"/>
      <c r="F1317" t="s">
        <v>3035</v>
      </c>
      <c r="G1317" s="294"/>
      <c r="H1317" s="297">
        <v>1635</v>
      </c>
      <c r="I1317" s="470" t="s">
        <v>44</v>
      </c>
      <c r="J1317" s="469" t="str">
        <f>IF(ISBLANK(INDEX('Policy Characteristics'!D:D,MATCH($C1317,'Policy Characteristics'!$C:$C,0))),"",INDEX('Policy Characteristics'!D:D,MATCH($C1317,'Policy Characteristics'!$C:$C,0)))</f>
        <v/>
      </c>
      <c r="K1317" s="446" t="str">
        <f>IF(ISBLANK(INDEX('Policy Characteristics'!E:E,MATCH($C1317,'Policy Characteristics'!$C:$C,0))),"",INDEX('Policy Characteristics'!E:E,MATCH($C1317,'Policy Characteristics'!$C:$C,0)))</f>
        <v>cross toggle whether carbon tax affects process emissions</v>
      </c>
      <c r="L1317" s="446">
        <f>IF(ISBLANK(INDEX('Policy Characteristics'!F:F,MATCH($C1317,'Policy Characteristics'!$C:$C,0))),"",INDEX('Policy Characteristics'!F:F,MATCH($C1317,'Policy Characteristics'!$C:$C,0)))</f>
        <v>0</v>
      </c>
      <c r="M1317" s="446">
        <f>IF(ISBLANK(INDEX('Policy Characteristics'!G:G,MATCH($C1317,'Policy Characteristics'!$C:$C,0))),"",INDEX('Policy Characteristics'!G:G,MATCH($C1317,'Policy Characteristics'!$C:$C,0)))</f>
        <v>1</v>
      </c>
      <c r="N1317" s="446">
        <f>IF(ISBLANK(INDEX('Policy Characteristics'!H:H,MATCH($C1317,'Policy Characteristics'!$C:$C,0))),"",INDEX('Policy Characteristics'!H:H,MATCH($C1317,'Policy Characteristics'!$C:$C,0)))</f>
        <v>1</v>
      </c>
      <c r="O1317" s="446" t="str">
        <f>IF(ISBLANK(INDEX('Policy Characteristics'!I:I,MATCH($C1317,'Policy Characteristics'!$C:$C,0))),"",INDEX('Policy Characteristics'!I:I,MATCH($C1317,'Policy Characteristics'!$C:$C,0)))</f>
        <v>on/off</v>
      </c>
      <c r="P1317" s="446" t="str">
        <f>IF(ISBLANK(INDEX('Policy Characteristics'!J:J,MATCH($C1317,'Policy Characteristics'!$C:$C,0))),"",INDEX('Policy Characteristics'!J:J,MATCH($C1317,'Policy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7" s="446" t="str">
        <f>IF(ISBLANK(INDEX('Policy Characteristics'!K:K,MATCH($C1317,'Policy Characteristics'!$C:$C,0))),"",INDEX('Policy Characteristics'!K:K,MATCH($C1317,'Policy Characteristics'!$C:$C,0)))</f>
        <v>fuels.html#carbon-tax</v>
      </c>
      <c r="R1317" s="446" t="str">
        <f>IF(ISBLANK(INDEX('Policy Characteristics'!L:L,MATCH($C1317,'Policy Characteristics'!$C:$C,0))),"",INDEX('Policy Characteristics'!L:L,MATCH($C1317,'Policy Characteristics'!$C:$C,0)))</f>
        <v>carbon-tax.html</v>
      </c>
    </row>
    <row r="1318" spans="1:18" s="295" customFormat="1" x14ac:dyDescent="0.25">
      <c r="A1318" s="446" t="str">
        <f>IF(ISBLANK(INDEX('Policy Characteristics'!A:A,MATCH($C1318,'Policy Characteristics'!$C:$C,0))),"",INDEX('Policy Characteristics'!A:A,MATCH($C1318,'Policy Characteristics'!$C:$C,0)))</f>
        <v>Cross-Sector</v>
      </c>
      <c r="B1318" s="467" t="str">
        <f>IF(ISBLANK(INDEX('Policy Characteristics'!B:B,MATCH($C1318,'Policy Characteristics'!$C:$C,0))),"",INDEX('Policy Characteristics'!B:B,MATCH($C1318,'Policy Characteristics'!$C:$C,0)))</f>
        <v>Exempt Process Emissions from C Tax</v>
      </c>
      <c r="C1318" s="446" t="str">
        <f t="shared" si="56"/>
        <v>BEPEfCT Boolean Exempt Process Emissions from Carbon Tax</v>
      </c>
      <c r="D1318" s="294" t="s">
        <v>3072</v>
      </c>
      <c r="E1318" s="294"/>
      <c r="F1318" t="s">
        <v>3036</v>
      </c>
      <c r="G1318" s="294"/>
      <c r="H1318" s="297">
        <v>1636</v>
      </c>
      <c r="I1318" s="470" t="s">
        <v>44</v>
      </c>
      <c r="J1318" s="469" t="str">
        <f>IF(ISBLANK(INDEX('Policy Characteristics'!D:D,MATCH($C1318,'Policy Characteristics'!$C:$C,0))),"",INDEX('Policy Characteristics'!D:D,MATCH($C1318,'Policy Characteristics'!$C:$C,0)))</f>
        <v/>
      </c>
      <c r="K1318" s="446" t="str">
        <f>IF(ISBLANK(INDEX('Policy Characteristics'!E:E,MATCH($C1318,'Policy Characteristics'!$C:$C,0))),"",INDEX('Policy Characteristics'!E:E,MATCH($C1318,'Policy Characteristics'!$C:$C,0)))</f>
        <v>cross toggle whether carbon tax affects process emissions</v>
      </c>
      <c r="L1318" s="446">
        <f>IF(ISBLANK(INDEX('Policy Characteristics'!F:F,MATCH($C1318,'Policy Characteristics'!$C:$C,0))),"",INDEX('Policy Characteristics'!F:F,MATCH($C1318,'Policy Characteristics'!$C:$C,0)))</f>
        <v>0</v>
      </c>
      <c r="M1318" s="446">
        <f>IF(ISBLANK(INDEX('Policy Characteristics'!G:G,MATCH($C1318,'Policy Characteristics'!$C:$C,0))),"",INDEX('Policy Characteristics'!G:G,MATCH($C1318,'Policy Characteristics'!$C:$C,0)))</f>
        <v>1</v>
      </c>
      <c r="N1318" s="446">
        <f>IF(ISBLANK(INDEX('Policy Characteristics'!H:H,MATCH($C1318,'Policy Characteristics'!$C:$C,0))),"",INDEX('Policy Characteristics'!H:H,MATCH($C1318,'Policy Characteristics'!$C:$C,0)))</f>
        <v>1</v>
      </c>
      <c r="O1318" s="446" t="str">
        <f>IF(ISBLANK(INDEX('Policy Characteristics'!I:I,MATCH($C1318,'Policy Characteristics'!$C:$C,0))),"",INDEX('Policy Characteristics'!I:I,MATCH($C1318,'Policy Characteristics'!$C:$C,0)))</f>
        <v>on/off</v>
      </c>
      <c r="P1318" s="446" t="str">
        <f>IF(ISBLANK(INDEX('Policy Characteristics'!J:J,MATCH($C1318,'Policy Characteristics'!$C:$C,0))),"",INDEX('Policy Characteristics'!J:J,MATCH($C1318,'Policy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8" s="446" t="str">
        <f>IF(ISBLANK(INDEX('Policy Characteristics'!K:K,MATCH($C1318,'Policy Characteristics'!$C:$C,0))),"",INDEX('Policy Characteristics'!K:K,MATCH($C1318,'Policy Characteristics'!$C:$C,0)))</f>
        <v>fuels.html#carbon-tax</v>
      </c>
      <c r="R1318" s="446" t="str">
        <f>IF(ISBLANK(INDEX('Policy Characteristics'!L:L,MATCH($C1318,'Policy Characteristics'!$C:$C,0))),"",INDEX('Policy Characteristics'!L:L,MATCH($C1318,'Policy Characteristics'!$C:$C,0)))</f>
        <v>carbon-tax.html</v>
      </c>
    </row>
    <row r="1319" spans="1:18" s="295" customFormat="1" x14ac:dyDescent="0.25">
      <c r="A1319" s="446" t="str">
        <f>IF(ISBLANK(INDEX('Policy Characteristics'!A:A,MATCH($C1319,'Policy Characteristics'!$C:$C,0))),"",INDEX('Policy Characteristics'!A:A,MATCH($C1319,'Policy Characteristics'!$C:$C,0)))</f>
        <v>Cross-Sector</v>
      </c>
      <c r="B1319" s="467" t="str">
        <f>IF(ISBLANK(INDEX('Policy Characteristics'!B:B,MATCH($C1319,'Policy Characteristics'!$C:$C,0))),"",INDEX('Policy Characteristics'!B:B,MATCH($C1319,'Policy Characteristics'!$C:$C,0)))</f>
        <v>Exempt Process Emissions from C Tax</v>
      </c>
      <c r="C1319" s="446" t="str">
        <f t="shared" si="56"/>
        <v>BEPEfCT Boolean Exempt Process Emissions from Carbon Tax</v>
      </c>
      <c r="D1319" s="294" t="s">
        <v>3073</v>
      </c>
      <c r="E1319" s="294"/>
      <c r="F1319" t="s">
        <v>2579</v>
      </c>
      <c r="G1319" s="294"/>
      <c r="H1319" s="297">
        <v>1637</v>
      </c>
      <c r="I1319" s="470" t="s">
        <v>43</v>
      </c>
      <c r="J1319" s="469" t="str">
        <f>IF(ISBLANK(INDEX('Policy Characteristics'!D:D,MATCH($C1319,'Policy Characteristics'!$C:$C,0))),"",INDEX('Policy Characteristics'!D:D,MATCH($C1319,'Policy Characteristics'!$C:$C,0)))</f>
        <v/>
      </c>
      <c r="K1319" s="446" t="str">
        <f>IF(ISBLANK(INDEX('Policy Characteristics'!E:E,MATCH($C1319,'Policy Characteristics'!$C:$C,0))),"",INDEX('Policy Characteristics'!E:E,MATCH($C1319,'Policy Characteristics'!$C:$C,0)))</f>
        <v>cross toggle whether carbon tax affects process emissions</v>
      </c>
      <c r="L1319" s="446">
        <f>IF(ISBLANK(INDEX('Policy Characteristics'!F:F,MATCH($C1319,'Policy Characteristics'!$C:$C,0))),"",INDEX('Policy Characteristics'!F:F,MATCH($C1319,'Policy Characteristics'!$C:$C,0)))</f>
        <v>0</v>
      </c>
      <c r="M1319" s="446">
        <f>IF(ISBLANK(INDEX('Policy Characteristics'!G:G,MATCH($C1319,'Policy Characteristics'!$C:$C,0))),"",INDEX('Policy Characteristics'!G:G,MATCH($C1319,'Policy Characteristics'!$C:$C,0)))</f>
        <v>1</v>
      </c>
      <c r="N1319" s="446">
        <f>IF(ISBLANK(INDEX('Policy Characteristics'!H:H,MATCH($C1319,'Policy Characteristics'!$C:$C,0))),"",INDEX('Policy Characteristics'!H:H,MATCH($C1319,'Policy Characteristics'!$C:$C,0)))</f>
        <v>1</v>
      </c>
      <c r="O1319" s="446" t="str">
        <f>IF(ISBLANK(INDEX('Policy Characteristics'!I:I,MATCH($C1319,'Policy Characteristics'!$C:$C,0))),"",INDEX('Policy Characteristics'!I:I,MATCH($C1319,'Policy Characteristics'!$C:$C,0)))</f>
        <v>on/off</v>
      </c>
      <c r="P1319" s="446" t="str">
        <f>IF(ISBLANK(INDEX('Policy Characteristics'!J:J,MATCH($C1319,'Policy Characteristics'!$C:$C,0))),"",INDEX('Policy Characteristics'!J:J,MATCH($C1319,'Policy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9" s="446" t="str">
        <f>IF(ISBLANK(INDEX('Policy Characteristics'!K:K,MATCH($C1319,'Policy Characteristics'!$C:$C,0))),"",INDEX('Policy Characteristics'!K:K,MATCH($C1319,'Policy Characteristics'!$C:$C,0)))</f>
        <v>fuels.html#carbon-tax</v>
      </c>
      <c r="R1319" s="446" t="str">
        <f>IF(ISBLANK(INDEX('Policy Characteristics'!L:L,MATCH($C1319,'Policy Characteristics'!$C:$C,0))),"",INDEX('Policy Characteristics'!L:L,MATCH($C1319,'Policy Characteristics'!$C:$C,0)))</f>
        <v>carbon-tax.html</v>
      </c>
    </row>
    <row r="1320" spans="1:18" s="295" customFormat="1" x14ac:dyDescent="0.25">
      <c r="A1320" s="446" t="str">
        <f>IF(ISBLANK(INDEX('Policy Characteristics'!A:A,MATCH($C1320,'Policy Characteristics'!$C:$C,0))),"",INDEX('Policy Characteristics'!A:A,MATCH($C1320,'Policy Characteristics'!$C:$C,0)))</f>
        <v>Cross-Sector</v>
      </c>
      <c r="B1320" s="467" t="str">
        <f>IF(ISBLANK(INDEX('Policy Characteristics'!B:B,MATCH($C1320,'Policy Characteristics'!$C:$C,0))),"",INDEX('Policy Characteristics'!B:B,MATCH($C1320,'Policy Characteristics'!$C:$C,0)))</f>
        <v>Exempt Process Emissions from C Tax</v>
      </c>
      <c r="C1320" s="446" t="str">
        <f t="shared" si="56"/>
        <v>BEPEfCT Boolean Exempt Process Emissions from Carbon Tax</v>
      </c>
      <c r="D1320" s="294" t="s">
        <v>3074</v>
      </c>
      <c r="E1320" s="294"/>
      <c r="F1320" t="s">
        <v>3037</v>
      </c>
      <c r="G1320" s="294"/>
      <c r="H1320" s="297">
        <v>1638</v>
      </c>
      <c r="I1320" s="470" t="s">
        <v>44</v>
      </c>
      <c r="J1320" s="469" t="str">
        <f>IF(ISBLANK(INDEX('Policy Characteristics'!D:D,MATCH($C1320,'Policy Characteristics'!$C:$C,0))),"",INDEX('Policy Characteristics'!D:D,MATCH($C1320,'Policy Characteristics'!$C:$C,0)))</f>
        <v/>
      </c>
      <c r="K1320" s="446" t="str">
        <f>IF(ISBLANK(INDEX('Policy Characteristics'!E:E,MATCH($C1320,'Policy Characteristics'!$C:$C,0))),"",INDEX('Policy Characteristics'!E:E,MATCH($C1320,'Policy Characteristics'!$C:$C,0)))</f>
        <v>cross toggle whether carbon tax affects process emissions</v>
      </c>
      <c r="L1320" s="446">
        <f>IF(ISBLANK(INDEX('Policy Characteristics'!F:F,MATCH($C1320,'Policy Characteristics'!$C:$C,0))),"",INDEX('Policy Characteristics'!F:F,MATCH($C1320,'Policy Characteristics'!$C:$C,0)))</f>
        <v>0</v>
      </c>
      <c r="M1320" s="446">
        <f>IF(ISBLANK(INDEX('Policy Characteristics'!G:G,MATCH($C1320,'Policy Characteristics'!$C:$C,0))),"",INDEX('Policy Characteristics'!G:G,MATCH($C1320,'Policy Characteristics'!$C:$C,0)))</f>
        <v>1</v>
      </c>
      <c r="N1320" s="446">
        <f>IF(ISBLANK(INDEX('Policy Characteristics'!H:H,MATCH($C1320,'Policy Characteristics'!$C:$C,0))),"",INDEX('Policy Characteristics'!H:H,MATCH($C1320,'Policy Characteristics'!$C:$C,0)))</f>
        <v>1</v>
      </c>
      <c r="O1320" s="446" t="str">
        <f>IF(ISBLANK(INDEX('Policy Characteristics'!I:I,MATCH($C1320,'Policy Characteristics'!$C:$C,0))),"",INDEX('Policy Characteristics'!I:I,MATCH($C1320,'Policy Characteristics'!$C:$C,0)))</f>
        <v>on/off</v>
      </c>
      <c r="P1320" s="446" t="str">
        <f>IF(ISBLANK(INDEX('Policy Characteristics'!J:J,MATCH($C1320,'Policy Characteristics'!$C:$C,0))),"",INDEX('Policy Characteristics'!J:J,MATCH($C1320,'Policy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0" s="446" t="str">
        <f>IF(ISBLANK(INDEX('Policy Characteristics'!K:K,MATCH($C1320,'Policy Characteristics'!$C:$C,0))),"",INDEX('Policy Characteristics'!K:K,MATCH($C1320,'Policy Characteristics'!$C:$C,0)))</f>
        <v>fuels.html#carbon-tax</v>
      </c>
      <c r="R1320" s="446" t="str">
        <f>IF(ISBLANK(INDEX('Policy Characteristics'!L:L,MATCH($C1320,'Policy Characteristics'!$C:$C,0))),"",INDEX('Policy Characteristics'!L:L,MATCH($C1320,'Policy Characteristics'!$C:$C,0)))</f>
        <v>carbon-tax.html</v>
      </c>
    </row>
    <row r="1321" spans="1:18" s="295" customFormat="1" x14ac:dyDescent="0.25">
      <c r="A1321" s="446" t="str">
        <f>IF(ISBLANK(INDEX('Policy Characteristics'!A:A,MATCH($C1321,'Policy Characteristics'!$C:$C,0))),"",INDEX('Policy Characteristics'!A:A,MATCH($C1321,'Policy Characteristics'!$C:$C,0)))</f>
        <v>Cross-Sector</v>
      </c>
      <c r="B1321" s="467" t="str">
        <f>IF(ISBLANK(INDEX('Policy Characteristics'!B:B,MATCH($C1321,'Policy Characteristics'!$C:$C,0))),"",INDEX('Policy Characteristics'!B:B,MATCH($C1321,'Policy Characteristics'!$C:$C,0)))</f>
        <v>Exempt Process Emissions from C Tax</v>
      </c>
      <c r="C1321" s="446" t="str">
        <f t="shared" si="56"/>
        <v>BEPEfCT Boolean Exempt Process Emissions from Carbon Tax</v>
      </c>
      <c r="D1321" s="294" t="s">
        <v>3075</v>
      </c>
      <c r="E1321" s="294"/>
      <c r="F1321" t="s">
        <v>3038</v>
      </c>
      <c r="G1321" s="294"/>
      <c r="H1321" s="297">
        <v>1639</v>
      </c>
      <c r="I1321" s="470" t="s">
        <v>44</v>
      </c>
      <c r="J1321" s="469" t="str">
        <f>IF(ISBLANK(INDEX('Policy Characteristics'!D:D,MATCH($C1321,'Policy Characteristics'!$C:$C,0))),"",INDEX('Policy Characteristics'!D:D,MATCH($C1321,'Policy Characteristics'!$C:$C,0)))</f>
        <v/>
      </c>
      <c r="K1321" s="446" t="str">
        <f>IF(ISBLANK(INDEX('Policy Characteristics'!E:E,MATCH($C1321,'Policy Characteristics'!$C:$C,0))),"",INDEX('Policy Characteristics'!E:E,MATCH($C1321,'Policy Characteristics'!$C:$C,0)))</f>
        <v>cross toggle whether carbon tax affects process emissions</v>
      </c>
      <c r="L1321" s="446">
        <f>IF(ISBLANK(INDEX('Policy Characteristics'!F:F,MATCH($C1321,'Policy Characteristics'!$C:$C,0))),"",INDEX('Policy Characteristics'!F:F,MATCH($C1321,'Policy Characteristics'!$C:$C,0)))</f>
        <v>0</v>
      </c>
      <c r="M1321" s="446">
        <f>IF(ISBLANK(INDEX('Policy Characteristics'!G:G,MATCH($C1321,'Policy Characteristics'!$C:$C,0))),"",INDEX('Policy Characteristics'!G:G,MATCH($C1321,'Policy Characteristics'!$C:$C,0)))</f>
        <v>1</v>
      </c>
      <c r="N1321" s="446">
        <f>IF(ISBLANK(INDEX('Policy Characteristics'!H:H,MATCH($C1321,'Policy Characteristics'!$C:$C,0))),"",INDEX('Policy Characteristics'!H:H,MATCH($C1321,'Policy Characteristics'!$C:$C,0)))</f>
        <v>1</v>
      </c>
      <c r="O1321" s="446" t="str">
        <f>IF(ISBLANK(INDEX('Policy Characteristics'!I:I,MATCH($C1321,'Policy Characteristics'!$C:$C,0))),"",INDEX('Policy Characteristics'!I:I,MATCH($C1321,'Policy Characteristics'!$C:$C,0)))</f>
        <v>on/off</v>
      </c>
      <c r="P1321" s="446" t="str">
        <f>IF(ISBLANK(INDEX('Policy Characteristics'!J:J,MATCH($C1321,'Policy Characteristics'!$C:$C,0))),"",INDEX('Policy Characteristics'!J:J,MATCH($C1321,'Policy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1" s="446" t="str">
        <f>IF(ISBLANK(INDEX('Policy Characteristics'!K:K,MATCH($C1321,'Policy Characteristics'!$C:$C,0))),"",INDEX('Policy Characteristics'!K:K,MATCH($C1321,'Policy Characteristics'!$C:$C,0)))</f>
        <v>fuels.html#carbon-tax</v>
      </c>
      <c r="R1321" s="446" t="str">
        <f>IF(ISBLANK(INDEX('Policy Characteristics'!L:L,MATCH($C1321,'Policy Characteristics'!$C:$C,0))),"",INDEX('Policy Characteristics'!L:L,MATCH($C1321,'Policy Characteristics'!$C:$C,0)))</f>
        <v>carbon-tax.html</v>
      </c>
    </row>
    <row r="1322" spans="1:18" s="295" customFormat="1" x14ac:dyDescent="0.25">
      <c r="A1322" s="446" t="str">
        <f>IF(ISBLANK(INDEX('Policy Characteristics'!A:A,MATCH($C1322,'Policy Characteristics'!$C:$C,0))),"",INDEX('Policy Characteristics'!A:A,MATCH($C1322,'Policy Characteristics'!$C:$C,0)))</f>
        <v>Cross-Sector</v>
      </c>
      <c r="B1322" s="467" t="str">
        <f>IF(ISBLANK(INDEX('Policy Characteristics'!B:B,MATCH($C1322,'Policy Characteristics'!$C:$C,0))),"",INDEX('Policy Characteristics'!B:B,MATCH($C1322,'Policy Characteristics'!$C:$C,0)))</f>
        <v>Exempt Process Emissions from C Tax</v>
      </c>
      <c r="C1322" s="446" t="str">
        <f t="shared" si="56"/>
        <v>BEPEfCT Boolean Exempt Process Emissions from Carbon Tax</v>
      </c>
      <c r="D1322" s="294" t="s">
        <v>3076</v>
      </c>
      <c r="E1322" s="294"/>
      <c r="F1322" t="s">
        <v>3039</v>
      </c>
      <c r="G1322" s="294"/>
      <c r="H1322" s="297">
        <v>1640</v>
      </c>
      <c r="I1322" s="470" t="s">
        <v>44</v>
      </c>
      <c r="J1322" s="469" t="str">
        <f>IF(ISBLANK(INDEX('Policy Characteristics'!D:D,MATCH($C1322,'Policy Characteristics'!$C:$C,0))),"",INDEX('Policy Characteristics'!D:D,MATCH($C1322,'Policy Characteristics'!$C:$C,0)))</f>
        <v/>
      </c>
      <c r="K1322" s="446" t="str">
        <f>IF(ISBLANK(INDEX('Policy Characteristics'!E:E,MATCH($C1322,'Policy Characteristics'!$C:$C,0))),"",INDEX('Policy Characteristics'!E:E,MATCH($C1322,'Policy Characteristics'!$C:$C,0)))</f>
        <v>cross toggle whether carbon tax affects process emissions</v>
      </c>
      <c r="L1322" s="446">
        <f>IF(ISBLANK(INDEX('Policy Characteristics'!F:F,MATCH($C1322,'Policy Characteristics'!$C:$C,0))),"",INDEX('Policy Characteristics'!F:F,MATCH($C1322,'Policy Characteristics'!$C:$C,0)))</f>
        <v>0</v>
      </c>
      <c r="M1322" s="446">
        <f>IF(ISBLANK(INDEX('Policy Characteristics'!G:G,MATCH($C1322,'Policy Characteristics'!$C:$C,0))),"",INDEX('Policy Characteristics'!G:G,MATCH($C1322,'Policy Characteristics'!$C:$C,0)))</f>
        <v>1</v>
      </c>
      <c r="N1322" s="446">
        <f>IF(ISBLANK(INDEX('Policy Characteristics'!H:H,MATCH($C1322,'Policy Characteristics'!$C:$C,0))),"",INDEX('Policy Characteristics'!H:H,MATCH($C1322,'Policy Characteristics'!$C:$C,0)))</f>
        <v>1</v>
      </c>
      <c r="O1322" s="446" t="str">
        <f>IF(ISBLANK(INDEX('Policy Characteristics'!I:I,MATCH($C1322,'Policy Characteristics'!$C:$C,0))),"",INDEX('Policy Characteristics'!I:I,MATCH($C1322,'Policy Characteristics'!$C:$C,0)))</f>
        <v>on/off</v>
      </c>
      <c r="P1322" s="446" t="str">
        <f>IF(ISBLANK(INDEX('Policy Characteristics'!J:J,MATCH($C1322,'Policy Characteristics'!$C:$C,0))),"",INDEX('Policy Characteristics'!J:J,MATCH($C1322,'Policy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2" s="446" t="str">
        <f>IF(ISBLANK(INDEX('Policy Characteristics'!K:K,MATCH($C1322,'Policy Characteristics'!$C:$C,0))),"",INDEX('Policy Characteristics'!K:K,MATCH($C1322,'Policy Characteristics'!$C:$C,0)))</f>
        <v>fuels.html#carbon-tax</v>
      </c>
      <c r="R1322" s="446" t="str">
        <f>IF(ISBLANK(INDEX('Policy Characteristics'!L:L,MATCH($C1322,'Policy Characteristics'!$C:$C,0))),"",INDEX('Policy Characteristics'!L:L,MATCH($C1322,'Policy Characteristics'!$C:$C,0)))</f>
        <v>carbon-tax.html</v>
      </c>
    </row>
    <row r="1323" spans="1:18" s="295" customFormat="1" x14ac:dyDescent="0.25">
      <c r="A1323" s="446" t="str">
        <f>IF(ISBLANK(INDEX('Policy Characteristics'!A:A,MATCH($C1323,'Policy Characteristics'!$C:$C,0))),"",INDEX('Policy Characteristics'!A:A,MATCH($C1323,'Policy Characteristics'!$C:$C,0)))</f>
        <v>Cross-Sector</v>
      </c>
      <c r="B1323" s="467" t="str">
        <f>IF(ISBLANK(INDEX('Policy Characteristics'!B:B,MATCH($C1323,'Policy Characteristics'!$C:$C,0))),"",INDEX('Policy Characteristics'!B:B,MATCH($C1323,'Policy Characteristics'!$C:$C,0)))</f>
        <v>Exempt Process Emissions from C Tax</v>
      </c>
      <c r="C1323" s="446" t="str">
        <f t="shared" si="56"/>
        <v>BEPEfCT Boolean Exempt Process Emissions from Carbon Tax</v>
      </c>
      <c r="D1323" s="294" t="s">
        <v>3077</v>
      </c>
      <c r="E1323" s="294"/>
      <c r="F1323" t="s">
        <v>2580</v>
      </c>
      <c r="G1323" s="294"/>
      <c r="H1323" s="297">
        <v>1641</v>
      </c>
      <c r="I1323" s="470" t="s">
        <v>44</v>
      </c>
      <c r="J1323" s="469" t="str">
        <f>IF(ISBLANK(INDEX('Policy Characteristics'!D:D,MATCH($C1323,'Policy Characteristics'!$C:$C,0))),"",INDEX('Policy Characteristics'!D:D,MATCH($C1323,'Policy Characteristics'!$C:$C,0)))</f>
        <v/>
      </c>
      <c r="K1323" s="446" t="str">
        <f>IF(ISBLANK(INDEX('Policy Characteristics'!E:E,MATCH($C1323,'Policy Characteristics'!$C:$C,0))),"",INDEX('Policy Characteristics'!E:E,MATCH($C1323,'Policy Characteristics'!$C:$C,0)))</f>
        <v>cross toggle whether carbon tax affects process emissions</v>
      </c>
      <c r="L1323" s="446">
        <f>IF(ISBLANK(INDEX('Policy Characteristics'!F:F,MATCH($C1323,'Policy Characteristics'!$C:$C,0))),"",INDEX('Policy Characteristics'!F:F,MATCH($C1323,'Policy Characteristics'!$C:$C,0)))</f>
        <v>0</v>
      </c>
      <c r="M1323" s="446">
        <f>IF(ISBLANK(INDEX('Policy Characteristics'!G:G,MATCH($C1323,'Policy Characteristics'!$C:$C,0))),"",INDEX('Policy Characteristics'!G:G,MATCH($C1323,'Policy Characteristics'!$C:$C,0)))</f>
        <v>1</v>
      </c>
      <c r="N1323" s="446">
        <f>IF(ISBLANK(INDEX('Policy Characteristics'!H:H,MATCH($C1323,'Policy Characteristics'!$C:$C,0))),"",INDEX('Policy Characteristics'!H:H,MATCH($C1323,'Policy Characteristics'!$C:$C,0)))</f>
        <v>1</v>
      </c>
      <c r="O1323" s="446" t="str">
        <f>IF(ISBLANK(INDEX('Policy Characteristics'!I:I,MATCH($C1323,'Policy Characteristics'!$C:$C,0))),"",INDEX('Policy Characteristics'!I:I,MATCH($C1323,'Policy Characteristics'!$C:$C,0)))</f>
        <v>on/off</v>
      </c>
      <c r="P1323" s="446" t="str">
        <f>IF(ISBLANK(INDEX('Policy Characteristics'!J:J,MATCH($C1323,'Policy Characteristics'!$C:$C,0))),"",INDEX('Policy Characteristics'!J:J,MATCH($C1323,'Policy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3" s="446" t="str">
        <f>IF(ISBLANK(INDEX('Policy Characteristics'!K:K,MATCH($C1323,'Policy Characteristics'!$C:$C,0))),"",INDEX('Policy Characteristics'!K:K,MATCH($C1323,'Policy Characteristics'!$C:$C,0)))</f>
        <v>fuels.html#carbon-tax</v>
      </c>
      <c r="R1323" s="446" t="str">
        <f>IF(ISBLANK(INDEX('Policy Characteristics'!L:L,MATCH($C1323,'Policy Characteristics'!$C:$C,0))),"",INDEX('Policy Characteristics'!L:L,MATCH($C1323,'Policy Characteristics'!$C:$C,0)))</f>
        <v>carbon-tax.html</v>
      </c>
    </row>
    <row r="1324" spans="1:18" s="295" customFormat="1" x14ac:dyDescent="0.25">
      <c r="A1324" s="446" t="str">
        <f>IF(ISBLANK(INDEX('Policy Characteristics'!A:A,MATCH($C1324,'Policy Characteristics'!$C:$C,0))),"",INDEX('Policy Characteristics'!A:A,MATCH($C1324,'Policy Characteristics'!$C:$C,0)))</f>
        <v>Cross-Sector</v>
      </c>
      <c r="B1324" s="467" t="str">
        <f>IF(ISBLANK(INDEX('Policy Characteristics'!B:B,MATCH($C1324,'Policy Characteristics'!$C:$C,0))),"",INDEX('Policy Characteristics'!B:B,MATCH($C1324,'Policy Characteristics'!$C:$C,0)))</f>
        <v>Exempt Process Emissions from C Tax</v>
      </c>
      <c r="C1324" s="446" t="str">
        <f t="shared" si="56"/>
        <v>BEPEfCT Boolean Exempt Process Emissions from Carbon Tax</v>
      </c>
      <c r="D1324" s="294" t="s">
        <v>3078</v>
      </c>
      <c r="E1324" s="294"/>
      <c r="F1324" t="s">
        <v>3040</v>
      </c>
      <c r="G1324" s="294"/>
      <c r="H1324" s="297">
        <v>1642</v>
      </c>
      <c r="I1324" s="470" t="s">
        <v>44</v>
      </c>
      <c r="J1324" s="469" t="str">
        <f>IF(ISBLANK(INDEX('Policy Characteristics'!D:D,MATCH($C1324,'Policy Characteristics'!$C:$C,0))),"",INDEX('Policy Characteristics'!D:D,MATCH($C1324,'Policy Characteristics'!$C:$C,0)))</f>
        <v/>
      </c>
      <c r="K1324" s="446" t="str">
        <f>IF(ISBLANK(INDEX('Policy Characteristics'!E:E,MATCH($C1324,'Policy Characteristics'!$C:$C,0))),"",INDEX('Policy Characteristics'!E:E,MATCH($C1324,'Policy Characteristics'!$C:$C,0)))</f>
        <v>cross toggle whether carbon tax affects process emissions</v>
      </c>
      <c r="L1324" s="446">
        <f>IF(ISBLANK(INDEX('Policy Characteristics'!F:F,MATCH($C1324,'Policy Characteristics'!$C:$C,0))),"",INDEX('Policy Characteristics'!F:F,MATCH($C1324,'Policy Characteristics'!$C:$C,0)))</f>
        <v>0</v>
      </c>
      <c r="M1324" s="446">
        <f>IF(ISBLANK(INDEX('Policy Characteristics'!G:G,MATCH($C1324,'Policy Characteristics'!$C:$C,0))),"",INDEX('Policy Characteristics'!G:G,MATCH($C1324,'Policy Characteristics'!$C:$C,0)))</f>
        <v>1</v>
      </c>
      <c r="N1324" s="446">
        <f>IF(ISBLANK(INDEX('Policy Characteristics'!H:H,MATCH($C1324,'Policy Characteristics'!$C:$C,0))),"",INDEX('Policy Characteristics'!H:H,MATCH($C1324,'Policy Characteristics'!$C:$C,0)))</f>
        <v>1</v>
      </c>
      <c r="O1324" s="446" t="str">
        <f>IF(ISBLANK(INDEX('Policy Characteristics'!I:I,MATCH($C1324,'Policy Characteristics'!$C:$C,0))),"",INDEX('Policy Characteristics'!I:I,MATCH($C1324,'Policy Characteristics'!$C:$C,0)))</f>
        <v>on/off</v>
      </c>
      <c r="P1324" s="446" t="str">
        <f>IF(ISBLANK(INDEX('Policy Characteristics'!J:J,MATCH($C1324,'Policy Characteristics'!$C:$C,0))),"",INDEX('Policy Characteristics'!J:J,MATCH($C1324,'Policy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4" s="446" t="str">
        <f>IF(ISBLANK(INDEX('Policy Characteristics'!K:K,MATCH($C1324,'Policy Characteristics'!$C:$C,0))),"",INDEX('Policy Characteristics'!K:K,MATCH($C1324,'Policy Characteristics'!$C:$C,0)))</f>
        <v>fuels.html#carbon-tax</v>
      </c>
      <c r="R1324" s="446" t="str">
        <f>IF(ISBLANK(INDEX('Policy Characteristics'!L:L,MATCH($C1324,'Policy Characteristics'!$C:$C,0))),"",INDEX('Policy Characteristics'!L:L,MATCH($C1324,'Policy Characteristics'!$C:$C,0)))</f>
        <v>carbon-tax.html</v>
      </c>
    </row>
    <row r="1325" spans="1:18" s="295" customFormat="1" x14ac:dyDescent="0.25">
      <c r="A1325" s="446" t="str">
        <f>IF(ISBLANK(INDEX('Policy Characteristics'!A:A,MATCH($C1325,'Policy Characteristics'!$C:$C,0))),"",INDEX('Policy Characteristics'!A:A,MATCH($C1325,'Policy Characteristics'!$C:$C,0)))</f>
        <v>Cross-Sector</v>
      </c>
      <c r="B1325" s="467" t="str">
        <f>IF(ISBLANK(INDEX('Policy Characteristics'!B:B,MATCH($C1325,'Policy Characteristics'!$C:$C,0))),"",INDEX('Policy Characteristics'!B:B,MATCH($C1325,'Policy Characteristics'!$C:$C,0)))</f>
        <v>Exempt Process Emissions from C Tax</v>
      </c>
      <c r="C1325" s="446" t="str">
        <f t="shared" si="56"/>
        <v>BEPEfCT Boolean Exempt Process Emissions from Carbon Tax</v>
      </c>
      <c r="D1325" s="294" t="s">
        <v>3079</v>
      </c>
      <c r="E1325" s="294"/>
      <c r="F1325" t="s">
        <v>3041</v>
      </c>
      <c r="G1325" s="294"/>
      <c r="H1325" s="297">
        <v>1643</v>
      </c>
      <c r="I1325" s="470" t="s">
        <v>44</v>
      </c>
      <c r="J1325" s="469" t="str">
        <f>IF(ISBLANK(INDEX('Policy Characteristics'!D:D,MATCH($C1325,'Policy Characteristics'!$C:$C,0))),"",INDEX('Policy Characteristics'!D:D,MATCH($C1325,'Policy Characteristics'!$C:$C,0)))</f>
        <v/>
      </c>
      <c r="K1325" s="446" t="str">
        <f>IF(ISBLANK(INDEX('Policy Characteristics'!E:E,MATCH($C1325,'Policy Characteristics'!$C:$C,0))),"",INDEX('Policy Characteristics'!E:E,MATCH($C1325,'Policy Characteristics'!$C:$C,0)))</f>
        <v>cross toggle whether carbon tax affects process emissions</v>
      </c>
      <c r="L1325" s="446">
        <f>IF(ISBLANK(INDEX('Policy Characteristics'!F:F,MATCH($C1325,'Policy Characteristics'!$C:$C,0))),"",INDEX('Policy Characteristics'!F:F,MATCH($C1325,'Policy Characteristics'!$C:$C,0)))</f>
        <v>0</v>
      </c>
      <c r="M1325" s="446">
        <f>IF(ISBLANK(INDEX('Policy Characteristics'!G:G,MATCH($C1325,'Policy Characteristics'!$C:$C,0))),"",INDEX('Policy Characteristics'!G:G,MATCH($C1325,'Policy Characteristics'!$C:$C,0)))</f>
        <v>1</v>
      </c>
      <c r="N1325" s="446">
        <f>IF(ISBLANK(INDEX('Policy Characteristics'!H:H,MATCH($C1325,'Policy Characteristics'!$C:$C,0))),"",INDEX('Policy Characteristics'!H:H,MATCH($C1325,'Policy Characteristics'!$C:$C,0)))</f>
        <v>1</v>
      </c>
      <c r="O1325" s="446" t="str">
        <f>IF(ISBLANK(INDEX('Policy Characteristics'!I:I,MATCH($C1325,'Policy Characteristics'!$C:$C,0))),"",INDEX('Policy Characteristics'!I:I,MATCH($C1325,'Policy Characteristics'!$C:$C,0)))</f>
        <v>on/off</v>
      </c>
      <c r="P1325" s="446" t="str">
        <f>IF(ISBLANK(INDEX('Policy Characteristics'!J:J,MATCH($C1325,'Policy Characteristics'!$C:$C,0))),"",INDEX('Policy Characteristics'!J:J,MATCH($C1325,'Policy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5" s="446" t="str">
        <f>IF(ISBLANK(INDEX('Policy Characteristics'!K:K,MATCH($C1325,'Policy Characteristics'!$C:$C,0))),"",INDEX('Policy Characteristics'!K:K,MATCH($C1325,'Policy Characteristics'!$C:$C,0)))</f>
        <v>fuels.html#carbon-tax</v>
      </c>
      <c r="R1325" s="446" t="str">
        <f>IF(ISBLANK(INDEX('Policy Characteristics'!L:L,MATCH($C1325,'Policy Characteristics'!$C:$C,0))),"",INDEX('Policy Characteristics'!L:L,MATCH($C1325,'Policy Characteristics'!$C:$C,0)))</f>
        <v>carbon-tax.html</v>
      </c>
    </row>
    <row r="1326" spans="1:18" s="295" customFormat="1" x14ac:dyDescent="0.25">
      <c r="A1326" s="446" t="str">
        <f>IF(ISBLANK(INDEX('Policy Characteristics'!A:A,MATCH($C1326,'Policy Characteristics'!$C:$C,0))),"",INDEX('Policy Characteristics'!A:A,MATCH($C1326,'Policy Characteristics'!$C:$C,0)))</f>
        <v>Cross-Sector</v>
      </c>
      <c r="B1326" s="467" t="str">
        <f>IF(ISBLANK(INDEX('Policy Characteristics'!B:B,MATCH($C1326,'Policy Characteristics'!$C:$C,0))),"",INDEX('Policy Characteristics'!B:B,MATCH($C1326,'Policy Characteristics'!$C:$C,0)))</f>
        <v>Exempt Process Emissions from C Tax</v>
      </c>
      <c r="C1326" s="446" t="str">
        <f t="shared" si="56"/>
        <v>BEPEfCT Boolean Exempt Process Emissions from Carbon Tax</v>
      </c>
      <c r="D1326" s="294" t="s">
        <v>3080</v>
      </c>
      <c r="E1326" s="294"/>
      <c r="F1326" t="s">
        <v>3042</v>
      </c>
      <c r="G1326" s="294"/>
      <c r="H1326" s="297">
        <v>1644</v>
      </c>
      <c r="I1326" s="470" t="s">
        <v>44</v>
      </c>
      <c r="J1326" s="469" t="str">
        <f>IF(ISBLANK(INDEX('Policy Characteristics'!D:D,MATCH($C1326,'Policy Characteristics'!$C:$C,0))),"",INDEX('Policy Characteristics'!D:D,MATCH($C1326,'Policy Characteristics'!$C:$C,0)))</f>
        <v/>
      </c>
      <c r="K1326" s="446" t="str">
        <f>IF(ISBLANK(INDEX('Policy Characteristics'!E:E,MATCH($C1326,'Policy Characteristics'!$C:$C,0))),"",INDEX('Policy Characteristics'!E:E,MATCH($C1326,'Policy Characteristics'!$C:$C,0)))</f>
        <v>cross toggle whether carbon tax affects process emissions</v>
      </c>
      <c r="L1326" s="446">
        <f>IF(ISBLANK(INDEX('Policy Characteristics'!F:F,MATCH($C1326,'Policy Characteristics'!$C:$C,0))),"",INDEX('Policy Characteristics'!F:F,MATCH($C1326,'Policy Characteristics'!$C:$C,0)))</f>
        <v>0</v>
      </c>
      <c r="M1326" s="446">
        <f>IF(ISBLANK(INDEX('Policy Characteristics'!G:G,MATCH($C1326,'Policy Characteristics'!$C:$C,0))),"",INDEX('Policy Characteristics'!G:G,MATCH($C1326,'Policy Characteristics'!$C:$C,0)))</f>
        <v>1</v>
      </c>
      <c r="N1326" s="446">
        <f>IF(ISBLANK(INDEX('Policy Characteristics'!H:H,MATCH($C1326,'Policy Characteristics'!$C:$C,0))),"",INDEX('Policy Characteristics'!H:H,MATCH($C1326,'Policy Characteristics'!$C:$C,0)))</f>
        <v>1</v>
      </c>
      <c r="O1326" s="446" t="str">
        <f>IF(ISBLANK(INDEX('Policy Characteristics'!I:I,MATCH($C1326,'Policy Characteristics'!$C:$C,0))),"",INDEX('Policy Characteristics'!I:I,MATCH($C1326,'Policy Characteristics'!$C:$C,0)))</f>
        <v>on/off</v>
      </c>
      <c r="P1326" s="446" t="str">
        <f>IF(ISBLANK(INDEX('Policy Characteristics'!J:J,MATCH($C1326,'Policy Characteristics'!$C:$C,0))),"",INDEX('Policy Characteristics'!J:J,MATCH($C1326,'Policy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6" s="446" t="str">
        <f>IF(ISBLANK(INDEX('Policy Characteristics'!K:K,MATCH($C1326,'Policy Characteristics'!$C:$C,0))),"",INDEX('Policy Characteristics'!K:K,MATCH($C1326,'Policy Characteristics'!$C:$C,0)))</f>
        <v>fuels.html#carbon-tax</v>
      </c>
      <c r="R1326" s="446" t="str">
        <f>IF(ISBLANK(INDEX('Policy Characteristics'!L:L,MATCH($C1326,'Policy Characteristics'!$C:$C,0))),"",INDEX('Policy Characteristics'!L:L,MATCH($C1326,'Policy Characteristics'!$C:$C,0)))</f>
        <v>carbon-tax.html</v>
      </c>
    </row>
    <row r="1327" spans="1:18" s="295" customFormat="1" x14ac:dyDescent="0.25">
      <c r="A1327" s="446" t="str">
        <f>IF(ISBLANK(INDEX('Policy Characteristics'!A:A,MATCH($C1327,'Policy Characteristics'!$C:$C,0))),"",INDEX('Policy Characteristics'!A:A,MATCH($C1327,'Policy Characteristics'!$C:$C,0)))</f>
        <v>Cross-Sector</v>
      </c>
      <c r="B1327" s="467" t="str">
        <f>IF(ISBLANK(INDEX('Policy Characteristics'!B:B,MATCH($C1327,'Policy Characteristics'!$C:$C,0))),"",INDEX('Policy Characteristics'!B:B,MATCH($C1327,'Policy Characteristics'!$C:$C,0)))</f>
        <v>Exempt Process Emissions from C Tax</v>
      </c>
      <c r="C1327" s="446" t="str">
        <f t="shared" si="56"/>
        <v>BEPEfCT Boolean Exempt Process Emissions from Carbon Tax</v>
      </c>
      <c r="D1327" s="294" t="s">
        <v>3081</v>
      </c>
      <c r="E1327" s="294"/>
      <c r="F1327" t="s">
        <v>3043</v>
      </c>
      <c r="G1327" s="294"/>
      <c r="H1327" s="297">
        <v>1645</v>
      </c>
      <c r="I1327" s="470" t="s">
        <v>44</v>
      </c>
      <c r="J1327" s="469" t="str">
        <f>IF(ISBLANK(INDEX('Policy Characteristics'!D:D,MATCH($C1327,'Policy Characteristics'!$C:$C,0))),"",INDEX('Policy Characteristics'!D:D,MATCH($C1327,'Policy Characteristics'!$C:$C,0)))</f>
        <v/>
      </c>
      <c r="K1327" s="446" t="str">
        <f>IF(ISBLANK(INDEX('Policy Characteristics'!E:E,MATCH($C1327,'Policy Characteristics'!$C:$C,0))),"",INDEX('Policy Characteristics'!E:E,MATCH($C1327,'Policy Characteristics'!$C:$C,0)))</f>
        <v>cross toggle whether carbon tax affects process emissions</v>
      </c>
      <c r="L1327" s="446">
        <f>IF(ISBLANK(INDEX('Policy Characteristics'!F:F,MATCH($C1327,'Policy Characteristics'!$C:$C,0))),"",INDEX('Policy Characteristics'!F:F,MATCH($C1327,'Policy Characteristics'!$C:$C,0)))</f>
        <v>0</v>
      </c>
      <c r="M1327" s="446">
        <f>IF(ISBLANK(INDEX('Policy Characteristics'!G:G,MATCH($C1327,'Policy Characteristics'!$C:$C,0))),"",INDEX('Policy Characteristics'!G:G,MATCH($C1327,'Policy Characteristics'!$C:$C,0)))</f>
        <v>1</v>
      </c>
      <c r="N1327" s="446">
        <f>IF(ISBLANK(INDEX('Policy Characteristics'!H:H,MATCH($C1327,'Policy Characteristics'!$C:$C,0))),"",INDEX('Policy Characteristics'!H:H,MATCH($C1327,'Policy Characteristics'!$C:$C,0)))</f>
        <v>1</v>
      </c>
      <c r="O1327" s="446" t="str">
        <f>IF(ISBLANK(INDEX('Policy Characteristics'!I:I,MATCH($C1327,'Policy Characteristics'!$C:$C,0))),"",INDEX('Policy Characteristics'!I:I,MATCH($C1327,'Policy Characteristics'!$C:$C,0)))</f>
        <v>on/off</v>
      </c>
      <c r="P1327" s="446" t="str">
        <f>IF(ISBLANK(INDEX('Policy Characteristics'!J:J,MATCH($C1327,'Policy Characteristics'!$C:$C,0))),"",INDEX('Policy Characteristics'!J:J,MATCH($C1327,'Policy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7" s="446" t="str">
        <f>IF(ISBLANK(INDEX('Policy Characteristics'!K:K,MATCH($C1327,'Policy Characteristics'!$C:$C,0))),"",INDEX('Policy Characteristics'!K:K,MATCH($C1327,'Policy Characteristics'!$C:$C,0)))</f>
        <v>fuels.html#carbon-tax</v>
      </c>
      <c r="R1327" s="446" t="str">
        <f>IF(ISBLANK(INDEX('Policy Characteristics'!L:L,MATCH($C1327,'Policy Characteristics'!$C:$C,0))),"",INDEX('Policy Characteristics'!L:L,MATCH($C1327,'Policy Characteristics'!$C:$C,0)))</f>
        <v>carbon-tax.html</v>
      </c>
    </row>
    <row r="1328" spans="1:18" s="295" customFormat="1" x14ac:dyDescent="0.25">
      <c r="A1328" s="446" t="str">
        <f>IF(ISBLANK(INDEX('Policy Characteristics'!A:A,MATCH($C1328,'Policy Characteristics'!$C:$C,0))),"",INDEX('Policy Characteristics'!A:A,MATCH($C1328,'Policy Characteristics'!$C:$C,0)))</f>
        <v>Cross-Sector</v>
      </c>
      <c r="B1328" s="467" t="str">
        <f>IF(ISBLANK(INDEX('Policy Characteristics'!B:B,MATCH($C1328,'Policy Characteristics'!$C:$C,0))),"",INDEX('Policy Characteristics'!B:B,MATCH($C1328,'Policy Characteristics'!$C:$C,0)))</f>
        <v>Exempt Process Emissions from C Tax</v>
      </c>
      <c r="C1328" s="446" t="str">
        <f t="shared" si="56"/>
        <v>BEPEfCT Boolean Exempt Process Emissions from Carbon Tax</v>
      </c>
      <c r="D1328" s="294" t="s">
        <v>3082</v>
      </c>
      <c r="E1328" s="294"/>
      <c r="F1328" t="s">
        <v>3044</v>
      </c>
      <c r="G1328" s="294"/>
      <c r="H1328" s="297">
        <v>1646</v>
      </c>
      <c r="I1328" s="470" t="s">
        <v>44</v>
      </c>
      <c r="J1328" s="469" t="str">
        <f>IF(ISBLANK(INDEX('Policy Characteristics'!D:D,MATCH($C1328,'Policy Characteristics'!$C:$C,0))),"",INDEX('Policy Characteristics'!D:D,MATCH($C1328,'Policy Characteristics'!$C:$C,0)))</f>
        <v/>
      </c>
      <c r="K1328" s="446" t="str">
        <f>IF(ISBLANK(INDEX('Policy Characteristics'!E:E,MATCH($C1328,'Policy Characteristics'!$C:$C,0))),"",INDEX('Policy Characteristics'!E:E,MATCH($C1328,'Policy Characteristics'!$C:$C,0)))</f>
        <v>cross toggle whether carbon tax affects process emissions</v>
      </c>
      <c r="L1328" s="446">
        <f>IF(ISBLANK(INDEX('Policy Characteristics'!F:F,MATCH($C1328,'Policy Characteristics'!$C:$C,0))),"",INDEX('Policy Characteristics'!F:F,MATCH($C1328,'Policy Characteristics'!$C:$C,0)))</f>
        <v>0</v>
      </c>
      <c r="M1328" s="446">
        <f>IF(ISBLANK(INDEX('Policy Characteristics'!G:G,MATCH($C1328,'Policy Characteristics'!$C:$C,0))),"",INDEX('Policy Characteristics'!G:G,MATCH($C1328,'Policy Characteristics'!$C:$C,0)))</f>
        <v>1</v>
      </c>
      <c r="N1328" s="446">
        <f>IF(ISBLANK(INDEX('Policy Characteristics'!H:H,MATCH($C1328,'Policy Characteristics'!$C:$C,0))),"",INDEX('Policy Characteristics'!H:H,MATCH($C1328,'Policy Characteristics'!$C:$C,0)))</f>
        <v>1</v>
      </c>
      <c r="O1328" s="446" t="str">
        <f>IF(ISBLANK(INDEX('Policy Characteristics'!I:I,MATCH($C1328,'Policy Characteristics'!$C:$C,0))),"",INDEX('Policy Characteristics'!I:I,MATCH($C1328,'Policy Characteristics'!$C:$C,0)))</f>
        <v>on/off</v>
      </c>
      <c r="P1328" s="446" t="str">
        <f>IF(ISBLANK(INDEX('Policy Characteristics'!J:J,MATCH($C1328,'Policy Characteristics'!$C:$C,0))),"",INDEX('Policy Characteristics'!J:J,MATCH($C1328,'Policy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8" s="446" t="str">
        <f>IF(ISBLANK(INDEX('Policy Characteristics'!K:K,MATCH($C1328,'Policy Characteristics'!$C:$C,0))),"",INDEX('Policy Characteristics'!K:K,MATCH($C1328,'Policy Characteristics'!$C:$C,0)))</f>
        <v>fuels.html#carbon-tax</v>
      </c>
      <c r="R1328" s="446" t="str">
        <f>IF(ISBLANK(INDEX('Policy Characteristics'!L:L,MATCH($C1328,'Policy Characteristics'!$C:$C,0))),"",INDEX('Policy Characteristics'!L:L,MATCH($C1328,'Policy Characteristics'!$C:$C,0)))</f>
        <v>carbon-tax.html</v>
      </c>
    </row>
    <row r="1329" spans="1:18" s="295" customFormat="1" x14ac:dyDescent="0.25">
      <c r="A1329" s="446" t="str">
        <f>IF(ISBLANK(INDEX('Policy Characteristics'!A:A,MATCH($C1329,'Policy Characteristics'!$C:$C,0))),"",INDEX('Policy Characteristics'!A:A,MATCH($C1329,'Policy Characteristics'!$C:$C,0)))</f>
        <v>Cross-Sector</v>
      </c>
      <c r="B1329" s="467" t="str">
        <f>IF(ISBLANK(INDEX('Policy Characteristics'!B:B,MATCH($C1329,'Policy Characteristics'!$C:$C,0))),"",INDEX('Policy Characteristics'!B:B,MATCH($C1329,'Policy Characteristics'!$C:$C,0)))</f>
        <v>Exempt Process Emissions from C Tax</v>
      </c>
      <c r="C1329" s="446" t="str">
        <f t="shared" si="56"/>
        <v>BEPEfCT Boolean Exempt Process Emissions from Carbon Tax</v>
      </c>
      <c r="D1329" s="294" t="s">
        <v>3083</v>
      </c>
      <c r="E1329" s="294"/>
      <c r="F1329" t="s">
        <v>3045</v>
      </c>
      <c r="G1329" s="294"/>
      <c r="H1329" s="297">
        <v>1647</v>
      </c>
      <c r="I1329" s="470" t="s">
        <v>44</v>
      </c>
      <c r="J1329" s="469" t="str">
        <f>IF(ISBLANK(INDEX('Policy Characteristics'!D:D,MATCH($C1329,'Policy Characteristics'!$C:$C,0))),"",INDEX('Policy Characteristics'!D:D,MATCH($C1329,'Policy Characteristics'!$C:$C,0)))</f>
        <v/>
      </c>
      <c r="K1329" s="446" t="str">
        <f>IF(ISBLANK(INDEX('Policy Characteristics'!E:E,MATCH($C1329,'Policy Characteristics'!$C:$C,0))),"",INDEX('Policy Characteristics'!E:E,MATCH($C1329,'Policy Characteristics'!$C:$C,0)))</f>
        <v>cross toggle whether carbon tax affects process emissions</v>
      </c>
      <c r="L1329" s="446">
        <f>IF(ISBLANK(INDEX('Policy Characteristics'!F:F,MATCH($C1329,'Policy Characteristics'!$C:$C,0))),"",INDEX('Policy Characteristics'!F:F,MATCH($C1329,'Policy Characteristics'!$C:$C,0)))</f>
        <v>0</v>
      </c>
      <c r="M1329" s="446">
        <f>IF(ISBLANK(INDEX('Policy Characteristics'!G:G,MATCH($C1329,'Policy Characteristics'!$C:$C,0))),"",INDEX('Policy Characteristics'!G:G,MATCH($C1329,'Policy Characteristics'!$C:$C,0)))</f>
        <v>1</v>
      </c>
      <c r="N1329" s="446">
        <f>IF(ISBLANK(INDEX('Policy Characteristics'!H:H,MATCH($C1329,'Policy Characteristics'!$C:$C,0))),"",INDEX('Policy Characteristics'!H:H,MATCH($C1329,'Policy Characteristics'!$C:$C,0)))</f>
        <v>1</v>
      </c>
      <c r="O1329" s="446" t="str">
        <f>IF(ISBLANK(INDEX('Policy Characteristics'!I:I,MATCH($C1329,'Policy Characteristics'!$C:$C,0))),"",INDEX('Policy Characteristics'!I:I,MATCH($C1329,'Policy Characteristics'!$C:$C,0)))</f>
        <v>on/off</v>
      </c>
      <c r="P1329" s="446" t="str">
        <f>IF(ISBLANK(INDEX('Policy Characteristics'!J:J,MATCH($C1329,'Policy Characteristics'!$C:$C,0))),"",INDEX('Policy Characteristics'!J:J,MATCH($C1329,'Policy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9" s="446" t="str">
        <f>IF(ISBLANK(INDEX('Policy Characteristics'!K:K,MATCH($C1329,'Policy Characteristics'!$C:$C,0))),"",INDEX('Policy Characteristics'!K:K,MATCH($C1329,'Policy Characteristics'!$C:$C,0)))</f>
        <v>fuels.html#carbon-tax</v>
      </c>
      <c r="R1329" s="446" t="str">
        <f>IF(ISBLANK(INDEX('Policy Characteristics'!L:L,MATCH($C1329,'Policy Characteristics'!$C:$C,0))),"",INDEX('Policy Characteristics'!L:L,MATCH($C1329,'Policy Characteristics'!$C:$C,0)))</f>
        <v>carbon-tax.html</v>
      </c>
    </row>
    <row r="1330" spans="1:18" s="295" customFormat="1" x14ac:dyDescent="0.25">
      <c r="A1330" s="446" t="str">
        <f>IF(ISBLANK(INDEX('Policy Characteristics'!A:A,MATCH($C1330,'Policy Characteristics'!$C:$C,0))),"",INDEX('Policy Characteristics'!A:A,MATCH($C1330,'Policy Characteristics'!$C:$C,0)))</f>
        <v>Cross-Sector</v>
      </c>
      <c r="B1330" s="467" t="str">
        <f>IF(ISBLANK(INDEX('Policy Characteristics'!B:B,MATCH($C1330,'Policy Characteristics'!$C:$C,0))),"",INDEX('Policy Characteristics'!B:B,MATCH($C1330,'Policy Characteristics'!$C:$C,0)))</f>
        <v>Exempt Process Emissions from C Tax</v>
      </c>
      <c r="C1330" s="446" t="str">
        <f t="shared" si="56"/>
        <v>BEPEfCT Boolean Exempt Process Emissions from Carbon Tax</v>
      </c>
      <c r="D1330" s="294" t="s">
        <v>3084</v>
      </c>
      <c r="E1330" s="294"/>
      <c r="F1330" t="s">
        <v>3046</v>
      </c>
      <c r="G1330" s="294"/>
      <c r="H1330" s="297">
        <v>1648</v>
      </c>
      <c r="I1330" s="470" t="s">
        <v>44</v>
      </c>
      <c r="J1330" s="469" t="str">
        <f>IF(ISBLANK(INDEX('Policy Characteristics'!D:D,MATCH($C1330,'Policy Characteristics'!$C:$C,0))),"",INDEX('Policy Characteristics'!D:D,MATCH($C1330,'Policy Characteristics'!$C:$C,0)))</f>
        <v/>
      </c>
      <c r="K1330" s="446" t="str">
        <f>IF(ISBLANK(INDEX('Policy Characteristics'!E:E,MATCH($C1330,'Policy Characteristics'!$C:$C,0))),"",INDEX('Policy Characteristics'!E:E,MATCH($C1330,'Policy Characteristics'!$C:$C,0)))</f>
        <v>cross toggle whether carbon tax affects process emissions</v>
      </c>
      <c r="L1330" s="446">
        <f>IF(ISBLANK(INDEX('Policy Characteristics'!F:F,MATCH($C1330,'Policy Characteristics'!$C:$C,0))),"",INDEX('Policy Characteristics'!F:F,MATCH($C1330,'Policy Characteristics'!$C:$C,0)))</f>
        <v>0</v>
      </c>
      <c r="M1330" s="446">
        <f>IF(ISBLANK(INDEX('Policy Characteristics'!G:G,MATCH($C1330,'Policy Characteristics'!$C:$C,0))),"",INDEX('Policy Characteristics'!G:G,MATCH($C1330,'Policy Characteristics'!$C:$C,0)))</f>
        <v>1</v>
      </c>
      <c r="N1330" s="446">
        <f>IF(ISBLANK(INDEX('Policy Characteristics'!H:H,MATCH($C1330,'Policy Characteristics'!$C:$C,0))),"",INDEX('Policy Characteristics'!H:H,MATCH($C1330,'Policy Characteristics'!$C:$C,0)))</f>
        <v>1</v>
      </c>
      <c r="O1330" s="446" t="str">
        <f>IF(ISBLANK(INDEX('Policy Characteristics'!I:I,MATCH($C1330,'Policy Characteristics'!$C:$C,0))),"",INDEX('Policy Characteristics'!I:I,MATCH($C1330,'Policy Characteristics'!$C:$C,0)))</f>
        <v>on/off</v>
      </c>
      <c r="P1330" s="446" t="str">
        <f>IF(ISBLANK(INDEX('Policy Characteristics'!J:J,MATCH($C1330,'Policy Characteristics'!$C:$C,0))),"",INDEX('Policy Characteristics'!J:J,MATCH($C1330,'Policy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30" s="446" t="str">
        <f>IF(ISBLANK(INDEX('Policy Characteristics'!K:K,MATCH($C1330,'Policy Characteristics'!$C:$C,0))),"",INDEX('Policy Characteristics'!K:K,MATCH($C1330,'Policy Characteristics'!$C:$C,0)))</f>
        <v>fuels.html#carbon-tax</v>
      </c>
      <c r="R1330" s="446" t="str">
        <f>IF(ISBLANK(INDEX('Policy Characteristics'!L:L,MATCH($C1330,'Policy Characteristics'!$C:$C,0))),"",INDEX('Policy Characteristics'!L:L,MATCH($C1330,'Policy Characteristics'!$C:$C,0)))</f>
        <v>carbon-tax.html</v>
      </c>
    </row>
    <row r="1331" spans="1:18" s="295" customFormat="1" x14ac:dyDescent="0.25">
      <c r="A1331" s="446" t="str">
        <f>IF(ISBLANK(INDEX('Policy Characteristics'!A:A,MATCH($C1331,'Policy Characteristics'!$C:$C,0))),"",INDEX('Policy Characteristics'!A:A,MATCH($C1331,'Policy Characteristics'!$C:$C,0)))</f>
        <v>Cross-Sector</v>
      </c>
      <c r="B1331" s="467" t="str">
        <f>IF(ISBLANK(INDEX('Policy Characteristics'!B:B,MATCH($C1331,'Policy Characteristics'!$C:$C,0))),"",INDEX('Policy Characteristics'!B:B,MATCH($C1331,'Policy Characteristics'!$C:$C,0)))</f>
        <v>Exempt Process Emissions from C Tax</v>
      </c>
      <c r="C1331" s="446" t="str">
        <f t="shared" si="56"/>
        <v>BEPEfCT Boolean Exempt Process Emissions from Carbon Tax</v>
      </c>
      <c r="D1331" s="294" t="s">
        <v>3085</v>
      </c>
      <c r="E1331" s="294"/>
      <c r="F1331" t="s">
        <v>3047</v>
      </c>
      <c r="G1331" s="294"/>
      <c r="H1331" s="297">
        <v>1649</v>
      </c>
      <c r="I1331" s="470" t="s">
        <v>44</v>
      </c>
      <c r="J1331" s="469" t="str">
        <f>IF(ISBLANK(INDEX('Policy Characteristics'!D:D,MATCH($C1331,'Policy Characteristics'!$C:$C,0))),"",INDEX('Policy Characteristics'!D:D,MATCH($C1331,'Policy Characteristics'!$C:$C,0)))</f>
        <v/>
      </c>
      <c r="K1331" s="446" t="str">
        <f>IF(ISBLANK(INDEX('Policy Characteristics'!E:E,MATCH($C1331,'Policy Characteristics'!$C:$C,0))),"",INDEX('Policy Characteristics'!E:E,MATCH($C1331,'Policy Characteristics'!$C:$C,0)))</f>
        <v>cross toggle whether carbon tax affects process emissions</v>
      </c>
      <c r="L1331" s="446">
        <f>IF(ISBLANK(INDEX('Policy Characteristics'!F:F,MATCH($C1331,'Policy Characteristics'!$C:$C,0))),"",INDEX('Policy Characteristics'!F:F,MATCH($C1331,'Policy Characteristics'!$C:$C,0)))</f>
        <v>0</v>
      </c>
      <c r="M1331" s="446">
        <f>IF(ISBLANK(INDEX('Policy Characteristics'!G:G,MATCH($C1331,'Policy Characteristics'!$C:$C,0))),"",INDEX('Policy Characteristics'!G:G,MATCH($C1331,'Policy Characteristics'!$C:$C,0)))</f>
        <v>1</v>
      </c>
      <c r="N1331" s="446">
        <f>IF(ISBLANK(INDEX('Policy Characteristics'!H:H,MATCH($C1331,'Policy Characteristics'!$C:$C,0))),"",INDEX('Policy Characteristics'!H:H,MATCH($C1331,'Policy Characteristics'!$C:$C,0)))</f>
        <v>1</v>
      </c>
      <c r="O1331" s="446" t="str">
        <f>IF(ISBLANK(INDEX('Policy Characteristics'!I:I,MATCH($C1331,'Policy Characteristics'!$C:$C,0))),"",INDEX('Policy Characteristics'!I:I,MATCH($C1331,'Policy Characteristics'!$C:$C,0)))</f>
        <v>on/off</v>
      </c>
      <c r="P1331" s="446" t="str">
        <f>IF(ISBLANK(INDEX('Policy Characteristics'!J:J,MATCH($C1331,'Policy Characteristics'!$C:$C,0))),"",INDEX('Policy Characteristics'!J:J,MATCH($C1331,'Policy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31" s="446" t="str">
        <f>IF(ISBLANK(INDEX('Policy Characteristics'!K:K,MATCH($C1331,'Policy Characteristics'!$C:$C,0))),"",INDEX('Policy Characteristics'!K:K,MATCH($C1331,'Policy Characteristics'!$C:$C,0)))</f>
        <v>fuels.html#carbon-tax</v>
      </c>
      <c r="R1331" s="446" t="str">
        <f>IF(ISBLANK(INDEX('Policy Characteristics'!L:L,MATCH($C1331,'Policy Characteristics'!$C:$C,0))),"",INDEX('Policy Characteristics'!L:L,MATCH($C1331,'Policy Characteristics'!$C:$C,0)))</f>
        <v>carbon-tax.html</v>
      </c>
    </row>
    <row r="1332" spans="1:18" s="295" customFormat="1" x14ac:dyDescent="0.25">
      <c r="A1332" s="446" t="str">
        <f>IF(ISBLANK(INDEX('Policy Characteristics'!A:A,MATCH($C1332,'Policy Characteristics'!$C:$C,0))),"",INDEX('Policy Characteristics'!A:A,MATCH($C1332,'Policy Characteristics'!$C:$C,0)))</f>
        <v>Cross-Sector</v>
      </c>
      <c r="B1332" s="467" t="str">
        <f>IF(ISBLANK(INDEX('Policy Characteristics'!B:B,MATCH($C1332,'Policy Characteristics'!$C:$C,0))),"",INDEX('Policy Characteristics'!B:B,MATCH($C1332,'Policy Characteristics'!$C:$C,0)))</f>
        <v>Exempt Process Emissions from C Tax</v>
      </c>
      <c r="C1332" s="446" t="str">
        <f t="shared" si="56"/>
        <v>BEPEfCT Boolean Exempt Process Emissions from Carbon Tax</v>
      </c>
      <c r="D1332" s="294" t="s">
        <v>3086</v>
      </c>
      <c r="E1332" s="294"/>
      <c r="F1332" t="s">
        <v>3048</v>
      </c>
      <c r="G1332" s="294"/>
      <c r="H1332" s="297">
        <v>1650</v>
      </c>
      <c r="I1332" s="470" t="s">
        <v>43</v>
      </c>
      <c r="J1332" s="469" t="str">
        <f>IF(ISBLANK(INDEX('Policy Characteristics'!D:D,MATCH($C1332,'Policy Characteristics'!$C:$C,0))),"",INDEX('Policy Characteristics'!D:D,MATCH($C1332,'Policy Characteristics'!$C:$C,0)))</f>
        <v/>
      </c>
      <c r="K1332" s="446" t="str">
        <f>IF(ISBLANK(INDEX('Policy Characteristics'!E:E,MATCH($C1332,'Policy Characteristics'!$C:$C,0))),"",INDEX('Policy Characteristics'!E:E,MATCH($C1332,'Policy Characteristics'!$C:$C,0)))</f>
        <v>cross toggle whether carbon tax affects process emissions</v>
      </c>
      <c r="L1332" s="446">
        <f>IF(ISBLANK(INDEX('Policy Characteristics'!F:F,MATCH($C1332,'Policy Characteristics'!$C:$C,0))),"",INDEX('Policy Characteristics'!F:F,MATCH($C1332,'Policy Characteristics'!$C:$C,0)))</f>
        <v>0</v>
      </c>
      <c r="M1332" s="446">
        <f>IF(ISBLANK(INDEX('Policy Characteristics'!G:G,MATCH($C1332,'Policy Characteristics'!$C:$C,0))),"",INDEX('Policy Characteristics'!G:G,MATCH($C1332,'Policy Characteristics'!$C:$C,0)))</f>
        <v>1</v>
      </c>
      <c r="N1332" s="446">
        <f>IF(ISBLANK(INDEX('Policy Characteristics'!H:H,MATCH($C1332,'Policy Characteristics'!$C:$C,0))),"",INDEX('Policy Characteristics'!H:H,MATCH($C1332,'Policy Characteristics'!$C:$C,0)))</f>
        <v>1</v>
      </c>
      <c r="O1332" s="446" t="str">
        <f>IF(ISBLANK(INDEX('Policy Characteristics'!I:I,MATCH($C1332,'Policy Characteristics'!$C:$C,0))),"",INDEX('Policy Characteristics'!I:I,MATCH($C1332,'Policy Characteristics'!$C:$C,0)))</f>
        <v>on/off</v>
      </c>
      <c r="P1332" s="446" t="str">
        <f>IF(ISBLANK(INDEX('Policy Characteristics'!J:J,MATCH($C1332,'Policy Characteristics'!$C:$C,0))),"",INDEX('Policy Characteristics'!J:J,MATCH($C1332,'Policy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32" s="446" t="str">
        <f>IF(ISBLANK(INDEX('Policy Characteristics'!K:K,MATCH($C1332,'Policy Characteristics'!$C:$C,0))),"",INDEX('Policy Characteristics'!K:K,MATCH($C1332,'Policy Characteristics'!$C:$C,0)))</f>
        <v>fuels.html#carbon-tax</v>
      </c>
      <c r="R1332" s="446" t="str">
        <f>IF(ISBLANK(INDEX('Policy Characteristics'!L:L,MATCH($C1332,'Policy Characteristics'!$C:$C,0))),"",INDEX('Policy Characteristics'!L:L,MATCH($C1332,'Policy Characteristics'!$C:$C,0)))</f>
        <v>carbon-tax.html</v>
      </c>
    </row>
    <row r="1333" spans="1:18" s="295" customFormat="1" x14ac:dyDescent="0.25">
      <c r="A1333" s="446" t="str">
        <f>IF(ISBLANK(INDEX('Policy Characteristics'!A:A,MATCH($C1333,'Policy Characteristics'!$C:$C,0))),"",INDEX('Policy Characteristics'!A:A,MATCH($C1333,'Policy Characteristics'!$C:$C,0)))</f>
        <v>Cross-Sector</v>
      </c>
      <c r="B1333" s="467" t="str">
        <f>IF(ISBLANK(INDEX('Policy Characteristics'!B:B,MATCH($C1333,'Policy Characteristics'!$C:$C,0))),"",INDEX('Policy Characteristics'!B:B,MATCH($C1333,'Policy Characteristics'!$C:$C,0)))</f>
        <v>Exempt Process Emissions from C Tax</v>
      </c>
      <c r="C1333" s="446" t="str">
        <f t="shared" si="56"/>
        <v>BEPEfCT Boolean Exempt Process Emissions from Carbon Tax</v>
      </c>
      <c r="D1333" s="294" t="s">
        <v>3087</v>
      </c>
      <c r="E1333" s="294"/>
      <c r="F1333" t="s">
        <v>3090</v>
      </c>
      <c r="G1333" s="294"/>
      <c r="H1333" s="297">
        <v>1651</v>
      </c>
      <c r="I1333" s="470" t="s">
        <v>43</v>
      </c>
      <c r="J1333" s="469" t="str">
        <f>IF(ISBLANK(INDEX('Policy Characteristics'!D:D,MATCH($C1333,'Policy Characteristics'!$C:$C,0))),"",INDEX('Policy Characteristics'!D:D,MATCH($C1333,'Policy Characteristics'!$C:$C,0)))</f>
        <v/>
      </c>
      <c r="K1333" s="446" t="str">
        <f>IF(ISBLANK(INDEX('Policy Characteristics'!E:E,MATCH($C1333,'Policy Characteristics'!$C:$C,0))),"",INDEX('Policy Characteristics'!E:E,MATCH($C1333,'Policy Characteristics'!$C:$C,0)))</f>
        <v>cross toggle whether carbon tax affects process emissions</v>
      </c>
      <c r="L1333" s="446">
        <f>IF(ISBLANK(INDEX('Policy Characteristics'!F:F,MATCH($C1333,'Policy Characteristics'!$C:$C,0))),"",INDEX('Policy Characteristics'!F:F,MATCH($C1333,'Policy Characteristics'!$C:$C,0)))</f>
        <v>0</v>
      </c>
      <c r="M1333" s="446">
        <f>IF(ISBLANK(INDEX('Policy Characteristics'!G:G,MATCH($C1333,'Policy Characteristics'!$C:$C,0))),"",INDEX('Policy Characteristics'!G:G,MATCH($C1333,'Policy Characteristics'!$C:$C,0)))</f>
        <v>1</v>
      </c>
      <c r="N1333" s="446">
        <f>IF(ISBLANK(INDEX('Policy Characteristics'!H:H,MATCH($C1333,'Policy Characteristics'!$C:$C,0))),"",INDEX('Policy Characteristics'!H:H,MATCH($C1333,'Policy Characteristics'!$C:$C,0)))</f>
        <v>1</v>
      </c>
      <c r="O1333" s="446" t="str">
        <f>IF(ISBLANK(INDEX('Policy Characteristics'!I:I,MATCH($C1333,'Policy Characteristics'!$C:$C,0))),"",INDEX('Policy Characteristics'!I:I,MATCH($C1333,'Policy Characteristics'!$C:$C,0)))</f>
        <v>on/off</v>
      </c>
      <c r="P1333" s="446" t="str">
        <f>IF(ISBLANK(INDEX('Policy Characteristics'!J:J,MATCH($C1333,'Policy Characteristics'!$C:$C,0))),"",INDEX('Policy Characteristics'!J:J,MATCH($C1333,'Policy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33" s="446" t="str">
        <f>IF(ISBLANK(INDEX('Policy Characteristics'!K:K,MATCH($C1333,'Policy Characteristics'!$C:$C,0))),"",INDEX('Policy Characteristics'!K:K,MATCH($C1333,'Policy Characteristics'!$C:$C,0)))</f>
        <v>fuels.html#carbon-tax</v>
      </c>
      <c r="R1333" s="446" t="str">
        <f>IF(ISBLANK(INDEX('Policy Characteristics'!L:L,MATCH($C1333,'Policy Characteristics'!$C:$C,0))),"",INDEX('Policy Characteristics'!L:L,MATCH($C1333,'Policy Characteristics'!$C:$C,0)))</f>
        <v>carbon-tax.html</v>
      </c>
    </row>
    <row r="1334" spans="1:18" s="295" customFormat="1" x14ac:dyDescent="0.25">
      <c r="A1334" s="446" t="str">
        <f>IF(ISBLANK(INDEX('Policy Characteristics'!A:A,MATCH($C1334,'Policy Characteristics'!$C:$C,0))),"",INDEX('Policy Characteristics'!A:A,MATCH($C1334,'Policy Characteristics'!$C:$C,0)))</f>
        <v>Cross-Sector</v>
      </c>
      <c r="B1334" s="467" t="str">
        <f>IF(ISBLANK(INDEX('Policy Characteristics'!B:B,MATCH($C1334,'Policy Characteristics'!$C:$C,0))),"",INDEX('Policy Characteristics'!B:B,MATCH($C1334,'Policy Characteristics'!$C:$C,0)))</f>
        <v>Exempt Process Emissions from C Tax</v>
      </c>
      <c r="C1334" s="446" t="str">
        <f t="shared" si="56"/>
        <v>BEPEfCT Boolean Exempt Process Emissions from Carbon Tax</v>
      </c>
      <c r="D1334" s="294" t="s">
        <v>3088</v>
      </c>
      <c r="E1334" s="294"/>
      <c r="F1334" t="s">
        <v>3049</v>
      </c>
      <c r="G1334" s="294"/>
      <c r="H1334" s="297">
        <v>1652</v>
      </c>
      <c r="I1334" s="470" t="s">
        <v>44</v>
      </c>
      <c r="J1334" s="469" t="str">
        <f>IF(ISBLANK(INDEX('Policy Characteristics'!D:D,MATCH($C1334,'Policy Characteristics'!$C:$C,0))),"",INDEX('Policy Characteristics'!D:D,MATCH($C1334,'Policy Characteristics'!$C:$C,0)))</f>
        <v/>
      </c>
      <c r="K1334" s="446" t="str">
        <f>IF(ISBLANK(INDEX('Policy Characteristics'!E:E,MATCH($C1334,'Policy Characteristics'!$C:$C,0))),"",INDEX('Policy Characteristics'!E:E,MATCH($C1334,'Policy Characteristics'!$C:$C,0)))</f>
        <v>cross toggle whether carbon tax affects process emissions</v>
      </c>
      <c r="L1334" s="446">
        <f>IF(ISBLANK(INDEX('Policy Characteristics'!F:F,MATCH($C1334,'Policy Characteristics'!$C:$C,0))),"",INDEX('Policy Characteristics'!F:F,MATCH($C1334,'Policy Characteristics'!$C:$C,0)))</f>
        <v>0</v>
      </c>
      <c r="M1334" s="446">
        <f>IF(ISBLANK(INDEX('Policy Characteristics'!G:G,MATCH($C1334,'Policy Characteristics'!$C:$C,0))),"",INDEX('Policy Characteristics'!G:G,MATCH($C1334,'Policy Characteristics'!$C:$C,0)))</f>
        <v>1</v>
      </c>
      <c r="N1334" s="446">
        <f>IF(ISBLANK(INDEX('Policy Characteristics'!H:H,MATCH($C1334,'Policy Characteristics'!$C:$C,0))),"",INDEX('Policy Characteristics'!H:H,MATCH($C1334,'Policy Characteristics'!$C:$C,0)))</f>
        <v>1</v>
      </c>
      <c r="O1334" s="446" t="str">
        <f>IF(ISBLANK(INDEX('Policy Characteristics'!I:I,MATCH($C1334,'Policy Characteristics'!$C:$C,0))),"",INDEX('Policy Characteristics'!I:I,MATCH($C1334,'Policy Characteristics'!$C:$C,0)))</f>
        <v>on/off</v>
      </c>
      <c r="P1334" s="446" t="str">
        <f>IF(ISBLANK(INDEX('Policy Characteristics'!J:J,MATCH($C1334,'Policy Characteristics'!$C:$C,0))),"",INDEX('Policy Characteristics'!J:J,MATCH($C1334,'Policy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34" s="446" t="str">
        <f>IF(ISBLANK(INDEX('Policy Characteristics'!K:K,MATCH($C1334,'Policy Characteristics'!$C:$C,0))),"",INDEX('Policy Characteristics'!K:K,MATCH($C1334,'Policy Characteristics'!$C:$C,0)))</f>
        <v>fuels.html#carbon-tax</v>
      </c>
      <c r="R1334" s="446" t="str">
        <f>IF(ISBLANK(INDEX('Policy Characteristics'!L:L,MATCH($C1334,'Policy Characteristics'!$C:$C,0))),"",INDEX('Policy Characteristics'!L:L,MATCH($C1334,'Policy Characteristics'!$C:$C,0)))</f>
        <v>carbon-tax.html</v>
      </c>
    </row>
    <row r="1335" spans="1:18" s="295" customFormat="1" x14ac:dyDescent="0.25">
      <c r="A1335" s="446" t="str">
        <f>IF(ISBLANK(INDEX('Policy Characteristics'!A:A,MATCH($C1335,'Policy Characteristics'!$C:$C,0))),"",INDEX('Policy Characteristics'!A:A,MATCH($C1335,'Policy Characteristics'!$C:$C,0)))</f>
        <v>Cross-Sector</v>
      </c>
      <c r="B1335" s="467" t="str">
        <f>IF(ISBLANK(INDEX('Policy Characteristics'!B:B,MATCH($C1335,'Policy Characteristics'!$C:$C,0))),"",INDEX('Policy Characteristics'!B:B,MATCH($C1335,'Policy Characteristics'!$C:$C,0)))</f>
        <v>Toggle Carbon Tax Border Adjustment</v>
      </c>
      <c r="C1335" t="s">
        <v>3370</v>
      </c>
      <c r="D1335" s="294"/>
      <c r="E1335" s="294"/>
      <c r="F1335" s="294"/>
      <c r="G1335" s="294"/>
      <c r="H1335" s="297">
        <v>1627</v>
      </c>
      <c r="I1335" s="470" t="s">
        <v>43</v>
      </c>
      <c r="J1335" s="469" t="str">
        <f>IF(ISBLANK(INDEX('Policy Characteristics'!D:D,MATCH($C1335,'Policy Characteristics'!$C:$C,0))),"",INDEX('Policy Characteristics'!D:D,MATCH($C1335,'Policy Characteristics'!$C:$C,0)))</f>
        <v/>
      </c>
      <c r="K1335" s="446" t="str">
        <f>IF(ISBLANK(INDEX('Policy Characteristics'!E:E,MATCH($C1335,'Policy Characteristics'!$C:$C,0))),"",INDEX('Policy Characteristics'!E:E,MATCH($C1335,'Policy Characteristics'!$C:$C,0)))</f>
        <v/>
      </c>
      <c r="L1335" s="446">
        <f>IF(ISBLANK(INDEX('Policy Characteristics'!F:F,MATCH($C1335,'Policy Characteristics'!$C:$C,0))),"",INDEX('Policy Characteristics'!F:F,MATCH($C1335,'Policy Characteristics'!$C:$C,0)))</f>
        <v>0</v>
      </c>
      <c r="M1335" s="446">
        <f>IF(ISBLANK(INDEX('Policy Characteristics'!G:G,MATCH($C1335,'Policy Characteristics'!$C:$C,0))),"",INDEX('Policy Characteristics'!G:G,MATCH($C1335,'Policy Characteristics'!$C:$C,0)))</f>
        <v>1</v>
      </c>
      <c r="N1335" s="446">
        <f>IF(ISBLANK(INDEX('Policy Characteristics'!H:H,MATCH($C1335,'Policy Characteristics'!$C:$C,0))),"",INDEX('Policy Characteristics'!H:H,MATCH($C1335,'Policy Characteristics'!$C:$C,0)))</f>
        <v>1</v>
      </c>
      <c r="O1335" s="446" t="str">
        <f>IF(ISBLANK(INDEX('Policy Characteristics'!I:I,MATCH($C1335,'Policy Characteristics'!$C:$C,0))),"",INDEX('Policy Characteristics'!I:I,MATCH($C1335,'Policy Characteristics'!$C:$C,0)))</f>
        <v>on/off</v>
      </c>
      <c r="P1335" s="446" t="str">
        <f>IF(ISBLANK(INDEX('Policy Characteristics'!J:J,MATCH($C1335,'Policy Characteristics'!$C:$C,0))),"",INDEX('Policy Characteristics'!J:J,MATCH($C1335,'Policy Characteristics'!$C:$C,0)))</f>
        <v>**Description:** By default, carbon taxes apply to only domestically produced goods. If toggled off, this policy enables carbon tax border adjustments, meaning the carbon tax will apply to both domestically produced and imported goods.</v>
      </c>
      <c r="Q1335" s="446" t="str">
        <f>IF(ISBLANK(INDEX('Policy Characteristics'!K:K,MATCH($C1335,'Policy Characteristics'!$C:$C,0))),"",INDEX('Policy Characteristics'!K:K,MATCH($C1335,'Policy Characteristics'!$C:$C,0)))</f>
        <v>fuels.html#carbon-tax</v>
      </c>
      <c r="R1335" s="446" t="str">
        <f>IF(ISBLANK(INDEX('Policy Characteristics'!L:L,MATCH($C1335,'Policy Characteristics'!$C:$C,0))),"",INDEX('Policy Characteristics'!L:L,MATCH($C1335,'Policy Characteristics'!$C:$C,0)))</f>
        <v>carbon-tax.html</v>
      </c>
    </row>
    <row r="1336" spans="1:18" s="295" customFormat="1" x14ac:dyDescent="0.25">
      <c r="A1336" s="446" t="str">
        <f>IF(ISBLANK(INDEX('Policy Characteristics'!A:A,MATCH($C1336,'Policy Characteristics'!$C:$C,0))),"",INDEX('Policy Characteristics'!A:A,MATCH($C1336,'Policy Characteristics'!$C:$C,0)))</f>
        <v>Cross-Sector</v>
      </c>
      <c r="B1336" s="467" t="str">
        <f>IF(ISBLANK(INDEX('Policy Characteristics'!B:B,MATCH($C1336,'Policy Characteristics'!$C:$C,0))),"",INDEX('Policy Characteristics'!B:B,MATCH($C1336,'Policy Characteristics'!$C:$C,0)))</f>
        <v>Fixed Energy Prices</v>
      </c>
      <c r="C1336" s="295" t="s">
        <v>2713</v>
      </c>
      <c r="D1336" s="294" t="s">
        <v>52</v>
      </c>
      <c r="E1336" s="294"/>
      <c r="F1336" s="294" t="s">
        <v>93</v>
      </c>
      <c r="G1336" s="294"/>
      <c r="H1336" s="20">
        <v>720</v>
      </c>
      <c r="I1336" s="470" t="s">
        <v>44</v>
      </c>
      <c r="J1336" s="469" t="str">
        <f>IF(ISBLANK(INDEX('Policy Characteristics'!D:D,MATCH($C1336,'Policy Characteristics'!$C:$C,0))),"",INDEX('Policy Characteristics'!D:D,MATCH($C1336,'Policy Characteristics'!$C:$C,0)))</f>
        <v>Fixed Energy Prices</v>
      </c>
      <c r="K1336" s="446" t="str">
        <f>IF(ISBLANK(INDEX('Policy Characteristics'!E:E,MATCH($C1336,'Policy Characteristics'!$C:$C,0))),"",INDEX('Policy Characteristics'!E:E,MATCH($C1336,'Policy Characteristics'!$C:$C,0)))</f>
        <v>cross toggle whether policies affect energy prices</v>
      </c>
      <c r="L1336" s="446">
        <f>IF(ISBLANK(INDEX('Policy Characteristics'!F:F,MATCH($C1336,'Policy Characteristics'!$C:$C,0))),"",INDEX('Policy Characteristics'!F:F,MATCH($C1336,'Policy Characteristics'!$C:$C,0)))</f>
        <v>0</v>
      </c>
      <c r="M1336" s="446">
        <f>IF(ISBLANK(INDEX('Policy Characteristics'!G:G,MATCH($C1336,'Policy Characteristics'!$C:$C,0))),"",INDEX('Policy Characteristics'!G:G,MATCH($C1336,'Policy Characteristics'!$C:$C,0)))</f>
        <v>1</v>
      </c>
      <c r="N1336" s="446">
        <f>IF(ISBLANK(INDEX('Policy Characteristics'!H:H,MATCH($C1336,'Policy Characteristics'!$C:$C,0))),"",INDEX('Policy Characteristics'!H:H,MATCH($C1336,'Policy Characteristics'!$C:$C,0)))</f>
        <v>1</v>
      </c>
      <c r="O1336" s="446" t="str">
        <f>IF(ISBLANK(INDEX('Policy Characteristics'!I:I,MATCH($C1336,'Policy Characteristics'!$C:$C,0))),"",INDEX('Policy Characteristics'!I:I,MATCH($C1336,'Policy Characteristics'!$C:$C,0)))</f>
        <v>on/off</v>
      </c>
      <c r="P1336" s="446" t="str">
        <f>IF(ISBLANK(INDEX('Policy Characteristics'!J:J,MATCH($C1336,'Policy Characteristics'!$C:$C,0))),"",INDEX('Policy Characteristics'!J:J,MATCH($C1336,'Policy Characteristics'!$C:$C,0)))</f>
        <v/>
      </c>
      <c r="Q1336" s="446" t="str">
        <f>IF(ISBLANK(INDEX('Policy Characteristics'!K:K,MATCH($C1336,'Policy Characteristics'!$C:$C,0))),"",INDEX('Policy Characteristics'!K:K,MATCH($C1336,'Policy Characteristics'!$C:$C,0)))</f>
        <v/>
      </c>
      <c r="R1336" s="446" t="str">
        <f>IF(ISBLANK(INDEX('Policy Characteristics'!L:L,MATCH($C1336,'Policy Characteristics'!$C:$C,0))),"",INDEX('Policy Characteristics'!L:L,MATCH($C1336,'Policy Characteristics'!$C:$C,0)))</f>
        <v/>
      </c>
    </row>
    <row r="1337" spans="1:18" s="295" customFormat="1" x14ac:dyDescent="0.25">
      <c r="A1337" s="446" t="str">
        <f>IF(ISBLANK(INDEX('Policy Characteristics'!A:A,MATCH($C1337,'Policy Characteristics'!$C:$C,0))),"",INDEX('Policy Characteristics'!A:A,MATCH($C1337,'Policy Characteristics'!$C:$C,0)))</f>
        <v>Cross-Sector</v>
      </c>
      <c r="B1337" s="467" t="str">
        <f>IF(ISBLANK(INDEX('Policy Characteristics'!B:B,MATCH($C1337,'Policy Characteristics'!$C:$C,0))),"",INDEX('Policy Characteristics'!B:B,MATCH($C1337,'Policy Characteristics'!$C:$C,0)))</f>
        <v>Fixed Energy Prices</v>
      </c>
      <c r="C1337" s="446" t="str">
        <f t="shared" ref="C1337:C1338" si="57">C$1336</f>
        <v>Toggle Whether Policies Affect Energy Prices</v>
      </c>
      <c r="D1337" s="294" t="s">
        <v>75</v>
      </c>
      <c r="E1337" s="294"/>
      <c r="F1337" s="294" t="s">
        <v>99</v>
      </c>
      <c r="G1337" s="294"/>
      <c r="H1337" s="20">
        <v>721</v>
      </c>
      <c r="I1337" s="470" t="s">
        <v>44</v>
      </c>
      <c r="J1337" s="469" t="str">
        <f>IF(ISBLANK(INDEX('Policy Characteristics'!D:D,MATCH($C1337,'Policy Characteristics'!$C:$C,0))),"",INDEX('Policy Characteristics'!D:D,MATCH($C1337,'Policy Characteristics'!$C:$C,0)))</f>
        <v>Fixed Energy Prices</v>
      </c>
      <c r="K1337" s="446" t="str">
        <f>IF(ISBLANK(INDEX('Policy Characteristics'!E:E,MATCH($C1337,'Policy Characteristics'!$C:$C,0))),"",INDEX('Policy Characteristics'!E:E,MATCH($C1337,'Policy Characteristics'!$C:$C,0)))</f>
        <v>cross toggle whether policies affect energy prices</v>
      </c>
      <c r="L1337" s="446">
        <f>IF(ISBLANK(INDEX('Policy Characteristics'!F:F,MATCH($C1337,'Policy Characteristics'!$C:$C,0))),"",INDEX('Policy Characteristics'!F:F,MATCH($C1337,'Policy Characteristics'!$C:$C,0)))</f>
        <v>0</v>
      </c>
      <c r="M1337" s="446">
        <f>IF(ISBLANK(INDEX('Policy Characteristics'!G:G,MATCH($C1337,'Policy Characteristics'!$C:$C,0))),"",INDEX('Policy Characteristics'!G:G,MATCH($C1337,'Policy Characteristics'!$C:$C,0)))</f>
        <v>1</v>
      </c>
      <c r="N1337" s="446">
        <f>IF(ISBLANK(INDEX('Policy Characteristics'!H:H,MATCH($C1337,'Policy Characteristics'!$C:$C,0))),"",INDEX('Policy Characteristics'!H:H,MATCH($C1337,'Policy Characteristics'!$C:$C,0)))</f>
        <v>1</v>
      </c>
      <c r="O1337" s="446" t="str">
        <f>IF(ISBLANK(INDEX('Policy Characteristics'!I:I,MATCH($C1337,'Policy Characteristics'!$C:$C,0))),"",INDEX('Policy Characteristics'!I:I,MATCH($C1337,'Policy Characteristics'!$C:$C,0)))</f>
        <v>on/off</v>
      </c>
      <c r="P1337" s="446" t="str">
        <f>IF(ISBLANK(INDEX('Policy Characteristics'!J:J,MATCH($C1337,'Policy Characteristics'!$C:$C,0))),"",INDEX('Policy Characteristics'!J:J,MATCH($C1337,'Policy Characteristics'!$C:$C,0)))</f>
        <v/>
      </c>
      <c r="Q1337" s="446" t="str">
        <f>IF(ISBLANK(INDEX('Policy Characteristics'!K:K,MATCH($C1337,'Policy Characteristics'!$C:$C,0))),"",INDEX('Policy Characteristics'!K:K,MATCH($C1337,'Policy Characteristics'!$C:$C,0)))</f>
        <v/>
      </c>
      <c r="R1337" s="446" t="str">
        <f>IF(ISBLANK(INDEX('Policy Characteristics'!L:L,MATCH($C1337,'Policy Characteristics'!$C:$C,0))),"",INDEX('Policy Characteristics'!L:L,MATCH($C1337,'Policy Characteristics'!$C:$C,0)))</f>
        <v/>
      </c>
    </row>
    <row r="1338" spans="1:18" s="295" customFormat="1" x14ac:dyDescent="0.25">
      <c r="A1338" s="446" t="str">
        <f>IF(ISBLANK(INDEX('Policy Characteristics'!A:A,MATCH($C1338,'Policy Characteristics'!$C:$C,0))),"",INDEX('Policy Characteristics'!A:A,MATCH($C1338,'Policy Characteristics'!$C:$C,0)))</f>
        <v>Cross-Sector</v>
      </c>
      <c r="B1338" s="467" t="str">
        <f>IF(ISBLANK(INDEX('Policy Characteristics'!B:B,MATCH($C1338,'Policy Characteristics'!$C:$C,0))),"",INDEX('Policy Characteristics'!B:B,MATCH($C1338,'Policy Characteristics'!$C:$C,0)))</f>
        <v>Fixed Energy Prices</v>
      </c>
      <c r="C1338" s="446" t="str">
        <f t="shared" si="57"/>
        <v>Toggle Whether Policies Affect Energy Prices</v>
      </c>
      <c r="D1338" s="294" t="s">
        <v>2467</v>
      </c>
      <c r="E1338" s="294"/>
      <c r="F1338" s="294" t="s">
        <v>2471</v>
      </c>
      <c r="G1338" s="294"/>
      <c r="H1338" s="20">
        <v>722</v>
      </c>
      <c r="I1338" s="470" t="s">
        <v>44</v>
      </c>
      <c r="J1338" s="469" t="str">
        <f>IF(ISBLANK(INDEX('Policy Characteristics'!D:D,MATCH($C1338,'Policy Characteristics'!$C:$C,0))),"",INDEX('Policy Characteristics'!D:D,MATCH($C1338,'Policy Characteristics'!$C:$C,0)))</f>
        <v>Fixed Energy Prices</v>
      </c>
      <c r="K1338" s="446" t="str">
        <f>IF(ISBLANK(INDEX('Policy Characteristics'!E:E,MATCH($C1338,'Policy Characteristics'!$C:$C,0))),"",INDEX('Policy Characteristics'!E:E,MATCH($C1338,'Policy Characteristics'!$C:$C,0)))</f>
        <v>cross toggle whether policies affect energy prices</v>
      </c>
      <c r="L1338" s="446">
        <f>IF(ISBLANK(INDEX('Policy Characteristics'!F:F,MATCH($C1338,'Policy Characteristics'!$C:$C,0))),"",INDEX('Policy Characteristics'!F:F,MATCH($C1338,'Policy Characteristics'!$C:$C,0)))</f>
        <v>0</v>
      </c>
      <c r="M1338" s="446">
        <f>IF(ISBLANK(INDEX('Policy Characteristics'!G:G,MATCH($C1338,'Policy Characteristics'!$C:$C,0))),"",INDEX('Policy Characteristics'!G:G,MATCH($C1338,'Policy Characteristics'!$C:$C,0)))</f>
        <v>1</v>
      </c>
      <c r="N1338" s="446">
        <f>IF(ISBLANK(INDEX('Policy Characteristics'!H:H,MATCH($C1338,'Policy Characteristics'!$C:$C,0))),"",INDEX('Policy Characteristics'!H:H,MATCH($C1338,'Policy Characteristics'!$C:$C,0)))</f>
        <v>1</v>
      </c>
      <c r="O1338" s="446" t="str">
        <f>IF(ISBLANK(INDEX('Policy Characteristics'!I:I,MATCH($C1338,'Policy Characteristics'!$C:$C,0))),"",INDEX('Policy Characteristics'!I:I,MATCH($C1338,'Policy Characteristics'!$C:$C,0)))</f>
        <v>on/off</v>
      </c>
      <c r="P1338" s="446" t="str">
        <f>IF(ISBLANK(INDEX('Policy Characteristics'!J:J,MATCH($C1338,'Policy Characteristics'!$C:$C,0))),"",INDEX('Policy Characteristics'!J:J,MATCH($C1338,'Policy Characteristics'!$C:$C,0)))</f>
        <v/>
      </c>
      <c r="Q1338" s="446" t="str">
        <f>IF(ISBLANK(INDEX('Policy Characteristics'!K:K,MATCH($C1338,'Policy Characteristics'!$C:$C,0))),"",INDEX('Policy Characteristics'!K:K,MATCH($C1338,'Policy Characteristics'!$C:$C,0)))</f>
        <v/>
      </c>
      <c r="R1338" s="446" t="str">
        <f>IF(ISBLANK(INDEX('Policy Characteristics'!L:L,MATCH($C1338,'Policy Characteristics'!$C:$C,0))),"",INDEX('Policy Characteristics'!L:L,MATCH($C1338,'Policy Characteristics'!$C:$C,0)))</f>
        <v/>
      </c>
    </row>
    <row r="1339" spans="1:18" s="295" customFormat="1" x14ac:dyDescent="0.25">
      <c r="A1339" s="446" t="str">
        <f>IF(ISBLANK(INDEX('Policy Characteristics'!A:A,MATCH($C1339,'Policy Characteristics'!$C:$C,0))),"",INDEX('Policy Characteristics'!A:A,MATCH($C1339,'Policy Characteristics'!$C:$C,0)))</f>
        <v>Cross-Sector</v>
      </c>
      <c r="B1339" s="467" t="str">
        <f>IF(ISBLANK(INDEX('Policy Characteristics'!B:B,MATCH($C1339,'Policy Characteristics'!$C:$C,0))),"",INDEX('Policy Characteristics'!B:B,MATCH($C1339,'Policy Characteristics'!$C:$C,0)))</f>
        <v>Fixed Energy Prices</v>
      </c>
      <c r="C1339" s="295" t="s">
        <v>2713</v>
      </c>
      <c r="D1339" s="294" t="s">
        <v>450</v>
      </c>
      <c r="E1339" s="339"/>
      <c r="F1339" s="294" t="s">
        <v>447</v>
      </c>
      <c r="G1339" s="294"/>
      <c r="H1339" s="297">
        <v>836</v>
      </c>
      <c r="I1339" s="470" t="s">
        <v>44</v>
      </c>
      <c r="J1339" s="469" t="str">
        <f>IF(ISBLANK(INDEX('Policy Characteristics'!D:D,MATCH($C1339,'Policy Characteristics'!$C:$C,0))),"",INDEX('Policy Characteristics'!D:D,MATCH($C1339,'Policy Characteristics'!$C:$C,0)))</f>
        <v>Fixed Energy Prices</v>
      </c>
      <c r="K1339" s="446" t="str">
        <f>IF(ISBLANK(INDEX('Policy Characteristics'!E:E,MATCH($C1339,'Policy Characteristics'!$C:$C,0))),"",INDEX('Policy Characteristics'!E:E,MATCH($C1339,'Policy Characteristics'!$C:$C,0)))</f>
        <v>cross toggle whether policies affect energy prices</v>
      </c>
      <c r="L1339" s="446">
        <f>IF(ISBLANK(INDEX('Policy Characteristics'!F:F,MATCH($C1339,'Policy Characteristics'!$C:$C,0))),"",INDEX('Policy Characteristics'!F:F,MATCH($C1339,'Policy Characteristics'!$C:$C,0)))</f>
        <v>0</v>
      </c>
      <c r="M1339" s="446">
        <f>IF(ISBLANK(INDEX('Policy Characteristics'!G:G,MATCH($C1339,'Policy Characteristics'!$C:$C,0))),"",INDEX('Policy Characteristics'!G:G,MATCH($C1339,'Policy Characteristics'!$C:$C,0)))</f>
        <v>1</v>
      </c>
      <c r="N1339" s="446">
        <f>IF(ISBLANK(INDEX('Policy Characteristics'!H:H,MATCH($C1339,'Policy Characteristics'!$C:$C,0))),"",INDEX('Policy Characteristics'!H:H,MATCH($C1339,'Policy Characteristics'!$C:$C,0)))</f>
        <v>1</v>
      </c>
      <c r="O1339" s="446" t="str">
        <f>IF(ISBLANK(INDEX('Policy Characteristics'!I:I,MATCH($C1339,'Policy Characteristics'!$C:$C,0))),"",INDEX('Policy Characteristics'!I:I,MATCH($C1339,'Policy Characteristics'!$C:$C,0)))</f>
        <v>on/off</v>
      </c>
      <c r="P1339" s="446" t="str">
        <f>IF(ISBLANK(INDEX('Policy Characteristics'!J:J,MATCH($C1339,'Policy Characteristics'!$C:$C,0))),"",INDEX('Policy Characteristics'!J:J,MATCH($C1339,'Policy Characteristics'!$C:$C,0)))</f>
        <v/>
      </c>
      <c r="Q1339" s="446" t="str">
        <f>IF(ISBLANK(INDEX('Policy Characteristics'!K:K,MATCH($C1339,'Policy Characteristics'!$C:$C,0))),"",INDEX('Policy Characteristics'!K:K,MATCH($C1339,'Policy Characteristics'!$C:$C,0)))</f>
        <v/>
      </c>
      <c r="R1339" s="446" t="str">
        <f>IF(ISBLANK(INDEX('Policy Characteristics'!L:L,MATCH($C1339,'Policy Characteristics'!$C:$C,0))),"",INDEX('Policy Characteristics'!L:L,MATCH($C1339,'Policy Characteristics'!$C:$C,0)))</f>
        <v/>
      </c>
    </row>
    <row r="1340" spans="1:18" s="295" customFormat="1" x14ac:dyDescent="0.25">
      <c r="A1340" s="446" t="str">
        <f>IF(ISBLANK(INDEX('Policy Characteristics'!A:A,MATCH($C1340,'Policy Characteristics'!$C:$C,0))),"",INDEX('Policy Characteristics'!A:A,MATCH($C1340,'Policy Characteristics'!$C:$C,0)))</f>
        <v>Cross-Sector</v>
      </c>
      <c r="B1340" s="467" t="str">
        <f>IF(ISBLANK(INDEX('Policy Characteristics'!B:B,MATCH($C1340,'Policy Characteristics'!$C:$C,0))),"",INDEX('Policy Characteristics'!B:B,MATCH($C1340,'Policy Characteristics'!$C:$C,0)))</f>
        <v>Fixed Energy Prices</v>
      </c>
      <c r="C1340" s="446" t="str">
        <f t="shared" ref="C1340:C1350" si="58">C$1339</f>
        <v>Toggle Whether Policies Affect Energy Prices</v>
      </c>
      <c r="D1340" s="294" t="s">
        <v>46</v>
      </c>
      <c r="E1340" s="339"/>
      <c r="F1340" s="294" t="s">
        <v>87</v>
      </c>
      <c r="G1340" s="294"/>
      <c r="H1340" s="20">
        <v>837</v>
      </c>
      <c r="I1340" s="470" t="s">
        <v>44</v>
      </c>
      <c r="J1340" s="469" t="str">
        <f>IF(ISBLANK(INDEX('Policy Characteristics'!D:D,MATCH($C1340,'Policy Characteristics'!$C:$C,0))),"",INDEX('Policy Characteristics'!D:D,MATCH($C1340,'Policy Characteristics'!$C:$C,0)))</f>
        <v>Fixed Energy Prices</v>
      </c>
      <c r="K1340" s="446" t="str">
        <f>IF(ISBLANK(INDEX('Policy Characteristics'!E:E,MATCH($C1340,'Policy Characteristics'!$C:$C,0))),"",INDEX('Policy Characteristics'!E:E,MATCH($C1340,'Policy Characteristics'!$C:$C,0)))</f>
        <v>cross toggle whether policies affect energy prices</v>
      </c>
      <c r="L1340" s="446">
        <f>IF(ISBLANK(INDEX('Policy Characteristics'!F:F,MATCH($C1340,'Policy Characteristics'!$C:$C,0))),"",INDEX('Policy Characteristics'!F:F,MATCH($C1340,'Policy Characteristics'!$C:$C,0)))</f>
        <v>0</v>
      </c>
      <c r="M1340" s="446">
        <f>IF(ISBLANK(INDEX('Policy Characteristics'!G:G,MATCH($C1340,'Policy Characteristics'!$C:$C,0))),"",INDEX('Policy Characteristics'!G:G,MATCH($C1340,'Policy Characteristics'!$C:$C,0)))</f>
        <v>1</v>
      </c>
      <c r="N1340" s="446">
        <f>IF(ISBLANK(INDEX('Policy Characteristics'!H:H,MATCH($C1340,'Policy Characteristics'!$C:$C,0))),"",INDEX('Policy Characteristics'!H:H,MATCH($C1340,'Policy Characteristics'!$C:$C,0)))</f>
        <v>1</v>
      </c>
      <c r="O1340" s="446" t="str">
        <f>IF(ISBLANK(INDEX('Policy Characteristics'!I:I,MATCH($C1340,'Policy Characteristics'!$C:$C,0))),"",INDEX('Policy Characteristics'!I:I,MATCH($C1340,'Policy Characteristics'!$C:$C,0)))</f>
        <v>on/off</v>
      </c>
      <c r="P1340" s="446" t="str">
        <f>IF(ISBLANK(INDEX('Policy Characteristics'!J:J,MATCH($C1340,'Policy Characteristics'!$C:$C,0))),"",INDEX('Policy Characteristics'!J:J,MATCH($C1340,'Policy Characteristics'!$C:$C,0)))</f>
        <v/>
      </c>
      <c r="Q1340" s="446" t="str">
        <f>IF(ISBLANK(INDEX('Policy Characteristics'!K:K,MATCH($C1340,'Policy Characteristics'!$C:$C,0))),"",INDEX('Policy Characteristics'!K:K,MATCH($C1340,'Policy Characteristics'!$C:$C,0)))</f>
        <v/>
      </c>
      <c r="R1340" s="446" t="str">
        <f>IF(ISBLANK(INDEX('Policy Characteristics'!L:L,MATCH($C1340,'Policy Characteristics'!$C:$C,0))),"",INDEX('Policy Characteristics'!L:L,MATCH($C1340,'Policy Characteristics'!$C:$C,0)))</f>
        <v/>
      </c>
    </row>
    <row r="1341" spans="1:18" s="295" customFormat="1" x14ac:dyDescent="0.25">
      <c r="A1341" s="446" t="str">
        <f>IF(ISBLANK(INDEX('Policy Characteristics'!A:A,MATCH($C1341,'Policy Characteristics'!$C:$C,0))),"",INDEX('Policy Characteristics'!A:A,MATCH($C1341,'Policy Characteristics'!$C:$C,0)))</f>
        <v>Cross-Sector</v>
      </c>
      <c r="B1341" s="467" t="str">
        <f>IF(ISBLANK(INDEX('Policy Characteristics'!B:B,MATCH($C1341,'Policy Characteristics'!$C:$C,0))),"",INDEX('Policy Characteristics'!B:B,MATCH($C1341,'Policy Characteristics'!$C:$C,0)))</f>
        <v>Fixed Energy Prices</v>
      </c>
      <c r="C1341" s="446" t="str">
        <f t="shared" si="58"/>
        <v>Toggle Whether Policies Affect Energy Prices</v>
      </c>
      <c r="D1341" s="294" t="s">
        <v>51</v>
      </c>
      <c r="E1341" s="339"/>
      <c r="F1341" s="294" t="s">
        <v>92</v>
      </c>
      <c r="G1341" s="294"/>
      <c r="H1341" s="297">
        <v>838</v>
      </c>
      <c r="I1341" s="470" t="s">
        <v>44</v>
      </c>
      <c r="J1341" s="469" t="str">
        <f>IF(ISBLANK(INDEX('Policy Characteristics'!D:D,MATCH($C1341,'Policy Characteristics'!$C:$C,0))),"",INDEX('Policy Characteristics'!D:D,MATCH($C1341,'Policy Characteristics'!$C:$C,0)))</f>
        <v>Fixed Energy Prices</v>
      </c>
      <c r="K1341" s="446" t="str">
        <f>IF(ISBLANK(INDEX('Policy Characteristics'!E:E,MATCH($C1341,'Policy Characteristics'!$C:$C,0))),"",INDEX('Policy Characteristics'!E:E,MATCH($C1341,'Policy Characteristics'!$C:$C,0)))</f>
        <v>cross toggle whether policies affect energy prices</v>
      </c>
      <c r="L1341" s="446">
        <f>IF(ISBLANK(INDEX('Policy Characteristics'!F:F,MATCH($C1341,'Policy Characteristics'!$C:$C,0))),"",INDEX('Policy Characteristics'!F:F,MATCH($C1341,'Policy Characteristics'!$C:$C,0)))</f>
        <v>0</v>
      </c>
      <c r="M1341" s="446">
        <f>IF(ISBLANK(INDEX('Policy Characteristics'!G:G,MATCH($C1341,'Policy Characteristics'!$C:$C,0))),"",INDEX('Policy Characteristics'!G:G,MATCH($C1341,'Policy Characteristics'!$C:$C,0)))</f>
        <v>1</v>
      </c>
      <c r="N1341" s="446">
        <f>IF(ISBLANK(INDEX('Policy Characteristics'!H:H,MATCH($C1341,'Policy Characteristics'!$C:$C,0))),"",INDEX('Policy Characteristics'!H:H,MATCH($C1341,'Policy Characteristics'!$C:$C,0)))</f>
        <v>1</v>
      </c>
      <c r="O1341" s="446" t="str">
        <f>IF(ISBLANK(INDEX('Policy Characteristics'!I:I,MATCH($C1341,'Policy Characteristics'!$C:$C,0))),"",INDEX('Policy Characteristics'!I:I,MATCH($C1341,'Policy Characteristics'!$C:$C,0)))</f>
        <v>on/off</v>
      </c>
      <c r="P1341" s="446" t="str">
        <f>IF(ISBLANK(INDEX('Policy Characteristics'!J:J,MATCH($C1341,'Policy Characteristics'!$C:$C,0))),"",INDEX('Policy Characteristics'!J:J,MATCH($C1341,'Policy Characteristics'!$C:$C,0)))</f>
        <v/>
      </c>
      <c r="Q1341" s="446" t="str">
        <f>IF(ISBLANK(INDEX('Policy Characteristics'!K:K,MATCH($C1341,'Policy Characteristics'!$C:$C,0))),"",INDEX('Policy Characteristics'!K:K,MATCH($C1341,'Policy Characteristics'!$C:$C,0)))</f>
        <v/>
      </c>
      <c r="R1341" s="446" t="str">
        <f>IF(ISBLANK(INDEX('Policy Characteristics'!L:L,MATCH($C1341,'Policy Characteristics'!$C:$C,0))),"",INDEX('Policy Characteristics'!L:L,MATCH($C1341,'Policy Characteristics'!$C:$C,0)))</f>
        <v/>
      </c>
    </row>
    <row r="1342" spans="1:18" s="295" customFormat="1" x14ac:dyDescent="0.25">
      <c r="A1342" s="446" t="str">
        <f>IF(ISBLANK(INDEX('Policy Characteristics'!A:A,MATCH($C1342,'Policy Characteristics'!$C:$C,0))),"",INDEX('Policy Characteristics'!A:A,MATCH($C1342,'Policy Characteristics'!$C:$C,0)))</f>
        <v>Cross-Sector</v>
      </c>
      <c r="B1342" s="467" t="str">
        <f>IF(ISBLANK(INDEX('Policy Characteristics'!B:B,MATCH($C1342,'Policy Characteristics'!$C:$C,0))),"",INDEX('Policy Characteristics'!B:B,MATCH($C1342,'Policy Characteristics'!$C:$C,0)))</f>
        <v>Fixed Energy Prices</v>
      </c>
      <c r="C1342" s="446" t="str">
        <f t="shared" si="58"/>
        <v>Toggle Whether Policies Affect Energy Prices</v>
      </c>
      <c r="D1342" s="294" t="s">
        <v>53</v>
      </c>
      <c r="E1342" s="339"/>
      <c r="F1342" s="294" t="s">
        <v>95</v>
      </c>
      <c r="G1342" s="294"/>
      <c r="H1342" s="20">
        <v>839</v>
      </c>
      <c r="I1342" s="470" t="s">
        <v>44</v>
      </c>
      <c r="J1342" s="469" t="str">
        <f>IF(ISBLANK(INDEX('Policy Characteristics'!D:D,MATCH($C1342,'Policy Characteristics'!$C:$C,0))),"",INDEX('Policy Characteristics'!D:D,MATCH($C1342,'Policy Characteristics'!$C:$C,0)))</f>
        <v>Fixed Energy Prices</v>
      </c>
      <c r="K1342" s="446" t="str">
        <f>IF(ISBLANK(INDEX('Policy Characteristics'!E:E,MATCH($C1342,'Policy Characteristics'!$C:$C,0))),"",INDEX('Policy Characteristics'!E:E,MATCH($C1342,'Policy Characteristics'!$C:$C,0)))</f>
        <v>cross toggle whether policies affect energy prices</v>
      </c>
      <c r="L1342" s="446">
        <f>IF(ISBLANK(INDEX('Policy Characteristics'!F:F,MATCH($C1342,'Policy Characteristics'!$C:$C,0))),"",INDEX('Policy Characteristics'!F:F,MATCH($C1342,'Policy Characteristics'!$C:$C,0)))</f>
        <v>0</v>
      </c>
      <c r="M1342" s="446">
        <f>IF(ISBLANK(INDEX('Policy Characteristics'!G:G,MATCH($C1342,'Policy Characteristics'!$C:$C,0))),"",INDEX('Policy Characteristics'!G:G,MATCH($C1342,'Policy Characteristics'!$C:$C,0)))</f>
        <v>1</v>
      </c>
      <c r="N1342" s="446">
        <f>IF(ISBLANK(INDEX('Policy Characteristics'!H:H,MATCH($C1342,'Policy Characteristics'!$C:$C,0))),"",INDEX('Policy Characteristics'!H:H,MATCH($C1342,'Policy Characteristics'!$C:$C,0)))</f>
        <v>1</v>
      </c>
      <c r="O1342" s="446" t="str">
        <f>IF(ISBLANK(INDEX('Policy Characteristics'!I:I,MATCH($C1342,'Policy Characteristics'!$C:$C,0))),"",INDEX('Policy Characteristics'!I:I,MATCH($C1342,'Policy Characteristics'!$C:$C,0)))</f>
        <v>on/off</v>
      </c>
      <c r="P1342" s="446" t="str">
        <f>IF(ISBLANK(INDEX('Policy Characteristics'!J:J,MATCH($C1342,'Policy Characteristics'!$C:$C,0))),"",INDEX('Policy Characteristics'!J:J,MATCH($C1342,'Policy Characteristics'!$C:$C,0)))</f>
        <v/>
      </c>
      <c r="Q1342" s="446" t="str">
        <f>IF(ISBLANK(INDEX('Policy Characteristics'!K:K,MATCH($C1342,'Policy Characteristics'!$C:$C,0))),"",INDEX('Policy Characteristics'!K:K,MATCH($C1342,'Policy Characteristics'!$C:$C,0)))</f>
        <v/>
      </c>
      <c r="R1342" s="446" t="str">
        <f>IF(ISBLANK(INDEX('Policy Characteristics'!L:L,MATCH($C1342,'Policy Characteristics'!$C:$C,0))),"",INDEX('Policy Characteristics'!L:L,MATCH($C1342,'Policy Characteristics'!$C:$C,0)))</f>
        <v/>
      </c>
    </row>
    <row r="1343" spans="1:18" s="295" customFormat="1" x14ac:dyDescent="0.25">
      <c r="A1343" s="446" t="str">
        <f>IF(ISBLANK(INDEX('Policy Characteristics'!A:A,MATCH($C1343,'Policy Characteristics'!$C:$C,0))),"",INDEX('Policy Characteristics'!A:A,MATCH($C1343,'Policy Characteristics'!$C:$C,0)))</f>
        <v>Cross-Sector</v>
      </c>
      <c r="B1343" s="467" t="str">
        <f>IF(ISBLANK(INDEX('Policy Characteristics'!B:B,MATCH($C1343,'Policy Characteristics'!$C:$C,0))),"",INDEX('Policy Characteristics'!B:B,MATCH($C1343,'Policy Characteristics'!$C:$C,0)))</f>
        <v>Fixed Energy Prices</v>
      </c>
      <c r="C1343" s="446" t="str">
        <f t="shared" si="58"/>
        <v>Toggle Whether Policies Affect Energy Prices</v>
      </c>
      <c r="D1343" s="294" t="s">
        <v>54</v>
      </c>
      <c r="E1343" s="339"/>
      <c r="F1343" s="294" t="s">
        <v>96</v>
      </c>
      <c r="G1343" s="294"/>
      <c r="H1343" s="297">
        <v>840</v>
      </c>
      <c r="I1343" s="470" t="s">
        <v>44</v>
      </c>
      <c r="J1343" s="469" t="str">
        <f>IF(ISBLANK(INDEX('Policy Characteristics'!D:D,MATCH($C1343,'Policy Characteristics'!$C:$C,0))),"",INDEX('Policy Characteristics'!D:D,MATCH($C1343,'Policy Characteristics'!$C:$C,0)))</f>
        <v>Fixed Energy Prices</v>
      </c>
      <c r="K1343" s="446" t="str">
        <f>IF(ISBLANK(INDEX('Policy Characteristics'!E:E,MATCH($C1343,'Policy Characteristics'!$C:$C,0))),"",INDEX('Policy Characteristics'!E:E,MATCH($C1343,'Policy Characteristics'!$C:$C,0)))</f>
        <v>cross toggle whether policies affect energy prices</v>
      </c>
      <c r="L1343" s="446">
        <f>IF(ISBLANK(INDEX('Policy Characteristics'!F:F,MATCH($C1343,'Policy Characteristics'!$C:$C,0))),"",INDEX('Policy Characteristics'!F:F,MATCH($C1343,'Policy Characteristics'!$C:$C,0)))</f>
        <v>0</v>
      </c>
      <c r="M1343" s="446">
        <f>IF(ISBLANK(INDEX('Policy Characteristics'!G:G,MATCH($C1343,'Policy Characteristics'!$C:$C,0))),"",INDEX('Policy Characteristics'!G:G,MATCH($C1343,'Policy Characteristics'!$C:$C,0)))</f>
        <v>1</v>
      </c>
      <c r="N1343" s="446">
        <f>IF(ISBLANK(INDEX('Policy Characteristics'!H:H,MATCH($C1343,'Policy Characteristics'!$C:$C,0))),"",INDEX('Policy Characteristics'!H:H,MATCH($C1343,'Policy Characteristics'!$C:$C,0)))</f>
        <v>1</v>
      </c>
      <c r="O1343" s="446" t="str">
        <f>IF(ISBLANK(INDEX('Policy Characteristics'!I:I,MATCH($C1343,'Policy Characteristics'!$C:$C,0))),"",INDEX('Policy Characteristics'!I:I,MATCH($C1343,'Policy Characteristics'!$C:$C,0)))</f>
        <v>on/off</v>
      </c>
      <c r="P1343" s="446" t="str">
        <f>IF(ISBLANK(INDEX('Policy Characteristics'!J:J,MATCH($C1343,'Policy Characteristics'!$C:$C,0))),"",INDEX('Policy Characteristics'!J:J,MATCH($C1343,'Policy Characteristics'!$C:$C,0)))</f>
        <v/>
      </c>
      <c r="Q1343" s="446" t="str">
        <f>IF(ISBLANK(INDEX('Policy Characteristics'!K:K,MATCH($C1343,'Policy Characteristics'!$C:$C,0))),"",INDEX('Policy Characteristics'!K:K,MATCH($C1343,'Policy Characteristics'!$C:$C,0)))</f>
        <v/>
      </c>
      <c r="R1343" s="446" t="str">
        <f>IF(ISBLANK(INDEX('Policy Characteristics'!L:L,MATCH($C1343,'Policy Characteristics'!$C:$C,0))),"",INDEX('Policy Characteristics'!L:L,MATCH($C1343,'Policy Characteristics'!$C:$C,0)))</f>
        <v/>
      </c>
    </row>
    <row r="1344" spans="1:18" s="295" customFormat="1" x14ac:dyDescent="0.25">
      <c r="A1344" s="446" t="str">
        <f>IF(ISBLANK(INDEX('Policy Characteristics'!A:A,MATCH($C1344,'Policy Characteristics'!$C:$C,0))),"",INDEX('Policy Characteristics'!A:A,MATCH($C1344,'Policy Characteristics'!$C:$C,0)))</f>
        <v>Cross-Sector</v>
      </c>
      <c r="B1344" s="467" t="str">
        <f>IF(ISBLANK(INDEX('Policy Characteristics'!B:B,MATCH($C1344,'Policy Characteristics'!$C:$C,0))),"",INDEX('Policy Characteristics'!B:B,MATCH($C1344,'Policy Characteristics'!$C:$C,0)))</f>
        <v>Fixed Energy Prices</v>
      </c>
      <c r="C1344" s="446" t="str">
        <f t="shared" si="58"/>
        <v>Toggle Whether Policies Affect Energy Prices</v>
      </c>
      <c r="D1344" s="294" t="s">
        <v>55</v>
      </c>
      <c r="E1344" s="339"/>
      <c r="F1344" s="294" t="s">
        <v>97</v>
      </c>
      <c r="G1344" s="294"/>
      <c r="H1344" s="20">
        <v>841</v>
      </c>
      <c r="I1344" s="470" t="s">
        <v>44</v>
      </c>
      <c r="J1344" s="469" t="str">
        <f>IF(ISBLANK(INDEX('Policy Characteristics'!D:D,MATCH($C1344,'Policy Characteristics'!$C:$C,0))),"",INDEX('Policy Characteristics'!D:D,MATCH($C1344,'Policy Characteristics'!$C:$C,0)))</f>
        <v>Fixed Energy Prices</v>
      </c>
      <c r="K1344" s="446" t="str">
        <f>IF(ISBLANK(INDEX('Policy Characteristics'!E:E,MATCH($C1344,'Policy Characteristics'!$C:$C,0))),"",INDEX('Policy Characteristics'!E:E,MATCH($C1344,'Policy Characteristics'!$C:$C,0)))</f>
        <v>cross toggle whether policies affect energy prices</v>
      </c>
      <c r="L1344" s="446">
        <f>IF(ISBLANK(INDEX('Policy Characteristics'!F:F,MATCH($C1344,'Policy Characteristics'!$C:$C,0))),"",INDEX('Policy Characteristics'!F:F,MATCH($C1344,'Policy Characteristics'!$C:$C,0)))</f>
        <v>0</v>
      </c>
      <c r="M1344" s="446">
        <f>IF(ISBLANK(INDEX('Policy Characteristics'!G:G,MATCH($C1344,'Policy Characteristics'!$C:$C,0))),"",INDEX('Policy Characteristics'!G:G,MATCH($C1344,'Policy Characteristics'!$C:$C,0)))</f>
        <v>1</v>
      </c>
      <c r="N1344" s="446">
        <f>IF(ISBLANK(INDEX('Policy Characteristics'!H:H,MATCH($C1344,'Policy Characteristics'!$C:$C,0))),"",INDEX('Policy Characteristics'!H:H,MATCH($C1344,'Policy Characteristics'!$C:$C,0)))</f>
        <v>1</v>
      </c>
      <c r="O1344" s="446" t="str">
        <f>IF(ISBLANK(INDEX('Policy Characteristics'!I:I,MATCH($C1344,'Policy Characteristics'!$C:$C,0))),"",INDEX('Policy Characteristics'!I:I,MATCH($C1344,'Policy Characteristics'!$C:$C,0)))</f>
        <v>on/off</v>
      </c>
      <c r="P1344" s="446" t="str">
        <f>IF(ISBLANK(INDEX('Policy Characteristics'!J:J,MATCH($C1344,'Policy Characteristics'!$C:$C,0))),"",INDEX('Policy Characteristics'!J:J,MATCH($C1344,'Policy Characteristics'!$C:$C,0)))</f>
        <v/>
      </c>
      <c r="Q1344" s="446" t="str">
        <f>IF(ISBLANK(INDEX('Policy Characteristics'!K:K,MATCH($C1344,'Policy Characteristics'!$C:$C,0))),"",INDEX('Policy Characteristics'!K:K,MATCH($C1344,'Policy Characteristics'!$C:$C,0)))</f>
        <v/>
      </c>
      <c r="R1344" s="446" t="str">
        <f>IF(ISBLANK(INDEX('Policy Characteristics'!L:L,MATCH($C1344,'Policy Characteristics'!$C:$C,0))),"",INDEX('Policy Characteristics'!L:L,MATCH($C1344,'Policy Characteristics'!$C:$C,0)))</f>
        <v/>
      </c>
    </row>
    <row r="1345" spans="1:18" s="295" customFormat="1" x14ac:dyDescent="0.25">
      <c r="A1345" s="446" t="str">
        <f>IF(ISBLANK(INDEX('Policy Characteristics'!A:A,MATCH($C1345,'Policy Characteristics'!$C:$C,0))),"",INDEX('Policy Characteristics'!A:A,MATCH($C1345,'Policy Characteristics'!$C:$C,0)))</f>
        <v>Cross-Sector</v>
      </c>
      <c r="B1345" s="467" t="str">
        <f>IF(ISBLANK(INDEX('Policy Characteristics'!B:B,MATCH($C1345,'Policy Characteristics'!$C:$C,0))),"",INDEX('Policy Characteristics'!B:B,MATCH($C1345,'Policy Characteristics'!$C:$C,0)))</f>
        <v>Fixed Energy Prices</v>
      </c>
      <c r="C1345" s="446" t="str">
        <f t="shared" si="58"/>
        <v>Toggle Whether Policies Affect Energy Prices</v>
      </c>
      <c r="D1345" s="294" t="s">
        <v>56</v>
      </c>
      <c r="E1345" s="339"/>
      <c r="F1345" s="294" t="s">
        <v>98</v>
      </c>
      <c r="G1345" s="294"/>
      <c r="H1345" s="297">
        <v>842</v>
      </c>
      <c r="I1345" s="470" t="s">
        <v>44</v>
      </c>
      <c r="J1345" s="469" t="str">
        <f>IF(ISBLANK(INDEX('Policy Characteristics'!D:D,MATCH($C1345,'Policy Characteristics'!$C:$C,0))),"",INDEX('Policy Characteristics'!D:D,MATCH($C1345,'Policy Characteristics'!$C:$C,0)))</f>
        <v>Fixed Energy Prices</v>
      </c>
      <c r="K1345" s="446" t="str">
        <f>IF(ISBLANK(INDEX('Policy Characteristics'!E:E,MATCH($C1345,'Policy Characteristics'!$C:$C,0))),"",INDEX('Policy Characteristics'!E:E,MATCH($C1345,'Policy Characteristics'!$C:$C,0)))</f>
        <v>cross toggle whether policies affect energy prices</v>
      </c>
      <c r="L1345" s="446">
        <f>IF(ISBLANK(INDEX('Policy Characteristics'!F:F,MATCH($C1345,'Policy Characteristics'!$C:$C,0))),"",INDEX('Policy Characteristics'!F:F,MATCH($C1345,'Policy Characteristics'!$C:$C,0)))</f>
        <v>0</v>
      </c>
      <c r="M1345" s="446">
        <f>IF(ISBLANK(INDEX('Policy Characteristics'!G:G,MATCH($C1345,'Policy Characteristics'!$C:$C,0))),"",INDEX('Policy Characteristics'!G:G,MATCH($C1345,'Policy Characteristics'!$C:$C,0)))</f>
        <v>1</v>
      </c>
      <c r="N1345" s="446">
        <f>IF(ISBLANK(INDEX('Policy Characteristics'!H:H,MATCH($C1345,'Policy Characteristics'!$C:$C,0))),"",INDEX('Policy Characteristics'!H:H,MATCH($C1345,'Policy Characteristics'!$C:$C,0)))</f>
        <v>1</v>
      </c>
      <c r="O1345" s="446" t="str">
        <f>IF(ISBLANK(INDEX('Policy Characteristics'!I:I,MATCH($C1345,'Policy Characteristics'!$C:$C,0))),"",INDEX('Policy Characteristics'!I:I,MATCH($C1345,'Policy Characteristics'!$C:$C,0)))</f>
        <v>on/off</v>
      </c>
      <c r="P1345" s="446" t="str">
        <f>IF(ISBLANK(INDEX('Policy Characteristics'!J:J,MATCH($C1345,'Policy Characteristics'!$C:$C,0))),"",INDEX('Policy Characteristics'!J:J,MATCH($C1345,'Policy Characteristics'!$C:$C,0)))</f>
        <v/>
      </c>
      <c r="Q1345" s="446" t="str">
        <f>IF(ISBLANK(INDEX('Policy Characteristics'!K:K,MATCH($C1345,'Policy Characteristics'!$C:$C,0))),"",INDEX('Policy Characteristics'!K:K,MATCH($C1345,'Policy Characteristics'!$C:$C,0)))</f>
        <v/>
      </c>
      <c r="R1345" s="446" t="str">
        <f>IF(ISBLANK(INDEX('Policy Characteristics'!L:L,MATCH($C1345,'Policy Characteristics'!$C:$C,0))),"",INDEX('Policy Characteristics'!L:L,MATCH($C1345,'Policy Characteristics'!$C:$C,0)))</f>
        <v/>
      </c>
    </row>
    <row r="1346" spans="1:18" s="295" customFormat="1" x14ac:dyDescent="0.25">
      <c r="A1346" s="446" t="str">
        <f>IF(ISBLANK(INDEX('Policy Characteristics'!A:A,MATCH($C1346,'Policy Characteristics'!$C:$C,0))),"",INDEX('Policy Characteristics'!A:A,MATCH($C1346,'Policy Characteristics'!$C:$C,0)))</f>
        <v>Cross-Sector</v>
      </c>
      <c r="B1346" s="467" t="str">
        <f>IF(ISBLANK(INDEX('Policy Characteristics'!B:B,MATCH($C1346,'Policy Characteristics'!$C:$C,0))),"",INDEX('Policy Characteristics'!B:B,MATCH($C1346,'Policy Characteristics'!$C:$C,0)))</f>
        <v>Fixed Energy Prices</v>
      </c>
      <c r="C1346" s="446" t="str">
        <f t="shared" si="58"/>
        <v>Toggle Whether Policies Affect Energy Prices</v>
      </c>
      <c r="D1346" s="294" t="s">
        <v>2472</v>
      </c>
      <c r="E1346" s="339"/>
      <c r="F1346" s="294" t="s">
        <v>2473</v>
      </c>
      <c r="G1346" s="294"/>
      <c r="H1346" s="20">
        <v>843</v>
      </c>
      <c r="I1346" s="470" t="s">
        <v>44</v>
      </c>
      <c r="J1346" s="469" t="str">
        <f>IF(ISBLANK(INDEX('Policy Characteristics'!D:D,MATCH($C1346,'Policy Characteristics'!$C:$C,0))),"",INDEX('Policy Characteristics'!D:D,MATCH($C1346,'Policy Characteristics'!$C:$C,0)))</f>
        <v>Fixed Energy Prices</v>
      </c>
      <c r="K1346" s="446" t="str">
        <f>IF(ISBLANK(INDEX('Policy Characteristics'!E:E,MATCH($C1346,'Policy Characteristics'!$C:$C,0))),"",INDEX('Policy Characteristics'!E:E,MATCH($C1346,'Policy Characteristics'!$C:$C,0)))</f>
        <v>cross toggle whether policies affect energy prices</v>
      </c>
      <c r="L1346" s="446">
        <f>IF(ISBLANK(INDEX('Policy Characteristics'!F:F,MATCH($C1346,'Policy Characteristics'!$C:$C,0))),"",INDEX('Policy Characteristics'!F:F,MATCH($C1346,'Policy Characteristics'!$C:$C,0)))</f>
        <v>0</v>
      </c>
      <c r="M1346" s="446">
        <f>IF(ISBLANK(INDEX('Policy Characteristics'!G:G,MATCH($C1346,'Policy Characteristics'!$C:$C,0))),"",INDEX('Policy Characteristics'!G:G,MATCH($C1346,'Policy Characteristics'!$C:$C,0)))</f>
        <v>1</v>
      </c>
      <c r="N1346" s="446">
        <f>IF(ISBLANK(INDEX('Policy Characteristics'!H:H,MATCH($C1346,'Policy Characteristics'!$C:$C,0))),"",INDEX('Policy Characteristics'!H:H,MATCH($C1346,'Policy Characteristics'!$C:$C,0)))</f>
        <v>1</v>
      </c>
      <c r="O1346" s="446" t="str">
        <f>IF(ISBLANK(INDEX('Policy Characteristics'!I:I,MATCH($C1346,'Policy Characteristics'!$C:$C,0))),"",INDEX('Policy Characteristics'!I:I,MATCH($C1346,'Policy Characteristics'!$C:$C,0)))</f>
        <v>on/off</v>
      </c>
      <c r="P1346" s="446" t="str">
        <f>IF(ISBLANK(INDEX('Policy Characteristics'!J:J,MATCH($C1346,'Policy Characteristics'!$C:$C,0))),"",INDEX('Policy Characteristics'!J:J,MATCH($C1346,'Policy Characteristics'!$C:$C,0)))</f>
        <v/>
      </c>
      <c r="Q1346" s="446" t="str">
        <f>IF(ISBLANK(INDEX('Policy Characteristics'!K:K,MATCH($C1346,'Policy Characteristics'!$C:$C,0))),"",INDEX('Policy Characteristics'!K:K,MATCH($C1346,'Policy Characteristics'!$C:$C,0)))</f>
        <v/>
      </c>
      <c r="R1346" s="446" t="str">
        <f>IF(ISBLANK(INDEX('Policy Characteristics'!L:L,MATCH($C1346,'Policy Characteristics'!$C:$C,0))),"",INDEX('Policy Characteristics'!L:L,MATCH($C1346,'Policy Characteristics'!$C:$C,0)))</f>
        <v/>
      </c>
    </row>
    <row r="1347" spans="1:18" s="295" customFormat="1" x14ac:dyDescent="0.25">
      <c r="A1347" s="446" t="str">
        <f>IF(ISBLANK(INDEX('Policy Characteristics'!A:A,MATCH($C1347,'Policy Characteristics'!$C:$C,0))),"",INDEX('Policy Characteristics'!A:A,MATCH($C1347,'Policy Characteristics'!$C:$C,0)))</f>
        <v>Cross-Sector</v>
      </c>
      <c r="B1347" s="467" t="str">
        <f>IF(ISBLANK(INDEX('Policy Characteristics'!B:B,MATCH($C1347,'Policy Characteristics'!$C:$C,0))),"",INDEX('Policy Characteristics'!B:B,MATCH($C1347,'Policy Characteristics'!$C:$C,0)))</f>
        <v>Fixed Energy Prices</v>
      </c>
      <c r="C1347" s="446" t="str">
        <f t="shared" si="58"/>
        <v>Toggle Whether Policies Affect Energy Prices</v>
      </c>
      <c r="D1347" s="294" t="s">
        <v>443</v>
      </c>
      <c r="E1347" s="339"/>
      <c r="F1347" s="294" t="s">
        <v>444</v>
      </c>
      <c r="G1347" s="294"/>
      <c r="H1347" s="297">
        <v>844</v>
      </c>
      <c r="I1347" s="470" t="s">
        <v>44</v>
      </c>
      <c r="J1347" s="469" t="str">
        <f>IF(ISBLANK(INDEX('Policy Characteristics'!D:D,MATCH($C1347,'Policy Characteristics'!$C:$C,0))),"",INDEX('Policy Characteristics'!D:D,MATCH($C1347,'Policy Characteristics'!$C:$C,0)))</f>
        <v>Fixed Energy Prices</v>
      </c>
      <c r="K1347" s="446" t="str">
        <f>IF(ISBLANK(INDEX('Policy Characteristics'!E:E,MATCH($C1347,'Policy Characteristics'!$C:$C,0))),"",INDEX('Policy Characteristics'!E:E,MATCH($C1347,'Policy Characteristics'!$C:$C,0)))</f>
        <v>cross toggle whether policies affect energy prices</v>
      </c>
      <c r="L1347" s="446">
        <f>IF(ISBLANK(INDEX('Policy Characteristics'!F:F,MATCH($C1347,'Policy Characteristics'!$C:$C,0))),"",INDEX('Policy Characteristics'!F:F,MATCH($C1347,'Policy Characteristics'!$C:$C,0)))</f>
        <v>0</v>
      </c>
      <c r="M1347" s="446">
        <f>IF(ISBLANK(INDEX('Policy Characteristics'!G:G,MATCH($C1347,'Policy Characteristics'!$C:$C,0))),"",INDEX('Policy Characteristics'!G:G,MATCH($C1347,'Policy Characteristics'!$C:$C,0)))</f>
        <v>1</v>
      </c>
      <c r="N1347" s="446">
        <f>IF(ISBLANK(INDEX('Policy Characteristics'!H:H,MATCH($C1347,'Policy Characteristics'!$C:$C,0))),"",INDEX('Policy Characteristics'!H:H,MATCH($C1347,'Policy Characteristics'!$C:$C,0)))</f>
        <v>1</v>
      </c>
      <c r="O1347" s="446" t="str">
        <f>IF(ISBLANK(INDEX('Policy Characteristics'!I:I,MATCH($C1347,'Policy Characteristics'!$C:$C,0))),"",INDEX('Policy Characteristics'!I:I,MATCH($C1347,'Policy Characteristics'!$C:$C,0)))</f>
        <v>on/off</v>
      </c>
      <c r="P1347" s="446" t="str">
        <f>IF(ISBLANK(INDEX('Policy Characteristics'!J:J,MATCH($C1347,'Policy Characteristics'!$C:$C,0))),"",INDEX('Policy Characteristics'!J:J,MATCH($C1347,'Policy Characteristics'!$C:$C,0)))</f>
        <v/>
      </c>
      <c r="Q1347" s="446" t="str">
        <f>IF(ISBLANK(INDEX('Policy Characteristics'!K:K,MATCH($C1347,'Policy Characteristics'!$C:$C,0))),"",INDEX('Policy Characteristics'!K:K,MATCH($C1347,'Policy Characteristics'!$C:$C,0)))</f>
        <v/>
      </c>
      <c r="R1347" s="446" t="str">
        <f>IF(ISBLANK(INDEX('Policy Characteristics'!L:L,MATCH($C1347,'Policy Characteristics'!$C:$C,0))),"",INDEX('Policy Characteristics'!L:L,MATCH($C1347,'Policy Characteristics'!$C:$C,0)))</f>
        <v/>
      </c>
    </row>
    <row r="1348" spans="1:18" s="295" customFormat="1" x14ac:dyDescent="0.25">
      <c r="A1348" s="446" t="str">
        <f>IF(ISBLANK(INDEX('Policy Characteristics'!A:A,MATCH($C1348,'Policy Characteristics'!$C:$C,0))),"",INDEX('Policy Characteristics'!A:A,MATCH($C1348,'Policy Characteristics'!$C:$C,0)))</f>
        <v>Cross-Sector</v>
      </c>
      <c r="B1348" s="467" t="str">
        <f>IF(ISBLANK(INDEX('Policy Characteristics'!B:B,MATCH($C1348,'Policy Characteristics'!$C:$C,0))),"",INDEX('Policy Characteristics'!B:B,MATCH($C1348,'Policy Characteristics'!$C:$C,0)))</f>
        <v>Fixed Energy Prices</v>
      </c>
      <c r="C1348" s="446" t="str">
        <f t="shared" si="58"/>
        <v>Toggle Whether Policies Affect Energy Prices</v>
      </c>
      <c r="D1348" s="294" t="s">
        <v>2464</v>
      </c>
      <c r="E1348" s="339"/>
      <c r="F1348" s="294" t="s">
        <v>2468</v>
      </c>
      <c r="G1348" s="294"/>
      <c r="H1348" s="20">
        <v>845</v>
      </c>
      <c r="I1348" s="470" t="s">
        <v>44</v>
      </c>
      <c r="J1348" s="469" t="str">
        <f>IF(ISBLANK(INDEX('Policy Characteristics'!D:D,MATCH($C1348,'Policy Characteristics'!$C:$C,0))),"",INDEX('Policy Characteristics'!D:D,MATCH($C1348,'Policy Characteristics'!$C:$C,0)))</f>
        <v>Fixed Energy Prices</v>
      </c>
      <c r="K1348" s="446" t="str">
        <f>IF(ISBLANK(INDEX('Policy Characteristics'!E:E,MATCH($C1348,'Policy Characteristics'!$C:$C,0))),"",INDEX('Policy Characteristics'!E:E,MATCH($C1348,'Policy Characteristics'!$C:$C,0)))</f>
        <v>cross toggle whether policies affect energy prices</v>
      </c>
      <c r="L1348" s="446">
        <f>IF(ISBLANK(INDEX('Policy Characteristics'!F:F,MATCH($C1348,'Policy Characteristics'!$C:$C,0))),"",INDEX('Policy Characteristics'!F:F,MATCH($C1348,'Policy Characteristics'!$C:$C,0)))</f>
        <v>0</v>
      </c>
      <c r="M1348" s="446">
        <f>IF(ISBLANK(INDEX('Policy Characteristics'!G:G,MATCH($C1348,'Policy Characteristics'!$C:$C,0))),"",INDEX('Policy Characteristics'!G:G,MATCH($C1348,'Policy Characteristics'!$C:$C,0)))</f>
        <v>1</v>
      </c>
      <c r="N1348" s="446">
        <f>IF(ISBLANK(INDEX('Policy Characteristics'!H:H,MATCH($C1348,'Policy Characteristics'!$C:$C,0))),"",INDEX('Policy Characteristics'!H:H,MATCH($C1348,'Policy Characteristics'!$C:$C,0)))</f>
        <v>1</v>
      </c>
      <c r="O1348" s="446" t="str">
        <f>IF(ISBLANK(INDEX('Policy Characteristics'!I:I,MATCH($C1348,'Policy Characteristics'!$C:$C,0))),"",INDEX('Policy Characteristics'!I:I,MATCH($C1348,'Policy Characteristics'!$C:$C,0)))</f>
        <v>on/off</v>
      </c>
      <c r="P1348" s="446" t="str">
        <f>IF(ISBLANK(INDEX('Policy Characteristics'!J:J,MATCH($C1348,'Policy Characteristics'!$C:$C,0))),"",INDEX('Policy Characteristics'!J:J,MATCH($C1348,'Policy Characteristics'!$C:$C,0)))</f>
        <v/>
      </c>
      <c r="Q1348" s="446" t="str">
        <f>IF(ISBLANK(INDEX('Policy Characteristics'!K:K,MATCH($C1348,'Policy Characteristics'!$C:$C,0))),"",INDEX('Policy Characteristics'!K:K,MATCH($C1348,'Policy Characteristics'!$C:$C,0)))</f>
        <v/>
      </c>
      <c r="R1348" s="446" t="str">
        <f>IF(ISBLANK(INDEX('Policy Characteristics'!L:L,MATCH($C1348,'Policy Characteristics'!$C:$C,0))),"",INDEX('Policy Characteristics'!L:L,MATCH($C1348,'Policy Characteristics'!$C:$C,0)))</f>
        <v/>
      </c>
    </row>
    <row r="1349" spans="1:18" s="295" customFormat="1" x14ac:dyDescent="0.25">
      <c r="A1349" s="446" t="str">
        <f>IF(ISBLANK(INDEX('Policy Characteristics'!A:A,MATCH($C1349,'Policy Characteristics'!$C:$C,0))),"",INDEX('Policy Characteristics'!A:A,MATCH($C1349,'Policy Characteristics'!$C:$C,0)))</f>
        <v>Cross-Sector</v>
      </c>
      <c r="B1349" s="467" t="str">
        <f>IF(ISBLANK(INDEX('Policy Characteristics'!B:B,MATCH($C1349,'Policy Characteristics'!$C:$C,0))),"",INDEX('Policy Characteristics'!B:B,MATCH($C1349,'Policy Characteristics'!$C:$C,0)))</f>
        <v>Fixed Energy Prices</v>
      </c>
      <c r="C1349" s="446" t="str">
        <f t="shared" si="58"/>
        <v>Toggle Whether Policies Affect Energy Prices</v>
      </c>
      <c r="D1349" s="294" t="s">
        <v>2474</v>
      </c>
      <c r="E1349" s="339"/>
      <c r="F1349" s="294" t="s">
        <v>2475</v>
      </c>
      <c r="G1349" s="294"/>
      <c r="H1349" s="297">
        <v>846</v>
      </c>
      <c r="I1349" s="470" t="s">
        <v>44</v>
      </c>
      <c r="J1349" s="469" t="str">
        <f>IF(ISBLANK(INDEX('Policy Characteristics'!D:D,MATCH($C1349,'Policy Characteristics'!$C:$C,0))),"",INDEX('Policy Characteristics'!D:D,MATCH($C1349,'Policy Characteristics'!$C:$C,0)))</f>
        <v>Fixed Energy Prices</v>
      </c>
      <c r="K1349" s="446" t="str">
        <f>IF(ISBLANK(INDEX('Policy Characteristics'!E:E,MATCH($C1349,'Policy Characteristics'!$C:$C,0))),"",INDEX('Policy Characteristics'!E:E,MATCH($C1349,'Policy Characteristics'!$C:$C,0)))</f>
        <v>cross toggle whether policies affect energy prices</v>
      </c>
      <c r="L1349" s="446">
        <f>IF(ISBLANK(INDEX('Policy Characteristics'!F:F,MATCH($C1349,'Policy Characteristics'!$C:$C,0))),"",INDEX('Policy Characteristics'!F:F,MATCH($C1349,'Policy Characteristics'!$C:$C,0)))</f>
        <v>0</v>
      </c>
      <c r="M1349" s="446">
        <f>IF(ISBLANK(INDEX('Policy Characteristics'!G:G,MATCH($C1349,'Policy Characteristics'!$C:$C,0))),"",INDEX('Policy Characteristics'!G:G,MATCH($C1349,'Policy Characteristics'!$C:$C,0)))</f>
        <v>1</v>
      </c>
      <c r="N1349" s="446">
        <f>IF(ISBLANK(INDEX('Policy Characteristics'!H:H,MATCH($C1349,'Policy Characteristics'!$C:$C,0))),"",INDEX('Policy Characteristics'!H:H,MATCH($C1349,'Policy Characteristics'!$C:$C,0)))</f>
        <v>1</v>
      </c>
      <c r="O1349" s="446" t="str">
        <f>IF(ISBLANK(INDEX('Policy Characteristics'!I:I,MATCH($C1349,'Policy Characteristics'!$C:$C,0))),"",INDEX('Policy Characteristics'!I:I,MATCH($C1349,'Policy Characteristics'!$C:$C,0)))</f>
        <v>on/off</v>
      </c>
      <c r="P1349" s="446" t="str">
        <f>IF(ISBLANK(INDEX('Policy Characteristics'!J:J,MATCH($C1349,'Policy Characteristics'!$C:$C,0))),"",INDEX('Policy Characteristics'!J:J,MATCH($C1349,'Policy Characteristics'!$C:$C,0)))</f>
        <v/>
      </c>
      <c r="Q1349" s="446" t="str">
        <f>IF(ISBLANK(INDEX('Policy Characteristics'!K:K,MATCH($C1349,'Policy Characteristics'!$C:$C,0))),"",INDEX('Policy Characteristics'!K:K,MATCH($C1349,'Policy Characteristics'!$C:$C,0)))</f>
        <v/>
      </c>
      <c r="R1349" s="446" t="str">
        <f>IF(ISBLANK(INDEX('Policy Characteristics'!L:L,MATCH($C1349,'Policy Characteristics'!$C:$C,0))),"",INDEX('Policy Characteristics'!L:L,MATCH($C1349,'Policy Characteristics'!$C:$C,0)))</f>
        <v/>
      </c>
    </row>
    <row r="1350" spans="1:18" s="295" customFormat="1" x14ac:dyDescent="0.25">
      <c r="A1350" s="446" t="str">
        <f>IF(ISBLANK(INDEX('Policy Characteristics'!A:A,MATCH($C1350,'Policy Characteristics'!$C:$C,0))),"",INDEX('Policy Characteristics'!A:A,MATCH($C1350,'Policy Characteristics'!$C:$C,0)))</f>
        <v>Cross-Sector</v>
      </c>
      <c r="B1350" s="467" t="str">
        <f>IF(ISBLANK(INDEX('Policy Characteristics'!B:B,MATCH($C1350,'Policy Characteristics'!$C:$C,0))),"",INDEX('Policy Characteristics'!B:B,MATCH($C1350,'Policy Characteristics'!$C:$C,0)))</f>
        <v>Fixed Energy Prices</v>
      </c>
      <c r="C1350" s="446" t="str">
        <f t="shared" si="58"/>
        <v>Toggle Whether Policies Affect Energy Prices</v>
      </c>
      <c r="D1350" s="294" t="s">
        <v>2465</v>
      </c>
      <c r="E1350" s="339"/>
      <c r="F1350" s="294" t="s">
        <v>2469</v>
      </c>
      <c r="G1350" s="294"/>
      <c r="H1350" s="20">
        <v>847</v>
      </c>
      <c r="I1350" s="470" t="s">
        <v>44</v>
      </c>
      <c r="J1350" s="469" t="str">
        <f>IF(ISBLANK(INDEX('Policy Characteristics'!D:D,MATCH($C1350,'Policy Characteristics'!$C:$C,0))),"",INDEX('Policy Characteristics'!D:D,MATCH($C1350,'Policy Characteristics'!$C:$C,0)))</f>
        <v>Fixed Energy Prices</v>
      </c>
      <c r="K1350" s="446" t="str">
        <f>IF(ISBLANK(INDEX('Policy Characteristics'!E:E,MATCH($C1350,'Policy Characteristics'!$C:$C,0))),"",INDEX('Policy Characteristics'!E:E,MATCH($C1350,'Policy Characteristics'!$C:$C,0)))</f>
        <v>cross toggle whether policies affect energy prices</v>
      </c>
      <c r="L1350" s="446">
        <f>IF(ISBLANK(INDEX('Policy Characteristics'!F:F,MATCH($C1350,'Policy Characteristics'!$C:$C,0))),"",INDEX('Policy Characteristics'!F:F,MATCH($C1350,'Policy Characteristics'!$C:$C,0)))</f>
        <v>0</v>
      </c>
      <c r="M1350" s="446">
        <f>IF(ISBLANK(INDEX('Policy Characteristics'!G:G,MATCH($C1350,'Policy Characteristics'!$C:$C,0))),"",INDEX('Policy Characteristics'!G:G,MATCH($C1350,'Policy Characteristics'!$C:$C,0)))</f>
        <v>1</v>
      </c>
      <c r="N1350" s="446">
        <f>IF(ISBLANK(INDEX('Policy Characteristics'!H:H,MATCH($C1350,'Policy Characteristics'!$C:$C,0))),"",INDEX('Policy Characteristics'!H:H,MATCH($C1350,'Policy Characteristics'!$C:$C,0)))</f>
        <v>1</v>
      </c>
      <c r="O1350" s="446" t="str">
        <f>IF(ISBLANK(INDEX('Policy Characteristics'!I:I,MATCH($C1350,'Policy Characteristics'!$C:$C,0))),"",INDEX('Policy Characteristics'!I:I,MATCH($C1350,'Policy Characteristics'!$C:$C,0)))</f>
        <v>on/off</v>
      </c>
      <c r="P1350" s="446" t="str">
        <f>IF(ISBLANK(INDEX('Policy Characteristics'!J:J,MATCH($C1350,'Policy Characteristics'!$C:$C,0))),"",INDEX('Policy Characteristics'!J:J,MATCH($C1350,'Policy Characteristics'!$C:$C,0)))</f>
        <v/>
      </c>
      <c r="Q1350" s="446" t="str">
        <f>IF(ISBLANK(INDEX('Policy Characteristics'!K:K,MATCH($C1350,'Policy Characteristics'!$C:$C,0))),"",INDEX('Policy Characteristics'!K:K,MATCH($C1350,'Policy Characteristics'!$C:$C,0)))</f>
        <v/>
      </c>
      <c r="R1350" s="446" t="str">
        <f>IF(ISBLANK(INDEX('Policy Characteristics'!L:L,MATCH($C1350,'Policy Characteristics'!$C:$C,0))),"",INDEX('Policy Characteristics'!L:L,MATCH($C1350,'Policy Characteristics'!$C:$C,0)))</f>
        <v/>
      </c>
    </row>
    <row r="1351" spans="1:18" s="295" customFormat="1" x14ac:dyDescent="0.25">
      <c r="A1351" s="446" t="str">
        <f>IF(ISBLANK(INDEX('Policy Characteristics'!A:A,MATCH($C1351,'Policy Characteristics'!$C:$C,0))),"",INDEX('Policy Characteristics'!A:A,MATCH($C1351,'Policy Characteristics'!$C:$C,0)))</f>
        <v>Cross-Sector</v>
      </c>
      <c r="B1351" s="467" t="str">
        <f>IF(ISBLANK(INDEX('Policy Characteristics'!B:B,MATCH($C1351,'Policy Characteristics'!$C:$C,0))),"",INDEX('Policy Characteristics'!B:B,MATCH($C1351,'Policy Characteristics'!$C:$C,0)))</f>
        <v>Fuel Price Deregulation</v>
      </c>
      <c r="C1351" s="295" t="s">
        <v>2757</v>
      </c>
      <c r="D1351" s="294" t="s">
        <v>450</v>
      </c>
      <c r="E1351" s="339"/>
      <c r="F1351" s="294" t="s">
        <v>447</v>
      </c>
      <c r="G1351" s="294"/>
      <c r="H1351" s="20">
        <v>723</v>
      </c>
      <c r="I1351" s="470" t="s">
        <v>44</v>
      </c>
      <c r="J1351" s="469" t="str">
        <f>IF(ISBLANK(INDEX('Policy Characteristics'!D:D,MATCH($C1351,'Policy Characteristics'!$C:$C,0))),"",INDEX('Policy Characteristics'!D:D,MATCH($C1351,'Policy Characteristics'!$C:$C,0)))</f>
        <v>Fuel Price Deregulation</v>
      </c>
      <c r="K1351" s="446" t="str">
        <f>IF(ISBLANK(INDEX('Policy Characteristics'!E:E,MATCH($C1351,'Policy Characteristics'!$C:$C,0))),"",INDEX('Policy Characteristics'!E:E,MATCH($C1351,'Policy Characteristics'!$C:$C,0)))</f>
        <v>cross fuel price deregulation</v>
      </c>
      <c r="L1351" s="242">
        <f>IF(ISBLANK(INDEX('Policy Characteristics'!F:F,MATCH($C1351,'Policy Characteristics'!$C:$C,0))),"",INDEX('Policy Characteristics'!F:F,MATCH($C1351,'Policy Characteristics'!$C:$C,0)))</f>
        <v>0</v>
      </c>
      <c r="M1351" s="242">
        <f>IF(ISBLANK(INDEX('Policy Characteristics'!G:G,MATCH($C1351,'Policy Characteristics'!$C:$C,0))),"",INDEX('Policy Characteristics'!G:G,MATCH($C1351,'Policy Characteristics'!$C:$C,0)))</f>
        <v>1</v>
      </c>
      <c r="N1351" s="242">
        <f>IF(ISBLANK(INDEX('Policy Characteristics'!H:H,MATCH($C1351,'Policy Characteristics'!$C:$C,0))),"",INDEX('Policy Characteristics'!H:H,MATCH($C1351,'Policy Characteristics'!$C:$C,0)))</f>
        <v>0.01</v>
      </c>
      <c r="O1351" s="446" t="str">
        <f>IF(ISBLANK(INDEX('Policy Characteristics'!I:I,MATCH($C1351,'Policy Characteristics'!$C:$C,0))),"",INDEX('Policy Characteristics'!I:I,MATCH($C1351,'Policy Characteristics'!$C:$C,0)))</f>
        <v>% of price deregulated</v>
      </c>
      <c r="P1351" s="446" t="str">
        <f>IF(ISBLANK(INDEX('Policy Characteristics'!J:J,MATCH($C1351,'Policy Characteristics'!$C:$C,0))),"",INDEX('Policy Characteristics'!J:J,MATCH($C1351,'Policy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1" s="446" t="str">
        <f>IF(ISBLANK(INDEX('Policy Characteristics'!K:K,MATCH($C1351,'Policy Characteristics'!$C:$C,0))),"",INDEX('Policy Characteristics'!K:K,MATCH($C1351,'Policy Characteristics'!$C:$C,0)))</f>
        <v>fuels.html#fuel-price-deregulation</v>
      </c>
      <c r="R1351" s="446" t="str">
        <f>IF(ISBLANK(INDEX('Policy Characteristics'!L:L,MATCH($C1351,'Policy Characteristics'!$C:$C,0))),"",INDEX('Policy Characteristics'!L:L,MATCH($C1351,'Policy Characteristics'!$C:$C,0)))</f>
        <v/>
      </c>
    </row>
    <row r="1352" spans="1:18" s="295" customFormat="1" x14ac:dyDescent="0.25">
      <c r="A1352" s="446" t="str">
        <f>IF(ISBLANK(INDEX('Policy Characteristics'!A:A,MATCH($C1352,'Policy Characteristics'!$C:$C,0))),"",INDEX('Policy Characteristics'!A:A,MATCH($C1352,'Policy Characteristics'!$C:$C,0)))</f>
        <v>Cross-Sector</v>
      </c>
      <c r="B1352" s="467" t="str">
        <f>IF(ISBLANK(INDEX('Policy Characteristics'!B:B,MATCH($C1352,'Policy Characteristics'!$C:$C,0))),"",INDEX('Policy Characteristics'!B:B,MATCH($C1352,'Policy Characteristics'!$C:$C,0)))</f>
        <v>Fuel Price Deregulation</v>
      </c>
      <c r="C1352" s="446" t="str">
        <f t="shared" ref="C1352:C1365" si="59">C$1351</f>
        <v>Fuel Price Deregulation</v>
      </c>
      <c r="D1352" s="294" t="s">
        <v>46</v>
      </c>
      <c r="E1352" s="339"/>
      <c r="F1352" s="294" t="s">
        <v>87</v>
      </c>
      <c r="G1352" s="294"/>
      <c r="H1352" s="20">
        <v>724</v>
      </c>
      <c r="I1352" s="470" t="s">
        <v>44</v>
      </c>
      <c r="J1352" s="469" t="str">
        <f>IF(ISBLANK(INDEX('Policy Characteristics'!D:D,MATCH($C1352,'Policy Characteristics'!$C:$C,0))),"",INDEX('Policy Characteristics'!D:D,MATCH($C1352,'Policy Characteristics'!$C:$C,0)))</f>
        <v>Fuel Price Deregulation</v>
      </c>
      <c r="K1352" s="446" t="str">
        <f>IF(ISBLANK(INDEX('Policy Characteristics'!E:E,MATCH($C1352,'Policy Characteristics'!$C:$C,0))),"",INDEX('Policy Characteristics'!E:E,MATCH($C1352,'Policy Characteristics'!$C:$C,0)))</f>
        <v>cross fuel price deregulation</v>
      </c>
      <c r="L1352" s="242">
        <f>IF(ISBLANK(INDEX('Policy Characteristics'!F:F,MATCH($C1352,'Policy Characteristics'!$C:$C,0))),"",INDEX('Policy Characteristics'!F:F,MATCH($C1352,'Policy Characteristics'!$C:$C,0)))</f>
        <v>0</v>
      </c>
      <c r="M1352" s="242">
        <f>IF(ISBLANK(INDEX('Policy Characteristics'!G:G,MATCH($C1352,'Policy Characteristics'!$C:$C,0))),"",INDEX('Policy Characteristics'!G:G,MATCH($C1352,'Policy Characteristics'!$C:$C,0)))</f>
        <v>1</v>
      </c>
      <c r="N1352" s="242">
        <f>IF(ISBLANK(INDEX('Policy Characteristics'!H:H,MATCH($C1352,'Policy Characteristics'!$C:$C,0))),"",INDEX('Policy Characteristics'!H:H,MATCH($C1352,'Policy Characteristics'!$C:$C,0)))</f>
        <v>0.01</v>
      </c>
      <c r="O1352" s="446" t="str">
        <f>IF(ISBLANK(INDEX('Policy Characteristics'!I:I,MATCH($C1352,'Policy Characteristics'!$C:$C,0))),"",INDEX('Policy Characteristics'!I:I,MATCH($C1352,'Policy Characteristics'!$C:$C,0)))</f>
        <v>% of price deregulated</v>
      </c>
      <c r="P1352" s="446" t="str">
        <f>IF(ISBLANK(INDEX('Policy Characteristics'!J:J,MATCH($C1352,'Policy Characteristics'!$C:$C,0))),"",INDEX('Policy Characteristics'!J:J,MATCH($C1352,'Policy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2" s="446" t="str">
        <f>IF(ISBLANK(INDEX('Policy Characteristics'!K:K,MATCH($C1352,'Policy Characteristics'!$C:$C,0))),"",INDEX('Policy Characteristics'!K:K,MATCH($C1352,'Policy Characteristics'!$C:$C,0)))</f>
        <v>fuels.html#fuel-price-deregulation</v>
      </c>
      <c r="R1352" s="446" t="str">
        <f>IF(ISBLANK(INDEX('Policy Characteristics'!L:L,MATCH($C1352,'Policy Characteristics'!$C:$C,0))),"",INDEX('Policy Characteristics'!L:L,MATCH($C1352,'Policy Characteristics'!$C:$C,0)))</f>
        <v/>
      </c>
    </row>
    <row r="1353" spans="1:18" s="295" customFormat="1" x14ac:dyDescent="0.25">
      <c r="A1353" s="446" t="str">
        <f>IF(ISBLANK(INDEX('Policy Characteristics'!A:A,MATCH($C1353,'Policy Characteristics'!$C:$C,0))),"",INDEX('Policy Characteristics'!A:A,MATCH($C1353,'Policy Characteristics'!$C:$C,0)))</f>
        <v>Cross-Sector</v>
      </c>
      <c r="B1353" s="467" t="str">
        <f>IF(ISBLANK(INDEX('Policy Characteristics'!B:B,MATCH($C1353,'Policy Characteristics'!$C:$C,0))),"",INDEX('Policy Characteristics'!B:B,MATCH($C1353,'Policy Characteristics'!$C:$C,0)))</f>
        <v>Fuel Price Deregulation</v>
      </c>
      <c r="C1353" s="446" t="str">
        <f t="shared" si="59"/>
        <v>Fuel Price Deregulation</v>
      </c>
      <c r="D1353" s="294" t="s">
        <v>47</v>
      </c>
      <c r="E1353" s="339"/>
      <c r="F1353" s="294" t="s">
        <v>88</v>
      </c>
      <c r="G1353" s="294"/>
      <c r="H1353" s="20">
        <v>725</v>
      </c>
      <c r="I1353" s="470" t="s">
        <v>44</v>
      </c>
      <c r="J1353" s="469" t="str">
        <f>IF(ISBLANK(INDEX('Policy Characteristics'!D:D,MATCH($C1353,'Policy Characteristics'!$C:$C,0))),"",INDEX('Policy Characteristics'!D:D,MATCH($C1353,'Policy Characteristics'!$C:$C,0)))</f>
        <v>Fuel Price Deregulation</v>
      </c>
      <c r="K1353" s="446" t="str">
        <f>IF(ISBLANK(INDEX('Policy Characteristics'!E:E,MATCH($C1353,'Policy Characteristics'!$C:$C,0))),"",INDEX('Policy Characteristics'!E:E,MATCH($C1353,'Policy Characteristics'!$C:$C,0)))</f>
        <v>cross fuel price deregulation</v>
      </c>
      <c r="L1353" s="242">
        <f>IF(ISBLANK(INDEX('Policy Characteristics'!F:F,MATCH($C1353,'Policy Characteristics'!$C:$C,0))),"",INDEX('Policy Characteristics'!F:F,MATCH($C1353,'Policy Characteristics'!$C:$C,0)))</f>
        <v>0</v>
      </c>
      <c r="M1353" s="242">
        <f>IF(ISBLANK(INDEX('Policy Characteristics'!G:G,MATCH($C1353,'Policy Characteristics'!$C:$C,0))),"",INDEX('Policy Characteristics'!G:G,MATCH($C1353,'Policy Characteristics'!$C:$C,0)))</f>
        <v>1</v>
      </c>
      <c r="N1353" s="242">
        <f>IF(ISBLANK(INDEX('Policy Characteristics'!H:H,MATCH($C1353,'Policy Characteristics'!$C:$C,0))),"",INDEX('Policy Characteristics'!H:H,MATCH($C1353,'Policy Characteristics'!$C:$C,0)))</f>
        <v>0.01</v>
      </c>
      <c r="O1353" s="446" t="str">
        <f>IF(ISBLANK(INDEX('Policy Characteristics'!I:I,MATCH($C1353,'Policy Characteristics'!$C:$C,0))),"",INDEX('Policy Characteristics'!I:I,MATCH($C1353,'Policy Characteristics'!$C:$C,0)))</f>
        <v>% of price deregulated</v>
      </c>
      <c r="P1353" s="446" t="str">
        <f>IF(ISBLANK(INDEX('Policy Characteristics'!J:J,MATCH($C1353,'Policy Characteristics'!$C:$C,0))),"",INDEX('Policy Characteristics'!J:J,MATCH($C1353,'Policy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3" s="446" t="str">
        <f>IF(ISBLANK(INDEX('Policy Characteristics'!K:K,MATCH($C1353,'Policy Characteristics'!$C:$C,0))),"",INDEX('Policy Characteristics'!K:K,MATCH($C1353,'Policy Characteristics'!$C:$C,0)))</f>
        <v>fuels.html#fuel-price-deregulation</v>
      </c>
      <c r="R1353" s="446" t="str">
        <f>IF(ISBLANK(INDEX('Policy Characteristics'!L:L,MATCH($C1353,'Policy Characteristics'!$C:$C,0))),"",INDEX('Policy Characteristics'!L:L,MATCH($C1353,'Policy Characteristics'!$C:$C,0)))</f>
        <v/>
      </c>
    </row>
    <row r="1354" spans="1:18" s="295" customFormat="1" x14ac:dyDescent="0.25">
      <c r="A1354" s="446" t="str">
        <f>IF(ISBLANK(INDEX('Policy Characteristics'!A:A,MATCH($C1354,'Policy Characteristics'!$C:$C,0))),"",INDEX('Policy Characteristics'!A:A,MATCH($C1354,'Policy Characteristics'!$C:$C,0)))</f>
        <v>Cross-Sector</v>
      </c>
      <c r="B1354" s="467" t="str">
        <f>IF(ISBLANK(INDEX('Policy Characteristics'!B:B,MATCH($C1354,'Policy Characteristics'!$C:$C,0))),"",INDEX('Policy Characteristics'!B:B,MATCH($C1354,'Policy Characteristics'!$C:$C,0)))</f>
        <v>Fuel Price Deregulation</v>
      </c>
      <c r="C1354" s="446" t="str">
        <f t="shared" si="59"/>
        <v>Fuel Price Deregulation</v>
      </c>
      <c r="D1354" s="294" t="s">
        <v>51</v>
      </c>
      <c r="E1354" s="339"/>
      <c r="F1354" s="294" t="s">
        <v>92</v>
      </c>
      <c r="G1354" s="294"/>
      <c r="H1354" s="20">
        <v>726</v>
      </c>
      <c r="I1354" s="470" t="s">
        <v>44</v>
      </c>
      <c r="J1354" s="469" t="str">
        <f>IF(ISBLANK(INDEX('Policy Characteristics'!D:D,MATCH($C1354,'Policy Characteristics'!$C:$C,0))),"",INDEX('Policy Characteristics'!D:D,MATCH($C1354,'Policy Characteristics'!$C:$C,0)))</f>
        <v>Fuel Price Deregulation</v>
      </c>
      <c r="K1354" s="446" t="str">
        <f>IF(ISBLANK(INDEX('Policy Characteristics'!E:E,MATCH($C1354,'Policy Characteristics'!$C:$C,0))),"",INDEX('Policy Characteristics'!E:E,MATCH($C1354,'Policy Characteristics'!$C:$C,0)))</f>
        <v>cross fuel price deregulation</v>
      </c>
      <c r="L1354" s="242">
        <f>IF(ISBLANK(INDEX('Policy Characteristics'!F:F,MATCH($C1354,'Policy Characteristics'!$C:$C,0))),"",INDEX('Policy Characteristics'!F:F,MATCH($C1354,'Policy Characteristics'!$C:$C,0)))</f>
        <v>0</v>
      </c>
      <c r="M1354" s="242">
        <f>IF(ISBLANK(INDEX('Policy Characteristics'!G:G,MATCH($C1354,'Policy Characteristics'!$C:$C,0))),"",INDEX('Policy Characteristics'!G:G,MATCH($C1354,'Policy Characteristics'!$C:$C,0)))</f>
        <v>1</v>
      </c>
      <c r="N1354" s="242">
        <f>IF(ISBLANK(INDEX('Policy Characteristics'!H:H,MATCH($C1354,'Policy Characteristics'!$C:$C,0))),"",INDEX('Policy Characteristics'!H:H,MATCH($C1354,'Policy Characteristics'!$C:$C,0)))</f>
        <v>0.01</v>
      </c>
      <c r="O1354" s="446" t="str">
        <f>IF(ISBLANK(INDEX('Policy Characteristics'!I:I,MATCH($C1354,'Policy Characteristics'!$C:$C,0))),"",INDEX('Policy Characteristics'!I:I,MATCH($C1354,'Policy Characteristics'!$C:$C,0)))</f>
        <v>% of price deregulated</v>
      </c>
      <c r="P1354" s="446" t="str">
        <f>IF(ISBLANK(INDEX('Policy Characteristics'!J:J,MATCH($C1354,'Policy Characteristics'!$C:$C,0))),"",INDEX('Policy Characteristics'!J:J,MATCH($C1354,'Policy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4" s="446" t="str">
        <f>IF(ISBLANK(INDEX('Policy Characteristics'!K:K,MATCH($C1354,'Policy Characteristics'!$C:$C,0))),"",INDEX('Policy Characteristics'!K:K,MATCH($C1354,'Policy Characteristics'!$C:$C,0)))</f>
        <v>fuels.html#fuel-price-deregulation</v>
      </c>
      <c r="R1354" s="446" t="str">
        <f>IF(ISBLANK(INDEX('Policy Characteristics'!L:L,MATCH($C1354,'Policy Characteristics'!$C:$C,0))),"",INDEX('Policy Characteristics'!L:L,MATCH($C1354,'Policy Characteristics'!$C:$C,0)))</f>
        <v/>
      </c>
    </row>
    <row r="1355" spans="1:18" s="295" customFormat="1" x14ac:dyDescent="0.25">
      <c r="A1355" s="446" t="str">
        <f>IF(ISBLANK(INDEX('Policy Characteristics'!A:A,MATCH($C1355,'Policy Characteristics'!$C:$C,0))),"",INDEX('Policy Characteristics'!A:A,MATCH($C1355,'Policy Characteristics'!$C:$C,0)))</f>
        <v>Cross-Sector</v>
      </c>
      <c r="B1355" s="467" t="str">
        <f>IF(ISBLANK(INDEX('Policy Characteristics'!B:B,MATCH($C1355,'Policy Characteristics'!$C:$C,0))),"",INDEX('Policy Characteristics'!B:B,MATCH($C1355,'Policy Characteristics'!$C:$C,0)))</f>
        <v>Fuel Price Deregulation</v>
      </c>
      <c r="C1355" s="446" t="str">
        <f t="shared" si="59"/>
        <v>Fuel Price Deregulation</v>
      </c>
      <c r="D1355" s="294" t="s">
        <v>53</v>
      </c>
      <c r="E1355" s="339"/>
      <c r="F1355" s="294" t="s">
        <v>95</v>
      </c>
      <c r="G1355" s="294"/>
      <c r="H1355" s="20">
        <v>727</v>
      </c>
      <c r="I1355" s="470" t="s">
        <v>44</v>
      </c>
      <c r="J1355" s="469" t="str">
        <f>IF(ISBLANK(INDEX('Policy Characteristics'!D:D,MATCH($C1355,'Policy Characteristics'!$C:$C,0))),"",INDEX('Policy Characteristics'!D:D,MATCH($C1355,'Policy Characteristics'!$C:$C,0)))</f>
        <v>Fuel Price Deregulation</v>
      </c>
      <c r="K1355" s="446" t="str">
        <f>IF(ISBLANK(INDEX('Policy Characteristics'!E:E,MATCH($C1355,'Policy Characteristics'!$C:$C,0))),"",INDEX('Policy Characteristics'!E:E,MATCH($C1355,'Policy Characteristics'!$C:$C,0)))</f>
        <v>cross fuel price deregulation</v>
      </c>
      <c r="L1355" s="242">
        <f>IF(ISBLANK(INDEX('Policy Characteristics'!F:F,MATCH($C1355,'Policy Characteristics'!$C:$C,0))),"",INDEX('Policy Characteristics'!F:F,MATCH($C1355,'Policy Characteristics'!$C:$C,0)))</f>
        <v>0</v>
      </c>
      <c r="M1355" s="242">
        <f>IF(ISBLANK(INDEX('Policy Characteristics'!G:G,MATCH($C1355,'Policy Characteristics'!$C:$C,0))),"",INDEX('Policy Characteristics'!G:G,MATCH($C1355,'Policy Characteristics'!$C:$C,0)))</f>
        <v>1</v>
      </c>
      <c r="N1355" s="242">
        <f>IF(ISBLANK(INDEX('Policy Characteristics'!H:H,MATCH($C1355,'Policy Characteristics'!$C:$C,0))),"",INDEX('Policy Characteristics'!H:H,MATCH($C1355,'Policy Characteristics'!$C:$C,0)))</f>
        <v>0.01</v>
      </c>
      <c r="O1355" s="446" t="str">
        <f>IF(ISBLANK(INDEX('Policy Characteristics'!I:I,MATCH($C1355,'Policy Characteristics'!$C:$C,0))),"",INDEX('Policy Characteristics'!I:I,MATCH($C1355,'Policy Characteristics'!$C:$C,0)))</f>
        <v>% of price deregulated</v>
      </c>
      <c r="P1355" s="446" t="str">
        <f>IF(ISBLANK(INDEX('Policy Characteristics'!J:J,MATCH($C1355,'Policy Characteristics'!$C:$C,0))),"",INDEX('Policy Characteristics'!J:J,MATCH($C1355,'Policy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5" s="446" t="str">
        <f>IF(ISBLANK(INDEX('Policy Characteristics'!K:K,MATCH($C1355,'Policy Characteristics'!$C:$C,0))),"",INDEX('Policy Characteristics'!K:K,MATCH($C1355,'Policy Characteristics'!$C:$C,0)))</f>
        <v>fuels.html#fuel-price-deregulation</v>
      </c>
      <c r="R1355" s="446" t="str">
        <f>IF(ISBLANK(INDEX('Policy Characteristics'!L:L,MATCH($C1355,'Policy Characteristics'!$C:$C,0))),"",INDEX('Policy Characteristics'!L:L,MATCH($C1355,'Policy Characteristics'!$C:$C,0)))</f>
        <v/>
      </c>
    </row>
    <row r="1356" spans="1:18" s="295" customFormat="1" x14ac:dyDescent="0.25">
      <c r="A1356" s="446" t="str">
        <f>IF(ISBLANK(INDEX('Policy Characteristics'!A:A,MATCH($C1356,'Policy Characteristics'!$C:$C,0))),"",INDEX('Policy Characteristics'!A:A,MATCH($C1356,'Policy Characteristics'!$C:$C,0)))</f>
        <v>Cross-Sector</v>
      </c>
      <c r="B1356" s="467" t="str">
        <f>IF(ISBLANK(INDEX('Policy Characteristics'!B:B,MATCH($C1356,'Policy Characteristics'!$C:$C,0))),"",INDEX('Policy Characteristics'!B:B,MATCH($C1356,'Policy Characteristics'!$C:$C,0)))</f>
        <v>Fuel Price Deregulation</v>
      </c>
      <c r="C1356" s="446" t="str">
        <f t="shared" si="59"/>
        <v>Fuel Price Deregulation</v>
      </c>
      <c r="D1356" s="294" t="s">
        <v>54</v>
      </c>
      <c r="E1356" s="339"/>
      <c r="F1356" s="294" t="s">
        <v>96</v>
      </c>
      <c r="G1356" s="294"/>
      <c r="H1356" s="20">
        <v>728</v>
      </c>
      <c r="I1356" s="470" t="s">
        <v>44</v>
      </c>
      <c r="J1356" s="469" t="str">
        <f>IF(ISBLANK(INDEX('Policy Characteristics'!D:D,MATCH($C1356,'Policy Characteristics'!$C:$C,0))),"",INDEX('Policy Characteristics'!D:D,MATCH($C1356,'Policy Characteristics'!$C:$C,0)))</f>
        <v>Fuel Price Deregulation</v>
      </c>
      <c r="K1356" s="446" t="str">
        <f>IF(ISBLANK(INDEX('Policy Characteristics'!E:E,MATCH($C1356,'Policy Characteristics'!$C:$C,0))),"",INDEX('Policy Characteristics'!E:E,MATCH($C1356,'Policy Characteristics'!$C:$C,0)))</f>
        <v>cross fuel price deregulation</v>
      </c>
      <c r="L1356" s="242">
        <f>IF(ISBLANK(INDEX('Policy Characteristics'!F:F,MATCH($C1356,'Policy Characteristics'!$C:$C,0))),"",INDEX('Policy Characteristics'!F:F,MATCH($C1356,'Policy Characteristics'!$C:$C,0)))</f>
        <v>0</v>
      </c>
      <c r="M1356" s="242">
        <f>IF(ISBLANK(INDEX('Policy Characteristics'!G:G,MATCH($C1356,'Policy Characteristics'!$C:$C,0))),"",INDEX('Policy Characteristics'!G:G,MATCH($C1356,'Policy Characteristics'!$C:$C,0)))</f>
        <v>1</v>
      </c>
      <c r="N1356" s="242">
        <f>IF(ISBLANK(INDEX('Policy Characteristics'!H:H,MATCH($C1356,'Policy Characteristics'!$C:$C,0))),"",INDEX('Policy Characteristics'!H:H,MATCH($C1356,'Policy Characteristics'!$C:$C,0)))</f>
        <v>0.01</v>
      </c>
      <c r="O1356" s="446" t="str">
        <f>IF(ISBLANK(INDEX('Policy Characteristics'!I:I,MATCH($C1356,'Policy Characteristics'!$C:$C,0))),"",INDEX('Policy Characteristics'!I:I,MATCH($C1356,'Policy Characteristics'!$C:$C,0)))</f>
        <v>% of price deregulated</v>
      </c>
      <c r="P1356" s="446" t="str">
        <f>IF(ISBLANK(INDEX('Policy Characteristics'!J:J,MATCH($C1356,'Policy Characteristics'!$C:$C,0))),"",INDEX('Policy Characteristics'!J:J,MATCH($C1356,'Policy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6" s="446" t="str">
        <f>IF(ISBLANK(INDEX('Policy Characteristics'!K:K,MATCH($C1356,'Policy Characteristics'!$C:$C,0))),"",INDEX('Policy Characteristics'!K:K,MATCH($C1356,'Policy Characteristics'!$C:$C,0)))</f>
        <v>fuels.html#fuel-price-deregulation</v>
      </c>
      <c r="R1356" s="446" t="str">
        <f>IF(ISBLANK(INDEX('Policy Characteristics'!L:L,MATCH($C1356,'Policy Characteristics'!$C:$C,0))),"",INDEX('Policy Characteristics'!L:L,MATCH($C1356,'Policy Characteristics'!$C:$C,0)))</f>
        <v/>
      </c>
    </row>
    <row r="1357" spans="1:18" s="295" customFormat="1" x14ac:dyDescent="0.25">
      <c r="A1357" s="446" t="str">
        <f>IF(ISBLANK(INDEX('Policy Characteristics'!A:A,MATCH($C1357,'Policy Characteristics'!$C:$C,0))),"",INDEX('Policy Characteristics'!A:A,MATCH($C1357,'Policy Characteristics'!$C:$C,0)))</f>
        <v>Cross-Sector</v>
      </c>
      <c r="B1357" s="467" t="str">
        <f>IF(ISBLANK(INDEX('Policy Characteristics'!B:B,MATCH($C1357,'Policy Characteristics'!$C:$C,0))),"",INDEX('Policy Characteristics'!B:B,MATCH($C1357,'Policy Characteristics'!$C:$C,0)))</f>
        <v>Fuel Price Deregulation</v>
      </c>
      <c r="C1357" s="446" t="str">
        <f t="shared" si="59"/>
        <v>Fuel Price Deregulation</v>
      </c>
      <c r="D1357" s="294" t="s">
        <v>55</v>
      </c>
      <c r="E1357" s="339"/>
      <c r="F1357" s="294" t="s">
        <v>97</v>
      </c>
      <c r="G1357" s="294"/>
      <c r="H1357" s="20">
        <v>729</v>
      </c>
      <c r="I1357" s="470" t="s">
        <v>44</v>
      </c>
      <c r="J1357" s="469" t="str">
        <f>IF(ISBLANK(INDEX('Policy Characteristics'!D:D,MATCH($C1357,'Policy Characteristics'!$C:$C,0))),"",INDEX('Policy Characteristics'!D:D,MATCH($C1357,'Policy Characteristics'!$C:$C,0)))</f>
        <v>Fuel Price Deregulation</v>
      </c>
      <c r="K1357" s="446" t="str">
        <f>IF(ISBLANK(INDEX('Policy Characteristics'!E:E,MATCH($C1357,'Policy Characteristics'!$C:$C,0))),"",INDEX('Policy Characteristics'!E:E,MATCH($C1357,'Policy Characteristics'!$C:$C,0)))</f>
        <v>cross fuel price deregulation</v>
      </c>
      <c r="L1357" s="242">
        <f>IF(ISBLANK(INDEX('Policy Characteristics'!F:F,MATCH($C1357,'Policy Characteristics'!$C:$C,0))),"",INDEX('Policy Characteristics'!F:F,MATCH($C1357,'Policy Characteristics'!$C:$C,0)))</f>
        <v>0</v>
      </c>
      <c r="M1357" s="242">
        <f>IF(ISBLANK(INDEX('Policy Characteristics'!G:G,MATCH($C1357,'Policy Characteristics'!$C:$C,0))),"",INDEX('Policy Characteristics'!G:G,MATCH($C1357,'Policy Characteristics'!$C:$C,0)))</f>
        <v>1</v>
      </c>
      <c r="N1357" s="242">
        <f>IF(ISBLANK(INDEX('Policy Characteristics'!H:H,MATCH($C1357,'Policy Characteristics'!$C:$C,0))),"",INDEX('Policy Characteristics'!H:H,MATCH($C1357,'Policy Characteristics'!$C:$C,0)))</f>
        <v>0.01</v>
      </c>
      <c r="O1357" s="446" t="str">
        <f>IF(ISBLANK(INDEX('Policy Characteristics'!I:I,MATCH($C1357,'Policy Characteristics'!$C:$C,0))),"",INDEX('Policy Characteristics'!I:I,MATCH($C1357,'Policy Characteristics'!$C:$C,0)))</f>
        <v>% of price deregulated</v>
      </c>
      <c r="P1357" s="446" t="str">
        <f>IF(ISBLANK(INDEX('Policy Characteristics'!J:J,MATCH($C1357,'Policy Characteristics'!$C:$C,0))),"",INDEX('Policy Characteristics'!J:J,MATCH($C1357,'Policy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7" s="446" t="str">
        <f>IF(ISBLANK(INDEX('Policy Characteristics'!K:K,MATCH($C1357,'Policy Characteristics'!$C:$C,0))),"",INDEX('Policy Characteristics'!K:K,MATCH($C1357,'Policy Characteristics'!$C:$C,0)))</f>
        <v>fuels.html#fuel-price-deregulation</v>
      </c>
      <c r="R1357" s="446" t="str">
        <f>IF(ISBLANK(INDEX('Policy Characteristics'!L:L,MATCH($C1357,'Policy Characteristics'!$C:$C,0))),"",INDEX('Policy Characteristics'!L:L,MATCH($C1357,'Policy Characteristics'!$C:$C,0)))</f>
        <v/>
      </c>
    </row>
    <row r="1358" spans="1:18" s="295" customFormat="1" x14ac:dyDescent="0.25">
      <c r="A1358" s="446" t="str">
        <f>IF(ISBLANK(INDEX('Policy Characteristics'!A:A,MATCH($C1358,'Policy Characteristics'!$C:$C,0))),"",INDEX('Policy Characteristics'!A:A,MATCH($C1358,'Policy Characteristics'!$C:$C,0)))</f>
        <v>Cross-Sector</v>
      </c>
      <c r="B1358" s="467" t="str">
        <f>IF(ISBLANK(INDEX('Policy Characteristics'!B:B,MATCH($C1358,'Policy Characteristics'!$C:$C,0))),"",INDEX('Policy Characteristics'!B:B,MATCH($C1358,'Policy Characteristics'!$C:$C,0)))</f>
        <v>Fuel Price Deregulation</v>
      </c>
      <c r="C1358" s="446" t="str">
        <f t="shared" si="59"/>
        <v>Fuel Price Deregulation</v>
      </c>
      <c r="D1358" s="294" t="s">
        <v>56</v>
      </c>
      <c r="E1358" s="339"/>
      <c r="F1358" s="294" t="s">
        <v>98</v>
      </c>
      <c r="G1358" s="294"/>
      <c r="H1358" s="20">
        <v>730</v>
      </c>
      <c r="I1358" s="470" t="s">
        <v>44</v>
      </c>
      <c r="J1358" s="469" t="str">
        <f>IF(ISBLANK(INDEX('Policy Characteristics'!D:D,MATCH($C1358,'Policy Characteristics'!$C:$C,0))),"",INDEX('Policy Characteristics'!D:D,MATCH($C1358,'Policy Characteristics'!$C:$C,0)))</f>
        <v>Fuel Price Deregulation</v>
      </c>
      <c r="K1358" s="446" t="str">
        <f>IF(ISBLANK(INDEX('Policy Characteristics'!E:E,MATCH($C1358,'Policy Characteristics'!$C:$C,0))),"",INDEX('Policy Characteristics'!E:E,MATCH($C1358,'Policy Characteristics'!$C:$C,0)))</f>
        <v>cross fuel price deregulation</v>
      </c>
      <c r="L1358" s="242">
        <f>IF(ISBLANK(INDEX('Policy Characteristics'!F:F,MATCH($C1358,'Policy Characteristics'!$C:$C,0))),"",INDEX('Policy Characteristics'!F:F,MATCH($C1358,'Policy Characteristics'!$C:$C,0)))</f>
        <v>0</v>
      </c>
      <c r="M1358" s="242">
        <f>IF(ISBLANK(INDEX('Policy Characteristics'!G:G,MATCH($C1358,'Policy Characteristics'!$C:$C,0))),"",INDEX('Policy Characteristics'!G:G,MATCH($C1358,'Policy Characteristics'!$C:$C,0)))</f>
        <v>1</v>
      </c>
      <c r="N1358" s="242">
        <f>IF(ISBLANK(INDEX('Policy Characteristics'!H:H,MATCH($C1358,'Policy Characteristics'!$C:$C,0))),"",INDEX('Policy Characteristics'!H:H,MATCH($C1358,'Policy Characteristics'!$C:$C,0)))</f>
        <v>0.01</v>
      </c>
      <c r="O1358" s="446" t="str">
        <f>IF(ISBLANK(INDEX('Policy Characteristics'!I:I,MATCH($C1358,'Policy Characteristics'!$C:$C,0))),"",INDEX('Policy Characteristics'!I:I,MATCH($C1358,'Policy Characteristics'!$C:$C,0)))</f>
        <v>% of price deregulated</v>
      </c>
      <c r="P1358" s="446" t="str">
        <f>IF(ISBLANK(INDEX('Policy Characteristics'!J:J,MATCH($C1358,'Policy Characteristics'!$C:$C,0))),"",INDEX('Policy Characteristics'!J:J,MATCH($C1358,'Policy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8" s="446" t="str">
        <f>IF(ISBLANK(INDEX('Policy Characteristics'!K:K,MATCH($C1358,'Policy Characteristics'!$C:$C,0))),"",INDEX('Policy Characteristics'!K:K,MATCH($C1358,'Policy Characteristics'!$C:$C,0)))</f>
        <v>fuels.html#fuel-price-deregulation</v>
      </c>
      <c r="R1358" s="446" t="str">
        <f>IF(ISBLANK(INDEX('Policy Characteristics'!L:L,MATCH($C1358,'Policy Characteristics'!$C:$C,0))),"",INDEX('Policy Characteristics'!L:L,MATCH($C1358,'Policy Characteristics'!$C:$C,0)))</f>
        <v/>
      </c>
    </row>
    <row r="1359" spans="1:18" s="295" customFormat="1" x14ac:dyDescent="0.25">
      <c r="A1359" s="446" t="str">
        <f>IF(ISBLANK(INDEX('Policy Characteristics'!A:A,MATCH($C1359,'Policy Characteristics'!$C:$C,0))),"",INDEX('Policy Characteristics'!A:A,MATCH($C1359,'Policy Characteristics'!$C:$C,0)))</f>
        <v>Cross-Sector</v>
      </c>
      <c r="B1359" s="467" t="str">
        <f>IF(ISBLANK(INDEX('Policy Characteristics'!B:B,MATCH($C1359,'Policy Characteristics'!$C:$C,0))),"",INDEX('Policy Characteristics'!B:B,MATCH($C1359,'Policy Characteristics'!$C:$C,0)))</f>
        <v>Fuel Price Deregulation</v>
      </c>
      <c r="C1359" s="446" t="str">
        <f t="shared" si="59"/>
        <v>Fuel Price Deregulation</v>
      </c>
      <c r="D1359" s="294" t="s">
        <v>2472</v>
      </c>
      <c r="E1359" s="339"/>
      <c r="F1359" s="294" t="s">
        <v>2473</v>
      </c>
      <c r="G1359" s="294"/>
      <c r="H1359" s="20">
        <v>731</v>
      </c>
      <c r="I1359" s="470" t="s">
        <v>44</v>
      </c>
      <c r="J1359" s="469" t="str">
        <f>IF(ISBLANK(INDEX('Policy Characteristics'!D:D,MATCH($C1359,'Policy Characteristics'!$C:$C,0))),"",INDEX('Policy Characteristics'!D:D,MATCH($C1359,'Policy Characteristics'!$C:$C,0)))</f>
        <v>Fuel Price Deregulation</v>
      </c>
      <c r="K1359" s="446" t="str">
        <f>IF(ISBLANK(INDEX('Policy Characteristics'!E:E,MATCH($C1359,'Policy Characteristics'!$C:$C,0))),"",INDEX('Policy Characteristics'!E:E,MATCH($C1359,'Policy Characteristics'!$C:$C,0)))</f>
        <v>cross fuel price deregulation</v>
      </c>
      <c r="L1359" s="242">
        <f>IF(ISBLANK(INDEX('Policy Characteristics'!F:F,MATCH($C1359,'Policy Characteristics'!$C:$C,0))),"",INDEX('Policy Characteristics'!F:F,MATCH($C1359,'Policy Characteristics'!$C:$C,0)))</f>
        <v>0</v>
      </c>
      <c r="M1359" s="242">
        <f>IF(ISBLANK(INDEX('Policy Characteristics'!G:G,MATCH($C1359,'Policy Characteristics'!$C:$C,0))),"",INDEX('Policy Characteristics'!G:G,MATCH($C1359,'Policy Characteristics'!$C:$C,0)))</f>
        <v>1</v>
      </c>
      <c r="N1359" s="242">
        <f>IF(ISBLANK(INDEX('Policy Characteristics'!H:H,MATCH($C1359,'Policy Characteristics'!$C:$C,0))),"",INDEX('Policy Characteristics'!H:H,MATCH($C1359,'Policy Characteristics'!$C:$C,0)))</f>
        <v>0.01</v>
      </c>
      <c r="O1359" s="446" t="str">
        <f>IF(ISBLANK(INDEX('Policy Characteristics'!I:I,MATCH($C1359,'Policy Characteristics'!$C:$C,0))),"",INDEX('Policy Characteristics'!I:I,MATCH($C1359,'Policy Characteristics'!$C:$C,0)))</f>
        <v>% of price deregulated</v>
      </c>
      <c r="P1359" s="446" t="str">
        <f>IF(ISBLANK(INDEX('Policy Characteristics'!J:J,MATCH($C1359,'Policy Characteristics'!$C:$C,0))),"",INDEX('Policy Characteristics'!J:J,MATCH($C1359,'Policy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9" s="446" t="str">
        <f>IF(ISBLANK(INDEX('Policy Characteristics'!K:K,MATCH($C1359,'Policy Characteristics'!$C:$C,0))),"",INDEX('Policy Characteristics'!K:K,MATCH($C1359,'Policy Characteristics'!$C:$C,0)))</f>
        <v>fuels.html#fuel-price-deregulation</v>
      </c>
      <c r="R1359" s="446" t="str">
        <f>IF(ISBLANK(INDEX('Policy Characteristics'!L:L,MATCH($C1359,'Policy Characteristics'!$C:$C,0))),"",INDEX('Policy Characteristics'!L:L,MATCH($C1359,'Policy Characteristics'!$C:$C,0)))</f>
        <v/>
      </c>
    </row>
    <row r="1360" spans="1:18" s="295" customFormat="1" x14ac:dyDescent="0.25">
      <c r="A1360" s="446" t="str">
        <f>IF(ISBLANK(INDEX('Policy Characteristics'!A:A,MATCH($C1360,'Policy Characteristics'!$C:$C,0))),"",INDEX('Policy Characteristics'!A:A,MATCH($C1360,'Policy Characteristics'!$C:$C,0)))</f>
        <v>Cross-Sector</v>
      </c>
      <c r="B1360" s="467" t="str">
        <f>IF(ISBLANK(INDEX('Policy Characteristics'!B:B,MATCH($C1360,'Policy Characteristics'!$C:$C,0))),"",INDEX('Policy Characteristics'!B:B,MATCH($C1360,'Policy Characteristics'!$C:$C,0)))</f>
        <v>Fuel Price Deregulation</v>
      </c>
      <c r="C1360" s="446" t="str">
        <f t="shared" si="59"/>
        <v>Fuel Price Deregulation</v>
      </c>
      <c r="D1360" s="294" t="s">
        <v>443</v>
      </c>
      <c r="E1360" s="339"/>
      <c r="F1360" s="294" t="s">
        <v>444</v>
      </c>
      <c r="G1360" s="294"/>
      <c r="H1360" s="20">
        <v>732</v>
      </c>
      <c r="I1360" s="470" t="s">
        <v>44</v>
      </c>
      <c r="J1360" s="469" t="str">
        <f>IF(ISBLANK(INDEX('Policy Characteristics'!D:D,MATCH($C1360,'Policy Characteristics'!$C:$C,0))),"",INDEX('Policy Characteristics'!D:D,MATCH($C1360,'Policy Characteristics'!$C:$C,0)))</f>
        <v>Fuel Price Deregulation</v>
      </c>
      <c r="K1360" s="446" t="str">
        <f>IF(ISBLANK(INDEX('Policy Characteristics'!E:E,MATCH($C1360,'Policy Characteristics'!$C:$C,0))),"",INDEX('Policy Characteristics'!E:E,MATCH($C1360,'Policy Characteristics'!$C:$C,0)))</f>
        <v>cross fuel price deregulation</v>
      </c>
      <c r="L1360" s="242">
        <f>IF(ISBLANK(INDEX('Policy Characteristics'!F:F,MATCH($C1360,'Policy Characteristics'!$C:$C,0))),"",INDEX('Policy Characteristics'!F:F,MATCH($C1360,'Policy Characteristics'!$C:$C,0)))</f>
        <v>0</v>
      </c>
      <c r="M1360" s="242">
        <f>IF(ISBLANK(INDEX('Policy Characteristics'!G:G,MATCH($C1360,'Policy Characteristics'!$C:$C,0))),"",INDEX('Policy Characteristics'!G:G,MATCH($C1360,'Policy Characteristics'!$C:$C,0)))</f>
        <v>1</v>
      </c>
      <c r="N1360" s="242">
        <f>IF(ISBLANK(INDEX('Policy Characteristics'!H:H,MATCH($C1360,'Policy Characteristics'!$C:$C,0))),"",INDEX('Policy Characteristics'!H:H,MATCH($C1360,'Policy Characteristics'!$C:$C,0)))</f>
        <v>0.01</v>
      </c>
      <c r="O1360" s="446" t="str">
        <f>IF(ISBLANK(INDEX('Policy Characteristics'!I:I,MATCH($C1360,'Policy Characteristics'!$C:$C,0))),"",INDEX('Policy Characteristics'!I:I,MATCH($C1360,'Policy Characteristics'!$C:$C,0)))</f>
        <v>% of price deregulated</v>
      </c>
      <c r="P1360" s="446" t="str">
        <f>IF(ISBLANK(INDEX('Policy Characteristics'!J:J,MATCH($C1360,'Policy Characteristics'!$C:$C,0))),"",INDEX('Policy Characteristics'!J:J,MATCH($C1360,'Policy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60" s="446" t="str">
        <f>IF(ISBLANK(INDEX('Policy Characteristics'!K:K,MATCH($C1360,'Policy Characteristics'!$C:$C,0))),"",INDEX('Policy Characteristics'!K:K,MATCH($C1360,'Policy Characteristics'!$C:$C,0)))</f>
        <v>fuels.html#fuel-price-deregulation</v>
      </c>
      <c r="R1360" s="446" t="str">
        <f>IF(ISBLANK(INDEX('Policy Characteristics'!L:L,MATCH($C1360,'Policy Characteristics'!$C:$C,0))),"",INDEX('Policy Characteristics'!L:L,MATCH($C1360,'Policy Characteristics'!$C:$C,0)))</f>
        <v/>
      </c>
    </row>
    <row r="1361" spans="1:18" s="295" customFormat="1" x14ac:dyDescent="0.25">
      <c r="A1361" s="446" t="str">
        <f>IF(ISBLANK(INDEX('Policy Characteristics'!A:A,MATCH($C1361,'Policy Characteristics'!$C:$C,0))),"",INDEX('Policy Characteristics'!A:A,MATCH($C1361,'Policy Characteristics'!$C:$C,0)))</f>
        <v>Cross-Sector</v>
      </c>
      <c r="B1361" s="467" t="str">
        <f>IF(ISBLANK(INDEX('Policy Characteristics'!B:B,MATCH($C1361,'Policy Characteristics'!$C:$C,0))),"",INDEX('Policy Characteristics'!B:B,MATCH($C1361,'Policy Characteristics'!$C:$C,0)))</f>
        <v>Fuel Price Deregulation</v>
      </c>
      <c r="C1361" s="446" t="str">
        <f t="shared" si="59"/>
        <v>Fuel Price Deregulation</v>
      </c>
      <c r="D1361" s="294" t="s">
        <v>2464</v>
      </c>
      <c r="E1361" s="339"/>
      <c r="F1361" s="294" t="s">
        <v>2468</v>
      </c>
      <c r="G1361" s="294"/>
      <c r="H1361" s="20">
        <v>733</v>
      </c>
      <c r="I1361" s="470" t="s">
        <v>44</v>
      </c>
      <c r="J1361" s="469" t="str">
        <f>IF(ISBLANK(INDEX('Policy Characteristics'!D:D,MATCH($C1361,'Policy Characteristics'!$C:$C,0))),"",INDEX('Policy Characteristics'!D:D,MATCH($C1361,'Policy Characteristics'!$C:$C,0)))</f>
        <v>Fuel Price Deregulation</v>
      </c>
      <c r="K1361" s="446" t="str">
        <f>IF(ISBLANK(INDEX('Policy Characteristics'!E:E,MATCH($C1361,'Policy Characteristics'!$C:$C,0))),"",INDEX('Policy Characteristics'!E:E,MATCH($C1361,'Policy Characteristics'!$C:$C,0)))</f>
        <v>cross fuel price deregulation</v>
      </c>
      <c r="L1361" s="242">
        <f>IF(ISBLANK(INDEX('Policy Characteristics'!F:F,MATCH($C1361,'Policy Characteristics'!$C:$C,0))),"",INDEX('Policy Characteristics'!F:F,MATCH($C1361,'Policy Characteristics'!$C:$C,0)))</f>
        <v>0</v>
      </c>
      <c r="M1361" s="242">
        <f>IF(ISBLANK(INDEX('Policy Characteristics'!G:G,MATCH($C1361,'Policy Characteristics'!$C:$C,0))),"",INDEX('Policy Characteristics'!G:G,MATCH($C1361,'Policy Characteristics'!$C:$C,0)))</f>
        <v>1</v>
      </c>
      <c r="N1361" s="242">
        <f>IF(ISBLANK(INDEX('Policy Characteristics'!H:H,MATCH($C1361,'Policy Characteristics'!$C:$C,0))),"",INDEX('Policy Characteristics'!H:H,MATCH($C1361,'Policy Characteristics'!$C:$C,0)))</f>
        <v>0.01</v>
      </c>
      <c r="O1361" s="446" t="str">
        <f>IF(ISBLANK(INDEX('Policy Characteristics'!I:I,MATCH($C1361,'Policy Characteristics'!$C:$C,0))),"",INDEX('Policy Characteristics'!I:I,MATCH($C1361,'Policy Characteristics'!$C:$C,0)))</f>
        <v>% of price deregulated</v>
      </c>
      <c r="P1361" s="446" t="str">
        <f>IF(ISBLANK(INDEX('Policy Characteristics'!J:J,MATCH($C1361,'Policy Characteristics'!$C:$C,0))),"",INDEX('Policy Characteristics'!J:J,MATCH($C1361,'Policy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61" s="446" t="str">
        <f>IF(ISBLANK(INDEX('Policy Characteristics'!K:K,MATCH($C1361,'Policy Characteristics'!$C:$C,0))),"",INDEX('Policy Characteristics'!K:K,MATCH($C1361,'Policy Characteristics'!$C:$C,0)))</f>
        <v>fuels.html#fuel-price-deregulation</v>
      </c>
      <c r="R1361" s="446" t="str">
        <f>IF(ISBLANK(INDEX('Policy Characteristics'!L:L,MATCH($C1361,'Policy Characteristics'!$C:$C,0))),"",INDEX('Policy Characteristics'!L:L,MATCH($C1361,'Policy Characteristics'!$C:$C,0)))</f>
        <v/>
      </c>
    </row>
    <row r="1362" spans="1:18" s="295" customFormat="1" x14ac:dyDescent="0.25">
      <c r="A1362" s="446" t="str">
        <f>IF(ISBLANK(INDEX('Policy Characteristics'!A:A,MATCH($C1362,'Policy Characteristics'!$C:$C,0))),"",INDEX('Policy Characteristics'!A:A,MATCH($C1362,'Policy Characteristics'!$C:$C,0)))</f>
        <v>Cross-Sector</v>
      </c>
      <c r="B1362" s="467" t="str">
        <f>IF(ISBLANK(INDEX('Policy Characteristics'!B:B,MATCH($C1362,'Policy Characteristics'!$C:$C,0))),"",INDEX('Policy Characteristics'!B:B,MATCH($C1362,'Policy Characteristics'!$C:$C,0)))</f>
        <v>Fuel Price Deregulation</v>
      </c>
      <c r="C1362" s="446" t="str">
        <f t="shared" si="59"/>
        <v>Fuel Price Deregulation</v>
      </c>
      <c r="D1362" s="294" t="s">
        <v>2474</v>
      </c>
      <c r="E1362" s="339"/>
      <c r="F1362" s="294" t="s">
        <v>2475</v>
      </c>
      <c r="G1362" s="294"/>
      <c r="H1362" s="20">
        <v>734</v>
      </c>
      <c r="I1362" s="470" t="s">
        <v>44</v>
      </c>
      <c r="J1362" s="469" t="str">
        <f>IF(ISBLANK(INDEX('Policy Characteristics'!D:D,MATCH($C1362,'Policy Characteristics'!$C:$C,0))),"",INDEX('Policy Characteristics'!D:D,MATCH($C1362,'Policy Characteristics'!$C:$C,0)))</f>
        <v>Fuel Price Deregulation</v>
      </c>
      <c r="K1362" s="446" t="str">
        <f>IF(ISBLANK(INDEX('Policy Characteristics'!E:E,MATCH($C1362,'Policy Characteristics'!$C:$C,0))),"",INDEX('Policy Characteristics'!E:E,MATCH($C1362,'Policy Characteristics'!$C:$C,0)))</f>
        <v>cross fuel price deregulation</v>
      </c>
      <c r="L1362" s="242">
        <f>IF(ISBLANK(INDEX('Policy Characteristics'!F:F,MATCH($C1362,'Policy Characteristics'!$C:$C,0))),"",INDEX('Policy Characteristics'!F:F,MATCH($C1362,'Policy Characteristics'!$C:$C,0)))</f>
        <v>0</v>
      </c>
      <c r="M1362" s="242">
        <f>IF(ISBLANK(INDEX('Policy Characteristics'!G:G,MATCH($C1362,'Policy Characteristics'!$C:$C,0))),"",INDEX('Policy Characteristics'!G:G,MATCH($C1362,'Policy Characteristics'!$C:$C,0)))</f>
        <v>1</v>
      </c>
      <c r="N1362" s="242">
        <f>IF(ISBLANK(INDEX('Policy Characteristics'!H:H,MATCH($C1362,'Policy Characteristics'!$C:$C,0))),"",INDEX('Policy Characteristics'!H:H,MATCH($C1362,'Policy Characteristics'!$C:$C,0)))</f>
        <v>0.01</v>
      </c>
      <c r="O1362" s="446" t="str">
        <f>IF(ISBLANK(INDEX('Policy Characteristics'!I:I,MATCH($C1362,'Policy Characteristics'!$C:$C,0))),"",INDEX('Policy Characteristics'!I:I,MATCH($C1362,'Policy Characteristics'!$C:$C,0)))</f>
        <v>% of price deregulated</v>
      </c>
      <c r="P1362" s="446" t="str">
        <f>IF(ISBLANK(INDEX('Policy Characteristics'!J:J,MATCH($C1362,'Policy Characteristics'!$C:$C,0))),"",INDEX('Policy Characteristics'!J:J,MATCH($C1362,'Policy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62" s="446" t="str">
        <f>IF(ISBLANK(INDEX('Policy Characteristics'!K:K,MATCH($C1362,'Policy Characteristics'!$C:$C,0))),"",INDEX('Policy Characteristics'!K:K,MATCH($C1362,'Policy Characteristics'!$C:$C,0)))</f>
        <v>fuels.html#fuel-price-deregulation</v>
      </c>
      <c r="R1362" s="446" t="str">
        <f>IF(ISBLANK(INDEX('Policy Characteristics'!L:L,MATCH($C1362,'Policy Characteristics'!$C:$C,0))),"",INDEX('Policy Characteristics'!L:L,MATCH($C1362,'Policy Characteristics'!$C:$C,0)))</f>
        <v/>
      </c>
    </row>
    <row r="1363" spans="1:18" s="295" customFormat="1" x14ac:dyDescent="0.25">
      <c r="A1363" s="446" t="str">
        <f>IF(ISBLANK(INDEX('Policy Characteristics'!A:A,MATCH($C1363,'Policy Characteristics'!$C:$C,0))),"",INDEX('Policy Characteristics'!A:A,MATCH($C1363,'Policy Characteristics'!$C:$C,0)))</f>
        <v>Cross-Sector</v>
      </c>
      <c r="B1363" s="467" t="str">
        <f>IF(ISBLANK(INDEX('Policy Characteristics'!B:B,MATCH($C1363,'Policy Characteristics'!$C:$C,0))),"",INDEX('Policy Characteristics'!B:B,MATCH($C1363,'Policy Characteristics'!$C:$C,0)))</f>
        <v>Fuel Price Deregulation</v>
      </c>
      <c r="C1363" s="446" t="str">
        <f t="shared" si="59"/>
        <v>Fuel Price Deregulation</v>
      </c>
      <c r="D1363" s="294" t="s">
        <v>2465</v>
      </c>
      <c r="E1363" s="339"/>
      <c r="F1363" s="294" t="s">
        <v>2469</v>
      </c>
      <c r="G1363" s="294"/>
      <c r="H1363" s="20">
        <v>735</v>
      </c>
      <c r="I1363" s="470" t="s">
        <v>44</v>
      </c>
      <c r="J1363" s="469" t="str">
        <f>IF(ISBLANK(INDEX('Policy Characteristics'!D:D,MATCH($C1363,'Policy Characteristics'!$C:$C,0))),"",INDEX('Policy Characteristics'!D:D,MATCH($C1363,'Policy Characteristics'!$C:$C,0)))</f>
        <v>Fuel Price Deregulation</v>
      </c>
      <c r="K1363" s="446" t="str">
        <f>IF(ISBLANK(INDEX('Policy Characteristics'!E:E,MATCH($C1363,'Policy Characteristics'!$C:$C,0))),"",INDEX('Policy Characteristics'!E:E,MATCH($C1363,'Policy Characteristics'!$C:$C,0)))</f>
        <v>cross fuel price deregulation</v>
      </c>
      <c r="L1363" s="242">
        <f>IF(ISBLANK(INDEX('Policy Characteristics'!F:F,MATCH($C1363,'Policy Characteristics'!$C:$C,0))),"",INDEX('Policy Characteristics'!F:F,MATCH($C1363,'Policy Characteristics'!$C:$C,0)))</f>
        <v>0</v>
      </c>
      <c r="M1363" s="242">
        <f>IF(ISBLANK(INDEX('Policy Characteristics'!G:G,MATCH($C1363,'Policy Characteristics'!$C:$C,0))),"",INDEX('Policy Characteristics'!G:G,MATCH($C1363,'Policy Characteristics'!$C:$C,0)))</f>
        <v>1</v>
      </c>
      <c r="N1363" s="242">
        <f>IF(ISBLANK(INDEX('Policy Characteristics'!H:H,MATCH($C1363,'Policy Characteristics'!$C:$C,0))),"",INDEX('Policy Characteristics'!H:H,MATCH($C1363,'Policy Characteristics'!$C:$C,0)))</f>
        <v>0.01</v>
      </c>
      <c r="O1363" s="446" t="str">
        <f>IF(ISBLANK(INDEX('Policy Characteristics'!I:I,MATCH($C1363,'Policy Characteristics'!$C:$C,0))),"",INDEX('Policy Characteristics'!I:I,MATCH($C1363,'Policy Characteristics'!$C:$C,0)))</f>
        <v>% of price deregulated</v>
      </c>
      <c r="P1363" s="446" t="str">
        <f>IF(ISBLANK(INDEX('Policy Characteristics'!J:J,MATCH($C1363,'Policy Characteristics'!$C:$C,0))),"",INDEX('Policy Characteristics'!J:J,MATCH($C1363,'Policy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63" s="446" t="str">
        <f>IF(ISBLANK(INDEX('Policy Characteristics'!K:K,MATCH($C1363,'Policy Characteristics'!$C:$C,0))),"",INDEX('Policy Characteristics'!K:K,MATCH($C1363,'Policy Characteristics'!$C:$C,0)))</f>
        <v>fuels.html#fuel-price-deregulation</v>
      </c>
      <c r="R1363" s="446" t="str">
        <f>IF(ISBLANK(INDEX('Policy Characteristics'!L:L,MATCH($C1363,'Policy Characteristics'!$C:$C,0))),"",INDEX('Policy Characteristics'!L:L,MATCH($C1363,'Policy Characteristics'!$C:$C,0)))</f>
        <v/>
      </c>
    </row>
    <row r="1364" spans="1:18" s="295" customFormat="1" x14ac:dyDescent="0.25">
      <c r="A1364" s="446" t="str">
        <f>IF(ISBLANK(INDEX('Policy Characteristics'!A:A,MATCH($C1364,'Policy Characteristics'!$C:$C,0))),"",INDEX('Policy Characteristics'!A:A,MATCH($C1364,'Policy Characteristics'!$C:$C,0)))</f>
        <v>Cross-Sector</v>
      </c>
      <c r="B1364" s="467" t="str">
        <f>IF(ISBLANK(INDEX('Policy Characteristics'!B:B,MATCH($C1364,'Policy Characteristics'!$C:$C,0))),"",INDEX('Policy Characteristics'!B:B,MATCH($C1364,'Policy Characteristics'!$C:$C,0)))</f>
        <v>Fuel Price Deregulation</v>
      </c>
      <c r="C1364" s="446" t="str">
        <f t="shared" si="59"/>
        <v>Fuel Price Deregulation</v>
      </c>
      <c r="D1364" s="294" t="s">
        <v>2466</v>
      </c>
      <c r="E1364" s="339"/>
      <c r="F1364" s="294" t="s">
        <v>2470</v>
      </c>
      <c r="G1364" s="294"/>
      <c r="H1364" s="20">
        <v>736</v>
      </c>
      <c r="I1364" s="470" t="s">
        <v>44</v>
      </c>
      <c r="J1364" s="469" t="str">
        <f>IF(ISBLANK(INDEX('Policy Characteristics'!D:D,MATCH($C1364,'Policy Characteristics'!$C:$C,0))),"",INDEX('Policy Characteristics'!D:D,MATCH($C1364,'Policy Characteristics'!$C:$C,0)))</f>
        <v>Fuel Price Deregulation</v>
      </c>
      <c r="K1364" s="446" t="str">
        <f>IF(ISBLANK(INDEX('Policy Characteristics'!E:E,MATCH($C1364,'Policy Characteristics'!$C:$C,0))),"",INDEX('Policy Characteristics'!E:E,MATCH($C1364,'Policy Characteristics'!$C:$C,0)))</f>
        <v>cross fuel price deregulation</v>
      </c>
      <c r="L1364" s="242">
        <f>IF(ISBLANK(INDEX('Policy Characteristics'!F:F,MATCH($C1364,'Policy Characteristics'!$C:$C,0))),"",INDEX('Policy Characteristics'!F:F,MATCH($C1364,'Policy Characteristics'!$C:$C,0)))</f>
        <v>0</v>
      </c>
      <c r="M1364" s="242">
        <f>IF(ISBLANK(INDEX('Policy Characteristics'!G:G,MATCH($C1364,'Policy Characteristics'!$C:$C,0))),"",INDEX('Policy Characteristics'!G:G,MATCH($C1364,'Policy Characteristics'!$C:$C,0)))</f>
        <v>1</v>
      </c>
      <c r="N1364" s="242">
        <f>IF(ISBLANK(INDEX('Policy Characteristics'!H:H,MATCH($C1364,'Policy Characteristics'!$C:$C,0))),"",INDEX('Policy Characteristics'!H:H,MATCH($C1364,'Policy Characteristics'!$C:$C,0)))</f>
        <v>0.01</v>
      </c>
      <c r="O1364" s="446" t="str">
        <f>IF(ISBLANK(INDEX('Policy Characteristics'!I:I,MATCH($C1364,'Policy Characteristics'!$C:$C,0))),"",INDEX('Policy Characteristics'!I:I,MATCH($C1364,'Policy Characteristics'!$C:$C,0)))</f>
        <v>% of price deregulated</v>
      </c>
      <c r="P1364" s="446" t="str">
        <f>IF(ISBLANK(INDEX('Policy Characteristics'!J:J,MATCH($C1364,'Policy Characteristics'!$C:$C,0))),"",INDEX('Policy Characteristics'!J:J,MATCH($C1364,'Policy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64" s="446" t="str">
        <f>IF(ISBLANK(INDEX('Policy Characteristics'!K:K,MATCH($C1364,'Policy Characteristics'!$C:$C,0))),"",INDEX('Policy Characteristics'!K:K,MATCH($C1364,'Policy Characteristics'!$C:$C,0)))</f>
        <v>fuels.html#fuel-price-deregulation</v>
      </c>
      <c r="R1364" s="446" t="str">
        <f>IF(ISBLANK(INDEX('Policy Characteristics'!L:L,MATCH($C1364,'Policy Characteristics'!$C:$C,0))),"",INDEX('Policy Characteristics'!L:L,MATCH($C1364,'Policy Characteristics'!$C:$C,0)))</f>
        <v/>
      </c>
    </row>
    <row r="1365" spans="1:18" s="295" customFormat="1" x14ac:dyDescent="0.25">
      <c r="A1365" s="446" t="str">
        <f>IF(ISBLANK(INDEX('Policy Characteristics'!A:A,MATCH($C1365,'Policy Characteristics'!$C:$C,0))),"",INDEX('Policy Characteristics'!A:A,MATCH($C1365,'Policy Characteristics'!$C:$C,0)))</f>
        <v>Cross-Sector</v>
      </c>
      <c r="B1365" s="467" t="str">
        <f>IF(ISBLANK(INDEX('Policy Characteristics'!B:B,MATCH($C1365,'Policy Characteristics'!$C:$C,0))),"",INDEX('Policy Characteristics'!B:B,MATCH($C1365,'Policy Characteristics'!$C:$C,0)))</f>
        <v>Fuel Price Deregulation</v>
      </c>
      <c r="C1365" s="446" t="str">
        <f t="shared" si="59"/>
        <v>Fuel Price Deregulation</v>
      </c>
      <c r="D1365" s="294" t="s">
        <v>2467</v>
      </c>
      <c r="E1365" s="339"/>
      <c r="F1365" s="294" t="s">
        <v>2471</v>
      </c>
      <c r="G1365" s="294"/>
      <c r="H1365" s="20">
        <v>737</v>
      </c>
      <c r="I1365" s="470" t="s">
        <v>44</v>
      </c>
      <c r="J1365" s="469" t="str">
        <f>IF(ISBLANK(INDEX('Policy Characteristics'!D:D,MATCH($C1365,'Policy Characteristics'!$C:$C,0))),"",INDEX('Policy Characteristics'!D:D,MATCH($C1365,'Policy Characteristics'!$C:$C,0)))</f>
        <v>Fuel Price Deregulation</v>
      </c>
      <c r="K1365" s="446" t="str">
        <f>IF(ISBLANK(INDEX('Policy Characteristics'!E:E,MATCH($C1365,'Policy Characteristics'!$C:$C,0))),"",INDEX('Policy Characteristics'!E:E,MATCH($C1365,'Policy Characteristics'!$C:$C,0)))</f>
        <v>cross fuel price deregulation</v>
      </c>
      <c r="L1365" s="242">
        <f>IF(ISBLANK(INDEX('Policy Characteristics'!F:F,MATCH($C1365,'Policy Characteristics'!$C:$C,0))),"",INDEX('Policy Characteristics'!F:F,MATCH($C1365,'Policy Characteristics'!$C:$C,0)))</f>
        <v>0</v>
      </c>
      <c r="M1365" s="242">
        <f>IF(ISBLANK(INDEX('Policy Characteristics'!G:G,MATCH($C1365,'Policy Characteristics'!$C:$C,0))),"",INDEX('Policy Characteristics'!G:G,MATCH($C1365,'Policy Characteristics'!$C:$C,0)))</f>
        <v>1</v>
      </c>
      <c r="N1365" s="242">
        <f>IF(ISBLANK(INDEX('Policy Characteristics'!H:H,MATCH($C1365,'Policy Characteristics'!$C:$C,0))),"",INDEX('Policy Characteristics'!H:H,MATCH($C1365,'Policy Characteristics'!$C:$C,0)))</f>
        <v>0.01</v>
      </c>
      <c r="O1365" s="446" t="str">
        <f>IF(ISBLANK(INDEX('Policy Characteristics'!I:I,MATCH($C1365,'Policy Characteristics'!$C:$C,0))),"",INDEX('Policy Characteristics'!I:I,MATCH($C1365,'Policy Characteristics'!$C:$C,0)))</f>
        <v>% of price deregulated</v>
      </c>
      <c r="P1365" s="446" t="str">
        <f>IF(ISBLANK(INDEX('Policy Characteristics'!J:J,MATCH($C1365,'Policy Characteristics'!$C:$C,0))),"",INDEX('Policy Characteristics'!J:J,MATCH($C1365,'Policy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65" s="446" t="str">
        <f>IF(ISBLANK(INDEX('Policy Characteristics'!K:K,MATCH($C1365,'Policy Characteristics'!$C:$C,0))),"",INDEX('Policy Characteristics'!K:K,MATCH($C1365,'Policy Characteristics'!$C:$C,0)))</f>
        <v>fuels.html#fuel-price-deregulation</v>
      </c>
      <c r="R1365" s="446" t="str">
        <f>IF(ISBLANK(INDEX('Policy Characteristics'!L:L,MATCH($C1365,'Policy Characteristics'!$C:$C,0))),"",INDEX('Policy Characteristics'!L:L,MATCH($C1365,'Policy Characteristics'!$C:$C,0)))</f>
        <v/>
      </c>
    </row>
    <row r="1366" spans="1:18" s="446" customFormat="1" x14ac:dyDescent="0.25">
      <c r="A1366" s="446" t="str">
        <f>IF(ISBLANK(INDEX('Policy Characteristics'!A:A,MATCH($C1366,'Policy Characteristics'!$C:$C,0))),"",INDEX('Policy Characteristics'!A:A,MATCH($C1366,'Policy Characteristics'!$C:$C,0)))</f>
        <v>Cross-Sector</v>
      </c>
      <c r="B1366" s="467" t="str">
        <f>IF(ISBLANK(INDEX('Policy Characteristics'!B:B,MATCH($C1366,'Policy Characteristics'!$C:$C,0))),"",INDEX('Policy Characteristics'!B:B,MATCH($C1366,'Policy Characteristics'!$C:$C,0)))</f>
        <v>Fuel Taxes or Subsidies</v>
      </c>
      <c r="C1366" t="s">
        <v>3271</v>
      </c>
      <c r="D1366" s="339" t="s">
        <v>52</v>
      </c>
      <c r="E1366" s="339"/>
      <c r="F1366" s="339" t="s">
        <v>93</v>
      </c>
      <c r="G1366" s="339"/>
      <c r="H1366" s="20">
        <v>78</v>
      </c>
      <c r="I1366" s="468" t="s">
        <v>43</v>
      </c>
      <c r="J1366" s="469" t="str">
        <f>IF(ISBLANK(INDEX('Policy Characteristics'!D:D,MATCH($C1366,'Policy Characteristics'!$C:$C,0))),"",INDEX('Policy Characteristics'!D:D,MATCH($C1366,'Policy Characteristics'!$C:$C,0)))</f>
        <v>Fuel Taxes or Subsidies</v>
      </c>
      <c r="K1366" s="446" t="str">
        <f>IF(ISBLANK(INDEX('Policy Characteristics'!E:E,MATCH($C1366,'Policy Characteristics'!$C:$C,0))),"",INDEX('Policy Characteristics'!E:E,MATCH($C1366,'Policy Characteristics'!$C:$C,0)))</f>
        <v>cross fuel tax</v>
      </c>
      <c r="L1366" s="242">
        <f>IF(ISBLANK(INDEX('Policy Characteristics'!F:F,MATCH($C1366,'Policy Characteristics'!$C:$C,0))),"",INDEX('Policy Characteristics'!F:F,MATCH($C1366,'Policy Characteristics'!$C:$C,0)))</f>
        <v>-0.5</v>
      </c>
      <c r="M1366" s="242">
        <f>IF(ISBLANK(INDEX('Policy Characteristics'!G:G,MATCH($C1366,'Policy Characteristics'!$C:$C,0))),"",INDEX('Policy Characteristics'!G:G,MATCH($C1366,'Policy Characteristics'!$C:$C,0)))</f>
        <v>0.5</v>
      </c>
      <c r="N1366" s="242">
        <f>IF(ISBLANK(INDEX('Policy Characteristics'!H:H,MATCH($C1366,'Policy Characteristics'!$C:$C,0))),"",INDEX('Policy Characteristics'!H:H,MATCH($C1366,'Policy Characteristics'!$C:$C,0)))</f>
        <v>0.01</v>
      </c>
      <c r="O1366" s="446" t="str">
        <f>IF(ISBLANK(INDEX('Policy Characteristics'!I:I,MATCH($C1366,'Policy Characteristics'!$C:$C,0))),"",INDEX('Policy Characteristics'!I:I,MATCH($C1366,'Policy Characteristics'!$C:$C,0)))</f>
        <v>% of BAU price</v>
      </c>
      <c r="P1366" s="446" t="str">
        <f>IF(ISBLANK(INDEX('Policy Characteristics'!J:J,MATCH($C1366,'Policy Characteristics'!$C:$C,0))),"",INDEX('Policy Characteristics'!J:J,MATCH($C1366,'Policy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66" s="446" t="str">
        <f>IF(ISBLANK(INDEX('Policy Characteristics'!K:K,MATCH($C1366,'Policy Characteristics'!$C:$C,0))),"",INDEX('Policy Characteristics'!K:K,MATCH($C1366,'Policy Characteristics'!$C:$C,0)))</f>
        <v>fuels.html#fuel-taxes</v>
      </c>
      <c r="R1366" s="446" t="str">
        <f>IF(ISBLANK(INDEX('Policy Characteristics'!L:L,MATCH($C1366,'Policy Characteristics'!$C:$C,0))),"",INDEX('Policy Characteristics'!L:L,MATCH($C1366,'Policy Characteristics'!$C:$C,0)))</f>
        <v>fuel-taxes.html</v>
      </c>
    </row>
    <row r="1367" spans="1:18" s="446" customFormat="1" x14ac:dyDescent="0.25">
      <c r="A1367" s="446" t="str">
        <f>IF(ISBLANK(INDEX('Policy Characteristics'!A:A,MATCH($C1367,'Policy Characteristics'!$C:$C,0))),"",INDEX('Policy Characteristics'!A:A,MATCH($C1367,'Policy Characteristics'!$C:$C,0)))</f>
        <v>Cross-Sector</v>
      </c>
      <c r="B1367" s="467" t="str">
        <f>IF(ISBLANK(INDEX('Policy Characteristics'!B:B,MATCH($C1367,'Policy Characteristics'!$C:$C,0))),"",INDEX('Policy Characteristics'!B:B,MATCH($C1367,'Policy Characteristics'!$C:$C,0)))</f>
        <v>Fuel Taxes or Subsidies</v>
      </c>
      <c r="C1367" s="298" t="str">
        <f t="shared" ref="C1367:C1379" si="60">C$1366</f>
        <v>Additional Fuel Tax or Subsidy Rate by Fuel</v>
      </c>
      <c r="D1367" s="294" t="s">
        <v>450</v>
      </c>
      <c r="E1367" s="294"/>
      <c r="F1367" s="294" t="s">
        <v>447</v>
      </c>
      <c r="G1367" s="445"/>
      <c r="H1367" s="20">
        <v>79</v>
      </c>
      <c r="I1367" s="470" t="s">
        <v>43</v>
      </c>
      <c r="J1367" s="469" t="str">
        <f>IF(ISBLANK(INDEX('Policy Characteristics'!D:D,MATCH($C1367,'Policy Characteristics'!$C:$C,0))),"",INDEX('Policy Characteristics'!D:D,MATCH($C1367,'Policy Characteristics'!$C:$C,0)))</f>
        <v>Fuel Taxes or Subsidies</v>
      </c>
      <c r="K1367" s="446" t="str">
        <f>IF(ISBLANK(INDEX('Policy Characteristics'!E:E,MATCH($C1367,'Policy Characteristics'!$C:$C,0))),"",INDEX('Policy Characteristics'!E:E,MATCH($C1367,'Policy Characteristics'!$C:$C,0)))</f>
        <v>cross fuel tax</v>
      </c>
      <c r="L1367" s="242">
        <f>IF(ISBLANK(INDEX('Policy Characteristics'!F:F,MATCH($C1367,'Policy Characteristics'!$C:$C,0))),"",INDEX('Policy Characteristics'!F:F,MATCH($C1367,'Policy Characteristics'!$C:$C,0)))</f>
        <v>-0.5</v>
      </c>
      <c r="M1367" s="242">
        <f>IF(ISBLANK(INDEX('Policy Characteristics'!G:G,MATCH($C1367,'Policy Characteristics'!$C:$C,0))),"",INDEX('Policy Characteristics'!G:G,MATCH($C1367,'Policy Characteristics'!$C:$C,0)))</f>
        <v>0.5</v>
      </c>
      <c r="N1367" s="242">
        <f>IF(ISBLANK(INDEX('Policy Characteristics'!H:H,MATCH($C1367,'Policy Characteristics'!$C:$C,0))),"",INDEX('Policy Characteristics'!H:H,MATCH($C1367,'Policy Characteristics'!$C:$C,0)))</f>
        <v>0.01</v>
      </c>
      <c r="O1367" s="446" t="str">
        <f>IF(ISBLANK(INDEX('Policy Characteristics'!I:I,MATCH($C1367,'Policy Characteristics'!$C:$C,0))),"",INDEX('Policy Characteristics'!I:I,MATCH($C1367,'Policy Characteristics'!$C:$C,0)))</f>
        <v>% of BAU price</v>
      </c>
      <c r="P1367" s="446" t="str">
        <f>IF(ISBLANK(INDEX('Policy Characteristics'!J:J,MATCH($C1367,'Policy Characteristics'!$C:$C,0))),"",INDEX('Policy Characteristics'!J:J,MATCH($C1367,'Policy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67" s="446" t="str">
        <f>IF(ISBLANK(INDEX('Policy Characteristics'!K:K,MATCH($C1367,'Policy Characteristics'!$C:$C,0))),"",INDEX('Policy Characteristics'!K:K,MATCH($C1367,'Policy Characteristics'!$C:$C,0)))</f>
        <v>fuels.html#fuel-taxes</v>
      </c>
      <c r="R1367" s="446" t="str">
        <f>IF(ISBLANK(INDEX('Policy Characteristics'!L:L,MATCH($C1367,'Policy Characteristics'!$C:$C,0))),"",INDEX('Policy Characteristics'!L:L,MATCH($C1367,'Policy Characteristics'!$C:$C,0)))</f>
        <v>fuel-taxes.html</v>
      </c>
    </row>
    <row r="1368" spans="1:18" s="446" customFormat="1" x14ac:dyDescent="0.25">
      <c r="A1368" s="446" t="str">
        <f>IF(ISBLANK(INDEX('Policy Characteristics'!A:A,MATCH($C1368,'Policy Characteristics'!$C:$C,0))),"",INDEX('Policy Characteristics'!A:A,MATCH($C1368,'Policy Characteristics'!$C:$C,0)))</f>
        <v>Cross-Sector</v>
      </c>
      <c r="B1368" s="467" t="str">
        <f>IF(ISBLANK(INDEX('Policy Characteristics'!B:B,MATCH($C1368,'Policy Characteristics'!$C:$C,0))),"",INDEX('Policy Characteristics'!B:B,MATCH($C1368,'Policy Characteristics'!$C:$C,0)))</f>
        <v>Fuel Taxes or Subsidies</v>
      </c>
      <c r="C1368" s="298" t="str">
        <f t="shared" si="60"/>
        <v>Additional Fuel Tax or Subsidy Rate by Fuel</v>
      </c>
      <c r="D1368" s="294" t="s">
        <v>46</v>
      </c>
      <c r="E1368" s="294"/>
      <c r="F1368" s="294" t="s">
        <v>87</v>
      </c>
      <c r="G1368" s="445"/>
      <c r="H1368" s="20">
        <v>80</v>
      </c>
      <c r="I1368" s="470" t="s">
        <v>43</v>
      </c>
      <c r="J1368" s="469" t="str">
        <f>IF(ISBLANK(INDEX('Policy Characteristics'!D:D,MATCH($C1368,'Policy Characteristics'!$C:$C,0))),"",INDEX('Policy Characteristics'!D:D,MATCH($C1368,'Policy Characteristics'!$C:$C,0)))</f>
        <v>Fuel Taxes or Subsidies</v>
      </c>
      <c r="K1368" s="446" t="str">
        <f>IF(ISBLANK(INDEX('Policy Characteristics'!E:E,MATCH($C1368,'Policy Characteristics'!$C:$C,0))),"",INDEX('Policy Characteristics'!E:E,MATCH($C1368,'Policy Characteristics'!$C:$C,0)))</f>
        <v>cross fuel tax</v>
      </c>
      <c r="L1368" s="242">
        <f>IF(ISBLANK(INDEX('Policy Characteristics'!F:F,MATCH($C1368,'Policy Characteristics'!$C:$C,0))),"",INDEX('Policy Characteristics'!F:F,MATCH($C1368,'Policy Characteristics'!$C:$C,0)))</f>
        <v>-0.5</v>
      </c>
      <c r="M1368" s="242">
        <f>IF(ISBLANK(INDEX('Policy Characteristics'!G:G,MATCH($C1368,'Policy Characteristics'!$C:$C,0))),"",INDEX('Policy Characteristics'!G:G,MATCH($C1368,'Policy Characteristics'!$C:$C,0)))</f>
        <v>0.5</v>
      </c>
      <c r="N1368" s="242">
        <f>IF(ISBLANK(INDEX('Policy Characteristics'!H:H,MATCH($C1368,'Policy Characteristics'!$C:$C,0))),"",INDEX('Policy Characteristics'!H:H,MATCH($C1368,'Policy Characteristics'!$C:$C,0)))</f>
        <v>0.01</v>
      </c>
      <c r="O1368" s="446" t="str">
        <f>IF(ISBLANK(INDEX('Policy Characteristics'!I:I,MATCH($C1368,'Policy Characteristics'!$C:$C,0))),"",INDEX('Policy Characteristics'!I:I,MATCH($C1368,'Policy Characteristics'!$C:$C,0)))</f>
        <v>% of BAU price</v>
      </c>
      <c r="P1368" s="446" t="str">
        <f>IF(ISBLANK(INDEX('Policy Characteristics'!J:J,MATCH($C1368,'Policy Characteristics'!$C:$C,0))),"",INDEX('Policy Characteristics'!J:J,MATCH($C1368,'Policy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68" s="446" t="str">
        <f>IF(ISBLANK(INDEX('Policy Characteristics'!K:K,MATCH($C1368,'Policy Characteristics'!$C:$C,0))),"",INDEX('Policy Characteristics'!K:K,MATCH($C1368,'Policy Characteristics'!$C:$C,0)))</f>
        <v>fuels.html#fuel-taxes</v>
      </c>
      <c r="R1368" s="446" t="str">
        <f>IF(ISBLANK(INDEX('Policy Characteristics'!L:L,MATCH($C1368,'Policy Characteristics'!$C:$C,0))),"",INDEX('Policy Characteristics'!L:L,MATCH($C1368,'Policy Characteristics'!$C:$C,0)))</f>
        <v>fuel-taxes.html</v>
      </c>
    </row>
    <row r="1369" spans="1:18" s="446" customFormat="1" x14ac:dyDescent="0.25">
      <c r="A1369" s="446" t="str">
        <f>IF(ISBLANK(INDEX('Policy Characteristics'!A:A,MATCH($C1369,'Policy Characteristics'!$C:$C,0))),"",INDEX('Policy Characteristics'!A:A,MATCH($C1369,'Policy Characteristics'!$C:$C,0)))</f>
        <v>Cross-Sector</v>
      </c>
      <c r="B1369" s="467" t="str">
        <f>IF(ISBLANK(INDEX('Policy Characteristics'!B:B,MATCH($C1369,'Policy Characteristics'!$C:$C,0))),"",INDEX('Policy Characteristics'!B:B,MATCH($C1369,'Policy Characteristics'!$C:$C,0)))</f>
        <v>Fuel Taxes or Subsidies</v>
      </c>
      <c r="C1369" s="298" t="str">
        <f t="shared" si="60"/>
        <v>Additional Fuel Tax or Subsidy Rate by Fuel</v>
      </c>
      <c r="D1369" s="294" t="s">
        <v>47</v>
      </c>
      <c r="E1369" s="294"/>
      <c r="F1369" s="294" t="s">
        <v>88</v>
      </c>
      <c r="G1369" s="445"/>
      <c r="H1369" s="20">
        <v>738</v>
      </c>
      <c r="I1369" s="470" t="s">
        <v>44</v>
      </c>
      <c r="J1369" s="469" t="str">
        <f>IF(ISBLANK(INDEX('Policy Characteristics'!D:D,MATCH($C1369,'Policy Characteristics'!$C:$C,0))),"",INDEX('Policy Characteristics'!D:D,MATCH($C1369,'Policy Characteristics'!$C:$C,0)))</f>
        <v>Fuel Taxes or Subsidies</v>
      </c>
      <c r="K1369" s="446" t="str">
        <f>IF(ISBLANK(INDEX('Policy Characteristics'!E:E,MATCH($C1369,'Policy Characteristics'!$C:$C,0))),"",INDEX('Policy Characteristics'!E:E,MATCH($C1369,'Policy Characteristics'!$C:$C,0)))</f>
        <v>cross fuel tax</v>
      </c>
      <c r="L1369" s="242">
        <f>IF(ISBLANK(INDEX('Policy Characteristics'!F:F,MATCH($C1369,'Policy Characteristics'!$C:$C,0))),"",INDEX('Policy Characteristics'!F:F,MATCH($C1369,'Policy Characteristics'!$C:$C,0)))</f>
        <v>-0.5</v>
      </c>
      <c r="M1369" s="242">
        <f>IF(ISBLANK(INDEX('Policy Characteristics'!G:G,MATCH($C1369,'Policy Characteristics'!$C:$C,0))),"",INDEX('Policy Characteristics'!G:G,MATCH($C1369,'Policy Characteristics'!$C:$C,0)))</f>
        <v>0.5</v>
      </c>
      <c r="N1369" s="242">
        <f>IF(ISBLANK(INDEX('Policy Characteristics'!H:H,MATCH($C1369,'Policy Characteristics'!$C:$C,0))),"",INDEX('Policy Characteristics'!H:H,MATCH($C1369,'Policy Characteristics'!$C:$C,0)))</f>
        <v>0.01</v>
      </c>
      <c r="O1369" s="446" t="str">
        <f>IF(ISBLANK(INDEX('Policy Characteristics'!I:I,MATCH($C1369,'Policy Characteristics'!$C:$C,0))),"",INDEX('Policy Characteristics'!I:I,MATCH($C1369,'Policy Characteristics'!$C:$C,0)))</f>
        <v>% of BAU price</v>
      </c>
      <c r="P1369" s="446" t="str">
        <f>IF(ISBLANK(INDEX('Policy Characteristics'!J:J,MATCH($C1369,'Policy Characteristics'!$C:$C,0))),"",INDEX('Policy Characteristics'!J:J,MATCH($C1369,'Policy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69" s="446" t="str">
        <f>IF(ISBLANK(INDEX('Policy Characteristics'!K:K,MATCH($C1369,'Policy Characteristics'!$C:$C,0))),"",INDEX('Policy Characteristics'!K:K,MATCH($C1369,'Policy Characteristics'!$C:$C,0)))</f>
        <v>fuels.html#fuel-taxes</v>
      </c>
      <c r="R1369" s="446" t="str">
        <f>IF(ISBLANK(INDEX('Policy Characteristics'!L:L,MATCH($C1369,'Policy Characteristics'!$C:$C,0))),"",INDEX('Policy Characteristics'!L:L,MATCH($C1369,'Policy Characteristics'!$C:$C,0)))</f>
        <v>fuel-taxes.html</v>
      </c>
    </row>
    <row r="1370" spans="1:18" s="446" customFormat="1" x14ac:dyDescent="0.25">
      <c r="A1370" s="446" t="str">
        <f>IF(ISBLANK(INDEX('Policy Characteristics'!A:A,MATCH($C1370,'Policy Characteristics'!$C:$C,0))),"",INDEX('Policy Characteristics'!A:A,MATCH($C1370,'Policy Characteristics'!$C:$C,0)))</f>
        <v>Cross-Sector</v>
      </c>
      <c r="B1370" s="467" t="str">
        <f>IF(ISBLANK(INDEX('Policy Characteristics'!B:B,MATCH($C1370,'Policy Characteristics'!$C:$C,0))),"",INDEX('Policy Characteristics'!B:B,MATCH($C1370,'Policy Characteristics'!$C:$C,0)))</f>
        <v>Fuel Taxes or Subsidies</v>
      </c>
      <c r="C1370" s="298" t="str">
        <f t="shared" si="60"/>
        <v>Additional Fuel Tax or Subsidy Rate by Fuel</v>
      </c>
      <c r="D1370" s="294" t="s">
        <v>51</v>
      </c>
      <c r="E1370" s="294"/>
      <c r="F1370" s="294" t="s">
        <v>92</v>
      </c>
      <c r="G1370" s="445"/>
      <c r="H1370" s="20">
        <v>739</v>
      </c>
      <c r="I1370" s="470" t="s">
        <v>44</v>
      </c>
      <c r="J1370" s="469" t="str">
        <f>IF(ISBLANK(INDEX('Policy Characteristics'!D:D,MATCH($C1370,'Policy Characteristics'!$C:$C,0))),"",INDEX('Policy Characteristics'!D:D,MATCH($C1370,'Policy Characteristics'!$C:$C,0)))</f>
        <v>Fuel Taxes or Subsidies</v>
      </c>
      <c r="K1370" s="446" t="str">
        <f>IF(ISBLANK(INDEX('Policy Characteristics'!E:E,MATCH($C1370,'Policy Characteristics'!$C:$C,0))),"",INDEX('Policy Characteristics'!E:E,MATCH($C1370,'Policy Characteristics'!$C:$C,0)))</f>
        <v>cross fuel tax</v>
      </c>
      <c r="L1370" s="242">
        <f>IF(ISBLANK(INDEX('Policy Characteristics'!F:F,MATCH($C1370,'Policy Characteristics'!$C:$C,0))),"",INDEX('Policy Characteristics'!F:F,MATCH($C1370,'Policy Characteristics'!$C:$C,0)))</f>
        <v>-0.5</v>
      </c>
      <c r="M1370" s="242">
        <f>IF(ISBLANK(INDEX('Policy Characteristics'!G:G,MATCH($C1370,'Policy Characteristics'!$C:$C,0))),"",INDEX('Policy Characteristics'!G:G,MATCH($C1370,'Policy Characteristics'!$C:$C,0)))</f>
        <v>0.5</v>
      </c>
      <c r="N1370" s="242">
        <f>IF(ISBLANK(INDEX('Policy Characteristics'!H:H,MATCH($C1370,'Policy Characteristics'!$C:$C,0))),"",INDEX('Policy Characteristics'!H:H,MATCH($C1370,'Policy Characteristics'!$C:$C,0)))</f>
        <v>0.01</v>
      </c>
      <c r="O1370" s="446" t="str">
        <f>IF(ISBLANK(INDEX('Policy Characteristics'!I:I,MATCH($C1370,'Policy Characteristics'!$C:$C,0))),"",INDEX('Policy Characteristics'!I:I,MATCH($C1370,'Policy Characteristics'!$C:$C,0)))</f>
        <v>% of BAU price</v>
      </c>
      <c r="P1370" s="446" t="str">
        <f>IF(ISBLANK(INDEX('Policy Characteristics'!J:J,MATCH($C1370,'Policy Characteristics'!$C:$C,0))),"",INDEX('Policy Characteristics'!J:J,MATCH($C1370,'Policy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0" s="446" t="str">
        <f>IF(ISBLANK(INDEX('Policy Characteristics'!K:K,MATCH($C1370,'Policy Characteristics'!$C:$C,0))),"",INDEX('Policy Characteristics'!K:K,MATCH($C1370,'Policy Characteristics'!$C:$C,0)))</f>
        <v>fuels.html#fuel-taxes</v>
      </c>
      <c r="R1370" s="446" t="str">
        <f>IF(ISBLANK(INDEX('Policy Characteristics'!L:L,MATCH($C1370,'Policy Characteristics'!$C:$C,0))),"",INDEX('Policy Characteristics'!L:L,MATCH($C1370,'Policy Characteristics'!$C:$C,0)))</f>
        <v>fuel-taxes.html</v>
      </c>
    </row>
    <row r="1371" spans="1:18" s="446" customFormat="1" x14ac:dyDescent="0.25">
      <c r="A1371" s="446" t="str">
        <f>IF(ISBLANK(INDEX('Policy Characteristics'!A:A,MATCH($C1371,'Policy Characteristics'!$C:$C,0))),"",INDEX('Policy Characteristics'!A:A,MATCH($C1371,'Policy Characteristics'!$C:$C,0)))</f>
        <v>Cross-Sector</v>
      </c>
      <c r="B1371" s="467" t="str">
        <f>IF(ISBLANK(INDEX('Policy Characteristics'!B:B,MATCH($C1371,'Policy Characteristics'!$C:$C,0))),"",INDEX('Policy Characteristics'!B:B,MATCH($C1371,'Policy Characteristics'!$C:$C,0)))</f>
        <v>Fuel Taxes or Subsidies</v>
      </c>
      <c r="C1371" s="298" t="str">
        <f t="shared" si="60"/>
        <v>Additional Fuel Tax or Subsidy Rate by Fuel</v>
      </c>
      <c r="D1371" s="294" t="s">
        <v>53</v>
      </c>
      <c r="E1371" s="294"/>
      <c r="F1371" s="294" t="s">
        <v>95</v>
      </c>
      <c r="G1371" s="445"/>
      <c r="H1371" s="20">
        <v>81</v>
      </c>
      <c r="I1371" s="470" t="s">
        <v>43</v>
      </c>
      <c r="J1371" s="469" t="str">
        <f>IF(ISBLANK(INDEX('Policy Characteristics'!D:D,MATCH($C1371,'Policy Characteristics'!$C:$C,0))),"",INDEX('Policy Characteristics'!D:D,MATCH($C1371,'Policy Characteristics'!$C:$C,0)))</f>
        <v>Fuel Taxes or Subsidies</v>
      </c>
      <c r="K1371" s="446" t="str">
        <f>IF(ISBLANK(INDEX('Policy Characteristics'!E:E,MATCH($C1371,'Policy Characteristics'!$C:$C,0))),"",INDEX('Policy Characteristics'!E:E,MATCH($C1371,'Policy Characteristics'!$C:$C,0)))</f>
        <v>cross fuel tax</v>
      </c>
      <c r="L1371" s="242">
        <f>IF(ISBLANK(INDEX('Policy Characteristics'!F:F,MATCH($C1371,'Policy Characteristics'!$C:$C,0))),"",INDEX('Policy Characteristics'!F:F,MATCH($C1371,'Policy Characteristics'!$C:$C,0)))</f>
        <v>-0.5</v>
      </c>
      <c r="M1371" s="242">
        <f>IF(ISBLANK(INDEX('Policy Characteristics'!G:G,MATCH($C1371,'Policy Characteristics'!$C:$C,0))),"",INDEX('Policy Characteristics'!G:G,MATCH($C1371,'Policy Characteristics'!$C:$C,0)))</f>
        <v>0.5</v>
      </c>
      <c r="N1371" s="242">
        <f>IF(ISBLANK(INDEX('Policy Characteristics'!H:H,MATCH($C1371,'Policy Characteristics'!$C:$C,0))),"",INDEX('Policy Characteristics'!H:H,MATCH($C1371,'Policy Characteristics'!$C:$C,0)))</f>
        <v>0.01</v>
      </c>
      <c r="O1371" s="446" t="str">
        <f>IF(ISBLANK(INDEX('Policy Characteristics'!I:I,MATCH($C1371,'Policy Characteristics'!$C:$C,0))),"",INDEX('Policy Characteristics'!I:I,MATCH($C1371,'Policy Characteristics'!$C:$C,0)))</f>
        <v>% of BAU price</v>
      </c>
      <c r="P1371" s="446" t="str">
        <f>IF(ISBLANK(INDEX('Policy Characteristics'!J:J,MATCH($C1371,'Policy Characteristics'!$C:$C,0))),"",INDEX('Policy Characteristics'!J:J,MATCH($C1371,'Policy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1" s="446" t="str">
        <f>IF(ISBLANK(INDEX('Policy Characteristics'!K:K,MATCH($C1371,'Policy Characteristics'!$C:$C,0))),"",INDEX('Policy Characteristics'!K:K,MATCH($C1371,'Policy Characteristics'!$C:$C,0)))</f>
        <v>fuels.html#fuel-taxes</v>
      </c>
      <c r="R1371" s="446" t="str">
        <f>IF(ISBLANK(INDEX('Policy Characteristics'!L:L,MATCH($C1371,'Policy Characteristics'!$C:$C,0))),"",INDEX('Policy Characteristics'!L:L,MATCH($C1371,'Policy Characteristics'!$C:$C,0)))</f>
        <v>fuel-taxes.html</v>
      </c>
    </row>
    <row r="1372" spans="1:18" s="446" customFormat="1" x14ac:dyDescent="0.25">
      <c r="A1372" s="446" t="str">
        <f>IF(ISBLANK(INDEX('Policy Characteristics'!A:A,MATCH($C1372,'Policy Characteristics'!$C:$C,0))),"",INDEX('Policy Characteristics'!A:A,MATCH($C1372,'Policy Characteristics'!$C:$C,0)))</f>
        <v>Cross-Sector</v>
      </c>
      <c r="B1372" s="467" t="str">
        <f>IF(ISBLANK(INDEX('Policy Characteristics'!B:B,MATCH($C1372,'Policy Characteristics'!$C:$C,0))),"",INDEX('Policy Characteristics'!B:B,MATCH($C1372,'Policy Characteristics'!$C:$C,0)))</f>
        <v>Fuel Taxes or Subsidies</v>
      </c>
      <c r="C1372" s="298" t="str">
        <f t="shared" si="60"/>
        <v>Additional Fuel Tax or Subsidy Rate by Fuel</v>
      </c>
      <c r="D1372" s="294" t="s">
        <v>54</v>
      </c>
      <c r="E1372" s="294"/>
      <c r="F1372" s="294" t="s">
        <v>96</v>
      </c>
      <c r="G1372" s="445"/>
      <c r="H1372" s="20">
        <v>82</v>
      </c>
      <c r="I1372" s="470" t="s">
        <v>43</v>
      </c>
      <c r="J1372" s="469" t="str">
        <f>IF(ISBLANK(INDEX('Policy Characteristics'!D:D,MATCH($C1372,'Policy Characteristics'!$C:$C,0))),"",INDEX('Policy Characteristics'!D:D,MATCH($C1372,'Policy Characteristics'!$C:$C,0)))</f>
        <v>Fuel Taxes or Subsidies</v>
      </c>
      <c r="K1372" s="446" t="str">
        <f>IF(ISBLANK(INDEX('Policy Characteristics'!E:E,MATCH($C1372,'Policy Characteristics'!$C:$C,0))),"",INDEX('Policy Characteristics'!E:E,MATCH($C1372,'Policy Characteristics'!$C:$C,0)))</f>
        <v>cross fuel tax</v>
      </c>
      <c r="L1372" s="242">
        <f>IF(ISBLANK(INDEX('Policy Characteristics'!F:F,MATCH($C1372,'Policy Characteristics'!$C:$C,0))),"",INDEX('Policy Characteristics'!F:F,MATCH($C1372,'Policy Characteristics'!$C:$C,0)))</f>
        <v>-0.5</v>
      </c>
      <c r="M1372" s="242">
        <f>IF(ISBLANK(INDEX('Policy Characteristics'!G:G,MATCH($C1372,'Policy Characteristics'!$C:$C,0))),"",INDEX('Policy Characteristics'!G:G,MATCH($C1372,'Policy Characteristics'!$C:$C,0)))</f>
        <v>0.5</v>
      </c>
      <c r="N1372" s="242">
        <f>IF(ISBLANK(INDEX('Policy Characteristics'!H:H,MATCH($C1372,'Policy Characteristics'!$C:$C,0))),"",INDEX('Policy Characteristics'!H:H,MATCH($C1372,'Policy Characteristics'!$C:$C,0)))</f>
        <v>0.01</v>
      </c>
      <c r="O1372" s="446" t="str">
        <f>IF(ISBLANK(INDEX('Policy Characteristics'!I:I,MATCH($C1372,'Policy Characteristics'!$C:$C,0))),"",INDEX('Policy Characteristics'!I:I,MATCH($C1372,'Policy Characteristics'!$C:$C,0)))</f>
        <v>% of BAU price</v>
      </c>
      <c r="P1372" s="446" t="str">
        <f>IF(ISBLANK(INDEX('Policy Characteristics'!J:J,MATCH($C1372,'Policy Characteristics'!$C:$C,0))),"",INDEX('Policy Characteristics'!J:J,MATCH($C1372,'Policy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2" s="446" t="str">
        <f>IF(ISBLANK(INDEX('Policy Characteristics'!K:K,MATCH($C1372,'Policy Characteristics'!$C:$C,0))),"",INDEX('Policy Characteristics'!K:K,MATCH($C1372,'Policy Characteristics'!$C:$C,0)))</f>
        <v>fuels.html#fuel-taxes</v>
      </c>
      <c r="R1372" s="446" t="str">
        <f>IF(ISBLANK(INDEX('Policy Characteristics'!L:L,MATCH($C1372,'Policy Characteristics'!$C:$C,0))),"",INDEX('Policy Characteristics'!L:L,MATCH($C1372,'Policy Characteristics'!$C:$C,0)))</f>
        <v>fuel-taxes.html</v>
      </c>
    </row>
    <row r="1373" spans="1:18" s="446" customFormat="1" x14ac:dyDescent="0.25">
      <c r="A1373" s="446" t="str">
        <f>IF(ISBLANK(INDEX('Policy Characteristics'!A:A,MATCH($C1373,'Policy Characteristics'!$C:$C,0))),"",INDEX('Policy Characteristics'!A:A,MATCH($C1373,'Policy Characteristics'!$C:$C,0)))</f>
        <v>Cross-Sector</v>
      </c>
      <c r="B1373" s="467" t="str">
        <f>IF(ISBLANK(INDEX('Policy Characteristics'!B:B,MATCH($C1373,'Policy Characteristics'!$C:$C,0))),"",INDEX('Policy Characteristics'!B:B,MATCH($C1373,'Policy Characteristics'!$C:$C,0)))</f>
        <v>Fuel Taxes or Subsidies</v>
      </c>
      <c r="C1373" s="298" t="str">
        <f t="shared" si="60"/>
        <v>Additional Fuel Tax or Subsidy Rate by Fuel</v>
      </c>
      <c r="D1373" s="294" t="s">
        <v>55</v>
      </c>
      <c r="E1373" s="294"/>
      <c r="F1373" s="294" t="s">
        <v>97</v>
      </c>
      <c r="G1373" s="445"/>
      <c r="H1373" s="20">
        <v>740</v>
      </c>
      <c r="I1373" s="470" t="s">
        <v>44</v>
      </c>
      <c r="J1373" s="469" t="str">
        <f>IF(ISBLANK(INDEX('Policy Characteristics'!D:D,MATCH($C1373,'Policy Characteristics'!$C:$C,0))),"",INDEX('Policy Characteristics'!D:D,MATCH($C1373,'Policy Characteristics'!$C:$C,0)))</f>
        <v>Fuel Taxes or Subsidies</v>
      </c>
      <c r="K1373" s="446" t="str">
        <f>IF(ISBLANK(INDEX('Policy Characteristics'!E:E,MATCH($C1373,'Policy Characteristics'!$C:$C,0))),"",INDEX('Policy Characteristics'!E:E,MATCH($C1373,'Policy Characteristics'!$C:$C,0)))</f>
        <v>cross fuel tax</v>
      </c>
      <c r="L1373" s="242">
        <f>IF(ISBLANK(INDEX('Policy Characteristics'!F:F,MATCH($C1373,'Policy Characteristics'!$C:$C,0))),"",INDEX('Policy Characteristics'!F:F,MATCH($C1373,'Policy Characteristics'!$C:$C,0)))</f>
        <v>-0.5</v>
      </c>
      <c r="M1373" s="242">
        <f>IF(ISBLANK(INDEX('Policy Characteristics'!G:G,MATCH($C1373,'Policy Characteristics'!$C:$C,0))),"",INDEX('Policy Characteristics'!G:G,MATCH($C1373,'Policy Characteristics'!$C:$C,0)))</f>
        <v>0.5</v>
      </c>
      <c r="N1373" s="242">
        <f>IF(ISBLANK(INDEX('Policy Characteristics'!H:H,MATCH($C1373,'Policy Characteristics'!$C:$C,0))),"",INDEX('Policy Characteristics'!H:H,MATCH($C1373,'Policy Characteristics'!$C:$C,0)))</f>
        <v>0.01</v>
      </c>
      <c r="O1373" s="446" t="str">
        <f>IF(ISBLANK(INDEX('Policy Characteristics'!I:I,MATCH($C1373,'Policy Characteristics'!$C:$C,0))),"",INDEX('Policy Characteristics'!I:I,MATCH($C1373,'Policy Characteristics'!$C:$C,0)))</f>
        <v>% of BAU price</v>
      </c>
      <c r="P1373" s="446" t="str">
        <f>IF(ISBLANK(INDEX('Policy Characteristics'!J:J,MATCH($C1373,'Policy Characteristics'!$C:$C,0))),"",INDEX('Policy Characteristics'!J:J,MATCH($C1373,'Policy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3" s="446" t="str">
        <f>IF(ISBLANK(INDEX('Policy Characteristics'!K:K,MATCH($C1373,'Policy Characteristics'!$C:$C,0))),"",INDEX('Policy Characteristics'!K:K,MATCH($C1373,'Policy Characteristics'!$C:$C,0)))</f>
        <v>fuels.html#fuel-taxes</v>
      </c>
      <c r="R1373" s="446" t="str">
        <f>IF(ISBLANK(INDEX('Policy Characteristics'!L:L,MATCH($C1373,'Policy Characteristics'!$C:$C,0))),"",INDEX('Policy Characteristics'!L:L,MATCH($C1373,'Policy Characteristics'!$C:$C,0)))</f>
        <v>fuel-taxes.html</v>
      </c>
    </row>
    <row r="1374" spans="1:18" s="446" customFormat="1" x14ac:dyDescent="0.25">
      <c r="A1374" s="446" t="str">
        <f>IF(ISBLANK(INDEX('Policy Characteristics'!A:A,MATCH($C1374,'Policy Characteristics'!$C:$C,0))),"",INDEX('Policy Characteristics'!A:A,MATCH($C1374,'Policy Characteristics'!$C:$C,0)))</f>
        <v>Cross-Sector</v>
      </c>
      <c r="B1374" s="467" t="str">
        <f>IF(ISBLANK(INDEX('Policy Characteristics'!B:B,MATCH($C1374,'Policy Characteristics'!$C:$C,0))),"",INDEX('Policy Characteristics'!B:B,MATCH($C1374,'Policy Characteristics'!$C:$C,0)))</f>
        <v>Fuel Taxes or Subsidies</v>
      </c>
      <c r="C1374" s="298" t="str">
        <f t="shared" si="60"/>
        <v>Additional Fuel Tax or Subsidy Rate by Fuel</v>
      </c>
      <c r="D1374" s="294" t="s">
        <v>56</v>
      </c>
      <c r="E1374" s="294"/>
      <c r="F1374" s="294" t="s">
        <v>98</v>
      </c>
      <c r="G1374" s="445"/>
      <c r="H1374" s="20">
        <v>741</v>
      </c>
      <c r="I1374" s="470" t="s">
        <v>44</v>
      </c>
      <c r="J1374" s="469" t="str">
        <f>IF(ISBLANK(INDEX('Policy Characteristics'!D:D,MATCH($C1374,'Policy Characteristics'!$C:$C,0))),"",INDEX('Policy Characteristics'!D:D,MATCH($C1374,'Policy Characteristics'!$C:$C,0)))</f>
        <v>Fuel Taxes or Subsidies</v>
      </c>
      <c r="K1374" s="446" t="str">
        <f>IF(ISBLANK(INDEX('Policy Characteristics'!E:E,MATCH($C1374,'Policy Characteristics'!$C:$C,0))),"",INDEX('Policy Characteristics'!E:E,MATCH($C1374,'Policy Characteristics'!$C:$C,0)))</f>
        <v>cross fuel tax</v>
      </c>
      <c r="L1374" s="242">
        <f>IF(ISBLANK(INDEX('Policy Characteristics'!F:F,MATCH($C1374,'Policy Characteristics'!$C:$C,0))),"",INDEX('Policy Characteristics'!F:F,MATCH($C1374,'Policy Characteristics'!$C:$C,0)))</f>
        <v>-0.5</v>
      </c>
      <c r="M1374" s="242">
        <f>IF(ISBLANK(INDEX('Policy Characteristics'!G:G,MATCH($C1374,'Policy Characteristics'!$C:$C,0))),"",INDEX('Policy Characteristics'!G:G,MATCH($C1374,'Policy Characteristics'!$C:$C,0)))</f>
        <v>0.5</v>
      </c>
      <c r="N1374" s="242">
        <f>IF(ISBLANK(INDEX('Policy Characteristics'!H:H,MATCH($C1374,'Policy Characteristics'!$C:$C,0))),"",INDEX('Policy Characteristics'!H:H,MATCH($C1374,'Policy Characteristics'!$C:$C,0)))</f>
        <v>0.01</v>
      </c>
      <c r="O1374" s="446" t="str">
        <f>IF(ISBLANK(INDEX('Policy Characteristics'!I:I,MATCH($C1374,'Policy Characteristics'!$C:$C,0))),"",INDEX('Policy Characteristics'!I:I,MATCH($C1374,'Policy Characteristics'!$C:$C,0)))</f>
        <v>% of BAU price</v>
      </c>
      <c r="P1374" s="446" t="str">
        <f>IF(ISBLANK(INDEX('Policy Characteristics'!J:J,MATCH($C1374,'Policy Characteristics'!$C:$C,0))),"",INDEX('Policy Characteristics'!J:J,MATCH($C1374,'Policy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4" s="446" t="str">
        <f>IF(ISBLANK(INDEX('Policy Characteristics'!K:K,MATCH($C1374,'Policy Characteristics'!$C:$C,0))),"",INDEX('Policy Characteristics'!K:K,MATCH($C1374,'Policy Characteristics'!$C:$C,0)))</f>
        <v>fuels.html#fuel-taxes</v>
      </c>
      <c r="R1374" s="446" t="str">
        <f>IF(ISBLANK(INDEX('Policy Characteristics'!L:L,MATCH($C1374,'Policy Characteristics'!$C:$C,0))),"",INDEX('Policy Characteristics'!L:L,MATCH($C1374,'Policy Characteristics'!$C:$C,0)))</f>
        <v>fuel-taxes.html</v>
      </c>
    </row>
    <row r="1375" spans="1:18" x14ac:dyDescent="0.25">
      <c r="A1375" s="446" t="str">
        <f>IF(ISBLANK(INDEX('Policy Characteristics'!A:A,MATCH($C1375,'Policy Characteristics'!$C:$C,0))),"",INDEX('Policy Characteristics'!A:A,MATCH($C1375,'Policy Characteristics'!$C:$C,0)))</f>
        <v>Cross-Sector</v>
      </c>
      <c r="B1375" s="467" t="str">
        <f>IF(ISBLANK(INDEX('Policy Characteristics'!B:B,MATCH($C1375,'Policy Characteristics'!$C:$C,0))),"",INDEX('Policy Characteristics'!B:B,MATCH($C1375,'Policy Characteristics'!$C:$C,0)))</f>
        <v>Fuel Taxes or Subsidies</v>
      </c>
      <c r="C1375" s="298" t="str">
        <f t="shared" si="60"/>
        <v>Additional Fuel Tax or Subsidy Rate by Fuel</v>
      </c>
      <c r="D1375" s="294" t="s">
        <v>2472</v>
      </c>
      <c r="E1375" s="294"/>
      <c r="F1375" s="294" t="s">
        <v>2473</v>
      </c>
      <c r="G1375" s="445"/>
      <c r="H1375" s="20">
        <v>742</v>
      </c>
      <c r="I1375" s="470" t="s">
        <v>44</v>
      </c>
      <c r="J1375" s="469" t="str">
        <f>IF(ISBLANK(INDEX('Policy Characteristics'!D:D,MATCH($C1375,'Policy Characteristics'!$C:$C,0))),"",INDEX('Policy Characteristics'!D:D,MATCH($C1375,'Policy Characteristics'!$C:$C,0)))</f>
        <v>Fuel Taxes or Subsidies</v>
      </c>
      <c r="K1375" s="446" t="str">
        <f>IF(ISBLANK(INDEX('Policy Characteristics'!E:E,MATCH($C1375,'Policy Characteristics'!$C:$C,0))),"",INDEX('Policy Characteristics'!E:E,MATCH($C1375,'Policy Characteristics'!$C:$C,0)))</f>
        <v>cross fuel tax</v>
      </c>
      <c r="L1375" s="242">
        <f>IF(ISBLANK(INDEX('Policy Characteristics'!F:F,MATCH($C1375,'Policy Characteristics'!$C:$C,0))),"",INDEX('Policy Characteristics'!F:F,MATCH($C1375,'Policy Characteristics'!$C:$C,0)))</f>
        <v>-0.5</v>
      </c>
      <c r="M1375" s="242">
        <f>IF(ISBLANK(INDEX('Policy Characteristics'!G:G,MATCH($C1375,'Policy Characteristics'!$C:$C,0))),"",INDEX('Policy Characteristics'!G:G,MATCH($C1375,'Policy Characteristics'!$C:$C,0)))</f>
        <v>0.5</v>
      </c>
      <c r="N1375" s="242">
        <f>IF(ISBLANK(INDEX('Policy Characteristics'!H:H,MATCH($C1375,'Policy Characteristics'!$C:$C,0))),"",INDEX('Policy Characteristics'!H:H,MATCH($C1375,'Policy Characteristics'!$C:$C,0)))</f>
        <v>0.01</v>
      </c>
      <c r="O1375" s="446" t="str">
        <f>IF(ISBLANK(INDEX('Policy Characteristics'!I:I,MATCH($C1375,'Policy Characteristics'!$C:$C,0))),"",INDEX('Policy Characteristics'!I:I,MATCH($C1375,'Policy Characteristics'!$C:$C,0)))</f>
        <v>% of BAU price</v>
      </c>
      <c r="P1375" s="446" t="str">
        <f>IF(ISBLANK(INDEX('Policy Characteristics'!J:J,MATCH($C1375,'Policy Characteristics'!$C:$C,0))),"",INDEX('Policy Characteristics'!J:J,MATCH($C1375,'Policy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5" s="446" t="str">
        <f>IF(ISBLANK(INDEX('Policy Characteristics'!K:K,MATCH($C1375,'Policy Characteristics'!$C:$C,0))),"",INDEX('Policy Characteristics'!K:K,MATCH($C1375,'Policy Characteristics'!$C:$C,0)))</f>
        <v>fuels.html#fuel-taxes</v>
      </c>
      <c r="R1375" s="446" t="str">
        <f>IF(ISBLANK(INDEX('Policy Characteristics'!L:L,MATCH($C1375,'Policy Characteristics'!$C:$C,0))),"",INDEX('Policy Characteristics'!L:L,MATCH($C1375,'Policy Characteristics'!$C:$C,0)))</f>
        <v>fuel-taxes.html</v>
      </c>
    </row>
    <row r="1376" spans="1:18" x14ac:dyDescent="0.25">
      <c r="A1376" s="446" t="str">
        <f>IF(ISBLANK(INDEX('Policy Characteristics'!A:A,MATCH($C1376,'Policy Characteristics'!$C:$C,0))),"",INDEX('Policy Characteristics'!A:A,MATCH($C1376,'Policy Characteristics'!$C:$C,0)))</f>
        <v>Cross-Sector</v>
      </c>
      <c r="B1376" s="467" t="str">
        <f>IF(ISBLANK(INDEX('Policy Characteristics'!B:B,MATCH($C1376,'Policy Characteristics'!$C:$C,0))),"",INDEX('Policy Characteristics'!B:B,MATCH($C1376,'Policy Characteristics'!$C:$C,0)))</f>
        <v>Fuel Taxes or Subsidies</v>
      </c>
      <c r="C1376" s="298" t="str">
        <f t="shared" si="60"/>
        <v>Additional Fuel Tax or Subsidy Rate by Fuel</v>
      </c>
      <c r="D1376" s="294" t="s">
        <v>75</v>
      </c>
      <c r="E1376" s="294"/>
      <c r="F1376" s="294" t="s">
        <v>99</v>
      </c>
      <c r="G1376" s="445"/>
      <c r="H1376" s="20">
        <v>743</v>
      </c>
      <c r="I1376" s="470" t="s">
        <v>44</v>
      </c>
      <c r="J1376" s="469" t="str">
        <f>IF(ISBLANK(INDEX('Policy Characteristics'!D:D,MATCH($C1376,'Policy Characteristics'!$C:$C,0))),"",INDEX('Policy Characteristics'!D:D,MATCH($C1376,'Policy Characteristics'!$C:$C,0)))</f>
        <v>Fuel Taxes or Subsidies</v>
      </c>
      <c r="K1376" s="446" t="str">
        <f>IF(ISBLANK(INDEX('Policy Characteristics'!E:E,MATCH($C1376,'Policy Characteristics'!$C:$C,0))),"",INDEX('Policy Characteristics'!E:E,MATCH($C1376,'Policy Characteristics'!$C:$C,0)))</f>
        <v>cross fuel tax</v>
      </c>
      <c r="L1376" s="242">
        <f>IF(ISBLANK(INDEX('Policy Characteristics'!F:F,MATCH($C1376,'Policy Characteristics'!$C:$C,0))),"",INDEX('Policy Characteristics'!F:F,MATCH($C1376,'Policy Characteristics'!$C:$C,0)))</f>
        <v>-0.5</v>
      </c>
      <c r="M1376" s="242">
        <f>IF(ISBLANK(INDEX('Policy Characteristics'!G:G,MATCH($C1376,'Policy Characteristics'!$C:$C,0))),"",INDEX('Policy Characteristics'!G:G,MATCH($C1376,'Policy Characteristics'!$C:$C,0)))</f>
        <v>0.5</v>
      </c>
      <c r="N1376" s="242">
        <f>IF(ISBLANK(INDEX('Policy Characteristics'!H:H,MATCH($C1376,'Policy Characteristics'!$C:$C,0))),"",INDEX('Policy Characteristics'!H:H,MATCH($C1376,'Policy Characteristics'!$C:$C,0)))</f>
        <v>0.01</v>
      </c>
      <c r="O1376" s="446" t="str">
        <f>IF(ISBLANK(INDEX('Policy Characteristics'!I:I,MATCH($C1376,'Policy Characteristics'!$C:$C,0))),"",INDEX('Policy Characteristics'!I:I,MATCH($C1376,'Policy Characteristics'!$C:$C,0)))</f>
        <v>% of BAU price</v>
      </c>
      <c r="P1376" s="446" t="str">
        <f>IF(ISBLANK(INDEX('Policy Characteristics'!J:J,MATCH($C1376,'Policy Characteristics'!$C:$C,0))),"",INDEX('Policy Characteristics'!J:J,MATCH($C1376,'Policy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6" s="446" t="str">
        <f>IF(ISBLANK(INDEX('Policy Characteristics'!K:K,MATCH($C1376,'Policy Characteristics'!$C:$C,0))),"",INDEX('Policy Characteristics'!K:K,MATCH($C1376,'Policy Characteristics'!$C:$C,0)))</f>
        <v>fuels.html#fuel-taxes</v>
      </c>
      <c r="R1376" s="446" t="str">
        <f>IF(ISBLANK(INDEX('Policy Characteristics'!L:L,MATCH($C1376,'Policy Characteristics'!$C:$C,0))),"",INDEX('Policy Characteristics'!L:L,MATCH($C1376,'Policy Characteristics'!$C:$C,0)))</f>
        <v>fuel-taxes.html</v>
      </c>
    </row>
    <row r="1377" spans="1:18" x14ac:dyDescent="0.25">
      <c r="A1377" s="446" t="str">
        <f>IF(ISBLANK(INDEX('Policy Characteristics'!A:A,MATCH($C1377,'Policy Characteristics'!$C:$C,0))),"",INDEX('Policy Characteristics'!A:A,MATCH($C1377,'Policy Characteristics'!$C:$C,0)))</f>
        <v>Cross-Sector</v>
      </c>
      <c r="B1377" s="467" t="str">
        <f>IF(ISBLANK(INDEX('Policy Characteristics'!B:B,MATCH($C1377,'Policy Characteristics'!$C:$C,0))),"",INDEX('Policy Characteristics'!B:B,MATCH($C1377,'Policy Characteristics'!$C:$C,0)))</f>
        <v>Fuel Taxes or Subsidies</v>
      </c>
      <c r="C1377" s="298" t="str">
        <f t="shared" si="60"/>
        <v>Additional Fuel Tax or Subsidy Rate by Fuel</v>
      </c>
      <c r="D1377" s="294" t="s">
        <v>443</v>
      </c>
      <c r="E1377" s="294"/>
      <c r="F1377" s="294" t="s">
        <v>444</v>
      </c>
      <c r="G1377" s="445"/>
      <c r="H1377" s="20">
        <v>744</v>
      </c>
      <c r="I1377" s="470" t="s">
        <v>44</v>
      </c>
      <c r="J1377" s="469" t="str">
        <f>IF(ISBLANK(INDEX('Policy Characteristics'!D:D,MATCH($C1377,'Policy Characteristics'!$C:$C,0))),"",INDEX('Policy Characteristics'!D:D,MATCH($C1377,'Policy Characteristics'!$C:$C,0)))</f>
        <v>Fuel Taxes or Subsidies</v>
      </c>
      <c r="K1377" s="446" t="str">
        <f>IF(ISBLANK(INDEX('Policy Characteristics'!E:E,MATCH($C1377,'Policy Characteristics'!$C:$C,0))),"",INDEX('Policy Characteristics'!E:E,MATCH($C1377,'Policy Characteristics'!$C:$C,0)))</f>
        <v>cross fuel tax</v>
      </c>
      <c r="L1377" s="242">
        <f>IF(ISBLANK(INDEX('Policy Characteristics'!F:F,MATCH($C1377,'Policy Characteristics'!$C:$C,0))),"",INDEX('Policy Characteristics'!F:F,MATCH($C1377,'Policy Characteristics'!$C:$C,0)))</f>
        <v>-0.5</v>
      </c>
      <c r="M1377" s="242">
        <f>IF(ISBLANK(INDEX('Policy Characteristics'!G:G,MATCH($C1377,'Policy Characteristics'!$C:$C,0))),"",INDEX('Policy Characteristics'!G:G,MATCH($C1377,'Policy Characteristics'!$C:$C,0)))</f>
        <v>0.5</v>
      </c>
      <c r="N1377" s="242">
        <f>IF(ISBLANK(INDEX('Policy Characteristics'!H:H,MATCH($C1377,'Policy Characteristics'!$C:$C,0))),"",INDEX('Policy Characteristics'!H:H,MATCH($C1377,'Policy Characteristics'!$C:$C,0)))</f>
        <v>0.01</v>
      </c>
      <c r="O1377" s="446" t="str">
        <f>IF(ISBLANK(INDEX('Policy Characteristics'!I:I,MATCH($C1377,'Policy Characteristics'!$C:$C,0))),"",INDEX('Policy Characteristics'!I:I,MATCH($C1377,'Policy Characteristics'!$C:$C,0)))</f>
        <v>% of BAU price</v>
      </c>
      <c r="P1377" s="446" t="str">
        <f>IF(ISBLANK(INDEX('Policy Characteristics'!J:J,MATCH($C1377,'Policy Characteristics'!$C:$C,0))),"",INDEX('Policy Characteristics'!J:J,MATCH($C1377,'Policy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7" s="446" t="str">
        <f>IF(ISBLANK(INDEX('Policy Characteristics'!K:K,MATCH($C1377,'Policy Characteristics'!$C:$C,0))),"",INDEX('Policy Characteristics'!K:K,MATCH($C1377,'Policy Characteristics'!$C:$C,0)))</f>
        <v>fuels.html#fuel-taxes</v>
      </c>
      <c r="R1377" s="446" t="str">
        <f>IF(ISBLANK(INDEX('Policy Characteristics'!L:L,MATCH($C1377,'Policy Characteristics'!$C:$C,0))),"",INDEX('Policy Characteristics'!L:L,MATCH($C1377,'Policy Characteristics'!$C:$C,0)))</f>
        <v>fuel-taxes.html</v>
      </c>
    </row>
    <row r="1378" spans="1:18" x14ac:dyDescent="0.25">
      <c r="A1378" s="446" t="str">
        <f>IF(ISBLANK(INDEX('Policy Characteristics'!A:A,MATCH($C1378,'Policy Characteristics'!$C:$C,0))),"",INDEX('Policy Characteristics'!A:A,MATCH($C1378,'Policy Characteristics'!$C:$C,0)))</f>
        <v>Cross-Sector</v>
      </c>
      <c r="B1378" s="467" t="str">
        <f>IF(ISBLANK(INDEX('Policy Characteristics'!B:B,MATCH($C1378,'Policy Characteristics'!$C:$C,0))),"",INDEX('Policy Characteristics'!B:B,MATCH($C1378,'Policy Characteristics'!$C:$C,0)))</f>
        <v>Fuel Taxes or Subsidies</v>
      </c>
      <c r="C1378" s="298" t="str">
        <f t="shared" si="60"/>
        <v>Additional Fuel Tax or Subsidy Rate by Fuel</v>
      </c>
      <c r="D1378" s="294" t="s">
        <v>2464</v>
      </c>
      <c r="E1378" s="294"/>
      <c r="F1378" s="294" t="s">
        <v>2468</v>
      </c>
      <c r="G1378" s="445"/>
      <c r="H1378" s="20">
        <v>745</v>
      </c>
      <c r="I1378" s="470" t="s">
        <v>44</v>
      </c>
      <c r="J1378" s="469" t="str">
        <f>IF(ISBLANK(INDEX('Policy Characteristics'!D:D,MATCH($C1378,'Policy Characteristics'!$C:$C,0))),"",INDEX('Policy Characteristics'!D:D,MATCH($C1378,'Policy Characteristics'!$C:$C,0)))</f>
        <v>Fuel Taxes or Subsidies</v>
      </c>
      <c r="K1378" s="446" t="str">
        <f>IF(ISBLANK(INDEX('Policy Characteristics'!E:E,MATCH($C1378,'Policy Characteristics'!$C:$C,0))),"",INDEX('Policy Characteristics'!E:E,MATCH($C1378,'Policy Characteristics'!$C:$C,0)))</f>
        <v>cross fuel tax</v>
      </c>
      <c r="L1378" s="242">
        <f>IF(ISBLANK(INDEX('Policy Characteristics'!F:F,MATCH($C1378,'Policy Characteristics'!$C:$C,0))),"",INDEX('Policy Characteristics'!F:F,MATCH($C1378,'Policy Characteristics'!$C:$C,0)))</f>
        <v>-0.5</v>
      </c>
      <c r="M1378" s="242">
        <f>IF(ISBLANK(INDEX('Policy Characteristics'!G:G,MATCH($C1378,'Policy Characteristics'!$C:$C,0))),"",INDEX('Policy Characteristics'!G:G,MATCH($C1378,'Policy Characteristics'!$C:$C,0)))</f>
        <v>0.5</v>
      </c>
      <c r="N1378" s="242">
        <f>IF(ISBLANK(INDEX('Policy Characteristics'!H:H,MATCH($C1378,'Policy Characteristics'!$C:$C,0))),"",INDEX('Policy Characteristics'!H:H,MATCH($C1378,'Policy Characteristics'!$C:$C,0)))</f>
        <v>0.01</v>
      </c>
      <c r="O1378" s="446" t="str">
        <f>IF(ISBLANK(INDEX('Policy Characteristics'!I:I,MATCH($C1378,'Policy Characteristics'!$C:$C,0))),"",INDEX('Policy Characteristics'!I:I,MATCH($C1378,'Policy Characteristics'!$C:$C,0)))</f>
        <v>% of BAU price</v>
      </c>
      <c r="P1378" s="446" t="str">
        <f>IF(ISBLANK(INDEX('Policy Characteristics'!J:J,MATCH($C1378,'Policy Characteristics'!$C:$C,0))),"",INDEX('Policy Characteristics'!J:J,MATCH($C1378,'Policy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8" s="446" t="str">
        <f>IF(ISBLANK(INDEX('Policy Characteristics'!K:K,MATCH($C1378,'Policy Characteristics'!$C:$C,0))),"",INDEX('Policy Characteristics'!K:K,MATCH($C1378,'Policy Characteristics'!$C:$C,0)))</f>
        <v>fuels.html#fuel-taxes</v>
      </c>
      <c r="R1378" s="446" t="str">
        <f>IF(ISBLANK(INDEX('Policy Characteristics'!L:L,MATCH($C1378,'Policy Characteristics'!$C:$C,0))),"",INDEX('Policy Characteristics'!L:L,MATCH($C1378,'Policy Characteristics'!$C:$C,0)))</f>
        <v>fuel-taxes.html</v>
      </c>
    </row>
    <row r="1379" spans="1:18" x14ac:dyDescent="0.25">
      <c r="A1379" s="446" t="str">
        <f>IF(ISBLANK(INDEX('Policy Characteristics'!A:A,MATCH($C1379,'Policy Characteristics'!$C:$C,0))),"",INDEX('Policy Characteristics'!A:A,MATCH($C1379,'Policy Characteristics'!$C:$C,0)))</f>
        <v>Cross-Sector</v>
      </c>
      <c r="B1379" s="467" t="str">
        <f>IF(ISBLANK(INDEX('Policy Characteristics'!B:B,MATCH($C1379,'Policy Characteristics'!$C:$C,0))),"",INDEX('Policy Characteristics'!B:B,MATCH($C1379,'Policy Characteristics'!$C:$C,0)))</f>
        <v>Fuel Taxes or Subsidies</v>
      </c>
      <c r="C1379" s="298" t="str">
        <f t="shared" si="60"/>
        <v>Additional Fuel Tax or Subsidy Rate by Fuel</v>
      </c>
      <c r="D1379" s="294" t="s">
        <v>2474</v>
      </c>
      <c r="E1379" s="294"/>
      <c r="F1379" s="294" t="s">
        <v>2475</v>
      </c>
      <c r="G1379" s="445"/>
      <c r="H1379" s="20">
        <v>746</v>
      </c>
      <c r="I1379" s="470" t="s">
        <v>44</v>
      </c>
      <c r="J1379" s="469" t="str">
        <f>IF(ISBLANK(INDEX('Policy Characteristics'!D:D,MATCH($C1379,'Policy Characteristics'!$C:$C,0))),"",INDEX('Policy Characteristics'!D:D,MATCH($C1379,'Policy Characteristics'!$C:$C,0)))</f>
        <v>Fuel Taxes or Subsidies</v>
      </c>
      <c r="K1379" s="446" t="str">
        <f>IF(ISBLANK(INDEX('Policy Characteristics'!E:E,MATCH($C1379,'Policy Characteristics'!$C:$C,0))),"",INDEX('Policy Characteristics'!E:E,MATCH($C1379,'Policy Characteristics'!$C:$C,0)))</f>
        <v>cross fuel tax</v>
      </c>
      <c r="L1379" s="242">
        <f>IF(ISBLANK(INDEX('Policy Characteristics'!F:F,MATCH($C1379,'Policy Characteristics'!$C:$C,0))),"",INDEX('Policy Characteristics'!F:F,MATCH($C1379,'Policy Characteristics'!$C:$C,0)))</f>
        <v>-0.5</v>
      </c>
      <c r="M1379" s="242">
        <f>IF(ISBLANK(INDEX('Policy Characteristics'!G:G,MATCH($C1379,'Policy Characteristics'!$C:$C,0))),"",INDEX('Policy Characteristics'!G:G,MATCH($C1379,'Policy Characteristics'!$C:$C,0)))</f>
        <v>0.5</v>
      </c>
      <c r="N1379" s="242">
        <f>IF(ISBLANK(INDEX('Policy Characteristics'!H:H,MATCH($C1379,'Policy Characteristics'!$C:$C,0))),"",INDEX('Policy Characteristics'!H:H,MATCH($C1379,'Policy Characteristics'!$C:$C,0)))</f>
        <v>0.01</v>
      </c>
      <c r="O1379" s="446" t="str">
        <f>IF(ISBLANK(INDEX('Policy Characteristics'!I:I,MATCH($C1379,'Policy Characteristics'!$C:$C,0))),"",INDEX('Policy Characteristics'!I:I,MATCH($C1379,'Policy Characteristics'!$C:$C,0)))</f>
        <v>% of BAU price</v>
      </c>
      <c r="P1379" s="446" t="str">
        <f>IF(ISBLANK(INDEX('Policy Characteristics'!J:J,MATCH($C1379,'Policy Characteristics'!$C:$C,0))),"",INDEX('Policy Characteristics'!J:J,MATCH($C1379,'Policy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9" s="446" t="str">
        <f>IF(ISBLANK(INDEX('Policy Characteristics'!K:K,MATCH($C1379,'Policy Characteristics'!$C:$C,0))),"",INDEX('Policy Characteristics'!K:K,MATCH($C1379,'Policy Characteristics'!$C:$C,0)))</f>
        <v>fuels.html#fuel-taxes</v>
      </c>
      <c r="R1379" s="446" t="str">
        <f>IF(ISBLANK(INDEX('Policy Characteristics'!L:L,MATCH($C1379,'Policy Characteristics'!$C:$C,0))),"",INDEX('Policy Characteristics'!L:L,MATCH($C1379,'Policy Characteristics'!$C:$C,0)))</f>
        <v>fuel-taxes.html</v>
      </c>
    </row>
    <row r="1380" spans="1:18" x14ac:dyDescent="0.25">
      <c r="A1380" s="446" t="str">
        <f>IF(ISBLANK(INDEX('Policy Characteristics'!A:A,MATCH($C1380,'Policy Characteristics'!$C:$C,0))),"",INDEX('Policy Characteristics'!A:A,MATCH($C1380,'Policy Characteristics'!$C:$C,0)))</f>
        <v>Cross-Sector</v>
      </c>
      <c r="B1380" s="467" t="str">
        <f>IF(ISBLANK(INDEX('Policy Characteristics'!B:B,MATCH($C1380,'Policy Characteristics'!$C:$C,0))),"",INDEX('Policy Characteristics'!B:B,MATCH($C1380,'Policy Characteristics'!$C:$C,0)))</f>
        <v>Fuel Taxes or Subsidies</v>
      </c>
      <c r="C1380" s="298" t="str">
        <f t="shared" ref="C1380:C1382" si="61">C$1366</f>
        <v>Additional Fuel Tax or Subsidy Rate by Fuel</v>
      </c>
      <c r="D1380" s="294" t="s">
        <v>2465</v>
      </c>
      <c r="E1380" s="294"/>
      <c r="F1380" s="294" t="s">
        <v>2469</v>
      </c>
      <c r="G1380" s="445"/>
      <c r="H1380" s="20">
        <v>747</v>
      </c>
      <c r="I1380" s="470" t="s">
        <v>44</v>
      </c>
      <c r="J1380" s="469" t="str">
        <f>IF(ISBLANK(INDEX('Policy Characteristics'!D:D,MATCH($C1380,'Policy Characteristics'!$C:$C,0))),"",INDEX('Policy Characteristics'!D:D,MATCH($C1380,'Policy Characteristics'!$C:$C,0)))</f>
        <v>Fuel Taxes or Subsidies</v>
      </c>
      <c r="K1380" s="446" t="str">
        <f>IF(ISBLANK(INDEX('Policy Characteristics'!E:E,MATCH($C1380,'Policy Characteristics'!$C:$C,0))),"",INDEX('Policy Characteristics'!E:E,MATCH($C1380,'Policy Characteristics'!$C:$C,0)))</f>
        <v>cross fuel tax</v>
      </c>
      <c r="L1380" s="242">
        <f>IF(ISBLANK(INDEX('Policy Characteristics'!F:F,MATCH($C1380,'Policy Characteristics'!$C:$C,0))),"",INDEX('Policy Characteristics'!F:F,MATCH($C1380,'Policy Characteristics'!$C:$C,0)))</f>
        <v>-0.5</v>
      </c>
      <c r="M1380" s="242">
        <f>IF(ISBLANK(INDEX('Policy Characteristics'!G:G,MATCH($C1380,'Policy Characteristics'!$C:$C,0))),"",INDEX('Policy Characteristics'!G:G,MATCH($C1380,'Policy Characteristics'!$C:$C,0)))</f>
        <v>0.5</v>
      </c>
      <c r="N1380" s="242">
        <f>IF(ISBLANK(INDEX('Policy Characteristics'!H:H,MATCH($C1380,'Policy Characteristics'!$C:$C,0))),"",INDEX('Policy Characteristics'!H:H,MATCH($C1380,'Policy Characteristics'!$C:$C,0)))</f>
        <v>0.01</v>
      </c>
      <c r="O1380" s="446" t="str">
        <f>IF(ISBLANK(INDEX('Policy Characteristics'!I:I,MATCH($C1380,'Policy Characteristics'!$C:$C,0))),"",INDEX('Policy Characteristics'!I:I,MATCH($C1380,'Policy Characteristics'!$C:$C,0)))</f>
        <v>% of BAU price</v>
      </c>
      <c r="P1380" s="446" t="str">
        <f>IF(ISBLANK(INDEX('Policy Characteristics'!J:J,MATCH($C1380,'Policy Characteristics'!$C:$C,0))),"",INDEX('Policy Characteristics'!J:J,MATCH($C1380,'Policy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80" s="446" t="str">
        <f>IF(ISBLANK(INDEX('Policy Characteristics'!K:K,MATCH($C1380,'Policy Characteristics'!$C:$C,0))),"",INDEX('Policy Characteristics'!K:K,MATCH($C1380,'Policy Characteristics'!$C:$C,0)))</f>
        <v>fuels.html#fuel-taxes</v>
      </c>
      <c r="R1380" s="446" t="str">
        <f>IF(ISBLANK(INDEX('Policy Characteristics'!L:L,MATCH($C1380,'Policy Characteristics'!$C:$C,0))),"",INDEX('Policy Characteristics'!L:L,MATCH($C1380,'Policy Characteristics'!$C:$C,0)))</f>
        <v>fuel-taxes.html</v>
      </c>
    </row>
    <row r="1381" spans="1:18" x14ac:dyDescent="0.25">
      <c r="A1381" s="446" t="str">
        <f>IF(ISBLANK(INDEX('Policy Characteristics'!A:A,MATCH($C1381,'Policy Characteristics'!$C:$C,0))),"",INDEX('Policy Characteristics'!A:A,MATCH($C1381,'Policy Characteristics'!$C:$C,0)))</f>
        <v>Cross-Sector</v>
      </c>
      <c r="B1381" s="467" t="str">
        <f>IF(ISBLANK(INDEX('Policy Characteristics'!B:B,MATCH($C1381,'Policy Characteristics'!$C:$C,0))),"",INDEX('Policy Characteristics'!B:B,MATCH($C1381,'Policy Characteristics'!$C:$C,0)))</f>
        <v>Fuel Taxes or Subsidies</v>
      </c>
      <c r="C1381" s="298" t="str">
        <f t="shared" si="61"/>
        <v>Additional Fuel Tax or Subsidy Rate by Fuel</v>
      </c>
      <c r="D1381" s="294" t="s">
        <v>2466</v>
      </c>
      <c r="E1381" s="294"/>
      <c r="F1381" s="294" t="s">
        <v>2470</v>
      </c>
      <c r="G1381" s="445"/>
      <c r="H1381" s="20">
        <v>748</v>
      </c>
      <c r="I1381" s="470" t="s">
        <v>44</v>
      </c>
      <c r="J1381" s="469" t="str">
        <f>IF(ISBLANK(INDEX('Policy Characteristics'!D:D,MATCH($C1381,'Policy Characteristics'!$C:$C,0))),"",INDEX('Policy Characteristics'!D:D,MATCH($C1381,'Policy Characteristics'!$C:$C,0)))</f>
        <v>Fuel Taxes or Subsidies</v>
      </c>
      <c r="K1381" s="446" t="str">
        <f>IF(ISBLANK(INDEX('Policy Characteristics'!E:E,MATCH($C1381,'Policy Characteristics'!$C:$C,0))),"",INDEX('Policy Characteristics'!E:E,MATCH($C1381,'Policy Characteristics'!$C:$C,0)))</f>
        <v>cross fuel tax</v>
      </c>
      <c r="L1381" s="242">
        <f>IF(ISBLANK(INDEX('Policy Characteristics'!F:F,MATCH($C1381,'Policy Characteristics'!$C:$C,0))),"",INDEX('Policy Characteristics'!F:F,MATCH($C1381,'Policy Characteristics'!$C:$C,0)))</f>
        <v>-0.5</v>
      </c>
      <c r="M1381" s="242">
        <f>IF(ISBLANK(INDEX('Policy Characteristics'!G:G,MATCH($C1381,'Policy Characteristics'!$C:$C,0))),"",INDEX('Policy Characteristics'!G:G,MATCH($C1381,'Policy Characteristics'!$C:$C,0)))</f>
        <v>0.5</v>
      </c>
      <c r="N1381" s="242">
        <f>IF(ISBLANK(INDEX('Policy Characteristics'!H:H,MATCH($C1381,'Policy Characteristics'!$C:$C,0))),"",INDEX('Policy Characteristics'!H:H,MATCH($C1381,'Policy Characteristics'!$C:$C,0)))</f>
        <v>0.01</v>
      </c>
      <c r="O1381" s="446" t="str">
        <f>IF(ISBLANK(INDEX('Policy Characteristics'!I:I,MATCH($C1381,'Policy Characteristics'!$C:$C,0))),"",INDEX('Policy Characteristics'!I:I,MATCH($C1381,'Policy Characteristics'!$C:$C,0)))</f>
        <v>% of BAU price</v>
      </c>
      <c r="P1381" s="446" t="str">
        <f>IF(ISBLANK(INDEX('Policy Characteristics'!J:J,MATCH($C1381,'Policy Characteristics'!$C:$C,0))),"",INDEX('Policy Characteristics'!J:J,MATCH($C1381,'Policy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81" s="446" t="str">
        <f>IF(ISBLANK(INDEX('Policy Characteristics'!K:K,MATCH($C1381,'Policy Characteristics'!$C:$C,0))),"",INDEX('Policy Characteristics'!K:K,MATCH($C1381,'Policy Characteristics'!$C:$C,0)))</f>
        <v>fuels.html#fuel-taxes</v>
      </c>
      <c r="R1381" s="446" t="str">
        <f>IF(ISBLANK(INDEX('Policy Characteristics'!L:L,MATCH($C1381,'Policy Characteristics'!$C:$C,0))),"",INDEX('Policy Characteristics'!L:L,MATCH($C1381,'Policy Characteristics'!$C:$C,0)))</f>
        <v>fuel-taxes.html</v>
      </c>
    </row>
    <row r="1382" spans="1:18" x14ac:dyDescent="0.25">
      <c r="A1382" s="446" t="str">
        <f>IF(ISBLANK(INDEX('Policy Characteristics'!A:A,MATCH($C1382,'Policy Characteristics'!$C:$C,0))),"",INDEX('Policy Characteristics'!A:A,MATCH($C1382,'Policy Characteristics'!$C:$C,0)))</f>
        <v>Cross-Sector</v>
      </c>
      <c r="B1382" s="467" t="str">
        <f>IF(ISBLANK(INDEX('Policy Characteristics'!B:B,MATCH($C1382,'Policy Characteristics'!$C:$C,0))),"",INDEX('Policy Characteristics'!B:B,MATCH($C1382,'Policy Characteristics'!$C:$C,0)))</f>
        <v>Fuel Taxes or Subsidies</v>
      </c>
      <c r="C1382" s="298" t="str">
        <f t="shared" si="61"/>
        <v>Additional Fuel Tax or Subsidy Rate by Fuel</v>
      </c>
      <c r="D1382" s="294" t="s">
        <v>2467</v>
      </c>
      <c r="E1382" s="294"/>
      <c r="F1382" s="294" t="s">
        <v>2471</v>
      </c>
      <c r="G1382" s="445"/>
      <c r="H1382" s="20">
        <v>749</v>
      </c>
      <c r="I1382" s="470" t="s">
        <v>44</v>
      </c>
      <c r="J1382" s="469" t="str">
        <f>IF(ISBLANK(INDEX('Policy Characteristics'!D:D,MATCH($C1382,'Policy Characteristics'!$C:$C,0))),"",INDEX('Policy Characteristics'!D:D,MATCH($C1382,'Policy Characteristics'!$C:$C,0)))</f>
        <v>Fuel Taxes or Subsidies</v>
      </c>
      <c r="K1382" s="446" t="str">
        <f>IF(ISBLANK(INDEX('Policy Characteristics'!E:E,MATCH($C1382,'Policy Characteristics'!$C:$C,0))),"",INDEX('Policy Characteristics'!E:E,MATCH($C1382,'Policy Characteristics'!$C:$C,0)))</f>
        <v>cross fuel tax</v>
      </c>
      <c r="L1382" s="242">
        <f>IF(ISBLANK(INDEX('Policy Characteristics'!F:F,MATCH($C1382,'Policy Characteristics'!$C:$C,0))),"",INDEX('Policy Characteristics'!F:F,MATCH($C1382,'Policy Characteristics'!$C:$C,0)))</f>
        <v>-0.5</v>
      </c>
      <c r="M1382" s="242">
        <f>IF(ISBLANK(INDEX('Policy Characteristics'!G:G,MATCH($C1382,'Policy Characteristics'!$C:$C,0))),"",INDEX('Policy Characteristics'!G:G,MATCH($C1382,'Policy Characteristics'!$C:$C,0)))</f>
        <v>0.5</v>
      </c>
      <c r="N1382" s="242">
        <f>IF(ISBLANK(INDEX('Policy Characteristics'!H:H,MATCH($C1382,'Policy Characteristics'!$C:$C,0))),"",INDEX('Policy Characteristics'!H:H,MATCH($C1382,'Policy Characteristics'!$C:$C,0)))</f>
        <v>0.01</v>
      </c>
      <c r="O1382" s="446" t="str">
        <f>IF(ISBLANK(INDEX('Policy Characteristics'!I:I,MATCH($C1382,'Policy Characteristics'!$C:$C,0))),"",INDEX('Policy Characteristics'!I:I,MATCH($C1382,'Policy Characteristics'!$C:$C,0)))</f>
        <v>% of BAU price</v>
      </c>
      <c r="P1382" s="446" t="str">
        <f>IF(ISBLANK(INDEX('Policy Characteristics'!J:J,MATCH($C1382,'Policy Characteristics'!$C:$C,0))),"",INDEX('Policy Characteristics'!J:J,MATCH($C1382,'Policy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82" s="446" t="str">
        <f>IF(ISBLANK(INDEX('Policy Characteristics'!K:K,MATCH($C1382,'Policy Characteristics'!$C:$C,0))),"",INDEX('Policy Characteristics'!K:K,MATCH($C1382,'Policy Characteristics'!$C:$C,0)))</f>
        <v>fuels.html#fuel-taxes</v>
      </c>
      <c r="R1382" s="446" t="str">
        <f>IF(ISBLANK(INDEX('Policy Characteristics'!L:L,MATCH($C1382,'Policy Characteristics'!$C:$C,0))),"",INDEX('Policy Characteristics'!L:L,MATCH($C1382,'Policy Characteristics'!$C:$C,0)))</f>
        <v>fuel-taxes.html</v>
      </c>
    </row>
    <row r="1383" spans="1:18" x14ac:dyDescent="0.25">
      <c r="A1383" s="446" t="str">
        <f>IF(ISBLANK(INDEX('Policy Characteristics'!A:A,MATCH($C1383,'Policy Characteristics'!$C:$C,0))),"",INDEX('Policy Characteristics'!A:A,MATCH($C1383,'Policy Characteristics'!$C:$C,0)))</f>
        <v>Research and Development</v>
      </c>
      <c r="B1383" s="467" t="str">
        <f>IF(ISBLANK(INDEX('Policy Characteristics'!B:B,MATCH($C1383,'Policy Characteristics'!$C:$C,0))),"",INDEX('Policy Characteristics'!B:B,MATCH($C1383,'Policy Characteristics'!$C:$C,0)))</f>
        <v>Capital Cost Reduction</v>
      </c>
      <c r="C1383" t="s">
        <v>289</v>
      </c>
      <c r="D1383" s="339" t="s">
        <v>115</v>
      </c>
      <c r="E1383" s="339"/>
      <c r="F1383" s="339" t="s">
        <v>316</v>
      </c>
      <c r="G1383" s="339"/>
      <c r="H1383" s="20">
        <v>85</v>
      </c>
      <c r="I1383" s="468" t="s">
        <v>43</v>
      </c>
      <c r="J1383" s="469" t="str">
        <f>IF(ISBLANK(INDEX('Policy Characteristics'!D:D,MATCH($C1383,'Policy Characteristics'!$C:$C,0))),"",INDEX('Policy Characteristics'!D:D,MATCH($C1383,'Policy Characteristics'!$C:$C,0)))</f>
        <v>R&amp;D Capital Cost Reductions</v>
      </c>
      <c r="K1383" s="446" t="str">
        <f>IF(ISBLANK(INDEX('Policy Characteristics'!E:E,MATCH($C1383,'Policy Characteristics'!$C:$C,0))),"",INDEX('Policy Characteristics'!E:E,MATCH($C1383,'Policy Characteristics'!$C:$C,0)))</f>
        <v>RnD building capital cost reduction</v>
      </c>
      <c r="L1383" s="242">
        <f>IF(ISBLANK(INDEX('Policy Characteristics'!F:F,MATCH($C1383,'Policy Characteristics'!$C:$C,0))),"",INDEX('Policy Characteristics'!F:F,MATCH($C1383,'Policy Characteristics'!$C:$C,0)))</f>
        <v>0</v>
      </c>
      <c r="M1383" s="242">
        <f>IF(ISBLANK(INDEX('Policy Characteristics'!G:G,MATCH($C1383,'Policy Characteristics'!$C:$C,0))),"",INDEX('Policy Characteristics'!G:G,MATCH($C1383,'Policy Characteristics'!$C:$C,0)))</f>
        <v>0.4</v>
      </c>
      <c r="N1383" s="242">
        <f>IF(ISBLANK(INDEX('Policy Characteristics'!H:H,MATCH($C1383,'Policy Characteristics'!$C:$C,0))),"",INDEX('Policy Characteristics'!H:H,MATCH($C1383,'Policy Characteristics'!$C:$C,0)))</f>
        <v>0.01</v>
      </c>
      <c r="O1383" s="446" t="str">
        <f>IF(ISBLANK(INDEX('Policy Characteristics'!I:I,MATCH($C1383,'Policy Characteristics'!$C:$C,0))),"",INDEX('Policy Characteristics'!I:I,MATCH($C1383,'Policy Characteristics'!$C:$C,0)))</f>
        <v>% reduction in cost</v>
      </c>
      <c r="P1383" s="446" t="str">
        <f>IF(ISBLANK(INDEX('Policy Characteristics'!J:J,MATCH($C1383,'Policy Characteristics'!$C:$C,0))),"",INDEX('Policy Characteristics'!J:J,MATCH($C1383,'Policy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3" s="446" t="str">
        <f>IF(ISBLANK(INDEX('Policy Characteristics'!K:K,MATCH($C1383,'Policy Characteristics'!$C:$C,0))),"",INDEX('Policy Characteristics'!K:K,MATCH($C1383,'Policy Characteristics'!$C:$C,0)))</f>
        <v>architectural-design.html#rnd</v>
      </c>
      <c r="R1383" s="446" t="str">
        <f>IF(ISBLANK(INDEX('Policy Characteristics'!L:L,MATCH($C1383,'Policy Characteristics'!$C:$C,0))),"",INDEX('Policy Characteristics'!L:L,MATCH($C1383,'Policy Characteristics'!$C:$C,0)))</f>
        <v>research-and-development.html</v>
      </c>
    </row>
    <row r="1384" spans="1:18" x14ac:dyDescent="0.25">
      <c r="A1384" s="446" t="str">
        <f>IF(ISBLANK(INDEX('Policy Characteristics'!A:A,MATCH($C1384,'Policy Characteristics'!$C:$C,0))),"",INDEX('Policy Characteristics'!A:A,MATCH($C1384,'Policy Characteristics'!$C:$C,0)))</f>
        <v>Research and Development</v>
      </c>
      <c r="B1384" s="467" t="str">
        <f>IF(ISBLANK(INDEX('Policy Characteristics'!B:B,MATCH($C1384,'Policy Characteristics'!$C:$C,0))),"",INDEX('Policy Characteristics'!B:B,MATCH($C1384,'Policy Characteristics'!$C:$C,0)))</f>
        <v>Capital Cost Reduction</v>
      </c>
      <c r="C1384" s="446" t="str">
        <f t="shared" ref="C1384:C1388" si="62">C$1383</f>
        <v>RnD Building Capital Cost Perc Reduction</v>
      </c>
      <c r="D1384" s="339" t="s">
        <v>116</v>
      </c>
      <c r="E1384" s="339"/>
      <c r="F1384" s="339" t="s">
        <v>317</v>
      </c>
      <c r="G1384" s="339"/>
      <c r="H1384" s="20">
        <v>86</v>
      </c>
      <c r="I1384" s="468" t="s">
        <v>43</v>
      </c>
      <c r="J1384" s="469" t="str">
        <f>IF(ISBLANK(INDEX('Policy Characteristics'!D:D,MATCH($C1384,'Policy Characteristics'!$C:$C,0))),"",INDEX('Policy Characteristics'!D:D,MATCH($C1384,'Policy Characteristics'!$C:$C,0)))</f>
        <v>R&amp;D Capital Cost Reductions</v>
      </c>
      <c r="K1384" s="446" t="str">
        <f>IF(ISBLANK(INDEX('Policy Characteristics'!E:E,MATCH($C1384,'Policy Characteristics'!$C:$C,0))),"",INDEX('Policy Characteristics'!E:E,MATCH($C1384,'Policy Characteristics'!$C:$C,0)))</f>
        <v>RnD building capital cost reduction</v>
      </c>
      <c r="L1384" s="242">
        <f>IF(ISBLANK(INDEX('Policy Characteristics'!F:F,MATCH($C1384,'Policy Characteristics'!$C:$C,0))),"",INDEX('Policy Characteristics'!F:F,MATCH($C1384,'Policy Characteristics'!$C:$C,0)))</f>
        <v>0</v>
      </c>
      <c r="M1384" s="242">
        <f>IF(ISBLANK(INDEX('Policy Characteristics'!G:G,MATCH($C1384,'Policy Characteristics'!$C:$C,0))),"",INDEX('Policy Characteristics'!G:G,MATCH($C1384,'Policy Characteristics'!$C:$C,0)))</f>
        <v>0.4</v>
      </c>
      <c r="N1384" s="242">
        <f>IF(ISBLANK(INDEX('Policy Characteristics'!H:H,MATCH($C1384,'Policy Characteristics'!$C:$C,0))),"",INDEX('Policy Characteristics'!H:H,MATCH($C1384,'Policy Characteristics'!$C:$C,0)))</f>
        <v>0.01</v>
      </c>
      <c r="O1384" s="446" t="str">
        <f>IF(ISBLANK(INDEX('Policy Characteristics'!I:I,MATCH($C1384,'Policy Characteristics'!$C:$C,0))),"",INDEX('Policy Characteristics'!I:I,MATCH($C1384,'Policy Characteristics'!$C:$C,0)))</f>
        <v>% reduction in cost</v>
      </c>
      <c r="P1384" s="446" t="str">
        <f>IF(ISBLANK(INDEX('Policy Characteristics'!J:J,MATCH($C1384,'Policy Characteristics'!$C:$C,0))),"",INDEX('Policy Characteristics'!J:J,MATCH($C1384,'Policy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4" s="446" t="str">
        <f>IF(ISBLANK(INDEX('Policy Characteristics'!K:K,MATCH($C1384,'Policy Characteristics'!$C:$C,0))),"",INDEX('Policy Characteristics'!K:K,MATCH($C1384,'Policy Characteristics'!$C:$C,0)))</f>
        <v>architectural-design.html#rnd</v>
      </c>
      <c r="R1384" s="446" t="str">
        <f>IF(ISBLANK(INDEX('Policy Characteristics'!L:L,MATCH($C1384,'Policy Characteristics'!$C:$C,0))),"",INDEX('Policy Characteristics'!L:L,MATCH($C1384,'Policy Characteristics'!$C:$C,0)))</f>
        <v>research-and-development.html</v>
      </c>
    </row>
    <row r="1385" spans="1:18" x14ac:dyDescent="0.25">
      <c r="A1385" s="446" t="str">
        <f>IF(ISBLANK(INDEX('Policy Characteristics'!A:A,MATCH($C1385,'Policy Characteristics'!$C:$C,0))),"",INDEX('Policy Characteristics'!A:A,MATCH($C1385,'Policy Characteristics'!$C:$C,0)))</f>
        <v>Research and Development</v>
      </c>
      <c r="B1385" s="467" t="str">
        <f>IF(ISBLANK(INDEX('Policy Characteristics'!B:B,MATCH($C1385,'Policy Characteristics'!$C:$C,0))),"",INDEX('Policy Characteristics'!B:B,MATCH($C1385,'Policy Characteristics'!$C:$C,0)))</f>
        <v>Capital Cost Reduction</v>
      </c>
      <c r="C1385" s="446" t="str">
        <f t="shared" si="62"/>
        <v>RnD Building Capital Cost Perc Reduction</v>
      </c>
      <c r="D1385" s="339" t="s">
        <v>117</v>
      </c>
      <c r="E1385" s="339"/>
      <c r="F1385" s="339" t="s">
        <v>318</v>
      </c>
      <c r="G1385" s="339"/>
      <c r="H1385" s="20">
        <v>87</v>
      </c>
      <c r="I1385" s="468" t="s">
        <v>43</v>
      </c>
      <c r="J1385" s="469" t="str">
        <f>IF(ISBLANK(INDEX('Policy Characteristics'!D:D,MATCH($C1385,'Policy Characteristics'!$C:$C,0))),"",INDEX('Policy Characteristics'!D:D,MATCH($C1385,'Policy Characteristics'!$C:$C,0)))</f>
        <v>R&amp;D Capital Cost Reductions</v>
      </c>
      <c r="K1385" s="446" t="str">
        <f>IF(ISBLANK(INDEX('Policy Characteristics'!E:E,MATCH($C1385,'Policy Characteristics'!$C:$C,0))),"",INDEX('Policy Characteristics'!E:E,MATCH($C1385,'Policy Characteristics'!$C:$C,0)))</f>
        <v>RnD building capital cost reduction</v>
      </c>
      <c r="L1385" s="242">
        <f>IF(ISBLANK(INDEX('Policy Characteristics'!F:F,MATCH($C1385,'Policy Characteristics'!$C:$C,0))),"",INDEX('Policy Characteristics'!F:F,MATCH($C1385,'Policy Characteristics'!$C:$C,0)))</f>
        <v>0</v>
      </c>
      <c r="M1385" s="242">
        <f>IF(ISBLANK(INDEX('Policy Characteristics'!G:G,MATCH($C1385,'Policy Characteristics'!$C:$C,0))),"",INDEX('Policy Characteristics'!G:G,MATCH($C1385,'Policy Characteristics'!$C:$C,0)))</f>
        <v>0.4</v>
      </c>
      <c r="N1385" s="242">
        <f>IF(ISBLANK(INDEX('Policy Characteristics'!H:H,MATCH($C1385,'Policy Characteristics'!$C:$C,0))),"",INDEX('Policy Characteristics'!H:H,MATCH($C1385,'Policy Characteristics'!$C:$C,0)))</f>
        <v>0.01</v>
      </c>
      <c r="O1385" s="446" t="str">
        <f>IF(ISBLANK(INDEX('Policy Characteristics'!I:I,MATCH($C1385,'Policy Characteristics'!$C:$C,0))),"",INDEX('Policy Characteristics'!I:I,MATCH($C1385,'Policy Characteristics'!$C:$C,0)))</f>
        <v>% reduction in cost</v>
      </c>
      <c r="P1385" s="446" t="str">
        <f>IF(ISBLANK(INDEX('Policy Characteristics'!J:J,MATCH($C1385,'Policy Characteristics'!$C:$C,0))),"",INDEX('Policy Characteristics'!J:J,MATCH($C1385,'Policy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5" s="446" t="str">
        <f>IF(ISBLANK(INDEX('Policy Characteristics'!K:K,MATCH($C1385,'Policy Characteristics'!$C:$C,0))),"",INDEX('Policy Characteristics'!K:K,MATCH($C1385,'Policy Characteristics'!$C:$C,0)))</f>
        <v>architectural-design.html#rnd</v>
      </c>
      <c r="R1385" s="446" t="str">
        <f>IF(ISBLANK(INDEX('Policy Characteristics'!L:L,MATCH($C1385,'Policy Characteristics'!$C:$C,0))),"",INDEX('Policy Characteristics'!L:L,MATCH($C1385,'Policy Characteristics'!$C:$C,0)))</f>
        <v>research-and-development.html</v>
      </c>
    </row>
    <row r="1386" spans="1:18" x14ac:dyDescent="0.25">
      <c r="A1386" s="446" t="str">
        <f>IF(ISBLANK(INDEX('Policy Characteristics'!A:A,MATCH($C1386,'Policy Characteristics'!$C:$C,0))),"",INDEX('Policy Characteristics'!A:A,MATCH($C1386,'Policy Characteristics'!$C:$C,0)))</f>
        <v>Research and Development</v>
      </c>
      <c r="B1386" s="467" t="str">
        <f>IF(ISBLANK(INDEX('Policy Characteristics'!B:B,MATCH($C1386,'Policy Characteristics'!$C:$C,0))),"",INDEX('Policy Characteristics'!B:B,MATCH($C1386,'Policy Characteristics'!$C:$C,0)))</f>
        <v>Capital Cost Reduction</v>
      </c>
      <c r="C1386" s="446" t="str">
        <f t="shared" si="62"/>
        <v>RnD Building Capital Cost Perc Reduction</v>
      </c>
      <c r="D1386" s="339" t="s">
        <v>118</v>
      </c>
      <c r="E1386" s="339"/>
      <c r="F1386" s="339" t="s">
        <v>319</v>
      </c>
      <c r="G1386" s="339"/>
      <c r="H1386" s="20">
        <v>88</v>
      </c>
      <c r="I1386" s="468" t="s">
        <v>43</v>
      </c>
      <c r="J1386" s="469" t="str">
        <f>IF(ISBLANK(INDEX('Policy Characteristics'!D:D,MATCH($C1386,'Policy Characteristics'!$C:$C,0))),"",INDEX('Policy Characteristics'!D:D,MATCH($C1386,'Policy Characteristics'!$C:$C,0)))</f>
        <v>R&amp;D Capital Cost Reductions</v>
      </c>
      <c r="K1386" s="446" t="str">
        <f>IF(ISBLANK(INDEX('Policy Characteristics'!E:E,MATCH($C1386,'Policy Characteristics'!$C:$C,0))),"",INDEX('Policy Characteristics'!E:E,MATCH($C1386,'Policy Characteristics'!$C:$C,0)))</f>
        <v>RnD building capital cost reduction</v>
      </c>
      <c r="L1386" s="242">
        <f>IF(ISBLANK(INDEX('Policy Characteristics'!F:F,MATCH($C1386,'Policy Characteristics'!$C:$C,0))),"",INDEX('Policy Characteristics'!F:F,MATCH($C1386,'Policy Characteristics'!$C:$C,0)))</f>
        <v>0</v>
      </c>
      <c r="M1386" s="242">
        <f>IF(ISBLANK(INDEX('Policy Characteristics'!G:G,MATCH($C1386,'Policy Characteristics'!$C:$C,0))),"",INDEX('Policy Characteristics'!G:G,MATCH($C1386,'Policy Characteristics'!$C:$C,0)))</f>
        <v>0.4</v>
      </c>
      <c r="N1386" s="242">
        <f>IF(ISBLANK(INDEX('Policy Characteristics'!H:H,MATCH($C1386,'Policy Characteristics'!$C:$C,0))),"",INDEX('Policy Characteristics'!H:H,MATCH($C1386,'Policy Characteristics'!$C:$C,0)))</f>
        <v>0.01</v>
      </c>
      <c r="O1386" s="446" t="str">
        <f>IF(ISBLANK(INDEX('Policy Characteristics'!I:I,MATCH($C1386,'Policy Characteristics'!$C:$C,0))),"",INDEX('Policy Characteristics'!I:I,MATCH($C1386,'Policy Characteristics'!$C:$C,0)))</f>
        <v>% reduction in cost</v>
      </c>
      <c r="P1386" s="446" t="str">
        <f>IF(ISBLANK(INDEX('Policy Characteristics'!J:J,MATCH($C1386,'Policy Characteristics'!$C:$C,0))),"",INDEX('Policy Characteristics'!J:J,MATCH($C1386,'Policy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6" s="446" t="str">
        <f>IF(ISBLANK(INDEX('Policy Characteristics'!K:K,MATCH($C1386,'Policy Characteristics'!$C:$C,0))),"",INDEX('Policy Characteristics'!K:K,MATCH($C1386,'Policy Characteristics'!$C:$C,0)))</f>
        <v>architectural-design.html#rnd</v>
      </c>
      <c r="R1386" s="446" t="str">
        <f>IF(ISBLANK(INDEX('Policy Characteristics'!L:L,MATCH($C1386,'Policy Characteristics'!$C:$C,0))),"",INDEX('Policy Characteristics'!L:L,MATCH($C1386,'Policy Characteristics'!$C:$C,0)))</f>
        <v>research-and-development.html</v>
      </c>
    </row>
    <row r="1387" spans="1:18" x14ac:dyDescent="0.25">
      <c r="A1387" s="446" t="str">
        <f>IF(ISBLANK(INDEX('Policy Characteristics'!A:A,MATCH($C1387,'Policy Characteristics'!$C:$C,0))),"",INDEX('Policy Characteristics'!A:A,MATCH($C1387,'Policy Characteristics'!$C:$C,0)))</f>
        <v>Research and Development</v>
      </c>
      <c r="B1387" s="467" t="str">
        <f>IF(ISBLANK(INDEX('Policy Characteristics'!B:B,MATCH($C1387,'Policy Characteristics'!$C:$C,0))),"",INDEX('Policy Characteristics'!B:B,MATCH($C1387,'Policy Characteristics'!$C:$C,0)))</f>
        <v>Capital Cost Reduction</v>
      </c>
      <c r="C1387" s="446" t="str">
        <f t="shared" si="62"/>
        <v>RnD Building Capital Cost Perc Reduction</v>
      </c>
      <c r="D1387" s="339" t="s">
        <v>119</v>
      </c>
      <c r="E1387" s="339"/>
      <c r="F1387" s="339" t="s">
        <v>320</v>
      </c>
      <c r="G1387" s="339"/>
      <c r="H1387" s="20">
        <v>89</v>
      </c>
      <c r="I1387" s="468" t="s">
        <v>43</v>
      </c>
      <c r="J1387" s="469" t="str">
        <f>IF(ISBLANK(INDEX('Policy Characteristics'!D:D,MATCH($C1387,'Policy Characteristics'!$C:$C,0))),"",INDEX('Policy Characteristics'!D:D,MATCH($C1387,'Policy Characteristics'!$C:$C,0)))</f>
        <v>R&amp;D Capital Cost Reductions</v>
      </c>
      <c r="K1387" s="446" t="str">
        <f>IF(ISBLANK(INDEX('Policy Characteristics'!E:E,MATCH($C1387,'Policy Characteristics'!$C:$C,0))),"",INDEX('Policy Characteristics'!E:E,MATCH($C1387,'Policy Characteristics'!$C:$C,0)))</f>
        <v>RnD building capital cost reduction</v>
      </c>
      <c r="L1387" s="242">
        <f>IF(ISBLANK(INDEX('Policy Characteristics'!F:F,MATCH($C1387,'Policy Characteristics'!$C:$C,0))),"",INDEX('Policy Characteristics'!F:F,MATCH($C1387,'Policy Characteristics'!$C:$C,0)))</f>
        <v>0</v>
      </c>
      <c r="M1387" s="242">
        <f>IF(ISBLANK(INDEX('Policy Characteristics'!G:G,MATCH($C1387,'Policy Characteristics'!$C:$C,0))),"",INDEX('Policy Characteristics'!G:G,MATCH($C1387,'Policy Characteristics'!$C:$C,0)))</f>
        <v>0.4</v>
      </c>
      <c r="N1387" s="242">
        <f>IF(ISBLANK(INDEX('Policy Characteristics'!H:H,MATCH($C1387,'Policy Characteristics'!$C:$C,0))),"",INDEX('Policy Characteristics'!H:H,MATCH($C1387,'Policy Characteristics'!$C:$C,0)))</f>
        <v>0.01</v>
      </c>
      <c r="O1387" s="446" t="str">
        <f>IF(ISBLANK(INDEX('Policy Characteristics'!I:I,MATCH($C1387,'Policy Characteristics'!$C:$C,0))),"",INDEX('Policy Characteristics'!I:I,MATCH($C1387,'Policy Characteristics'!$C:$C,0)))</f>
        <v>% reduction in cost</v>
      </c>
      <c r="P1387" s="446" t="str">
        <f>IF(ISBLANK(INDEX('Policy Characteristics'!J:J,MATCH($C1387,'Policy Characteristics'!$C:$C,0))),"",INDEX('Policy Characteristics'!J:J,MATCH($C1387,'Policy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7" s="446" t="str">
        <f>IF(ISBLANK(INDEX('Policy Characteristics'!K:K,MATCH($C1387,'Policy Characteristics'!$C:$C,0))),"",INDEX('Policy Characteristics'!K:K,MATCH($C1387,'Policy Characteristics'!$C:$C,0)))</f>
        <v>architectural-design.html#rnd</v>
      </c>
      <c r="R1387" s="446" t="str">
        <f>IF(ISBLANK(INDEX('Policy Characteristics'!L:L,MATCH($C1387,'Policy Characteristics'!$C:$C,0))),"",INDEX('Policy Characteristics'!L:L,MATCH($C1387,'Policy Characteristics'!$C:$C,0)))</f>
        <v>research-and-development.html</v>
      </c>
    </row>
    <row r="1388" spans="1:18" x14ac:dyDescent="0.25">
      <c r="A1388" s="446" t="str">
        <f>IF(ISBLANK(INDEX('Policy Characteristics'!A:A,MATCH($C1388,'Policy Characteristics'!$C:$C,0))),"",INDEX('Policy Characteristics'!A:A,MATCH($C1388,'Policy Characteristics'!$C:$C,0)))</f>
        <v>Research and Development</v>
      </c>
      <c r="B1388" s="467" t="str">
        <f>IF(ISBLANK(INDEX('Policy Characteristics'!B:B,MATCH($C1388,'Policy Characteristics'!$C:$C,0))),"",INDEX('Policy Characteristics'!B:B,MATCH($C1388,'Policy Characteristics'!$C:$C,0)))</f>
        <v>Capital Cost Reduction</v>
      </c>
      <c r="C1388" s="446" t="str">
        <f t="shared" si="62"/>
        <v>RnD Building Capital Cost Perc Reduction</v>
      </c>
      <c r="D1388" s="339" t="s">
        <v>120</v>
      </c>
      <c r="E1388" s="339"/>
      <c r="F1388" s="339" t="s">
        <v>321</v>
      </c>
      <c r="G1388" s="339"/>
      <c r="H1388" s="20">
        <v>90</v>
      </c>
      <c r="I1388" s="468" t="s">
        <v>43</v>
      </c>
      <c r="J1388" s="469" t="str">
        <f>IF(ISBLANK(INDEX('Policy Characteristics'!D:D,MATCH($C1388,'Policy Characteristics'!$C:$C,0))),"",INDEX('Policy Characteristics'!D:D,MATCH($C1388,'Policy Characteristics'!$C:$C,0)))</f>
        <v>R&amp;D Capital Cost Reductions</v>
      </c>
      <c r="K1388" s="446" t="str">
        <f>IF(ISBLANK(INDEX('Policy Characteristics'!E:E,MATCH($C1388,'Policy Characteristics'!$C:$C,0))),"",INDEX('Policy Characteristics'!E:E,MATCH($C1388,'Policy Characteristics'!$C:$C,0)))</f>
        <v>RnD building capital cost reduction</v>
      </c>
      <c r="L1388" s="242">
        <f>IF(ISBLANK(INDEX('Policy Characteristics'!F:F,MATCH($C1388,'Policy Characteristics'!$C:$C,0))),"",INDEX('Policy Characteristics'!F:F,MATCH($C1388,'Policy Characteristics'!$C:$C,0)))</f>
        <v>0</v>
      </c>
      <c r="M1388" s="242">
        <f>IF(ISBLANK(INDEX('Policy Characteristics'!G:G,MATCH($C1388,'Policy Characteristics'!$C:$C,0))),"",INDEX('Policy Characteristics'!G:G,MATCH($C1388,'Policy Characteristics'!$C:$C,0)))</f>
        <v>0.4</v>
      </c>
      <c r="N1388" s="242">
        <f>IF(ISBLANK(INDEX('Policy Characteristics'!H:H,MATCH($C1388,'Policy Characteristics'!$C:$C,0))),"",INDEX('Policy Characteristics'!H:H,MATCH($C1388,'Policy Characteristics'!$C:$C,0)))</f>
        <v>0.01</v>
      </c>
      <c r="O1388" s="446" t="str">
        <f>IF(ISBLANK(INDEX('Policy Characteristics'!I:I,MATCH($C1388,'Policy Characteristics'!$C:$C,0))),"",INDEX('Policy Characteristics'!I:I,MATCH($C1388,'Policy Characteristics'!$C:$C,0)))</f>
        <v>% reduction in cost</v>
      </c>
      <c r="P1388" s="446" t="str">
        <f>IF(ISBLANK(INDEX('Policy Characteristics'!J:J,MATCH($C1388,'Policy Characteristics'!$C:$C,0))),"",INDEX('Policy Characteristics'!J:J,MATCH($C1388,'Policy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8" s="446" t="str">
        <f>IF(ISBLANK(INDEX('Policy Characteristics'!K:K,MATCH($C1388,'Policy Characteristics'!$C:$C,0))),"",INDEX('Policy Characteristics'!K:K,MATCH($C1388,'Policy Characteristics'!$C:$C,0)))</f>
        <v>architectural-design.html#rnd</v>
      </c>
      <c r="R1388" s="446" t="str">
        <f>IF(ISBLANK(INDEX('Policy Characteristics'!L:L,MATCH($C1388,'Policy Characteristics'!$C:$C,0))),"",INDEX('Policy Characteristics'!L:L,MATCH($C1388,'Policy Characteristics'!$C:$C,0)))</f>
        <v>research-and-development.html</v>
      </c>
    </row>
    <row r="1389" spans="1:18" x14ac:dyDescent="0.25">
      <c r="A1389" s="446" t="str">
        <f>IF(ISBLANK(INDEX('Policy Characteristics'!A:A,MATCH($C1389,'Policy Characteristics'!$C:$C,0))),"",INDEX('Policy Characteristics'!A:A,MATCH($C1389,'Policy Characteristics'!$C:$C,0)))</f>
        <v>Research and Development</v>
      </c>
      <c r="B1389" s="467" t="str">
        <f>IF(ISBLANK(INDEX('Policy Characteristics'!B:B,MATCH($C1389,'Policy Characteristics'!$C:$C,0))),"",INDEX('Policy Characteristics'!B:B,MATCH($C1389,'Policy Characteristics'!$C:$C,0)))</f>
        <v>Capital Cost Reduction</v>
      </c>
      <c r="C1389" t="s">
        <v>290</v>
      </c>
      <c r="D1389" s="339"/>
      <c r="E1389" s="339"/>
      <c r="F1389" s="339" t="s">
        <v>26</v>
      </c>
      <c r="G1389" s="339"/>
      <c r="H1389" s="20">
        <v>91</v>
      </c>
      <c r="I1389" s="468" t="s">
        <v>43</v>
      </c>
      <c r="J1389" s="469" t="str">
        <f>IF(ISBLANK(INDEX('Policy Characteristics'!D:D,MATCH($C1389,'Policy Characteristics'!$C:$C,0))),"",INDEX('Policy Characteristics'!D:D,MATCH($C1389,'Policy Characteristics'!$C:$C,0)))</f>
        <v>R&amp;D Capital Cost Reductions</v>
      </c>
      <c r="K1389" s="446" t="str">
        <f>IF(ISBLANK(INDEX('Policy Characteristics'!E:E,MATCH($C1389,'Policy Characteristics'!$C:$C,0))),"",INDEX('Policy Characteristics'!E:E,MATCH($C1389,'Policy Characteristics'!$C:$C,0)))</f>
        <v>RnD CCS capital cost reduction</v>
      </c>
      <c r="L1389" s="242">
        <f>IF(ISBLANK(INDEX('Policy Characteristics'!F:F,MATCH($C1389,'Policy Characteristics'!$C:$C,0))),"",INDEX('Policy Characteristics'!F:F,MATCH($C1389,'Policy Characteristics'!$C:$C,0)))</f>
        <v>0</v>
      </c>
      <c r="M1389" s="242">
        <f>IF(ISBLANK(INDEX('Policy Characteristics'!G:G,MATCH($C1389,'Policy Characteristics'!$C:$C,0))),"",INDEX('Policy Characteristics'!G:G,MATCH($C1389,'Policy Characteristics'!$C:$C,0)))</f>
        <v>0.4</v>
      </c>
      <c r="N1389" s="242">
        <f>IF(ISBLANK(INDEX('Policy Characteristics'!H:H,MATCH($C1389,'Policy Characteristics'!$C:$C,0))),"",INDEX('Policy Characteristics'!H:H,MATCH($C1389,'Policy Characteristics'!$C:$C,0)))</f>
        <v>0.01</v>
      </c>
      <c r="O1389" s="446" t="str">
        <f>IF(ISBLANK(INDEX('Policy Characteristics'!I:I,MATCH($C1389,'Policy Characteristics'!$C:$C,0))),"",INDEX('Policy Characteristics'!I:I,MATCH($C1389,'Policy Characteristics'!$C:$C,0)))</f>
        <v>% reduction in cost</v>
      </c>
      <c r="P1389" s="446" t="str">
        <f>IF(ISBLANK(INDEX('Policy Characteristics'!J:J,MATCH($C1389,'Policy Characteristics'!$C:$C,0))),"",INDEX('Policy Characteristics'!J:J,MATCH($C1389,'Policy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9" s="446" t="str">
        <f>IF(ISBLANK(INDEX('Policy Characteristics'!K:K,MATCH($C1389,'Policy Characteristics'!$C:$C,0))),"",INDEX('Policy Characteristics'!K:K,MATCH($C1389,'Policy Characteristics'!$C:$C,0)))</f>
        <v>architectural-design.html#rnd</v>
      </c>
      <c r="R1389" s="446" t="str">
        <f>IF(ISBLANK(INDEX('Policy Characteristics'!L:L,MATCH($C1389,'Policy Characteristics'!$C:$C,0))),"",INDEX('Policy Characteristics'!L:L,MATCH($C1389,'Policy Characteristics'!$C:$C,0)))</f>
        <v>research-and-development.html</v>
      </c>
    </row>
    <row r="1390" spans="1:18" x14ac:dyDescent="0.25">
      <c r="A1390" s="446" t="str">
        <f>IF(ISBLANK(INDEX('Policy Characteristics'!A:A,MATCH($C1390,'Policy Characteristics'!$C:$C,0))),"",INDEX('Policy Characteristics'!A:A,MATCH($C1390,'Policy Characteristics'!$C:$C,0)))</f>
        <v>Research and Development</v>
      </c>
      <c r="B1390" s="467" t="str">
        <f>IF(ISBLANK(INDEX('Policy Characteristics'!B:B,MATCH($C1390,'Policy Characteristics'!$C:$C,0))),"",INDEX('Policy Characteristics'!B:B,MATCH($C1390,'Policy Characteristics'!$C:$C,0)))</f>
        <v>Capital Cost Reduction</v>
      </c>
      <c r="C1390" t="s">
        <v>291</v>
      </c>
      <c r="D1390" s="339" t="s">
        <v>448</v>
      </c>
      <c r="E1390" s="339"/>
      <c r="F1390" s="339" t="s">
        <v>451</v>
      </c>
      <c r="G1390" s="339"/>
      <c r="H1390" s="20">
        <v>92</v>
      </c>
      <c r="I1390" s="468" t="s">
        <v>43</v>
      </c>
      <c r="J1390" s="469" t="str">
        <f>IF(ISBLANK(INDEX('Policy Characteristics'!D:D,MATCH($C1390,'Policy Characteristics'!$C:$C,0))),"",INDEX('Policy Characteristics'!D:D,MATCH($C1390,'Policy Characteristics'!$C:$C,0)))</f>
        <v>R&amp;D Capital Cost Reductions</v>
      </c>
      <c r="K1390" s="446" t="str">
        <f>IF(ISBLANK(INDEX('Policy Characteristics'!E:E,MATCH($C1390,'Policy Characteristics'!$C:$C,0))),"",INDEX('Policy Characteristics'!E:E,MATCH($C1390,'Policy Characteristics'!$C:$C,0)))</f>
        <v>RnD electricity capital cost reduction</v>
      </c>
      <c r="L1390" s="242">
        <f>IF(ISBLANK(INDEX('Policy Characteristics'!F:F,MATCH($C1390,'Policy Characteristics'!$C:$C,0))),"",INDEX('Policy Characteristics'!F:F,MATCH($C1390,'Policy Characteristics'!$C:$C,0)))</f>
        <v>0</v>
      </c>
      <c r="M1390" s="242">
        <f>IF(ISBLANK(INDEX('Policy Characteristics'!G:G,MATCH($C1390,'Policy Characteristics'!$C:$C,0))),"",INDEX('Policy Characteristics'!G:G,MATCH($C1390,'Policy Characteristics'!$C:$C,0)))</f>
        <v>0.4</v>
      </c>
      <c r="N1390" s="242">
        <f>IF(ISBLANK(INDEX('Policy Characteristics'!H:H,MATCH($C1390,'Policy Characteristics'!$C:$C,0))),"",INDEX('Policy Characteristics'!H:H,MATCH($C1390,'Policy Characteristics'!$C:$C,0)))</f>
        <v>0.01</v>
      </c>
      <c r="O1390" s="446" t="str">
        <f>IF(ISBLANK(INDEX('Policy Characteristics'!I:I,MATCH($C1390,'Policy Characteristics'!$C:$C,0))),"",INDEX('Policy Characteristics'!I:I,MATCH($C1390,'Policy Characteristics'!$C:$C,0)))</f>
        <v>% reduction in cost</v>
      </c>
      <c r="P1390" s="446" t="str">
        <f>IF(ISBLANK(INDEX('Policy Characteristics'!J:J,MATCH($C1390,'Policy Characteristics'!$C:$C,0))),"",INDEX('Policy Characteristics'!J:J,MATCH($C1390,'Policy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0" s="446" t="str">
        <f>IF(ISBLANK(INDEX('Policy Characteristics'!K:K,MATCH($C1390,'Policy Characteristics'!$C:$C,0))),"",INDEX('Policy Characteristics'!K:K,MATCH($C1390,'Policy Characteristics'!$C:$C,0)))</f>
        <v>architectural-design.html#rnd</v>
      </c>
      <c r="R1390" s="446" t="str">
        <f>IF(ISBLANK(INDEX('Policy Characteristics'!L:L,MATCH($C1390,'Policy Characteristics'!$C:$C,0))),"",INDEX('Policy Characteristics'!L:L,MATCH($C1390,'Policy Characteristics'!$C:$C,0)))</f>
        <v>research-and-development.html</v>
      </c>
    </row>
    <row r="1391" spans="1:18" x14ac:dyDescent="0.25">
      <c r="A1391" s="446" t="str">
        <f>IF(ISBLANK(INDEX('Policy Characteristics'!A:A,MATCH($C1391,'Policy Characteristics'!$C:$C,0))),"",INDEX('Policy Characteristics'!A:A,MATCH($C1391,'Policy Characteristics'!$C:$C,0)))</f>
        <v>Research and Development</v>
      </c>
      <c r="B1391" s="467" t="str">
        <f>IF(ISBLANK(INDEX('Policy Characteristics'!B:B,MATCH($C1391,'Policy Characteristics'!$C:$C,0))),"",INDEX('Policy Characteristics'!B:B,MATCH($C1391,'Policy Characteristics'!$C:$C,0)))</f>
        <v>Capital Cost Reduction</v>
      </c>
      <c r="C1391" s="446" t="str">
        <f t="shared" ref="C1391:C1413" si="63">C$1390</f>
        <v>RnD Electricity Capital Cost Perc Reduction</v>
      </c>
      <c r="D1391" s="294" t="s">
        <v>3488</v>
      </c>
      <c r="E1391" s="339"/>
      <c r="F1391" s="294" t="s">
        <v>3501</v>
      </c>
      <c r="G1391" s="339"/>
      <c r="H1391" s="20">
        <v>93</v>
      </c>
      <c r="I1391" s="468" t="s">
        <v>43</v>
      </c>
      <c r="J1391" s="469" t="str">
        <f>IF(ISBLANK(INDEX('Policy Characteristics'!D:D,MATCH($C1391,'Policy Characteristics'!$C:$C,0))),"",INDEX('Policy Characteristics'!D:D,MATCH($C1391,'Policy Characteristics'!$C:$C,0)))</f>
        <v>R&amp;D Capital Cost Reductions</v>
      </c>
      <c r="K1391" s="446" t="str">
        <f>IF(ISBLANK(INDEX('Policy Characteristics'!E:E,MATCH($C1391,'Policy Characteristics'!$C:$C,0))),"",INDEX('Policy Characteristics'!E:E,MATCH($C1391,'Policy Characteristics'!$C:$C,0)))</f>
        <v>RnD electricity capital cost reduction</v>
      </c>
      <c r="L1391" s="242">
        <f>IF(ISBLANK(INDEX('Policy Characteristics'!F:F,MATCH($C1391,'Policy Characteristics'!$C:$C,0))),"",INDEX('Policy Characteristics'!F:F,MATCH($C1391,'Policy Characteristics'!$C:$C,0)))</f>
        <v>0</v>
      </c>
      <c r="M1391" s="242">
        <f>IF(ISBLANK(INDEX('Policy Characteristics'!G:G,MATCH($C1391,'Policy Characteristics'!$C:$C,0))),"",INDEX('Policy Characteristics'!G:G,MATCH($C1391,'Policy Characteristics'!$C:$C,0)))</f>
        <v>0.4</v>
      </c>
      <c r="N1391" s="242">
        <f>IF(ISBLANK(INDEX('Policy Characteristics'!H:H,MATCH($C1391,'Policy Characteristics'!$C:$C,0))),"",INDEX('Policy Characteristics'!H:H,MATCH($C1391,'Policy Characteristics'!$C:$C,0)))</f>
        <v>0.01</v>
      </c>
      <c r="O1391" s="446" t="str">
        <f>IF(ISBLANK(INDEX('Policy Characteristics'!I:I,MATCH($C1391,'Policy Characteristics'!$C:$C,0))),"",INDEX('Policy Characteristics'!I:I,MATCH($C1391,'Policy Characteristics'!$C:$C,0)))</f>
        <v>% reduction in cost</v>
      </c>
      <c r="P1391" s="446" t="str">
        <f>IF(ISBLANK(INDEX('Policy Characteristics'!J:J,MATCH($C1391,'Policy Characteristics'!$C:$C,0))),"",INDEX('Policy Characteristics'!J:J,MATCH($C1391,'Policy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1" s="446" t="str">
        <f>IF(ISBLANK(INDEX('Policy Characteristics'!K:K,MATCH($C1391,'Policy Characteristics'!$C:$C,0))),"",INDEX('Policy Characteristics'!K:K,MATCH($C1391,'Policy Characteristics'!$C:$C,0)))</f>
        <v>architectural-design.html#rnd</v>
      </c>
      <c r="R1391" s="446" t="str">
        <f>IF(ISBLANK(INDEX('Policy Characteristics'!L:L,MATCH($C1391,'Policy Characteristics'!$C:$C,0))),"",INDEX('Policy Characteristics'!L:L,MATCH($C1391,'Policy Characteristics'!$C:$C,0)))</f>
        <v>research-and-development.html</v>
      </c>
    </row>
    <row r="1392" spans="1:18" x14ac:dyDescent="0.25">
      <c r="A1392" s="446" t="str">
        <f>IF(ISBLANK(INDEX('Policy Characteristics'!A:A,MATCH($C1392,'Policy Characteristics'!$C:$C,0))),"",INDEX('Policy Characteristics'!A:A,MATCH($C1392,'Policy Characteristics'!$C:$C,0)))</f>
        <v>Research and Development</v>
      </c>
      <c r="B1392" s="467" t="str">
        <f>IF(ISBLANK(INDEX('Policy Characteristics'!B:B,MATCH($C1392,'Policy Characteristics'!$C:$C,0))),"",INDEX('Policy Characteristics'!B:B,MATCH($C1392,'Policy Characteristics'!$C:$C,0)))</f>
        <v>Capital Cost Reduction</v>
      </c>
      <c r="C1392" s="446" t="str">
        <f t="shared" si="63"/>
        <v>RnD Electricity Capital Cost Perc Reduction</v>
      </c>
      <c r="D1392" s="294" t="s">
        <v>3489</v>
      </c>
      <c r="E1392" s="339"/>
      <c r="F1392" s="294" t="s">
        <v>3502</v>
      </c>
      <c r="G1392" s="339"/>
      <c r="H1392" s="20">
        <v>1810</v>
      </c>
      <c r="I1392" s="468" t="s">
        <v>43</v>
      </c>
      <c r="J1392" s="469" t="str">
        <f>IF(ISBLANK(INDEX('Policy Characteristics'!D:D,MATCH($C1392,'Policy Characteristics'!$C:$C,0))),"",INDEX('Policy Characteristics'!D:D,MATCH($C1392,'Policy Characteristics'!$C:$C,0)))</f>
        <v>R&amp;D Capital Cost Reductions</v>
      </c>
      <c r="K1392" s="446" t="str">
        <f>IF(ISBLANK(INDEX('Policy Characteristics'!E:E,MATCH($C1392,'Policy Characteristics'!$C:$C,0))),"",INDEX('Policy Characteristics'!E:E,MATCH($C1392,'Policy Characteristics'!$C:$C,0)))</f>
        <v>RnD electricity capital cost reduction</v>
      </c>
      <c r="L1392" s="242">
        <f>IF(ISBLANK(INDEX('Policy Characteristics'!F:F,MATCH($C1392,'Policy Characteristics'!$C:$C,0))),"",INDEX('Policy Characteristics'!F:F,MATCH($C1392,'Policy Characteristics'!$C:$C,0)))</f>
        <v>0</v>
      </c>
      <c r="M1392" s="242">
        <f>IF(ISBLANK(INDEX('Policy Characteristics'!G:G,MATCH($C1392,'Policy Characteristics'!$C:$C,0))),"",INDEX('Policy Characteristics'!G:G,MATCH($C1392,'Policy Characteristics'!$C:$C,0)))</f>
        <v>0.4</v>
      </c>
      <c r="N1392" s="242">
        <f>IF(ISBLANK(INDEX('Policy Characteristics'!H:H,MATCH($C1392,'Policy Characteristics'!$C:$C,0))),"",INDEX('Policy Characteristics'!H:H,MATCH($C1392,'Policy Characteristics'!$C:$C,0)))</f>
        <v>0.01</v>
      </c>
      <c r="O1392" s="446" t="str">
        <f>IF(ISBLANK(INDEX('Policy Characteristics'!I:I,MATCH($C1392,'Policy Characteristics'!$C:$C,0))),"",INDEX('Policy Characteristics'!I:I,MATCH($C1392,'Policy Characteristics'!$C:$C,0)))</f>
        <v>% reduction in cost</v>
      </c>
      <c r="P1392" s="446" t="str">
        <f>IF(ISBLANK(INDEX('Policy Characteristics'!J:J,MATCH($C1392,'Policy Characteristics'!$C:$C,0))),"",INDEX('Policy Characteristics'!J:J,MATCH($C1392,'Policy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2" s="446" t="str">
        <f>IF(ISBLANK(INDEX('Policy Characteristics'!K:K,MATCH($C1392,'Policy Characteristics'!$C:$C,0))),"",INDEX('Policy Characteristics'!K:K,MATCH($C1392,'Policy Characteristics'!$C:$C,0)))</f>
        <v>architectural-design.html#rnd</v>
      </c>
      <c r="R1392" s="446" t="str">
        <f>IF(ISBLANK(INDEX('Policy Characteristics'!L:L,MATCH($C1392,'Policy Characteristics'!$C:$C,0))),"",INDEX('Policy Characteristics'!L:L,MATCH($C1392,'Policy Characteristics'!$C:$C,0)))</f>
        <v>research-and-development.html</v>
      </c>
    </row>
    <row r="1393" spans="1:18" x14ac:dyDescent="0.25">
      <c r="A1393" s="446" t="str">
        <f>IF(ISBLANK(INDEX('Policy Characteristics'!A:A,MATCH($C1393,'Policy Characteristics'!$C:$C,0))),"",INDEX('Policy Characteristics'!A:A,MATCH($C1393,'Policy Characteristics'!$C:$C,0)))</f>
        <v>Research and Development</v>
      </c>
      <c r="B1393" s="467" t="str">
        <f>IF(ISBLANK(INDEX('Policy Characteristics'!B:B,MATCH($C1393,'Policy Characteristics'!$C:$C,0))),"",INDEX('Policy Characteristics'!B:B,MATCH($C1393,'Policy Characteristics'!$C:$C,0)))</f>
        <v>Capital Cost Reduction</v>
      </c>
      <c r="C1393" s="446" t="str">
        <f t="shared" si="63"/>
        <v>RnD Electricity Capital Cost Perc Reduction</v>
      </c>
      <c r="D1393" s="294" t="s">
        <v>76</v>
      </c>
      <c r="E1393" s="339"/>
      <c r="F1393" s="294" t="s">
        <v>3503</v>
      </c>
      <c r="G1393" s="339"/>
      <c r="H1393" s="20">
        <v>94</v>
      </c>
      <c r="I1393" s="468" t="s">
        <v>43</v>
      </c>
      <c r="J1393" s="469" t="str">
        <f>IF(ISBLANK(INDEX('Policy Characteristics'!D:D,MATCH($C1393,'Policy Characteristics'!$C:$C,0))),"",INDEX('Policy Characteristics'!D:D,MATCH($C1393,'Policy Characteristics'!$C:$C,0)))</f>
        <v>R&amp;D Capital Cost Reductions</v>
      </c>
      <c r="K1393" s="446" t="str">
        <f>IF(ISBLANK(INDEX('Policy Characteristics'!E:E,MATCH($C1393,'Policy Characteristics'!$C:$C,0))),"",INDEX('Policy Characteristics'!E:E,MATCH($C1393,'Policy Characteristics'!$C:$C,0)))</f>
        <v>RnD electricity capital cost reduction</v>
      </c>
      <c r="L1393" s="242">
        <f>IF(ISBLANK(INDEX('Policy Characteristics'!F:F,MATCH($C1393,'Policy Characteristics'!$C:$C,0))),"",INDEX('Policy Characteristics'!F:F,MATCH($C1393,'Policy Characteristics'!$C:$C,0)))</f>
        <v>0</v>
      </c>
      <c r="M1393" s="242">
        <f>IF(ISBLANK(INDEX('Policy Characteristics'!G:G,MATCH($C1393,'Policy Characteristics'!$C:$C,0))),"",INDEX('Policy Characteristics'!G:G,MATCH($C1393,'Policy Characteristics'!$C:$C,0)))</f>
        <v>0.4</v>
      </c>
      <c r="N1393" s="242">
        <f>IF(ISBLANK(INDEX('Policy Characteristics'!H:H,MATCH($C1393,'Policy Characteristics'!$C:$C,0))),"",INDEX('Policy Characteristics'!H:H,MATCH($C1393,'Policy Characteristics'!$C:$C,0)))</f>
        <v>0.01</v>
      </c>
      <c r="O1393" s="446" t="str">
        <f>IF(ISBLANK(INDEX('Policy Characteristics'!I:I,MATCH($C1393,'Policy Characteristics'!$C:$C,0))),"",INDEX('Policy Characteristics'!I:I,MATCH($C1393,'Policy Characteristics'!$C:$C,0)))</f>
        <v>% reduction in cost</v>
      </c>
      <c r="P1393" s="446" t="str">
        <f>IF(ISBLANK(INDEX('Policy Characteristics'!J:J,MATCH($C1393,'Policy Characteristics'!$C:$C,0))),"",INDEX('Policy Characteristics'!J:J,MATCH($C1393,'Policy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3" s="446" t="str">
        <f>IF(ISBLANK(INDEX('Policy Characteristics'!K:K,MATCH($C1393,'Policy Characteristics'!$C:$C,0))),"",INDEX('Policy Characteristics'!K:K,MATCH($C1393,'Policy Characteristics'!$C:$C,0)))</f>
        <v>architectural-design.html#rnd</v>
      </c>
      <c r="R1393" s="446" t="str">
        <f>IF(ISBLANK(INDEX('Policy Characteristics'!L:L,MATCH($C1393,'Policy Characteristics'!$C:$C,0))),"",INDEX('Policy Characteristics'!L:L,MATCH($C1393,'Policy Characteristics'!$C:$C,0)))</f>
        <v>research-and-development.html</v>
      </c>
    </row>
    <row r="1394" spans="1:18" x14ac:dyDescent="0.25">
      <c r="A1394" s="446" t="str">
        <f>IF(ISBLANK(INDEX('Policy Characteristics'!A:A,MATCH($C1394,'Policy Characteristics'!$C:$C,0))),"",INDEX('Policy Characteristics'!A:A,MATCH($C1394,'Policy Characteristics'!$C:$C,0)))</f>
        <v>Research and Development</v>
      </c>
      <c r="B1394" s="467" t="str">
        <f>IF(ISBLANK(INDEX('Policy Characteristics'!B:B,MATCH($C1394,'Policy Characteristics'!$C:$C,0))),"",INDEX('Policy Characteristics'!B:B,MATCH($C1394,'Policy Characteristics'!$C:$C,0)))</f>
        <v>Capital Cost Reduction</v>
      </c>
      <c r="C1394" s="446" t="str">
        <f t="shared" si="63"/>
        <v>RnD Electricity Capital Cost Perc Reduction</v>
      </c>
      <c r="D1394" s="294" t="s">
        <v>77</v>
      </c>
      <c r="E1394" s="339"/>
      <c r="F1394" s="294" t="s">
        <v>322</v>
      </c>
      <c r="G1394" s="339"/>
      <c r="H1394" s="20">
        <v>95</v>
      </c>
      <c r="I1394" s="468" t="s">
        <v>43</v>
      </c>
      <c r="J1394" s="469" t="str">
        <f>IF(ISBLANK(INDEX('Policy Characteristics'!D:D,MATCH($C1394,'Policy Characteristics'!$C:$C,0))),"",INDEX('Policy Characteristics'!D:D,MATCH($C1394,'Policy Characteristics'!$C:$C,0)))</f>
        <v>R&amp;D Capital Cost Reductions</v>
      </c>
      <c r="K1394" s="446" t="str">
        <f>IF(ISBLANK(INDEX('Policy Characteristics'!E:E,MATCH($C1394,'Policy Characteristics'!$C:$C,0))),"",INDEX('Policy Characteristics'!E:E,MATCH($C1394,'Policy Characteristics'!$C:$C,0)))</f>
        <v>RnD electricity capital cost reduction</v>
      </c>
      <c r="L1394" s="242">
        <f>IF(ISBLANK(INDEX('Policy Characteristics'!F:F,MATCH($C1394,'Policy Characteristics'!$C:$C,0))),"",INDEX('Policy Characteristics'!F:F,MATCH($C1394,'Policy Characteristics'!$C:$C,0)))</f>
        <v>0</v>
      </c>
      <c r="M1394" s="242">
        <f>IF(ISBLANK(INDEX('Policy Characteristics'!G:G,MATCH($C1394,'Policy Characteristics'!$C:$C,0))),"",INDEX('Policy Characteristics'!G:G,MATCH($C1394,'Policy Characteristics'!$C:$C,0)))</f>
        <v>0.4</v>
      </c>
      <c r="N1394" s="242">
        <f>IF(ISBLANK(INDEX('Policy Characteristics'!H:H,MATCH($C1394,'Policy Characteristics'!$C:$C,0))),"",INDEX('Policy Characteristics'!H:H,MATCH($C1394,'Policy Characteristics'!$C:$C,0)))</f>
        <v>0.01</v>
      </c>
      <c r="O1394" s="446" t="str">
        <f>IF(ISBLANK(INDEX('Policy Characteristics'!I:I,MATCH($C1394,'Policy Characteristics'!$C:$C,0))),"",INDEX('Policy Characteristics'!I:I,MATCH($C1394,'Policy Characteristics'!$C:$C,0)))</f>
        <v>% reduction in cost</v>
      </c>
      <c r="P1394" s="446" t="str">
        <f>IF(ISBLANK(INDEX('Policy Characteristics'!J:J,MATCH($C1394,'Policy Characteristics'!$C:$C,0))),"",INDEX('Policy Characteristics'!J:J,MATCH($C1394,'Policy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4" s="446" t="str">
        <f>IF(ISBLANK(INDEX('Policy Characteristics'!K:K,MATCH($C1394,'Policy Characteristics'!$C:$C,0))),"",INDEX('Policy Characteristics'!K:K,MATCH($C1394,'Policy Characteristics'!$C:$C,0)))</f>
        <v>architectural-design.html#rnd</v>
      </c>
      <c r="R1394" s="446" t="str">
        <f>IF(ISBLANK(INDEX('Policy Characteristics'!L:L,MATCH($C1394,'Policy Characteristics'!$C:$C,0))),"",INDEX('Policy Characteristics'!L:L,MATCH($C1394,'Policy Characteristics'!$C:$C,0)))</f>
        <v>research-and-development.html</v>
      </c>
    </row>
    <row r="1395" spans="1:18" x14ac:dyDescent="0.25">
      <c r="A1395" s="446" t="str">
        <f>IF(ISBLANK(INDEX('Policy Characteristics'!A:A,MATCH($C1395,'Policy Characteristics'!$C:$C,0))),"",INDEX('Policy Characteristics'!A:A,MATCH($C1395,'Policy Characteristics'!$C:$C,0)))</f>
        <v>Research and Development</v>
      </c>
      <c r="B1395" s="467" t="str">
        <f>IF(ISBLANK(INDEX('Policy Characteristics'!B:B,MATCH($C1395,'Policy Characteristics'!$C:$C,0))),"",INDEX('Policy Characteristics'!B:B,MATCH($C1395,'Policy Characteristics'!$C:$C,0)))</f>
        <v>Capital Cost Reduction</v>
      </c>
      <c r="C1395" s="446" t="str">
        <f t="shared" si="63"/>
        <v>RnD Electricity Capital Cost Perc Reduction</v>
      </c>
      <c r="D1395" s="294" t="s">
        <v>449</v>
      </c>
      <c r="E1395" s="339"/>
      <c r="F1395" s="294" t="s">
        <v>453</v>
      </c>
      <c r="G1395" s="339"/>
      <c r="H1395" s="20">
        <v>96</v>
      </c>
      <c r="I1395" s="468" t="s">
        <v>43</v>
      </c>
      <c r="J1395" s="469" t="str">
        <f>IF(ISBLANK(INDEX('Policy Characteristics'!D:D,MATCH($C1395,'Policy Characteristics'!$C:$C,0))),"",INDEX('Policy Characteristics'!D:D,MATCH($C1395,'Policy Characteristics'!$C:$C,0)))</f>
        <v>R&amp;D Capital Cost Reductions</v>
      </c>
      <c r="K1395" s="446" t="str">
        <f>IF(ISBLANK(INDEX('Policy Characteristics'!E:E,MATCH($C1395,'Policy Characteristics'!$C:$C,0))),"",INDEX('Policy Characteristics'!E:E,MATCH($C1395,'Policy Characteristics'!$C:$C,0)))</f>
        <v>RnD electricity capital cost reduction</v>
      </c>
      <c r="L1395" s="242">
        <f>IF(ISBLANK(INDEX('Policy Characteristics'!F:F,MATCH($C1395,'Policy Characteristics'!$C:$C,0))),"",INDEX('Policy Characteristics'!F:F,MATCH($C1395,'Policy Characteristics'!$C:$C,0)))</f>
        <v>0</v>
      </c>
      <c r="M1395" s="242">
        <f>IF(ISBLANK(INDEX('Policy Characteristics'!G:G,MATCH($C1395,'Policy Characteristics'!$C:$C,0))),"",INDEX('Policy Characteristics'!G:G,MATCH($C1395,'Policy Characteristics'!$C:$C,0)))</f>
        <v>0.4</v>
      </c>
      <c r="N1395" s="242">
        <f>IF(ISBLANK(INDEX('Policy Characteristics'!H:H,MATCH($C1395,'Policy Characteristics'!$C:$C,0))),"",INDEX('Policy Characteristics'!H:H,MATCH($C1395,'Policy Characteristics'!$C:$C,0)))</f>
        <v>0.01</v>
      </c>
      <c r="O1395" s="446" t="str">
        <f>IF(ISBLANK(INDEX('Policy Characteristics'!I:I,MATCH($C1395,'Policy Characteristics'!$C:$C,0))),"",INDEX('Policy Characteristics'!I:I,MATCH($C1395,'Policy Characteristics'!$C:$C,0)))</f>
        <v>% reduction in cost</v>
      </c>
      <c r="P1395" s="446" t="str">
        <f>IF(ISBLANK(INDEX('Policy Characteristics'!J:J,MATCH($C1395,'Policy Characteristics'!$C:$C,0))),"",INDEX('Policy Characteristics'!J:J,MATCH($C1395,'Policy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5" s="446" t="str">
        <f>IF(ISBLANK(INDEX('Policy Characteristics'!K:K,MATCH($C1395,'Policy Characteristics'!$C:$C,0))),"",INDEX('Policy Characteristics'!K:K,MATCH($C1395,'Policy Characteristics'!$C:$C,0)))</f>
        <v>architectural-design.html#rnd</v>
      </c>
      <c r="R1395" s="446" t="str">
        <f>IF(ISBLANK(INDEX('Policy Characteristics'!L:L,MATCH($C1395,'Policy Characteristics'!$C:$C,0))),"",INDEX('Policy Characteristics'!L:L,MATCH($C1395,'Policy Characteristics'!$C:$C,0)))</f>
        <v>research-and-development.html</v>
      </c>
    </row>
    <row r="1396" spans="1:18" x14ac:dyDescent="0.25">
      <c r="A1396" s="446" t="str">
        <f>IF(ISBLANK(INDEX('Policy Characteristics'!A:A,MATCH($C1396,'Policy Characteristics'!$C:$C,0))),"",INDEX('Policy Characteristics'!A:A,MATCH($C1396,'Policy Characteristics'!$C:$C,0)))</f>
        <v>Research and Development</v>
      </c>
      <c r="B1396" s="467" t="str">
        <f>IF(ISBLANK(INDEX('Policy Characteristics'!B:B,MATCH($C1396,'Policy Characteristics'!$C:$C,0))),"",INDEX('Policy Characteristics'!B:B,MATCH($C1396,'Policy Characteristics'!$C:$C,0)))</f>
        <v>Capital Cost Reduction</v>
      </c>
      <c r="C1396" s="446" t="str">
        <f t="shared" si="63"/>
        <v>RnD Electricity Capital Cost Perc Reduction</v>
      </c>
      <c r="D1396" s="294" t="s">
        <v>78</v>
      </c>
      <c r="E1396" s="339"/>
      <c r="F1396" s="294" t="s">
        <v>323</v>
      </c>
      <c r="G1396" s="339"/>
      <c r="H1396" s="20">
        <v>97</v>
      </c>
      <c r="I1396" s="468" t="s">
        <v>43</v>
      </c>
      <c r="J1396" s="469" t="str">
        <f>IF(ISBLANK(INDEX('Policy Characteristics'!D:D,MATCH($C1396,'Policy Characteristics'!$C:$C,0))),"",INDEX('Policy Characteristics'!D:D,MATCH($C1396,'Policy Characteristics'!$C:$C,0)))</f>
        <v>R&amp;D Capital Cost Reductions</v>
      </c>
      <c r="K1396" s="446" t="str">
        <f>IF(ISBLANK(INDEX('Policy Characteristics'!E:E,MATCH($C1396,'Policy Characteristics'!$C:$C,0))),"",INDEX('Policy Characteristics'!E:E,MATCH($C1396,'Policy Characteristics'!$C:$C,0)))</f>
        <v>RnD electricity capital cost reduction</v>
      </c>
      <c r="L1396" s="242">
        <f>IF(ISBLANK(INDEX('Policy Characteristics'!F:F,MATCH($C1396,'Policy Characteristics'!$C:$C,0))),"",INDEX('Policy Characteristics'!F:F,MATCH($C1396,'Policy Characteristics'!$C:$C,0)))</f>
        <v>0</v>
      </c>
      <c r="M1396" s="242">
        <f>IF(ISBLANK(INDEX('Policy Characteristics'!G:G,MATCH($C1396,'Policy Characteristics'!$C:$C,0))),"",INDEX('Policy Characteristics'!G:G,MATCH($C1396,'Policy Characteristics'!$C:$C,0)))</f>
        <v>0.4</v>
      </c>
      <c r="N1396" s="242">
        <f>IF(ISBLANK(INDEX('Policy Characteristics'!H:H,MATCH($C1396,'Policy Characteristics'!$C:$C,0))),"",INDEX('Policy Characteristics'!H:H,MATCH($C1396,'Policy Characteristics'!$C:$C,0)))</f>
        <v>0.01</v>
      </c>
      <c r="O1396" s="446" t="str">
        <f>IF(ISBLANK(INDEX('Policy Characteristics'!I:I,MATCH($C1396,'Policy Characteristics'!$C:$C,0))),"",INDEX('Policy Characteristics'!I:I,MATCH($C1396,'Policy Characteristics'!$C:$C,0)))</f>
        <v>% reduction in cost</v>
      </c>
      <c r="P1396" s="446" t="str">
        <f>IF(ISBLANK(INDEX('Policy Characteristics'!J:J,MATCH($C1396,'Policy Characteristics'!$C:$C,0))),"",INDEX('Policy Characteristics'!J:J,MATCH($C1396,'Policy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6" s="446" t="str">
        <f>IF(ISBLANK(INDEX('Policy Characteristics'!K:K,MATCH($C1396,'Policy Characteristics'!$C:$C,0))),"",INDEX('Policy Characteristics'!K:K,MATCH($C1396,'Policy Characteristics'!$C:$C,0)))</f>
        <v>architectural-design.html#rnd</v>
      </c>
      <c r="R1396" s="446" t="str">
        <f>IF(ISBLANK(INDEX('Policy Characteristics'!L:L,MATCH($C1396,'Policy Characteristics'!$C:$C,0))),"",INDEX('Policy Characteristics'!L:L,MATCH($C1396,'Policy Characteristics'!$C:$C,0)))</f>
        <v>research-and-development.html</v>
      </c>
    </row>
    <row r="1397" spans="1:18" x14ac:dyDescent="0.25">
      <c r="A1397" s="446" t="str">
        <f>IF(ISBLANK(INDEX('Policy Characteristics'!A:A,MATCH($C1397,'Policy Characteristics'!$C:$C,0))),"",INDEX('Policy Characteristics'!A:A,MATCH($C1397,'Policy Characteristics'!$C:$C,0)))</f>
        <v>Research and Development</v>
      </c>
      <c r="B1397" s="467" t="str">
        <f>IF(ISBLANK(INDEX('Policy Characteristics'!B:B,MATCH($C1397,'Policy Characteristics'!$C:$C,0))),"",INDEX('Policy Characteristics'!B:B,MATCH($C1397,'Policy Characteristics'!$C:$C,0)))</f>
        <v>Capital Cost Reduction</v>
      </c>
      <c r="C1397" s="446" t="str">
        <f t="shared" si="63"/>
        <v>RnD Electricity Capital Cost Perc Reduction</v>
      </c>
      <c r="D1397" s="294" t="s">
        <v>79</v>
      </c>
      <c r="E1397" s="339"/>
      <c r="F1397" s="294" t="s">
        <v>324</v>
      </c>
      <c r="G1397" s="339"/>
      <c r="H1397" s="20">
        <v>98</v>
      </c>
      <c r="I1397" s="468" t="s">
        <v>43</v>
      </c>
      <c r="J1397" s="469" t="str">
        <f>IF(ISBLANK(INDEX('Policy Characteristics'!D:D,MATCH($C1397,'Policy Characteristics'!$C:$C,0))),"",INDEX('Policy Characteristics'!D:D,MATCH($C1397,'Policy Characteristics'!$C:$C,0)))</f>
        <v>R&amp;D Capital Cost Reductions</v>
      </c>
      <c r="K1397" s="446" t="str">
        <f>IF(ISBLANK(INDEX('Policy Characteristics'!E:E,MATCH($C1397,'Policy Characteristics'!$C:$C,0))),"",INDEX('Policy Characteristics'!E:E,MATCH($C1397,'Policy Characteristics'!$C:$C,0)))</f>
        <v>RnD electricity capital cost reduction</v>
      </c>
      <c r="L1397" s="242">
        <f>IF(ISBLANK(INDEX('Policy Characteristics'!F:F,MATCH($C1397,'Policy Characteristics'!$C:$C,0))),"",INDEX('Policy Characteristics'!F:F,MATCH($C1397,'Policy Characteristics'!$C:$C,0)))</f>
        <v>0</v>
      </c>
      <c r="M1397" s="242">
        <f>IF(ISBLANK(INDEX('Policy Characteristics'!G:G,MATCH($C1397,'Policy Characteristics'!$C:$C,0))),"",INDEX('Policy Characteristics'!G:G,MATCH($C1397,'Policy Characteristics'!$C:$C,0)))</f>
        <v>0.4</v>
      </c>
      <c r="N1397" s="242">
        <f>IF(ISBLANK(INDEX('Policy Characteristics'!H:H,MATCH($C1397,'Policy Characteristics'!$C:$C,0))),"",INDEX('Policy Characteristics'!H:H,MATCH($C1397,'Policy Characteristics'!$C:$C,0)))</f>
        <v>0.01</v>
      </c>
      <c r="O1397" s="446" t="str">
        <f>IF(ISBLANK(INDEX('Policy Characteristics'!I:I,MATCH($C1397,'Policy Characteristics'!$C:$C,0))),"",INDEX('Policy Characteristics'!I:I,MATCH($C1397,'Policy Characteristics'!$C:$C,0)))</f>
        <v>% reduction in cost</v>
      </c>
      <c r="P1397" s="446" t="str">
        <f>IF(ISBLANK(INDEX('Policy Characteristics'!J:J,MATCH($C1397,'Policy Characteristics'!$C:$C,0))),"",INDEX('Policy Characteristics'!J:J,MATCH($C1397,'Policy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7" s="446" t="str">
        <f>IF(ISBLANK(INDEX('Policy Characteristics'!K:K,MATCH($C1397,'Policy Characteristics'!$C:$C,0))),"",INDEX('Policy Characteristics'!K:K,MATCH($C1397,'Policy Characteristics'!$C:$C,0)))</f>
        <v>architectural-design.html#rnd</v>
      </c>
      <c r="R1397" s="446" t="str">
        <f>IF(ISBLANK(INDEX('Policy Characteristics'!L:L,MATCH($C1397,'Policy Characteristics'!$C:$C,0))),"",INDEX('Policy Characteristics'!L:L,MATCH($C1397,'Policy Characteristics'!$C:$C,0)))</f>
        <v>research-and-development.html</v>
      </c>
    </row>
    <row r="1398" spans="1:18" x14ac:dyDescent="0.25">
      <c r="A1398" s="446" t="str">
        <f>IF(ISBLANK(INDEX('Policy Characteristics'!A:A,MATCH($C1398,'Policy Characteristics'!$C:$C,0))),"",INDEX('Policy Characteristics'!A:A,MATCH($C1398,'Policy Characteristics'!$C:$C,0)))</f>
        <v>Research and Development</v>
      </c>
      <c r="B1398" s="467" t="str">
        <f>IF(ISBLANK(INDEX('Policy Characteristics'!B:B,MATCH($C1398,'Policy Characteristics'!$C:$C,0))),"",INDEX('Policy Characteristics'!B:B,MATCH($C1398,'Policy Characteristics'!$C:$C,0)))</f>
        <v>Capital Cost Reduction</v>
      </c>
      <c r="C1398" s="446" t="str">
        <f t="shared" si="63"/>
        <v>RnD Electricity Capital Cost Perc Reduction</v>
      </c>
      <c r="D1398" s="294" t="s">
        <v>80</v>
      </c>
      <c r="E1398" s="339"/>
      <c r="F1398" s="294" t="s">
        <v>325</v>
      </c>
      <c r="G1398" s="339"/>
      <c r="H1398" s="20">
        <v>99</v>
      </c>
      <c r="I1398" s="468" t="s">
        <v>43</v>
      </c>
      <c r="J1398" s="469" t="str">
        <f>IF(ISBLANK(INDEX('Policy Characteristics'!D:D,MATCH($C1398,'Policy Characteristics'!$C:$C,0))),"",INDEX('Policy Characteristics'!D:D,MATCH($C1398,'Policy Characteristics'!$C:$C,0)))</f>
        <v>R&amp;D Capital Cost Reductions</v>
      </c>
      <c r="K1398" s="446" t="str">
        <f>IF(ISBLANK(INDEX('Policy Characteristics'!E:E,MATCH($C1398,'Policy Characteristics'!$C:$C,0))),"",INDEX('Policy Characteristics'!E:E,MATCH($C1398,'Policy Characteristics'!$C:$C,0)))</f>
        <v>RnD electricity capital cost reduction</v>
      </c>
      <c r="L1398" s="242">
        <f>IF(ISBLANK(INDEX('Policy Characteristics'!F:F,MATCH($C1398,'Policy Characteristics'!$C:$C,0))),"",INDEX('Policy Characteristics'!F:F,MATCH($C1398,'Policy Characteristics'!$C:$C,0)))</f>
        <v>0</v>
      </c>
      <c r="M1398" s="242">
        <f>IF(ISBLANK(INDEX('Policy Characteristics'!G:G,MATCH($C1398,'Policy Characteristics'!$C:$C,0))),"",INDEX('Policy Characteristics'!G:G,MATCH($C1398,'Policy Characteristics'!$C:$C,0)))</f>
        <v>0.4</v>
      </c>
      <c r="N1398" s="242">
        <f>IF(ISBLANK(INDEX('Policy Characteristics'!H:H,MATCH($C1398,'Policy Characteristics'!$C:$C,0))),"",INDEX('Policy Characteristics'!H:H,MATCH($C1398,'Policy Characteristics'!$C:$C,0)))</f>
        <v>0.01</v>
      </c>
      <c r="O1398" s="446" t="str">
        <f>IF(ISBLANK(INDEX('Policy Characteristics'!I:I,MATCH($C1398,'Policy Characteristics'!$C:$C,0))),"",INDEX('Policy Characteristics'!I:I,MATCH($C1398,'Policy Characteristics'!$C:$C,0)))</f>
        <v>% reduction in cost</v>
      </c>
      <c r="P1398" s="446" t="str">
        <f>IF(ISBLANK(INDEX('Policy Characteristics'!J:J,MATCH($C1398,'Policy Characteristics'!$C:$C,0))),"",INDEX('Policy Characteristics'!J:J,MATCH($C1398,'Policy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8" s="446" t="str">
        <f>IF(ISBLANK(INDEX('Policy Characteristics'!K:K,MATCH($C1398,'Policy Characteristics'!$C:$C,0))),"",INDEX('Policy Characteristics'!K:K,MATCH($C1398,'Policy Characteristics'!$C:$C,0)))</f>
        <v>architectural-design.html#rnd</v>
      </c>
      <c r="R1398" s="446" t="str">
        <f>IF(ISBLANK(INDEX('Policy Characteristics'!L:L,MATCH($C1398,'Policy Characteristics'!$C:$C,0))),"",INDEX('Policy Characteristics'!L:L,MATCH($C1398,'Policy Characteristics'!$C:$C,0)))</f>
        <v>research-and-development.html</v>
      </c>
    </row>
    <row r="1399" spans="1:18" x14ac:dyDescent="0.25">
      <c r="A1399" s="446" t="str">
        <f>IF(ISBLANK(INDEX('Policy Characteristics'!A:A,MATCH($C1399,'Policy Characteristics'!$C:$C,0))),"",INDEX('Policy Characteristics'!A:A,MATCH($C1399,'Policy Characteristics'!$C:$C,0)))</f>
        <v>Research and Development</v>
      </c>
      <c r="B1399" s="467" t="str">
        <f>IF(ISBLANK(INDEX('Policy Characteristics'!B:B,MATCH($C1399,'Policy Characteristics'!$C:$C,0))),"",INDEX('Policy Characteristics'!B:B,MATCH($C1399,'Policy Characteristics'!$C:$C,0)))</f>
        <v>Capital Cost Reduction</v>
      </c>
      <c r="C1399" s="446" t="str">
        <f t="shared" si="63"/>
        <v>RnD Electricity Capital Cost Perc Reduction</v>
      </c>
      <c r="D1399" s="294" t="s">
        <v>2424</v>
      </c>
      <c r="E1399" s="339"/>
      <c r="F1399" s="294" t="s">
        <v>3504</v>
      </c>
      <c r="G1399" s="339"/>
      <c r="H1399" s="20">
        <v>192</v>
      </c>
      <c r="I1399" s="468" t="s">
        <v>43</v>
      </c>
      <c r="J1399" s="469" t="str">
        <f>IF(ISBLANK(INDEX('Policy Characteristics'!D:D,MATCH($C1399,'Policy Characteristics'!$C:$C,0))),"",INDEX('Policy Characteristics'!D:D,MATCH($C1399,'Policy Characteristics'!$C:$C,0)))</f>
        <v>R&amp;D Capital Cost Reductions</v>
      </c>
      <c r="K1399" s="446" t="str">
        <f>IF(ISBLANK(INDEX('Policy Characteristics'!E:E,MATCH($C1399,'Policy Characteristics'!$C:$C,0))),"",INDEX('Policy Characteristics'!E:E,MATCH($C1399,'Policy Characteristics'!$C:$C,0)))</f>
        <v>RnD electricity capital cost reduction</v>
      </c>
      <c r="L1399" s="242">
        <f>IF(ISBLANK(INDEX('Policy Characteristics'!F:F,MATCH($C1399,'Policy Characteristics'!$C:$C,0))),"",INDEX('Policy Characteristics'!F:F,MATCH($C1399,'Policy Characteristics'!$C:$C,0)))</f>
        <v>0</v>
      </c>
      <c r="M1399" s="242">
        <f>IF(ISBLANK(INDEX('Policy Characteristics'!G:G,MATCH($C1399,'Policy Characteristics'!$C:$C,0))),"",INDEX('Policy Characteristics'!G:G,MATCH($C1399,'Policy Characteristics'!$C:$C,0)))</f>
        <v>0.4</v>
      </c>
      <c r="N1399" s="242">
        <f>IF(ISBLANK(INDEX('Policy Characteristics'!H:H,MATCH($C1399,'Policy Characteristics'!$C:$C,0))),"",INDEX('Policy Characteristics'!H:H,MATCH($C1399,'Policy Characteristics'!$C:$C,0)))</f>
        <v>0.01</v>
      </c>
      <c r="O1399" s="446" t="str">
        <f>IF(ISBLANK(INDEX('Policy Characteristics'!I:I,MATCH($C1399,'Policy Characteristics'!$C:$C,0))),"",INDEX('Policy Characteristics'!I:I,MATCH($C1399,'Policy Characteristics'!$C:$C,0)))</f>
        <v>% reduction in cost</v>
      </c>
      <c r="P1399" s="446" t="str">
        <f>IF(ISBLANK(INDEX('Policy Characteristics'!J:J,MATCH($C1399,'Policy Characteristics'!$C:$C,0))),"",INDEX('Policy Characteristics'!J:J,MATCH($C1399,'Policy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9" s="446" t="str">
        <f>IF(ISBLANK(INDEX('Policy Characteristics'!K:K,MATCH($C1399,'Policy Characteristics'!$C:$C,0))),"",INDEX('Policy Characteristics'!K:K,MATCH($C1399,'Policy Characteristics'!$C:$C,0)))</f>
        <v>architectural-design.html#rnd</v>
      </c>
      <c r="R1399" s="446" t="str">
        <f>IF(ISBLANK(INDEX('Policy Characteristics'!L:L,MATCH($C1399,'Policy Characteristics'!$C:$C,0))),"",INDEX('Policy Characteristics'!L:L,MATCH($C1399,'Policy Characteristics'!$C:$C,0)))</f>
        <v>research-and-development.html</v>
      </c>
    </row>
    <row r="1400" spans="1:18" x14ac:dyDescent="0.25">
      <c r="A1400" s="446" t="str">
        <f>IF(ISBLANK(INDEX('Policy Characteristics'!A:A,MATCH($C1400,'Policy Characteristics'!$C:$C,0))),"",INDEX('Policy Characteristics'!A:A,MATCH($C1400,'Policy Characteristics'!$C:$C,0)))</f>
        <v>Research and Development</v>
      </c>
      <c r="B1400" s="467" t="str">
        <f>IF(ISBLANK(INDEX('Policy Characteristics'!B:B,MATCH($C1400,'Policy Characteristics'!$C:$C,0))),"",INDEX('Policy Characteristics'!B:B,MATCH($C1400,'Policy Characteristics'!$C:$C,0)))</f>
        <v>Capital Cost Reduction</v>
      </c>
      <c r="C1400" s="446" t="str">
        <f t="shared" si="63"/>
        <v>RnD Electricity Capital Cost Perc Reduction</v>
      </c>
      <c r="D1400" s="294" t="s">
        <v>309</v>
      </c>
      <c r="E1400" s="339"/>
      <c r="F1400" s="294" t="s">
        <v>3505</v>
      </c>
      <c r="G1400" s="339"/>
      <c r="H1400" s="20">
        <v>180</v>
      </c>
      <c r="I1400" s="468" t="s">
        <v>43</v>
      </c>
      <c r="J1400" s="469" t="str">
        <f>IF(ISBLANK(INDEX('Policy Characteristics'!D:D,MATCH($C1400,'Policy Characteristics'!$C:$C,0))),"",INDEX('Policy Characteristics'!D:D,MATCH($C1400,'Policy Characteristics'!$C:$C,0)))</f>
        <v>R&amp;D Capital Cost Reductions</v>
      </c>
      <c r="K1400" s="446" t="str">
        <f>IF(ISBLANK(INDEX('Policy Characteristics'!E:E,MATCH($C1400,'Policy Characteristics'!$C:$C,0))),"",INDEX('Policy Characteristics'!E:E,MATCH($C1400,'Policy Characteristics'!$C:$C,0)))</f>
        <v>RnD electricity capital cost reduction</v>
      </c>
      <c r="L1400" s="242">
        <f>IF(ISBLANK(INDEX('Policy Characteristics'!F:F,MATCH($C1400,'Policy Characteristics'!$C:$C,0))),"",INDEX('Policy Characteristics'!F:F,MATCH($C1400,'Policy Characteristics'!$C:$C,0)))</f>
        <v>0</v>
      </c>
      <c r="M1400" s="242">
        <f>IF(ISBLANK(INDEX('Policy Characteristics'!G:G,MATCH($C1400,'Policy Characteristics'!$C:$C,0))),"",INDEX('Policy Characteristics'!G:G,MATCH($C1400,'Policy Characteristics'!$C:$C,0)))</f>
        <v>0.4</v>
      </c>
      <c r="N1400" s="242">
        <f>IF(ISBLANK(INDEX('Policy Characteristics'!H:H,MATCH($C1400,'Policy Characteristics'!$C:$C,0))),"",INDEX('Policy Characteristics'!H:H,MATCH($C1400,'Policy Characteristics'!$C:$C,0)))</f>
        <v>0.01</v>
      </c>
      <c r="O1400" s="446" t="str">
        <f>IF(ISBLANK(INDEX('Policy Characteristics'!I:I,MATCH($C1400,'Policy Characteristics'!$C:$C,0))),"",INDEX('Policy Characteristics'!I:I,MATCH($C1400,'Policy Characteristics'!$C:$C,0)))</f>
        <v>% reduction in cost</v>
      </c>
      <c r="P1400" s="446" t="str">
        <f>IF(ISBLANK(INDEX('Policy Characteristics'!J:J,MATCH($C1400,'Policy Characteristics'!$C:$C,0))),"",INDEX('Policy Characteristics'!J:J,MATCH($C1400,'Policy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0" s="446" t="str">
        <f>IF(ISBLANK(INDEX('Policy Characteristics'!K:K,MATCH($C1400,'Policy Characteristics'!$C:$C,0))),"",INDEX('Policy Characteristics'!K:K,MATCH($C1400,'Policy Characteristics'!$C:$C,0)))</f>
        <v>architectural-design.html#rnd</v>
      </c>
      <c r="R1400" s="446" t="str">
        <f>IF(ISBLANK(INDEX('Policy Characteristics'!L:L,MATCH($C1400,'Policy Characteristics'!$C:$C,0))),"",INDEX('Policy Characteristics'!L:L,MATCH($C1400,'Policy Characteristics'!$C:$C,0)))</f>
        <v>research-and-development.html</v>
      </c>
    </row>
    <row r="1401" spans="1:18" x14ac:dyDescent="0.25">
      <c r="A1401" s="446" t="str">
        <f>IF(ISBLANK(INDEX('Policy Characteristics'!A:A,MATCH($C1401,'Policy Characteristics'!$C:$C,0))),"",INDEX('Policy Characteristics'!A:A,MATCH($C1401,'Policy Characteristics'!$C:$C,0)))</f>
        <v>Research and Development</v>
      </c>
      <c r="B1401" s="467" t="str">
        <f>IF(ISBLANK(INDEX('Policy Characteristics'!B:B,MATCH($C1401,'Policy Characteristics'!$C:$C,0))),"",INDEX('Policy Characteristics'!B:B,MATCH($C1401,'Policy Characteristics'!$C:$C,0)))</f>
        <v>Capital Cost Reduction</v>
      </c>
      <c r="C1401" s="446" t="str">
        <f t="shared" si="63"/>
        <v>RnD Electricity Capital Cost Perc Reduction</v>
      </c>
      <c r="D1401" s="294" t="s">
        <v>310</v>
      </c>
      <c r="E1401" s="339"/>
      <c r="F1401" s="294" t="s">
        <v>2258</v>
      </c>
      <c r="G1401" s="339"/>
      <c r="H1401" s="20">
        <v>183</v>
      </c>
      <c r="I1401" s="468" t="s">
        <v>43</v>
      </c>
      <c r="J1401" s="469" t="str">
        <f>IF(ISBLANK(INDEX('Policy Characteristics'!D:D,MATCH($C1401,'Policy Characteristics'!$C:$C,0))),"",INDEX('Policy Characteristics'!D:D,MATCH($C1401,'Policy Characteristics'!$C:$C,0)))</f>
        <v>R&amp;D Capital Cost Reductions</v>
      </c>
      <c r="K1401" s="446" t="str">
        <f>IF(ISBLANK(INDEX('Policy Characteristics'!E:E,MATCH($C1401,'Policy Characteristics'!$C:$C,0))),"",INDEX('Policy Characteristics'!E:E,MATCH($C1401,'Policy Characteristics'!$C:$C,0)))</f>
        <v>RnD electricity capital cost reduction</v>
      </c>
      <c r="L1401" s="242">
        <f>IF(ISBLANK(INDEX('Policy Characteristics'!F:F,MATCH($C1401,'Policy Characteristics'!$C:$C,0))),"",INDEX('Policy Characteristics'!F:F,MATCH($C1401,'Policy Characteristics'!$C:$C,0)))</f>
        <v>0</v>
      </c>
      <c r="M1401" s="242">
        <f>IF(ISBLANK(INDEX('Policy Characteristics'!G:G,MATCH($C1401,'Policy Characteristics'!$C:$C,0))),"",INDEX('Policy Characteristics'!G:G,MATCH($C1401,'Policy Characteristics'!$C:$C,0)))</f>
        <v>0.4</v>
      </c>
      <c r="N1401" s="242">
        <f>IF(ISBLANK(INDEX('Policy Characteristics'!H:H,MATCH($C1401,'Policy Characteristics'!$C:$C,0))),"",INDEX('Policy Characteristics'!H:H,MATCH($C1401,'Policy Characteristics'!$C:$C,0)))</f>
        <v>0.01</v>
      </c>
      <c r="O1401" s="446" t="str">
        <f>IF(ISBLANK(INDEX('Policy Characteristics'!I:I,MATCH($C1401,'Policy Characteristics'!$C:$C,0))),"",INDEX('Policy Characteristics'!I:I,MATCH($C1401,'Policy Characteristics'!$C:$C,0)))</f>
        <v>% reduction in cost</v>
      </c>
      <c r="P1401" s="446" t="str">
        <f>IF(ISBLANK(INDEX('Policy Characteristics'!J:J,MATCH($C1401,'Policy Characteristics'!$C:$C,0))),"",INDEX('Policy Characteristics'!J:J,MATCH($C1401,'Policy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1" s="446" t="str">
        <f>IF(ISBLANK(INDEX('Policy Characteristics'!K:K,MATCH($C1401,'Policy Characteristics'!$C:$C,0))),"",INDEX('Policy Characteristics'!K:K,MATCH($C1401,'Policy Characteristics'!$C:$C,0)))</f>
        <v>architectural-design.html#rnd</v>
      </c>
      <c r="R1401" s="446" t="str">
        <f>IF(ISBLANK(INDEX('Policy Characteristics'!L:L,MATCH($C1401,'Policy Characteristics'!$C:$C,0))),"",INDEX('Policy Characteristics'!L:L,MATCH($C1401,'Policy Characteristics'!$C:$C,0)))</f>
        <v>research-and-development.html</v>
      </c>
    </row>
    <row r="1402" spans="1:18" x14ac:dyDescent="0.25">
      <c r="A1402" s="446" t="str">
        <f>IF(ISBLANK(INDEX('Policy Characteristics'!A:A,MATCH($C1402,'Policy Characteristics'!$C:$C,0))),"",INDEX('Policy Characteristics'!A:A,MATCH($C1402,'Policy Characteristics'!$C:$C,0)))</f>
        <v>Research and Development</v>
      </c>
      <c r="B1402" s="467" t="str">
        <f>IF(ISBLANK(INDEX('Policy Characteristics'!B:B,MATCH($C1402,'Policy Characteristics'!$C:$C,0))),"",INDEX('Policy Characteristics'!B:B,MATCH($C1402,'Policy Characteristics'!$C:$C,0)))</f>
        <v>Capital Cost Reduction</v>
      </c>
      <c r="C1402" s="446" t="str">
        <f t="shared" si="63"/>
        <v>RnD Electricity Capital Cost Perc Reduction</v>
      </c>
      <c r="D1402" s="294" t="s">
        <v>445</v>
      </c>
      <c r="E1402" s="339"/>
      <c r="F1402" s="294" t="s">
        <v>446</v>
      </c>
      <c r="G1402" s="339"/>
      <c r="H1402" s="20">
        <v>1811</v>
      </c>
      <c r="I1402" s="468" t="s">
        <v>43</v>
      </c>
      <c r="J1402" s="469" t="str">
        <f>IF(ISBLANK(INDEX('Policy Characteristics'!D:D,MATCH($C1402,'Policy Characteristics'!$C:$C,0))),"",INDEX('Policy Characteristics'!D:D,MATCH($C1402,'Policy Characteristics'!$C:$C,0)))</f>
        <v>R&amp;D Capital Cost Reductions</v>
      </c>
      <c r="K1402" s="446" t="str">
        <f>IF(ISBLANK(INDEX('Policy Characteristics'!E:E,MATCH($C1402,'Policy Characteristics'!$C:$C,0))),"",INDEX('Policy Characteristics'!E:E,MATCH($C1402,'Policy Characteristics'!$C:$C,0)))</f>
        <v>RnD electricity capital cost reduction</v>
      </c>
      <c r="L1402" s="242">
        <f>IF(ISBLANK(INDEX('Policy Characteristics'!F:F,MATCH($C1402,'Policy Characteristics'!$C:$C,0))),"",INDEX('Policy Characteristics'!F:F,MATCH($C1402,'Policy Characteristics'!$C:$C,0)))</f>
        <v>0</v>
      </c>
      <c r="M1402" s="242">
        <f>IF(ISBLANK(INDEX('Policy Characteristics'!G:G,MATCH($C1402,'Policy Characteristics'!$C:$C,0))),"",INDEX('Policy Characteristics'!G:G,MATCH($C1402,'Policy Characteristics'!$C:$C,0)))</f>
        <v>0.4</v>
      </c>
      <c r="N1402" s="242">
        <f>IF(ISBLANK(INDEX('Policy Characteristics'!H:H,MATCH($C1402,'Policy Characteristics'!$C:$C,0))),"",INDEX('Policy Characteristics'!H:H,MATCH($C1402,'Policy Characteristics'!$C:$C,0)))</f>
        <v>0.01</v>
      </c>
      <c r="O1402" s="446" t="str">
        <f>IF(ISBLANK(INDEX('Policy Characteristics'!I:I,MATCH($C1402,'Policy Characteristics'!$C:$C,0))),"",INDEX('Policy Characteristics'!I:I,MATCH($C1402,'Policy Characteristics'!$C:$C,0)))</f>
        <v>% reduction in cost</v>
      </c>
      <c r="P1402" s="446" t="str">
        <f>IF(ISBLANK(INDEX('Policy Characteristics'!J:J,MATCH($C1402,'Policy Characteristics'!$C:$C,0))),"",INDEX('Policy Characteristics'!J:J,MATCH($C1402,'Policy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2" s="446" t="str">
        <f>IF(ISBLANK(INDEX('Policy Characteristics'!K:K,MATCH($C1402,'Policy Characteristics'!$C:$C,0))),"",INDEX('Policy Characteristics'!K:K,MATCH($C1402,'Policy Characteristics'!$C:$C,0)))</f>
        <v>architectural-design.html#rnd</v>
      </c>
      <c r="R1402" s="446" t="str">
        <f>IF(ISBLANK(INDEX('Policy Characteristics'!L:L,MATCH($C1402,'Policy Characteristics'!$C:$C,0))),"",INDEX('Policy Characteristics'!L:L,MATCH($C1402,'Policy Characteristics'!$C:$C,0)))</f>
        <v>research-and-development.html</v>
      </c>
    </row>
    <row r="1403" spans="1:18" x14ac:dyDescent="0.25">
      <c r="A1403" s="446" t="str">
        <f>IF(ISBLANK(INDEX('Policy Characteristics'!A:A,MATCH($C1403,'Policy Characteristics'!$C:$C,0))),"",INDEX('Policy Characteristics'!A:A,MATCH($C1403,'Policy Characteristics'!$C:$C,0)))</f>
        <v>Research and Development</v>
      </c>
      <c r="B1403" s="467" t="str">
        <f>IF(ISBLANK(INDEX('Policy Characteristics'!B:B,MATCH($C1403,'Policy Characteristics'!$C:$C,0))),"",INDEX('Policy Characteristics'!B:B,MATCH($C1403,'Policy Characteristics'!$C:$C,0)))</f>
        <v>Capital Cost Reduction</v>
      </c>
      <c r="C1403" s="446" t="str">
        <f t="shared" si="63"/>
        <v>RnD Electricity Capital Cost Perc Reduction</v>
      </c>
      <c r="D1403" s="294" t="s">
        <v>454</v>
      </c>
      <c r="E1403" s="339"/>
      <c r="F1403" s="294" t="s">
        <v>456</v>
      </c>
      <c r="G1403" s="339"/>
      <c r="H1403" s="20">
        <v>1812</v>
      </c>
      <c r="I1403" s="468" t="s">
        <v>43</v>
      </c>
      <c r="J1403" s="469" t="str">
        <f>IF(ISBLANK(INDEX('Policy Characteristics'!D:D,MATCH($C1403,'Policy Characteristics'!$C:$C,0))),"",INDEX('Policy Characteristics'!D:D,MATCH($C1403,'Policy Characteristics'!$C:$C,0)))</f>
        <v>R&amp;D Capital Cost Reductions</v>
      </c>
      <c r="K1403" s="446" t="str">
        <f>IF(ISBLANK(INDEX('Policy Characteristics'!E:E,MATCH($C1403,'Policy Characteristics'!$C:$C,0))),"",INDEX('Policy Characteristics'!E:E,MATCH($C1403,'Policy Characteristics'!$C:$C,0)))</f>
        <v>RnD electricity capital cost reduction</v>
      </c>
      <c r="L1403" s="242">
        <f>IF(ISBLANK(INDEX('Policy Characteristics'!F:F,MATCH($C1403,'Policy Characteristics'!$C:$C,0))),"",INDEX('Policy Characteristics'!F:F,MATCH($C1403,'Policy Characteristics'!$C:$C,0)))</f>
        <v>0</v>
      </c>
      <c r="M1403" s="242">
        <f>IF(ISBLANK(INDEX('Policy Characteristics'!G:G,MATCH($C1403,'Policy Characteristics'!$C:$C,0))),"",INDEX('Policy Characteristics'!G:G,MATCH($C1403,'Policy Characteristics'!$C:$C,0)))</f>
        <v>0.4</v>
      </c>
      <c r="N1403" s="242">
        <f>IF(ISBLANK(INDEX('Policy Characteristics'!H:H,MATCH($C1403,'Policy Characteristics'!$C:$C,0))),"",INDEX('Policy Characteristics'!H:H,MATCH($C1403,'Policy Characteristics'!$C:$C,0)))</f>
        <v>0.01</v>
      </c>
      <c r="O1403" s="446" t="str">
        <f>IF(ISBLANK(INDEX('Policy Characteristics'!I:I,MATCH($C1403,'Policy Characteristics'!$C:$C,0))),"",INDEX('Policy Characteristics'!I:I,MATCH($C1403,'Policy Characteristics'!$C:$C,0)))</f>
        <v>% reduction in cost</v>
      </c>
      <c r="P1403" s="446" t="str">
        <f>IF(ISBLANK(INDEX('Policy Characteristics'!J:J,MATCH($C1403,'Policy Characteristics'!$C:$C,0))),"",INDEX('Policy Characteristics'!J:J,MATCH($C1403,'Policy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3" s="446" t="str">
        <f>IF(ISBLANK(INDEX('Policy Characteristics'!K:K,MATCH($C1403,'Policy Characteristics'!$C:$C,0))),"",INDEX('Policy Characteristics'!K:K,MATCH($C1403,'Policy Characteristics'!$C:$C,0)))</f>
        <v>architectural-design.html#rnd</v>
      </c>
      <c r="R1403" s="446" t="str">
        <f>IF(ISBLANK(INDEX('Policy Characteristics'!L:L,MATCH($C1403,'Policy Characteristics'!$C:$C,0))),"",INDEX('Policy Characteristics'!L:L,MATCH($C1403,'Policy Characteristics'!$C:$C,0)))</f>
        <v>research-and-development.html</v>
      </c>
    </row>
    <row r="1404" spans="1:18" x14ac:dyDescent="0.25">
      <c r="A1404" s="446" t="str">
        <f>IF(ISBLANK(INDEX('Policy Characteristics'!A:A,MATCH($C1404,'Policy Characteristics'!$C:$C,0))),"",INDEX('Policy Characteristics'!A:A,MATCH($C1404,'Policy Characteristics'!$C:$C,0)))</f>
        <v>Research and Development</v>
      </c>
      <c r="B1404" s="467" t="str">
        <f>IF(ISBLANK(INDEX('Policy Characteristics'!B:B,MATCH($C1404,'Policy Characteristics'!$C:$C,0))),"",INDEX('Policy Characteristics'!B:B,MATCH($C1404,'Policy Characteristics'!$C:$C,0)))</f>
        <v>Capital Cost Reduction</v>
      </c>
      <c r="C1404" s="446" t="str">
        <f t="shared" si="63"/>
        <v>RnD Electricity Capital Cost Perc Reduction</v>
      </c>
      <c r="D1404" s="294" t="s">
        <v>2749</v>
      </c>
      <c r="E1404" s="339"/>
      <c r="F1404" s="294" t="s">
        <v>3506</v>
      </c>
      <c r="G1404" s="339"/>
      <c r="H1404" s="20">
        <v>1813</v>
      </c>
      <c r="I1404" s="468" t="s">
        <v>44</v>
      </c>
      <c r="J1404" s="469" t="str">
        <f>IF(ISBLANK(INDEX('Policy Characteristics'!D:D,MATCH($C1404,'Policy Characteristics'!$C:$C,0))),"",INDEX('Policy Characteristics'!D:D,MATCH($C1404,'Policy Characteristics'!$C:$C,0)))</f>
        <v>R&amp;D Capital Cost Reductions</v>
      </c>
      <c r="K1404" s="446" t="str">
        <f>IF(ISBLANK(INDEX('Policy Characteristics'!E:E,MATCH($C1404,'Policy Characteristics'!$C:$C,0))),"",INDEX('Policy Characteristics'!E:E,MATCH($C1404,'Policy Characteristics'!$C:$C,0)))</f>
        <v>RnD electricity capital cost reduction</v>
      </c>
      <c r="L1404" s="242">
        <f>IF(ISBLANK(INDEX('Policy Characteristics'!F:F,MATCH($C1404,'Policy Characteristics'!$C:$C,0))),"",INDEX('Policy Characteristics'!F:F,MATCH($C1404,'Policy Characteristics'!$C:$C,0)))</f>
        <v>0</v>
      </c>
      <c r="M1404" s="242">
        <f>IF(ISBLANK(INDEX('Policy Characteristics'!G:G,MATCH($C1404,'Policy Characteristics'!$C:$C,0))),"",INDEX('Policy Characteristics'!G:G,MATCH($C1404,'Policy Characteristics'!$C:$C,0)))</f>
        <v>0.4</v>
      </c>
      <c r="N1404" s="242">
        <f>IF(ISBLANK(INDEX('Policy Characteristics'!H:H,MATCH($C1404,'Policy Characteristics'!$C:$C,0))),"",INDEX('Policy Characteristics'!H:H,MATCH($C1404,'Policy Characteristics'!$C:$C,0)))</f>
        <v>0.01</v>
      </c>
      <c r="O1404" s="446" t="str">
        <f>IF(ISBLANK(INDEX('Policy Characteristics'!I:I,MATCH($C1404,'Policy Characteristics'!$C:$C,0))),"",INDEX('Policy Characteristics'!I:I,MATCH($C1404,'Policy Characteristics'!$C:$C,0)))</f>
        <v>% reduction in cost</v>
      </c>
      <c r="P1404" s="446" t="str">
        <f>IF(ISBLANK(INDEX('Policy Characteristics'!J:J,MATCH($C1404,'Policy Characteristics'!$C:$C,0))),"",INDEX('Policy Characteristics'!J:J,MATCH($C1404,'Policy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4" s="446" t="str">
        <f>IF(ISBLANK(INDEX('Policy Characteristics'!K:K,MATCH($C1404,'Policy Characteristics'!$C:$C,0))),"",INDEX('Policy Characteristics'!K:K,MATCH($C1404,'Policy Characteristics'!$C:$C,0)))</f>
        <v>architectural-design.html#rnd</v>
      </c>
      <c r="R1404" s="446" t="str">
        <f>IF(ISBLANK(INDEX('Policy Characteristics'!L:L,MATCH($C1404,'Policy Characteristics'!$C:$C,0))),"",INDEX('Policy Characteristics'!L:L,MATCH($C1404,'Policy Characteristics'!$C:$C,0)))</f>
        <v>research-and-development.html</v>
      </c>
    </row>
    <row r="1405" spans="1:18" x14ac:dyDescent="0.25">
      <c r="A1405" s="446" t="str">
        <f>IF(ISBLANK(INDEX('Policy Characteristics'!A:A,MATCH($C1405,'Policy Characteristics'!$C:$C,0))),"",INDEX('Policy Characteristics'!A:A,MATCH($C1405,'Policy Characteristics'!$C:$C,0)))</f>
        <v>Research and Development</v>
      </c>
      <c r="B1405" s="467" t="str">
        <f>IF(ISBLANK(INDEX('Policy Characteristics'!B:B,MATCH($C1405,'Policy Characteristics'!$C:$C,0))),"",INDEX('Policy Characteristics'!B:B,MATCH($C1405,'Policy Characteristics'!$C:$C,0)))</f>
        <v>Capital Cost Reduction</v>
      </c>
      <c r="C1405" s="446" t="str">
        <f t="shared" si="63"/>
        <v>RnD Electricity Capital Cost Perc Reduction</v>
      </c>
      <c r="D1405" s="294" t="s">
        <v>2750</v>
      </c>
      <c r="E1405" s="339"/>
      <c r="F1405" s="294" t="s">
        <v>3507</v>
      </c>
      <c r="G1405" s="339"/>
      <c r="H1405" s="20">
        <v>1814</v>
      </c>
      <c r="I1405" s="468" t="s">
        <v>44</v>
      </c>
      <c r="J1405" s="469" t="str">
        <f>IF(ISBLANK(INDEX('Policy Characteristics'!D:D,MATCH($C1405,'Policy Characteristics'!$C:$C,0))),"",INDEX('Policy Characteristics'!D:D,MATCH($C1405,'Policy Characteristics'!$C:$C,0)))</f>
        <v>R&amp;D Capital Cost Reductions</v>
      </c>
      <c r="K1405" s="446" t="str">
        <f>IF(ISBLANK(INDEX('Policy Characteristics'!E:E,MATCH($C1405,'Policy Characteristics'!$C:$C,0))),"",INDEX('Policy Characteristics'!E:E,MATCH($C1405,'Policy Characteristics'!$C:$C,0)))</f>
        <v>RnD electricity capital cost reduction</v>
      </c>
      <c r="L1405" s="242">
        <f>IF(ISBLANK(INDEX('Policy Characteristics'!F:F,MATCH($C1405,'Policy Characteristics'!$C:$C,0))),"",INDEX('Policy Characteristics'!F:F,MATCH($C1405,'Policy Characteristics'!$C:$C,0)))</f>
        <v>0</v>
      </c>
      <c r="M1405" s="242">
        <f>IF(ISBLANK(INDEX('Policy Characteristics'!G:G,MATCH($C1405,'Policy Characteristics'!$C:$C,0))),"",INDEX('Policy Characteristics'!G:G,MATCH($C1405,'Policy Characteristics'!$C:$C,0)))</f>
        <v>0.4</v>
      </c>
      <c r="N1405" s="242">
        <f>IF(ISBLANK(INDEX('Policy Characteristics'!H:H,MATCH($C1405,'Policy Characteristics'!$C:$C,0))),"",INDEX('Policy Characteristics'!H:H,MATCH($C1405,'Policy Characteristics'!$C:$C,0)))</f>
        <v>0.01</v>
      </c>
      <c r="O1405" s="446" t="str">
        <f>IF(ISBLANK(INDEX('Policy Characteristics'!I:I,MATCH($C1405,'Policy Characteristics'!$C:$C,0))),"",INDEX('Policy Characteristics'!I:I,MATCH($C1405,'Policy Characteristics'!$C:$C,0)))</f>
        <v>% reduction in cost</v>
      </c>
      <c r="P1405" s="446" t="str">
        <f>IF(ISBLANK(INDEX('Policy Characteristics'!J:J,MATCH($C1405,'Policy Characteristics'!$C:$C,0))),"",INDEX('Policy Characteristics'!J:J,MATCH($C1405,'Policy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5" s="446" t="str">
        <f>IF(ISBLANK(INDEX('Policy Characteristics'!K:K,MATCH($C1405,'Policy Characteristics'!$C:$C,0))),"",INDEX('Policy Characteristics'!K:K,MATCH($C1405,'Policy Characteristics'!$C:$C,0)))</f>
        <v>architectural-design.html#rnd</v>
      </c>
      <c r="R1405" s="446" t="str">
        <f>IF(ISBLANK(INDEX('Policy Characteristics'!L:L,MATCH($C1405,'Policy Characteristics'!$C:$C,0))),"",INDEX('Policy Characteristics'!L:L,MATCH($C1405,'Policy Characteristics'!$C:$C,0)))</f>
        <v>research-and-development.html</v>
      </c>
    </row>
    <row r="1406" spans="1:18" x14ac:dyDescent="0.25">
      <c r="A1406" s="446" t="str">
        <f>IF(ISBLANK(INDEX('Policy Characteristics'!A:A,MATCH($C1406,'Policy Characteristics'!$C:$C,0))),"",INDEX('Policy Characteristics'!A:A,MATCH($C1406,'Policy Characteristics'!$C:$C,0)))</f>
        <v>Research and Development</v>
      </c>
      <c r="B1406" s="467" t="str">
        <f>IF(ISBLANK(INDEX('Policy Characteristics'!B:B,MATCH($C1406,'Policy Characteristics'!$C:$C,0))),"",INDEX('Policy Characteristics'!B:B,MATCH($C1406,'Policy Characteristics'!$C:$C,0)))</f>
        <v>Capital Cost Reduction</v>
      </c>
      <c r="C1406" s="446" t="str">
        <f t="shared" si="63"/>
        <v>RnD Electricity Capital Cost Perc Reduction</v>
      </c>
      <c r="D1406" s="294" t="s">
        <v>2751</v>
      </c>
      <c r="E1406" s="339"/>
      <c r="F1406" s="294" t="s">
        <v>3508</v>
      </c>
      <c r="G1406" s="339"/>
      <c r="H1406" s="20">
        <v>1815</v>
      </c>
      <c r="I1406" s="468" t="s">
        <v>43</v>
      </c>
      <c r="J1406" s="469" t="str">
        <f>IF(ISBLANK(INDEX('Policy Characteristics'!D:D,MATCH($C1406,'Policy Characteristics'!$C:$C,0))),"",INDEX('Policy Characteristics'!D:D,MATCH($C1406,'Policy Characteristics'!$C:$C,0)))</f>
        <v>R&amp;D Capital Cost Reductions</v>
      </c>
      <c r="K1406" s="446" t="str">
        <f>IF(ISBLANK(INDEX('Policy Characteristics'!E:E,MATCH($C1406,'Policy Characteristics'!$C:$C,0))),"",INDEX('Policy Characteristics'!E:E,MATCH($C1406,'Policy Characteristics'!$C:$C,0)))</f>
        <v>RnD electricity capital cost reduction</v>
      </c>
      <c r="L1406" s="242">
        <f>IF(ISBLANK(INDEX('Policy Characteristics'!F:F,MATCH($C1406,'Policy Characteristics'!$C:$C,0))),"",INDEX('Policy Characteristics'!F:F,MATCH($C1406,'Policy Characteristics'!$C:$C,0)))</f>
        <v>0</v>
      </c>
      <c r="M1406" s="242">
        <f>IF(ISBLANK(INDEX('Policy Characteristics'!G:G,MATCH($C1406,'Policy Characteristics'!$C:$C,0))),"",INDEX('Policy Characteristics'!G:G,MATCH($C1406,'Policy Characteristics'!$C:$C,0)))</f>
        <v>0.4</v>
      </c>
      <c r="N1406" s="242">
        <f>IF(ISBLANK(INDEX('Policy Characteristics'!H:H,MATCH($C1406,'Policy Characteristics'!$C:$C,0))),"",INDEX('Policy Characteristics'!H:H,MATCH($C1406,'Policy Characteristics'!$C:$C,0)))</f>
        <v>0.01</v>
      </c>
      <c r="O1406" s="446" t="str">
        <f>IF(ISBLANK(INDEX('Policy Characteristics'!I:I,MATCH($C1406,'Policy Characteristics'!$C:$C,0))),"",INDEX('Policy Characteristics'!I:I,MATCH($C1406,'Policy Characteristics'!$C:$C,0)))</f>
        <v>% reduction in cost</v>
      </c>
      <c r="P1406" s="446" t="str">
        <f>IF(ISBLANK(INDEX('Policy Characteristics'!J:J,MATCH($C1406,'Policy Characteristics'!$C:$C,0))),"",INDEX('Policy Characteristics'!J:J,MATCH($C1406,'Policy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6" s="446" t="str">
        <f>IF(ISBLANK(INDEX('Policy Characteristics'!K:K,MATCH($C1406,'Policy Characteristics'!$C:$C,0))),"",INDEX('Policy Characteristics'!K:K,MATCH($C1406,'Policy Characteristics'!$C:$C,0)))</f>
        <v>architectural-design.html#rnd</v>
      </c>
      <c r="R1406" s="446" t="str">
        <f>IF(ISBLANK(INDEX('Policy Characteristics'!L:L,MATCH($C1406,'Policy Characteristics'!$C:$C,0))),"",INDEX('Policy Characteristics'!L:L,MATCH($C1406,'Policy Characteristics'!$C:$C,0)))</f>
        <v>research-and-development.html</v>
      </c>
    </row>
    <row r="1407" spans="1:18" x14ac:dyDescent="0.25">
      <c r="A1407" s="446" t="str">
        <f>IF(ISBLANK(INDEX('Policy Characteristics'!A:A,MATCH($C1407,'Policy Characteristics'!$C:$C,0))),"",INDEX('Policy Characteristics'!A:A,MATCH($C1407,'Policy Characteristics'!$C:$C,0)))</f>
        <v>Research and Development</v>
      </c>
      <c r="B1407" s="467" t="str">
        <f>IF(ISBLANK(INDEX('Policy Characteristics'!B:B,MATCH($C1407,'Policy Characteristics'!$C:$C,0))),"",INDEX('Policy Characteristics'!B:B,MATCH($C1407,'Policy Characteristics'!$C:$C,0)))</f>
        <v>Capital Cost Reduction</v>
      </c>
      <c r="C1407" s="446" t="str">
        <f t="shared" si="63"/>
        <v>RnD Electricity Capital Cost Perc Reduction</v>
      </c>
      <c r="D1407" s="294" t="s">
        <v>3487</v>
      </c>
      <c r="E1407" s="339"/>
      <c r="F1407" s="294" t="s">
        <v>3509</v>
      </c>
      <c r="G1407" s="339"/>
      <c r="H1407" s="20">
        <v>1816</v>
      </c>
      <c r="I1407" s="468" t="s">
        <v>43</v>
      </c>
      <c r="J1407" s="469" t="str">
        <f>IF(ISBLANK(INDEX('Policy Characteristics'!D:D,MATCH($C1407,'Policy Characteristics'!$C:$C,0))),"",INDEX('Policy Characteristics'!D:D,MATCH($C1407,'Policy Characteristics'!$C:$C,0)))</f>
        <v>R&amp;D Capital Cost Reductions</v>
      </c>
      <c r="K1407" s="446" t="str">
        <f>IF(ISBLANK(INDEX('Policy Characteristics'!E:E,MATCH($C1407,'Policy Characteristics'!$C:$C,0))),"",INDEX('Policy Characteristics'!E:E,MATCH($C1407,'Policy Characteristics'!$C:$C,0)))</f>
        <v>RnD electricity capital cost reduction</v>
      </c>
      <c r="L1407" s="242">
        <f>IF(ISBLANK(INDEX('Policy Characteristics'!F:F,MATCH($C1407,'Policy Characteristics'!$C:$C,0))),"",INDEX('Policy Characteristics'!F:F,MATCH($C1407,'Policy Characteristics'!$C:$C,0)))</f>
        <v>0</v>
      </c>
      <c r="M1407" s="242">
        <f>IF(ISBLANK(INDEX('Policy Characteristics'!G:G,MATCH($C1407,'Policy Characteristics'!$C:$C,0))),"",INDEX('Policy Characteristics'!G:G,MATCH($C1407,'Policy Characteristics'!$C:$C,0)))</f>
        <v>0.4</v>
      </c>
      <c r="N1407" s="242">
        <f>IF(ISBLANK(INDEX('Policy Characteristics'!H:H,MATCH($C1407,'Policy Characteristics'!$C:$C,0))),"",INDEX('Policy Characteristics'!H:H,MATCH($C1407,'Policy Characteristics'!$C:$C,0)))</f>
        <v>0.01</v>
      </c>
      <c r="O1407" s="446" t="str">
        <f>IF(ISBLANK(INDEX('Policy Characteristics'!I:I,MATCH($C1407,'Policy Characteristics'!$C:$C,0))),"",INDEX('Policy Characteristics'!I:I,MATCH($C1407,'Policy Characteristics'!$C:$C,0)))</f>
        <v>% reduction in cost</v>
      </c>
      <c r="P1407" s="446" t="str">
        <f>IF(ISBLANK(INDEX('Policy Characteristics'!J:J,MATCH($C1407,'Policy Characteristics'!$C:$C,0))),"",INDEX('Policy Characteristics'!J:J,MATCH($C1407,'Policy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7" s="446" t="str">
        <f>IF(ISBLANK(INDEX('Policy Characteristics'!K:K,MATCH($C1407,'Policy Characteristics'!$C:$C,0))),"",INDEX('Policy Characteristics'!K:K,MATCH($C1407,'Policy Characteristics'!$C:$C,0)))</f>
        <v>architectural-design.html#rnd</v>
      </c>
      <c r="R1407" s="446" t="str">
        <f>IF(ISBLANK(INDEX('Policy Characteristics'!L:L,MATCH($C1407,'Policy Characteristics'!$C:$C,0))),"",INDEX('Policy Characteristics'!L:L,MATCH($C1407,'Policy Characteristics'!$C:$C,0)))</f>
        <v>research-and-development.html</v>
      </c>
    </row>
    <row r="1408" spans="1:18" x14ac:dyDescent="0.25">
      <c r="A1408" s="446" t="str">
        <f>IF(ISBLANK(INDEX('Policy Characteristics'!A:A,MATCH($C1408,'Policy Characteristics'!$C:$C,0))),"",INDEX('Policy Characteristics'!A:A,MATCH($C1408,'Policy Characteristics'!$C:$C,0)))</f>
        <v>Research and Development</v>
      </c>
      <c r="B1408" s="467" t="str">
        <f>IF(ISBLANK(INDEX('Policy Characteristics'!B:B,MATCH($C1408,'Policy Characteristics'!$C:$C,0))),"",INDEX('Policy Characteristics'!B:B,MATCH($C1408,'Policy Characteristics'!$C:$C,0)))</f>
        <v>Capital Cost Reduction</v>
      </c>
      <c r="C1408" s="446" t="str">
        <f t="shared" si="63"/>
        <v>RnD Electricity Capital Cost Perc Reduction</v>
      </c>
      <c r="D1408" s="294" t="s">
        <v>3490</v>
      </c>
      <c r="E1408" s="339"/>
      <c r="F1408" s="294" t="s">
        <v>3510</v>
      </c>
      <c r="G1408" s="339"/>
      <c r="H1408" s="20">
        <v>1817</v>
      </c>
      <c r="I1408" s="468" t="s">
        <v>43</v>
      </c>
      <c r="J1408" s="469" t="str">
        <f>IF(ISBLANK(INDEX('Policy Characteristics'!D:D,MATCH($C1408,'Policy Characteristics'!$C:$C,0))),"",INDEX('Policy Characteristics'!D:D,MATCH($C1408,'Policy Characteristics'!$C:$C,0)))</f>
        <v>R&amp;D Capital Cost Reductions</v>
      </c>
      <c r="K1408" s="446" t="str">
        <f>IF(ISBLANK(INDEX('Policy Characteristics'!E:E,MATCH($C1408,'Policy Characteristics'!$C:$C,0))),"",INDEX('Policy Characteristics'!E:E,MATCH($C1408,'Policy Characteristics'!$C:$C,0)))</f>
        <v>RnD electricity capital cost reduction</v>
      </c>
      <c r="L1408" s="242">
        <f>IF(ISBLANK(INDEX('Policy Characteristics'!F:F,MATCH($C1408,'Policy Characteristics'!$C:$C,0))),"",INDEX('Policy Characteristics'!F:F,MATCH($C1408,'Policy Characteristics'!$C:$C,0)))</f>
        <v>0</v>
      </c>
      <c r="M1408" s="242">
        <f>IF(ISBLANK(INDEX('Policy Characteristics'!G:G,MATCH($C1408,'Policy Characteristics'!$C:$C,0))),"",INDEX('Policy Characteristics'!G:G,MATCH($C1408,'Policy Characteristics'!$C:$C,0)))</f>
        <v>0.4</v>
      </c>
      <c r="N1408" s="242">
        <f>IF(ISBLANK(INDEX('Policy Characteristics'!H:H,MATCH($C1408,'Policy Characteristics'!$C:$C,0))),"",INDEX('Policy Characteristics'!H:H,MATCH($C1408,'Policy Characteristics'!$C:$C,0)))</f>
        <v>0.01</v>
      </c>
      <c r="O1408" s="446" t="str">
        <f>IF(ISBLANK(INDEX('Policy Characteristics'!I:I,MATCH($C1408,'Policy Characteristics'!$C:$C,0))),"",INDEX('Policy Characteristics'!I:I,MATCH($C1408,'Policy Characteristics'!$C:$C,0)))</f>
        <v>% reduction in cost</v>
      </c>
      <c r="P1408" s="446" t="str">
        <f>IF(ISBLANK(INDEX('Policy Characteristics'!J:J,MATCH($C1408,'Policy Characteristics'!$C:$C,0))),"",INDEX('Policy Characteristics'!J:J,MATCH($C1408,'Policy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8" s="446" t="str">
        <f>IF(ISBLANK(INDEX('Policy Characteristics'!K:K,MATCH($C1408,'Policy Characteristics'!$C:$C,0))),"",INDEX('Policy Characteristics'!K:K,MATCH($C1408,'Policy Characteristics'!$C:$C,0)))</f>
        <v>architectural-design.html#rnd</v>
      </c>
      <c r="R1408" s="446" t="str">
        <f>IF(ISBLANK(INDEX('Policy Characteristics'!L:L,MATCH($C1408,'Policy Characteristics'!$C:$C,0))),"",INDEX('Policy Characteristics'!L:L,MATCH($C1408,'Policy Characteristics'!$C:$C,0)))</f>
        <v>research-and-development.html</v>
      </c>
    </row>
    <row r="1409" spans="1:18" x14ac:dyDescent="0.25">
      <c r="A1409" s="446" t="str">
        <f>IF(ISBLANK(INDEX('Policy Characteristics'!A:A,MATCH($C1409,'Policy Characteristics'!$C:$C,0))),"",INDEX('Policy Characteristics'!A:A,MATCH($C1409,'Policy Characteristics'!$C:$C,0)))</f>
        <v>Research and Development</v>
      </c>
      <c r="B1409" s="467" t="str">
        <f>IF(ISBLANK(INDEX('Policy Characteristics'!B:B,MATCH($C1409,'Policy Characteristics'!$C:$C,0))),"",INDEX('Policy Characteristics'!B:B,MATCH($C1409,'Policy Characteristics'!$C:$C,0)))</f>
        <v>Capital Cost Reduction</v>
      </c>
      <c r="C1409" s="446" t="str">
        <f t="shared" si="63"/>
        <v>RnD Electricity Capital Cost Perc Reduction</v>
      </c>
      <c r="D1409" s="294" t="s">
        <v>3491</v>
      </c>
      <c r="E1409" s="339"/>
      <c r="F1409" s="294" t="s">
        <v>3511</v>
      </c>
      <c r="G1409" s="339"/>
      <c r="H1409" s="20">
        <v>1818</v>
      </c>
      <c r="I1409" s="468" t="s">
        <v>43</v>
      </c>
      <c r="J1409" s="469" t="str">
        <f>IF(ISBLANK(INDEX('Policy Characteristics'!D:D,MATCH($C1409,'Policy Characteristics'!$C:$C,0))),"",INDEX('Policy Characteristics'!D:D,MATCH($C1409,'Policy Characteristics'!$C:$C,0)))</f>
        <v>R&amp;D Capital Cost Reductions</v>
      </c>
      <c r="K1409" s="446" t="str">
        <f>IF(ISBLANK(INDEX('Policy Characteristics'!E:E,MATCH($C1409,'Policy Characteristics'!$C:$C,0))),"",INDEX('Policy Characteristics'!E:E,MATCH($C1409,'Policy Characteristics'!$C:$C,0)))</f>
        <v>RnD electricity capital cost reduction</v>
      </c>
      <c r="L1409" s="242">
        <f>IF(ISBLANK(INDEX('Policy Characteristics'!F:F,MATCH($C1409,'Policy Characteristics'!$C:$C,0))),"",INDEX('Policy Characteristics'!F:F,MATCH($C1409,'Policy Characteristics'!$C:$C,0)))</f>
        <v>0</v>
      </c>
      <c r="M1409" s="242">
        <f>IF(ISBLANK(INDEX('Policy Characteristics'!G:G,MATCH($C1409,'Policy Characteristics'!$C:$C,0))),"",INDEX('Policy Characteristics'!G:G,MATCH($C1409,'Policy Characteristics'!$C:$C,0)))</f>
        <v>0.4</v>
      </c>
      <c r="N1409" s="242">
        <f>IF(ISBLANK(INDEX('Policy Characteristics'!H:H,MATCH($C1409,'Policy Characteristics'!$C:$C,0))),"",INDEX('Policy Characteristics'!H:H,MATCH($C1409,'Policy Characteristics'!$C:$C,0)))</f>
        <v>0.01</v>
      </c>
      <c r="O1409" s="446" t="str">
        <f>IF(ISBLANK(INDEX('Policy Characteristics'!I:I,MATCH($C1409,'Policy Characteristics'!$C:$C,0))),"",INDEX('Policy Characteristics'!I:I,MATCH($C1409,'Policy Characteristics'!$C:$C,0)))</f>
        <v>% reduction in cost</v>
      </c>
      <c r="P1409" s="446" t="str">
        <f>IF(ISBLANK(INDEX('Policy Characteristics'!J:J,MATCH($C1409,'Policy Characteristics'!$C:$C,0))),"",INDEX('Policy Characteristics'!J:J,MATCH($C1409,'Policy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9" s="446" t="str">
        <f>IF(ISBLANK(INDEX('Policy Characteristics'!K:K,MATCH($C1409,'Policy Characteristics'!$C:$C,0))),"",INDEX('Policy Characteristics'!K:K,MATCH($C1409,'Policy Characteristics'!$C:$C,0)))</f>
        <v>architectural-design.html#rnd</v>
      </c>
      <c r="R1409" s="446" t="str">
        <f>IF(ISBLANK(INDEX('Policy Characteristics'!L:L,MATCH($C1409,'Policy Characteristics'!$C:$C,0))),"",INDEX('Policy Characteristics'!L:L,MATCH($C1409,'Policy Characteristics'!$C:$C,0)))</f>
        <v>research-and-development.html</v>
      </c>
    </row>
    <row r="1410" spans="1:18" x14ac:dyDescent="0.25">
      <c r="A1410" s="446" t="str">
        <f>IF(ISBLANK(INDEX('Policy Characteristics'!A:A,MATCH($C1410,'Policy Characteristics'!$C:$C,0))),"",INDEX('Policy Characteristics'!A:A,MATCH($C1410,'Policy Characteristics'!$C:$C,0)))</f>
        <v>Research and Development</v>
      </c>
      <c r="B1410" s="467" t="str">
        <f>IF(ISBLANK(INDEX('Policy Characteristics'!B:B,MATCH($C1410,'Policy Characteristics'!$C:$C,0))),"",INDEX('Policy Characteristics'!B:B,MATCH($C1410,'Policy Characteristics'!$C:$C,0)))</f>
        <v>Capital Cost Reduction</v>
      </c>
      <c r="C1410" s="446" t="str">
        <f t="shared" si="63"/>
        <v>RnD Electricity Capital Cost Perc Reduction</v>
      </c>
      <c r="D1410" s="294" t="s">
        <v>3492</v>
      </c>
      <c r="E1410" s="339"/>
      <c r="F1410" s="294" t="s">
        <v>3512</v>
      </c>
      <c r="G1410" s="339"/>
      <c r="H1410" s="20">
        <v>1819</v>
      </c>
      <c r="I1410" s="468" t="s">
        <v>43</v>
      </c>
      <c r="J1410" s="469" t="str">
        <f>IF(ISBLANK(INDEX('Policy Characteristics'!D:D,MATCH($C1410,'Policy Characteristics'!$C:$C,0))),"",INDEX('Policy Characteristics'!D:D,MATCH($C1410,'Policy Characteristics'!$C:$C,0)))</f>
        <v>R&amp;D Capital Cost Reductions</v>
      </c>
      <c r="K1410" s="446" t="str">
        <f>IF(ISBLANK(INDEX('Policy Characteristics'!E:E,MATCH($C1410,'Policy Characteristics'!$C:$C,0))),"",INDEX('Policy Characteristics'!E:E,MATCH($C1410,'Policy Characteristics'!$C:$C,0)))</f>
        <v>RnD electricity capital cost reduction</v>
      </c>
      <c r="L1410" s="242">
        <f>IF(ISBLANK(INDEX('Policy Characteristics'!F:F,MATCH($C1410,'Policy Characteristics'!$C:$C,0))),"",INDEX('Policy Characteristics'!F:F,MATCH($C1410,'Policy Characteristics'!$C:$C,0)))</f>
        <v>0</v>
      </c>
      <c r="M1410" s="242">
        <f>IF(ISBLANK(INDEX('Policy Characteristics'!G:G,MATCH($C1410,'Policy Characteristics'!$C:$C,0))),"",INDEX('Policy Characteristics'!G:G,MATCH($C1410,'Policy Characteristics'!$C:$C,0)))</f>
        <v>0.4</v>
      </c>
      <c r="N1410" s="242">
        <f>IF(ISBLANK(INDEX('Policy Characteristics'!H:H,MATCH($C1410,'Policy Characteristics'!$C:$C,0))),"",INDEX('Policy Characteristics'!H:H,MATCH($C1410,'Policy Characteristics'!$C:$C,0)))</f>
        <v>0.01</v>
      </c>
      <c r="O1410" s="446" t="str">
        <f>IF(ISBLANK(INDEX('Policy Characteristics'!I:I,MATCH($C1410,'Policy Characteristics'!$C:$C,0))),"",INDEX('Policy Characteristics'!I:I,MATCH($C1410,'Policy Characteristics'!$C:$C,0)))</f>
        <v>% reduction in cost</v>
      </c>
      <c r="P1410" s="446" t="str">
        <f>IF(ISBLANK(INDEX('Policy Characteristics'!J:J,MATCH($C1410,'Policy Characteristics'!$C:$C,0))),"",INDEX('Policy Characteristics'!J:J,MATCH($C1410,'Policy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0" s="446" t="str">
        <f>IF(ISBLANK(INDEX('Policy Characteristics'!K:K,MATCH($C1410,'Policy Characteristics'!$C:$C,0))),"",INDEX('Policy Characteristics'!K:K,MATCH($C1410,'Policy Characteristics'!$C:$C,0)))</f>
        <v>architectural-design.html#rnd</v>
      </c>
      <c r="R1410" s="446" t="str">
        <f>IF(ISBLANK(INDEX('Policy Characteristics'!L:L,MATCH($C1410,'Policy Characteristics'!$C:$C,0))),"",INDEX('Policy Characteristics'!L:L,MATCH($C1410,'Policy Characteristics'!$C:$C,0)))</f>
        <v>research-and-development.html</v>
      </c>
    </row>
    <row r="1411" spans="1:18" x14ac:dyDescent="0.25">
      <c r="A1411" s="446" t="str">
        <f>IF(ISBLANK(INDEX('Policy Characteristics'!A:A,MATCH($C1411,'Policy Characteristics'!$C:$C,0))),"",INDEX('Policy Characteristics'!A:A,MATCH($C1411,'Policy Characteristics'!$C:$C,0)))</f>
        <v>Research and Development</v>
      </c>
      <c r="B1411" s="467" t="str">
        <f>IF(ISBLANK(INDEX('Policy Characteristics'!B:B,MATCH($C1411,'Policy Characteristics'!$C:$C,0))),"",INDEX('Policy Characteristics'!B:B,MATCH($C1411,'Policy Characteristics'!$C:$C,0)))</f>
        <v>Capital Cost Reduction</v>
      </c>
      <c r="C1411" s="446" t="str">
        <f t="shared" si="63"/>
        <v>RnD Electricity Capital Cost Perc Reduction</v>
      </c>
      <c r="D1411" s="294" t="s">
        <v>3493</v>
      </c>
      <c r="E1411" s="339"/>
      <c r="F1411" s="294" t="s">
        <v>3513</v>
      </c>
      <c r="G1411" s="339"/>
      <c r="H1411" s="20">
        <v>1820</v>
      </c>
      <c r="I1411" s="468" t="s">
        <v>43</v>
      </c>
      <c r="J1411" s="469" t="str">
        <f>IF(ISBLANK(INDEX('Policy Characteristics'!D:D,MATCH($C1411,'Policy Characteristics'!$C:$C,0))),"",INDEX('Policy Characteristics'!D:D,MATCH($C1411,'Policy Characteristics'!$C:$C,0)))</f>
        <v>R&amp;D Capital Cost Reductions</v>
      </c>
      <c r="K1411" s="446" t="str">
        <f>IF(ISBLANK(INDEX('Policy Characteristics'!E:E,MATCH($C1411,'Policy Characteristics'!$C:$C,0))),"",INDEX('Policy Characteristics'!E:E,MATCH($C1411,'Policy Characteristics'!$C:$C,0)))</f>
        <v>RnD electricity capital cost reduction</v>
      </c>
      <c r="L1411" s="242">
        <f>IF(ISBLANK(INDEX('Policy Characteristics'!F:F,MATCH($C1411,'Policy Characteristics'!$C:$C,0))),"",INDEX('Policy Characteristics'!F:F,MATCH($C1411,'Policy Characteristics'!$C:$C,0)))</f>
        <v>0</v>
      </c>
      <c r="M1411" s="242">
        <f>IF(ISBLANK(INDEX('Policy Characteristics'!G:G,MATCH($C1411,'Policy Characteristics'!$C:$C,0))),"",INDEX('Policy Characteristics'!G:G,MATCH($C1411,'Policy Characteristics'!$C:$C,0)))</f>
        <v>0.4</v>
      </c>
      <c r="N1411" s="242">
        <f>IF(ISBLANK(INDEX('Policy Characteristics'!H:H,MATCH($C1411,'Policy Characteristics'!$C:$C,0))),"",INDEX('Policy Characteristics'!H:H,MATCH($C1411,'Policy Characteristics'!$C:$C,0)))</f>
        <v>0.01</v>
      </c>
      <c r="O1411" s="446" t="str">
        <f>IF(ISBLANK(INDEX('Policy Characteristics'!I:I,MATCH($C1411,'Policy Characteristics'!$C:$C,0))),"",INDEX('Policy Characteristics'!I:I,MATCH($C1411,'Policy Characteristics'!$C:$C,0)))</f>
        <v>% reduction in cost</v>
      </c>
      <c r="P1411" s="446" t="str">
        <f>IF(ISBLANK(INDEX('Policy Characteristics'!J:J,MATCH($C1411,'Policy Characteristics'!$C:$C,0))),"",INDEX('Policy Characteristics'!J:J,MATCH($C1411,'Policy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1" s="446" t="str">
        <f>IF(ISBLANK(INDEX('Policy Characteristics'!K:K,MATCH($C1411,'Policy Characteristics'!$C:$C,0))),"",INDEX('Policy Characteristics'!K:K,MATCH($C1411,'Policy Characteristics'!$C:$C,0)))</f>
        <v>architectural-design.html#rnd</v>
      </c>
      <c r="R1411" s="446" t="str">
        <f>IF(ISBLANK(INDEX('Policy Characteristics'!L:L,MATCH($C1411,'Policy Characteristics'!$C:$C,0))),"",INDEX('Policy Characteristics'!L:L,MATCH($C1411,'Policy Characteristics'!$C:$C,0)))</f>
        <v>research-and-development.html</v>
      </c>
    </row>
    <row r="1412" spans="1:18" x14ac:dyDescent="0.25">
      <c r="A1412" s="446" t="str">
        <f>IF(ISBLANK(INDEX('Policy Characteristics'!A:A,MATCH($C1412,'Policy Characteristics'!$C:$C,0))),"",INDEX('Policy Characteristics'!A:A,MATCH($C1412,'Policy Characteristics'!$C:$C,0)))</f>
        <v>Research and Development</v>
      </c>
      <c r="B1412" s="467" t="str">
        <f>IF(ISBLANK(INDEX('Policy Characteristics'!B:B,MATCH($C1412,'Policy Characteristics'!$C:$C,0))),"",INDEX('Policy Characteristics'!B:B,MATCH($C1412,'Policy Characteristics'!$C:$C,0)))</f>
        <v>Capital Cost Reduction</v>
      </c>
      <c r="C1412" s="446" t="str">
        <f t="shared" si="63"/>
        <v>RnD Electricity Capital Cost Perc Reduction</v>
      </c>
      <c r="D1412" s="294" t="s">
        <v>3582</v>
      </c>
      <c r="E1412" s="339"/>
      <c r="F1412" s="294" t="s">
        <v>3584</v>
      </c>
      <c r="G1412" s="339"/>
      <c r="H1412" s="20">
        <v>1821</v>
      </c>
      <c r="I1412" s="468" t="s">
        <v>43</v>
      </c>
      <c r="J1412" s="469" t="str">
        <f>IF(ISBLANK(INDEX('Policy Characteristics'!D:D,MATCH($C1412,'Policy Characteristics'!$C:$C,0))),"",INDEX('Policy Characteristics'!D:D,MATCH($C1412,'Policy Characteristics'!$C:$C,0)))</f>
        <v>R&amp;D Capital Cost Reductions</v>
      </c>
      <c r="K1412" s="446" t="str">
        <f>IF(ISBLANK(INDEX('Policy Characteristics'!E:E,MATCH($C1412,'Policy Characteristics'!$C:$C,0))),"",INDEX('Policy Characteristics'!E:E,MATCH($C1412,'Policy Characteristics'!$C:$C,0)))</f>
        <v>RnD electricity capital cost reduction</v>
      </c>
      <c r="L1412" s="242">
        <f>IF(ISBLANK(INDEX('Policy Characteristics'!F:F,MATCH($C1412,'Policy Characteristics'!$C:$C,0))),"",INDEX('Policy Characteristics'!F:F,MATCH($C1412,'Policy Characteristics'!$C:$C,0)))</f>
        <v>0</v>
      </c>
      <c r="M1412" s="242">
        <f>IF(ISBLANK(INDEX('Policy Characteristics'!G:G,MATCH($C1412,'Policy Characteristics'!$C:$C,0))),"",INDEX('Policy Characteristics'!G:G,MATCH($C1412,'Policy Characteristics'!$C:$C,0)))</f>
        <v>0.4</v>
      </c>
      <c r="N1412" s="242">
        <f>IF(ISBLANK(INDEX('Policy Characteristics'!H:H,MATCH($C1412,'Policy Characteristics'!$C:$C,0))),"",INDEX('Policy Characteristics'!H:H,MATCH($C1412,'Policy Characteristics'!$C:$C,0)))</f>
        <v>0.01</v>
      </c>
      <c r="O1412" s="446" t="str">
        <f>IF(ISBLANK(INDEX('Policy Characteristics'!I:I,MATCH($C1412,'Policy Characteristics'!$C:$C,0))),"",INDEX('Policy Characteristics'!I:I,MATCH($C1412,'Policy Characteristics'!$C:$C,0)))</f>
        <v>% reduction in cost</v>
      </c>
      <c r="P1412" s="446" t="str">
        <f>IF(ISBLANK(INDEX('Policy Characteristics'!J:J,MATCH($C1412,'Policy Characteristics'!$C:$C,0))),"",INDEX('Policy Characteristics'!J:J,MATCH($C1412,'Policy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2" s="446" t="str">
        <f>IF(ISBLANK(INDEX('Policy Characteristics'!K:K,MATCH($C1412,'Policy Characteristics'!$C:$C,0))),"",INDEX('Policy Characteristics'!K:K,MATCH($C1412,'Policy Characteristics'!$C:$C,0)))</f>
        <v>architectural-design.html#rnd</v>
      </c>
      <c r="R1412" s="446" t="str">
        <f>IF(ISBLANK(INDEX('Policy Characteristics'!L:L,MATCH($C1412,'Policy Characteristics'!$C:$C,0))),"",INDEX('Policy Characteristics'!L:L,MATCH($C1412,'Policy Characteristics'!$C:$C,0)))</f>
        <v>research-and-development.html</v>
      </c>
    </row>
    <row r="1413" spans="1:18" x14ac:dyDescent="0.25">
      <c r="A1413" s="446" t="str">
        <f>IF(ISBLANK(INDEX('Policy Characteristics'!A:A,MATCH($C1413,'Policy Characteristics'!$C:$C,0))),"",INDEX('Policy Characteristics'!A:A,MATCH($C1413,'Policy Characteristics'!$C:$C,0)))</f>
        <v>Research and Development</v>
      </c>
      <c r="B1413" s="467" t="str">
        <f>IF(ISBLANK(INDEX('Policy Characteristics'!B:B,MATCH($C1413,'Policy Characteristics'!$C:$C,0))),"",INDEX('Policy Characteristics'!B:B,MATCH($C1413,'Policy Characteristics'!$C:$C,0)))</f>
        <v>Capital Cost Reduction</v>
      </c>
      <c r="C1413" s="446" t="str">
        <f t="shared" si="63"/>
        <v>RnD Electricity Capital Cost Perc Reduction</v>
      </c>
      <c r="D1413" s="294" t="s">
        <v>3583</v>
      </c>
      <c r="E1413" s="339"/>
      <c r="F1413" s="294" t="s">
        <v>3585</v>
      </c>
      <c r="G1413" s="339"/>
      <c r="H1413" s="20">
        <v>2245</v>
      </c>
      <c r="I1413" s="468" t="s">
        <v>43</v>
      </c>
      <c r="J1413" s="469" t="str">
        <f>IF(ISBLANK(INDEX('Policy Characteristics'!D:D,MATCH($C1413,'Policy Characteristics'!$C:$C,0))),"",INDEX('Policy Characteristics'!D:D,MATCH($C1413,'Policy Characteristics'!$C:$C,0)))</f>
        <v>R&amp;D Capital Cost Reductions</v>
      </c>
      <c r="K1413" s="446" t="str">
        <f>IF(ISBLANK(INDEX('Policy Characteristics'!E:E,MATCH($C1413,'Policy Characteristics'!$C:$C,0))),"",INDEX('Policy Characteristics'!E:E,MATCH($C1413,'Policy Characteristics'!$C:$C,0)))</f>
        <v>RnD electricity capital cost reduction</v>
      </c>
      <c r="L1413" s="242">
        <f>IF(ISBLANK(INDEX('Policy Characteristics'!F:F,MATCH($C1413,'Policy Characteristics'!$C:$C,0))),"",INDEX('Policy Characteristics'!F:F,MATCH($C1413,'Policy Characteristics'!$C:$C,0)))</f>
        <v>0</v>
      </c>
      <c r="M1413" s="242">
        <f>IF(ISBLANK(INDEX('Policy Characteristics'!G:G,MATCH($C1413,'Policy Characteristics'!$C:$C,0))),"",INDEX('Policy Characteristics'!G:G,MATCH($C1413,'Policy Characteristics'!$C:$C,0)))</f>
        <v>0.4</v>
      </c>
      <c r="N1413" s="242">
        <f>IF(ISBLANK(INDEX('Policy Characteristics'!H:H,MATCH($C1413,'Policy Characteristics'!$C:$C,0))),"",INDEX('Policy Characteristics'!H:H,MATCH($C1413,'Policy Characteristics'!$C:$C,0)))</f>
        <v>0.01</v>
      </c>
      <c r="O1413" s="446" t="str">
        <f>IF(ISBLANK(INDEX('Policy Characteristics'!I:I,MATCH($C1413,'Policy Characteristics'!$C:$C,0))),"",INDEX('Policy Characteristics'!I:I,MATCH($C1413,'Policy Characteristics'!$C:$C,0)))</f>
        <v>% reduction in cost</v>
      </c>
      <c r="P1413" s="446" t="str">
        <f>IF(ISBLANK(INDEX('Policy Characteristics'!J:J,MATCH($C1413,'Policy Characteristics'!$C:$C,0))),"",INDEX('Policy Characteristics'!J:J,MATCH($C1413,'Policy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3" s="446" t="str">
        <f>IF(ISBLANK(INDEX('Policy Characteristics'!K:K,MATCH($C1413,'Policy Characteristics'!$C:$C,0))),"",INDEX('Policy Characteristics'!K:K,MATCH($C1413,'Policy Characteristics'!$C:$C,0)))</f>
        <v>architectural-design.html#rnd</v>
      </c>
      <c r="R1413" s="446" t="str">
        <f>IF(ISBLANK(INDEX('Policy Characteristics'!L:L,MATCH($C1413,'Policy Characteristics'!$C:$C,0))),"",INDEX('Policy Characteristics'!L:L,MATCH($C1413,'Policy Characteristics'!$C:$C,0)))</f>
        <v>research-and-development.html</v>
      </c>
    </row>
    <row r="1414" spans="1:18" x14ac:dyDescent="0.25">
      <c r="A1414" s="446" t="str">
        <f>IF(ISBLANK(INDEX('Policy Characteristics'!A:A,MATCH($C1414,'Policy Characteristics'!$C:$C,0))),"",INDEX('Policy Characteristics'!A:A,MATCH($C1414,'Policy Characteristics'!$C:$C,0)))</f>
        <v>Research and Development</v>
      </c>
      <c r="B1414" s="467" t="str">
        <f>IF(ISBLANK(INDEX('Policy Characteristics'!B:B,MATCH($C1414,'Policy Characteristics'!$C:$C,0))),"",INDEX('Policy Characteristics'!B:B,MATCH($C1414,'Policy Characteristics'!$C:$C,0)))</f>
        <v>Capital Cost Reduction</v>
      </c>
      <c r="C1414" t="s">
        <v>292</v>
      </c>
      <c r="D1414" t="s">
        <v>3064</v>
      </c>
      <c r="E1414" s="339"/>
      <c r="F1414" s="294" t="s">
        <v>3091</v>
      </c>
      <c r="G1414" s="339"/>
      <c r="H1414" s="20">
        <v>1462</v>
      </c>
      <c r="I1414" s="468" t="s">
        <v>43</v>
      </c>
      <c r="J1414" s="469" t="str">
        <f>IF(ISBLANK(INDEX('Policy Characteristics'!D:D,MATCH($C1414,'Policy Characteristics'!$C:$C,0))),"",INDEX('Policy Characteristics'!D:D,MATCH($C1414,'Policy Characteristics'!$C:$C,0)))</f>
        <v>R&amp;D Capital Cost Reductions</v>
      </c>
      <c r="K1414" s="446" t="str">
        <f>IF(ISBLANK(INDEX('Policy Characteristics'!E:E,MATCH($C1414,'Policy Characteristics'!$C:$C,0))),"",INDEX('Policy Characteristics'!E:E,MATCH($C1414,'Policy Characteristics'!$C:$C,0)))</f>
        <v>RnD industry capital cost reduction</v>
      </c>
      <c r="L1414" s="242">
        <f>IF(ISBLANK(INDEX('Policy Characteristics'!F:F,MATCH($C1414,'Policy Characteristics'!$C:$C,0))),"",INDEX('Policy Characteristics'!F:F,MATCH($C1414,'Policy Characteristics'!$C:$C,0)))</f>
        <v>0</v>
      </c>
      <c r="M1414" s="242">
        <f>IF(ISBLANK(INDEX('Policy Characteristics'!G:G,MATCH($C1414,'Policy Characteristics'!$C:$C,0))),"",INDEX('Policy Characteristics'!G:G,MATCH($C1414,'Policy Characteristics'!$C:$C,0)))</f>
        <v>0.4</v>
      </c>
      <c r="N1414" s="242">
        <f>IF(ISBLANK(INDEX('Policy Characteristics'!H:H,MATCH($C1414,'Policy Characteristics'!$C:$C,0))),"",INDEX('Policy Characteristics'!H:H,MATCH($C1414,'Policy Characteristics'!$C:$C,0)))</f>
        <v>0.01</v>
      </c>
      <c r="O1414" s="446" t="str">
        <f>IF(ISBLANK(INDEX('Policy Characteristics'!I:I,MATCH($C1414,'Policy Characteristics'!$C:$C,0))),"",INDEX('Policy Characteristics'!I:I,MATCH($C1414,'Policy Characteristics'!$C:$C,0)))</f>
        <v>% reduction in cost</v>
      </c>
      <c r="P1414" s="446" t="str">
        <f>IF(ISBLANK(INDEX('Policy Characteristics'!J:J,MATCH($C1414,'Policy Characteristics'!$C:$C,0))),"",INDEX('Policy Characteristics'!J:J,MATCH($C1414,'Policy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4" s="446" t="str">
        <f>IF(ISBLANK(INDEX('Policy Characteristics'!K:K,MATCH($C1414,'Policy Characteristics'!$C:$C,0))),"",INDEX('Policy Characteristics'!K:K,MATCH($C1414,'Policy Characteristics'!$C:$C,0)))</f>
        <v>architectural-design.html#rnd</v>
      </c>
      <c r="R1414" s="446" t="str">
        <f>IF(ISBLANK(INDEX('Policy Characteristics'!L:L,MATCH($C1414,'Policy Characteristics'!$C:$C,0))),"",INDEX('Policy Characteristics'!L:L,MATCH($C1414,'Policy Characteristics'!$C:$C,0)))</f>
        <v>research-and-development.html</v>
      </c>
    </row>
    <row r="1415" spans="1:18" x14ac:dyDescent="0.25">
      <c r="A1415" s="446" t="str">
        <f>IF(ISBLANK(INDEX('Policy Characteristics'!A:A,MATCH($C1415,'Policy Characteristics'!$C:$C,0))),"",INDEX('Policy Characteristics'!A:A,MATCH($C1415,'Policy Characteristics'!$C:$C,0)))</f>
        <v>Research and Development</v>
      </c>
      <c r="B1415" s="467" t="str">
        <f>IF(ISBLANK(INDEX('Policy Characteristics'!B:B,MATCH($C1415,'Policy Characteristics'!$C:$C,0))),"",INDEX('Policy Characteristics'!B:B,MATCH($C1415,'Policy Characteristics'!$C:$C,0)))</f>
        <v>Capital Cost Reduction</v>
      </c>
      <c r="C1415" s="446" t="str">
        <f t="shared" ref="C1415:C1438" si="64">C$1414</f>
        <v>RnD Industry Capital Cost Perc Reduction</v>
      </c>
      <c r="D1415" t="s">
        <v>3065</v>
      </c>
      <c r="E1415" s="339"/>
      <c r="F1415" s="294" t="s">
        <v>3092</v>
      </c>
      <c r="G1415" s="339"/>
      <c r="H1415" s="20">
        <v>1463</v>
      </c>
      <c r="I1415" s="468" t="s">
        <v>43</v>
      </c>
      <c r="J1415" s="469" t="str">
        <f>IF(ISBLANK(INDEX('Policy Characteristics'!D:D,MATCH($C1415,'Policy Characteristics'!$C:$C,0))),"",INDEX('Policy Characteristics'!D:D,MATCH($C1415,'Policy Characteristics'!$C:$C,0)))</f>
        <v>R&amp;D Capital Cost Reductions</v>
      </c>
      <c r="K1415" s="446" t="str">
        <f>IF(ISBLANK(INDEX('Policy Characteristics'!E:E,MATCH($C1415,'Policy Characteristics'!$C:$C,0))),"",INDEX('Policy Characteristics'!E:E,MATCH($C1415,'Policy Characteristics'!$C:$C,0)))</f>
        <v>RnD industry capital cost reduction</v>
      </c>
      <c r="L1415" s="242">
        <f>IF(ISBLANK(INDEX('Policy Characteristics'!F:F,MATCH($C1415,'Policy Characteristics'!$C:$C,0))),"",INDEX('Policy Characteristics'!F:F,MATCH($C1415,'Policy Characteristics'!$C:$C,0)))</f>
        <v>0</v>
      </c>
      <c r="M1415" s="242">
        <f>IF(ISBLANK(INDEX('Policy Characteristics'!G:G,MATCH($C1415,'Policy Characteristics'!$C:$C,0))),"",INDEX('Policy Characteristics'!G:G,MATCH($C1415,'Policy Characteristics'!$C:$C,0)))</f>
        <v>0.4</v>
      </c>
      <c r="N1415" s="242">
        <f>IF(ISBLANK(INDEX('Policy Characteristics'!H:H,MATCH($C1415,'Policy Characteristics'!$C:$C,0))),"",INDEX('Policy Characteristics'!H:H,MATCH($C1415,'Policy Characteristics'!$C:$C,0)))</f>
        <v>0.01</v>
      </c>
      <c r="O1415" s="446" t="str">
        <f>IF(ISBLANK(INDEX('Policy Characteristics'!I:I,MATCH($C1415,'Policy Characteristics'!$C:$C,0))),"",INDEX('Policy Characteristics'!I:I,MATCH($C1415,'Policy Characteristics'!$C:$C,0)))</f>
        <v>% reduction in cost</v>
      </c>
      <c r="P1415" s="446" t="str">
        <f>IF(ISBLANK(INDEX('Policy Characteristics'!J:J,MATCH($C1415,'Policy Characteristics'!$C:$C,0))),"",INDEX('Policy Characteristics'!J:J,MATCH($C1415,'Policy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5" s="446" t="str">
        <f>IF(ISBLANK(INDEX('Policy Characteristics'!K:K,MATCH($C1415,'Policy Characteristics'!$C:$C,0))),"",INDEX('Policy Characteristics'!K:K,MATCH($C1415,'Policy Characteristics'!$C:$C,0)))</f>
        <v>architectural-design.html#rnd</v>
      </c>
      <c r="R1415" s="446" t="str">
        <f>IF(ISBLANK(INDEX('Policy Characteristics'!L:L,MATCH($C1415,'Policy Characteristics'!$C:$C,0))),"",INDEX('Policy Characteristics'!L:L,MATCH($C1415,'Policy Characteristics'!$C:$C,0)))</f>
        <v>research-and-development.html</v>
      </c>
    </row>
    <row r="1416" spans="1:18" x14ac:dyDescent="0.25">
      <c r="A1416" s="446" t="str">
        <f>IF(ISBLANK(INDEX('Policy Characteristics'!A:A,MATCH($C1416,'Policy Characteristics'!$C:$C,0))),"",INDEX('Policy Characteristics'!A:A,MATCH($C1416,'Policy Characteristics'!$C:$C,0)))</f>
        <v>Research and Development</v>
      </c>
      <c r="B1416" s="467" t="str">
        <f>IF(ISBLANK(INDEX('Policy Characteristics'!B:B,MATCH($C1416,'Policy Characteristics'!$C:$C,0))),"",INDEX('Policy Characteristics'!B:B,MATCH($C1416,'Policy Characteristics'!$C:$C,0)))</f>
        <v>Capital Cost Reduction</v>
      </c>
      <c r="C1416" s="446" t="str">
        <f t="shared" si="64"/>
        <v>RnD Industry Capital Cost Perc Reduction</v>
      </c>
      <c r="D1416" t="s">
        <v>3066</v>
      </c>
      <c r="E1416" s="339"/>
      <c r="F1416" s="294" t="s">
        <v>3093</v>
      </c>
      <c r="G1416" s="339"/>
      <c r="H1416" s="20">
        <v>1464</v>
      </c>
      <c r="I1416" s="468" t="s">
        <v>43</v>
      </c>
      <c r="J1416" s="469" t="str">
        <f>IF(ISBLANK(INDEX('Policy Characteristics'!D:D,MATCH($C1416,'Policy Characteristics'!$C:$C,0))),"",INDEX('Policy Characteristics'!D:D,MATCH($C1416,'Policy Characteristics'!$C:$C,0)))</f>
        <v>R&amp;D Capital Cost Reductions</v>
      </c>
      <c r="K1416" s="446" t="str">
        <f>IF(ISBLANK(INDEX('Policy Characteristics'!E:E,MATCH($C1416,'Policy Characteristics'!$C:$C,0))),"",INDEX('Policy Characteristics'!E:E,MATCH($C1416,'Policy Characteristics'!$C:$C,0)))</f>
        <v>RnD industry capital cost reduction</v>
      </c>
      <c r="L1416" s="242">
        <f>IF(ISBLANK(INDEX('Policy Characteristics'!F:F,MATCH($C1416,'Policy Characteristics'!$C:$C,0))),"",INDEX('Policy Characteristics'!F:F,MATCH($C1416,'Policy Characteristics'!$C:$C,0)))</f>
        <v>0</v>
      </c>
      <c r="M1416" s="242">
        <f>IF(ISBLANK(INDEX('Policy Characteristics'!G:G,MATCH($C1416,'Policy Characteristics'!$C:$C,0))),"",INDEX('Policy Characteristics'!G:G,MATCH($C1416,'Policy Characteristics'!$C:$C,0)))</f>
        <v>0.4</v>
      </c>
      <c r="N1416" s="242">
        <f>IF(ISBLANK(INDEX('Policy Characteristics'!H:H,MATCH($C1416,'Policy Characteristics'!$C:$C,0))),"",INDEX('Policy Characteristics'!H:H,MATCH($C1416,'Policy Characteristics'!$C:$C,0)))</f>
        <v>0.01</v>
      </c>
      <c r="O1416" s="446" t="str">
        <f>IF(ISBLANK(INDEX('Policy Characteristics'!I:I,MATCH($C1416,'Policy Characteristics'!$C:$C,0))),"",INDEX('Policy Characteristics'!I:I,MATCH($C1416,'Policy Characteristics'!$C:$C,0)))</f>
        <v>% reduction in cost</v>
      </c>
      <c r="P1416" s="446" t="str">
        <f>IF(ISBLANK(INDEX('Policy Characteristics'!J:J,MATCH($C1416,'Policy Characteristics'!$C:$C,0))),"",INDEX('Policy Characteristics'!J:J,MATCH($C1416,'Policy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6" s="446" t="str">
        <f>IF(ISBLANK(INDEX('Policy Characteristics'!K:K,MATCH($C1416,'Policy Characteristics'!$C:$C,0))),"",INDEX('Policy Characteristics'!K:K,MATCH($C1416,'Policy Characteristics'!$C:$C,0)))</f>
        <v>architectural-design.html#rnd</v>
      </c>
      <c r="R1416" s="446" t="str">
        <f>IF(ISBLANK(INDEX('Policy Characteristics'!L:L,MATCH($C1416,'Policy Characteristics'!$C:$C,0))),"",INDEX('Policy Characteristics'!L:L,MATCH($C1416,'Policy Characteristics'!$C:$C,0)))</f>
        <v>research-and-development.html</v>
      </c>
    </row>
    <row r="1417" spans="1:18" x14ac:dyDescent="0.25">
      <c r="A1417" s="446" t="str">
        <f>IF(ISBLANK(INDEX('Policy Characteristics'!A:A,MATCH($C1417,'Policy Characteristics'!$C:$C,0))),"",INDEX('Policy Characteristics'!A:A,MATCH($C1417,'Policy Characteristics'!$C:$C,0)))</f>
        <v>Research and Development</v>
      </c>
      <c r="B1417" s="467" t="str">
        <f>IF(ISBLANK(INDEX('Policy Characteristics'!B:B,MATCH($C1417,'Policy Characteristics'!$C:$C,0))),"",INDEX('Policy Characteristics'!B:B,MATCH($C1417,'Policy Characteristics'!$C:$C,0)))</f>
        <v>Capital Cost Reduction</v>
      </c>
      <c r="C1417" s="446" t="str">
        <f t="shared" si="64"/>
        <v>RnD Industry Capital Cost Perc Reduction</v>
      </c>
      <c r="D1417" t="s">
        <v>3067</v>
      </c>
      <c r="E1417" s="339"/>
      <c r="F1417" s="294" t="s">
        <v>3094</v>
      </c>
      <c r="G1417" s="339"/>
      <c r="H1417" s="20">
        <v>1465</v>
      </c>
      <c r="I1417" s="468" t="s">
        <v>43</v>
      </c>
      <c r="J1417" s="469" t="str">
        <f>IF(ISBLANK(INDEX('Policy Characteristics'!D:D,MATCH($C1417,'Policy Characteristics'!$C:$C,0))),"",INDEX('Policy Characteristics'!D:D,MATCH($C1417,'Policy Characteristics'!$C:$C,0)))</f>
        <v>R&amp;D Capital Cost Reductions</v>
      </c>
      <c r="K1417" s="446" t="str">
        <f>IF(ISBLANK(INDEX('Policy Characteristics'!E:E,MATCH($C1417,'Policy Characteristics'!$C:$C,0))),"",INDEX('Policy Characteristics'!E:E,MATCH($C1417,'Policy Characteristics'!$C:$C,0)))</f>
        <v>RnD industry capital cost reduction</v>
      </c>
      <c r="L1417" s="242">
        <f>IF(ISBLANK(INDEX('Policy Characteristics'!F:F,MATCH($C1417,'Policy Characteristics'!$C:$C,0))),"",INDEX('Policy Characteristics'!F:F,MATCH($C1417,'Policy Characteristics'!$C:$C,0)))</f>
        <v>0</v>
      </c>
      <c r="M1417" s="242">
        <f>IF(ISBLANK(INDEX('Policy Characteristics'!G:G,MATCH($C1417,'Policy Characteristics'!$C:$C,0))),"",INDEX('Policy Characteristics'!G:G,MATCH($C1417,'Policy Characteristics'!$C:$C,0)))</f>
        <v>0.4</v>
      </c>
      <c r="N1417" s="242">
        <f>IF(ISBLANK(INDEX('Policy Characteristics'!H:H,MATCH($C1417,'Policy Characteristics'!$C:$C,0))),"",INDEX('Policy Characteristics'!H:H,MATCH($C1417,'Policy Characteristics'!$C:$C,0)))</f>
        <v>0.01</v>
      </c>
      <c r="O1417" s="446" t="str">
        <f>IF(ISBLANK(INDEX('Policy Characteristics'!I:I,MATCH($C1417,'Policy Characteristics'!$C:$C,0))),"",INDEX('Policy Characteristics'!I:I,MATCH($C1417,'Policy Characteristics'!$C:$C,0)))</f>
        <v>% reduction in cost</v>
      </c>
      <c r="P1417" s="446" t="str">
        <f>IF(ISBLANK(INDEX('Policy Characteristics'!J:J,MATCH($C1417,'Policy Characteristics'!$C:$C,0))),"",INDEX('Policy Characteristics'!J:J,MATCH($C1417,'Policy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7" s="446" t="str">
        <f>IF(ISBLANK(INDEX('Policy Characteristics'!K:K,MATCH($C1417,'Policy Characteristics'!$C:$C,0))),"",INDEX('Policy Characteristics'!K:K,MATCH($C1417,'Policy Characteristics'!$C:$C,0)))</f>
        <v>architectural-design.html#rnd</v>
      </c>
      <c r="R1417" s="446" t="str">
        <f>IF(ISBLANK(INDEX('Policy Characteristics'!L:L,MATCH($C1417,'Policy Characteristics'!$C:$C,0))),"",INDEX('Policy Characteristics'!L:L,MATCH($C1417,'Policy Characteristics'!$C:$C,0)))</f>
        <v>research-and-development.html</v>
      </c>
    </row>
    <row r="1418" spans="1:18" x14ac:dyDescent="0.25">
      <c r="A1418" s="446" t="str">
        <f>IF(ISBLANK(INDEX('Policy Characteristics'!A:A,MATCH($C1418,'Policy Characteristics'!$C:$C,0))),"",INDEX('Policy Characteristics'!A:A,MATCH($C1418,'Policy Characteristics'!$C:$C,0)))</f>
        <v>Research and Development</v>
      </c>
      <c r="B1418" s="467" t="str">
        <f>IF(ISBLANK(INDEX('Policy Characteristics'!B:B,MATCH($C1418,'Policy Characteristics'!$C:$C,0))),"",INDEX('Policy Characteristics'!B:B,MATCH($C1418,'Policy Characteristics'!$C:$C,0)))</f>
        <v>Capital Cost Reduction</v>
      </c>
      <c r="C1418" s="446" t="str">
        <f t="shared" si="64"/>
        <v>RnD Industry Capital Cost Perc Reduction</v>
      </c>
      <c r="D1418" t="s">
        <v>3068</v>
      </c>
      <c r="E1418" s="339"/>
      <c r="F1418" s="294" t="s">
        <v>3095</v>
      </c>
      <c r="G1418" s="339"/>
      <c r="H1418" s="20">
        <v>1466</v>
      </c>
      <c r="I1418" s="468" t="s">
        <v>43</v>
      </c>
      <c r="J1418" s="469" t="str">
        <f>IF(ISBLANK(INDEX('Policy Characteristics'!D:D,MATCH($C1418,'Policy Characteristics'!$C:$C,0))),"",INDEX('Policy Characteristics'!D:D,MATCH($C1418,'Policy Characteristics'!$C:$C,0)))</f>
        <v>R&amp;D Capital Cost Reductions</v>
      </c>
      <c r="K1418" s="446" t="str">
        <f>IF(ISBLANK(INDEX('Policy Characteristics'!E:E,MATCH($C1418,'Policy Characteristics'!$C:$C,0))),"",INDEX('Policy Characteristics'!E:E,MATCH($C1418,'Policy Characteristics'!$C:$C,0)))</f>
        <v>RnD industry capital cost reduction</v>
      </c>
      <c r="L1418" s="242">
        <f>IF(ISBLANK(INDEX('Policy Characteristics'!F:F,MATCH($C1418,'Policy Characteristics'!$C:$C,0))),"",INDEX('Policy Characteristics'!F:F,MATCH($C1418,'Policy Characteristics'!$C:$C,0)))</f>
        <v>0</v>
      </c>
      <c r="M1418" s="242">
        <f>IF(ISBLANK(INDEX('Policy Characteristics'!G:G,MATCH($C1418,'Policy Characteristics'!$C:$C,0))),"",INDEX('Policy Characteristics'!G:G,MATCH($C1418,'Policy Characteristics'!$C:$C,0)))</f>
        <v>0.4</v>
      </c>
      <c r="N1418" s="242">
        <f>IF(ISBLANK(INDEX('Policy Characteristics'!H:H,MATCH($C1418,'Policy Characteristics'!$C:$C,0))),"",INDEX('Policy Characteristics'!H:H,MATCH($C1418,'Policy Characteristics'!$C:$C,0)))</f>
        <v>0.01</v>
      </c>
      <c r="O1418" s="446" t="str">
        <f>IF(ISBLANK(INDEX('Policy Characteristics'!I:I,MATCH($C1418,'Policy Characteristics'!$C:$C,0))),"",INDEX('Policy Characteristics'!I:I,MATCH($C1418,'Policy Characteristics'!$C:$C,0)))</f>
        <v>% reduction in cost</v>
      </c>
      <c r="P1418" s="446" t="str">
        <f>IF(ISBLANK(INDEX('Policy Characteristics'!J:J,MATCH($C1418,'Policy Characteristics'!$C:$C,0))),"",INDEX('Policy Characteristics'!J:J,MATCH($C1418,'Policy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8" s="446" t="str">
        <f>IF(ISBLANK(INDEX('Policy Characteristics'!K:K,MATCH($C1418,'Policy Characteristics'!$C:$C,0))),"",INDEX('Policy Characteristics'!K:K,MATCH($C1418,'Policy Characteristics'!$C:$C,0)))</f>
        <v>architectural-design.html#rnd</v>
      </c>
      <c r="R1418" s="446" t="str">
        <f>IF(ISBLANK(INDEX('Policy Characteristics'!L:L,MATCH($C1418,'Policy Characteristics'!$C:$C,0))),"",INDEX('Policy Characteristics'!L:L,MATCH($C1418,'Policy Characteristics'!$C:$C,0)))</f>
        <v>research-and-development.html</v>
      </c>
    </row>
    <row r="1419" spans="1:18" x14ac:dyDescent="0.25">
      <c r="A1419" s="446" t="str">
        <f>IF(ISBLANK(INDEX('Policy Characteristics'!A:A,MATCH($C1419,'Policy Characteristics'!$C:$C,0))),"",INDEX('Policy Characteristics'!A:A,MATCH($C1419,'Policy Characteristics'!$C:$C,0)))</f>
        <v>Research and Development</v>
      </c>
      <c r="B1419" s="467" t="str">
        <f>IF(ISBLANK(INDEX('Policy Characteristics'!B:B,MATCH($C1419,'Policy Characteristics'!$C:$C,0))),"",INDEX('Policy Characteristics'!B:B,MATCH($C1419,'Policy Characteristics'!$C:$C,0)))</f>
        <v>Capital Cost Reduction</v>
      </c>
      <c r="C1419" s="446" t="str">
        <f t="shared" si="64"/>
        <v>RnD Industry Capital Cost Perc Reduction</v>
      </c>
      <c r="D1419" t="s">
        <v>3069</v>
      </c>
      <c r="E1419" s="339"/>
      <c r="F1419" s="294" t="s">
        <v>3096</v>
      </c>
      <c r="G1419" s="339"/>
      <c r="H1419" s="20">
        <v>1467</v>
      </c>
      <c r="I1419" s="468" t="s">
        <v>43</v>
      </c>
      <c r="J1419" s="469" t="str">
        <f>IF(ISBLANK(INDEX('Policy Characteristics'!D:D,MATCH($C1419,'Policy Characteristics'!$C:$C,0))),"",INDEX('Policy Characteristics'!D:D,MATCH($C1419,'Policy Characteristics'!$C:$C,0)))</f>
        <v>R&amp;D Capital Cost Reductions</v>
      </c>
      <c r="K1419" s="446" t="str">
        <f>IF(ISBLANK(INDEX('Policy Characteristics'!E:E,MATCH($C1419,'Policy Characteristics'!$C:$C,0))),"",INDEX('Policy Characteristics'!E:E,MATCH($C1419,'Policy Characteristics'!$C:$C,0)))</f>
        <v>RnD industry capital cost reduction</v>
      </c>
      <c r="L1419" s="242">
        <f>IF(ISBLANK(INDEX('Policy Characteristics'!F:F,MATCH($C1419,'Policy Characteristics'!$C:$C,0))),"",INDEX('Policy Characteristics'!F:F,MATCH($C1419,'Policy Characteristics'!$C:$C,0)))</f>
        <v>0</v>
      </c>
      <c r="M1419" s="242">
        <f>IF(ISBLANK(INDEX('Policy Characteristics'!G:G,MATCH($C1419,'Policy Characteristics'!$C:$C,0))),"",INDEX('Policy Characteristics'!G:G,MATCH($C1419,'Policy Characteristics'!$C:$C,0)))</f>
        <v>0.4</v>
      </c>
      <c r="N1419" s="242">
        <f>IF(ISBLANK(INDEX('Policy Characteristics'!H:H,MATCH($C1419,'Policy Characteristics'!$C:$C,0))),"",INDEX('Policy Characteristics'!H:H,MATCH($C1419,'Policy Characteristics'!$C:$C,0)))</f>
        <v>0.01</v>
      </c>
      <c r="O1419" s="446" t="str">
        <f>IF(ISBLANK(INDEX('Policy Characteristics'!I:I,MATCH($C1419,'Policy Characteristics'!$C:$C,0))),"",INDEX('Policy Characteristics'!I:I,MATCH($C1419,'Policy Characteristics'!$C:$C,0)))</f>
        <v>% reduction in cost</v>
      </c>
      <c r="P1419" s="446" t="str">
        <f>IF(ISBLANK(INDEX('Policy Characteristics'!J:J,MATCH($C1419,'Policy Characteristics'!$C:$C,0))),"",INDEX('Policy Characteristics'!J:J,MATCH($C1419,'Policy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9" s="446" t="str">
        <f>IF(ISBLANK(INDEX('Policy Characteristics'!K:K,MATCH($C1419,'Policy Characteristics'!$C:$C,0))),"",INDEX('Policy Characteristics'!K:K,MATCH($C1419,'Policy Characteristics'!$C:$C,0)))</f>
        <v>architectural-design.html#rnd</v>
      </c>
      <c r="R1419" s="446" t="str">
        <f>IF(ISBLANK(INDEX('Policy Characteristics'!L:L,MATCH($C1419,'Policy Characteristics'!$C:$C,0))),"",INDEX('Policy Characteristics'!L:L,MATCH($C1419,'Policy Characteristics'!$C:$C,0)))</f>
        <v>research-and-development.html</v>
      </c>
    </row>
    <row r="1420" spans="1:18" x14ac:dyDescent="0.25">
      <c r="A1420" s="446" t="str">
        <f>IF(ISBLANK(INDEX('Policy Characteristics'!A:A,MATCH($C1420,'Policy Characteristics'!$C:$C,0))),"",INDEX('Policy Characteristics'!A:A,MATCH($C1420,'Policy Characteristics'!$C:$C,0)))</f>
        <v>Research and Development</v>
      </c>
      <c r="B1420" s="467" t="str">
        <f>IF(ISBLANK(INDEX('Policy Characteristics'!B:B,MATCH($C1420,'Policy Characteristics'!$C:$C,0))),"",INDEX('Policy Characteristics'!B:B,MATCH($C1420,'Policy Characteristics'!$C:$C,0)))</f>
        <v>Capital Cost Reduction</v>
      </c>
      <c r="C1420" s="446" t="str">
        <f t="shared" si="64"/>
        <v>RnD Industry Capital Cost Perc Reduction</v>
      </c>
      <c r="D1420" t="s">
        <v>3070</v>
      </c>
      <c r="E1420" s="339"/>
      <c r="F1420" s="294" t="s">
        <v>3097</v>
      </c>
      <c r="G1420" s="339"/>
      <c r="H1420" s="20">
        <v>1468</v>
      </c>
      <c r="I1420" s="468" t="s">
        <v>43</v>
      </c>
      <c r="J1420" s="469" t="str">
        <f>IF(ISBLANK(INDEX('Policy Characteristics'!D:D,MATCH($C1420,'Policy Characteristics'!$C:$C,0))),"",INDEX('Policy Characteristics'!D:D,MATCH($C1420,'Policy Characteristics'!$C:$C,0)))</f>
        <v>R&amp;D Capital Cost Reductions</v>
      </c>
      <c r="K1420" s="446" t="str">
        <f>IF(ISBLANK(INDEX('Policy Characteristics'!E:E,MATCH($C1420,'Policy Characteristics'!$C:$C,0))),"",INDEX('Policy Characteristics'!E:E,MATCH($C1420,'Policy Characteristics'!$C:$C,0)))</f>
        <v>RnD industry capital cost reduction</v>
      </c>
      <c r="L1420" s="242">
        <f>IF(ISBLANK(INDEX('Policy Characteristics'!F:F,MATCH($C1420,'Policy Characteristics'!$C:$C,0))),"",INDEX('Policy Characteristics'!F:F,MATCH($C1420,'Policy Characteristics'!$C:$C,0)))</f>
        <v>0</v>
      </c>
      <c r="M1420" s="242">
        <f>IF(ISBLANK(INDEX('Policy Characteristics'!G:G,MATCH($C1420,'Policy Characteristics'!$C:$C,0))),"",INDEX('Policy Characteristics'!G:G,MATCH($C1420,'Policy Characteristics'!$C:$C,0)))</f>
        <v>0.4</v>
      </c>
      <c r="N1420" s="242">
        <f>IF(ISBLANK(INDEX('Policy Characteristics'!H:H,MATCH($C1420,'Policy Characteristics'!$C:$C,0))),"",INDEX('Policy Characteristics'!H:H,MATCH($C1420,'Policy Characteristics'!$C:$C,0)))</f>
        <v>0.01</v>
      </c>
      <c r="O1420" s="446" t="str">
        <f>IF(ISBLANK(INDEX('Policy Characteristics'!I:I,MATCH($C1420,'Policy Characteristics'!$C:$C,0))),"",INDEX('Policy Characteristics'!I:I,MATCH($C1420,'Policy Characteristics'!$C:$C,0)))</f>
        <v>% reduction in cost</v>
      </c>
      <c r="P1420" s="446" t="str">
        <f>IF(ISBLANK(INDEX('Policy Characteristics'!J:J,MATCH($C1420,'Policy Characteristics'!$C:$C,0))),"",INDEX('Policy Characteristics'!J:J,MATCH($C1420,'Policy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0" s="446" t="str">
        <f>IF(ISBLANK(INDEX('Policy Characteristics'!K:K,MATCH($C1420,'Policy Characteristics'!$C:$C,0))),"",INDEX('Policy Characteristics'!K:K,MATCH($C1420,'Policy Characteristics'!$C:$C,0)))</f>
        <v>architectural-design.html#rnd</v>
      </c>
      <c r="R1420" s="446" t="str">
        <f>IF(ISBLANK(INDEX('Policy Characteristics'!L:L,MATCH($C1420,'Policy Characteristics'!$C:$C,0))),"",INDEX('Policy Characteristics'!L:L,MATCH($C1420,'Policy Characteristics'!$C:$C,0)))</f>
        <v>research-and-development.html</v>
      </c>
    </row>
    <row r="1421" spans="1:18" x14ac:dyDescent="0.25">
      <c r="A1421" s="446" t="str">
        <f>IF(ISBLANK(INDEX('Policy Characteristics'!A:A,MATCH($C1421,'Policy Characteristics'!$C:$C,0))),"",INDEX('Policy Characteristics'!A:A,MATCH($C1421,'Policy Characteristics'!$C:$C,0)))</f>
        <v>Research and Development</v>
      </c>
      <c r="B1421" s="467" t="str">
        <f>IF(ISBLANK(INDEX('Policy Characteristics'!B:B,MATCH($C1421,'Policy Characteristics'!$C:$C,0))),"",INDEX('Policy Characteristics'!B:B,MATCH($C1421,'Policy Characteristics'!$C:$C,0)))</f>
        <v>Capital Cost Reduction</v>
      </c>
      <c r="C1421" s="446" t="str">
        <f t="shared" si="64"/>
        <v>RnD Industry Capital Cost Perc Reduction</v>
      </c>
      <c r="D1421" t="s">
        <v>3071</v>
      </c>
      <c r="E1421" s="339"/>
      <c r="F1421" s="294" t="s">
        <v>3098</v>
      </c>
      <c r="G1421" s="339"/>
      <c r="H1421" s="20">
        <v>1469</v>
      </c>
      <c r="I1421" s="468" t="s">
        <v>43</v>
      </c>
      <c r="J1421" s="469" t="str">
        <f>IF(ISBLANK(INDEX('Policy Characteristics'!D:D,MATCH($C1421,'Policy Characteristics'!$C:$C,0))),"",INDEX('Policy Characteristics'!D:D,MATCH($C1421,'Policy Characteristics'!$C:$C,0)))</f>
        <v>R&amp;D Capital Cost Reductions</v>
      </c>
      <c r="K1421" s="446" t="str">
        <f>IF(ISBLANK(INDEX('Policy Characteristics'!E:E,MATCH($C1421,'Policy Characteristics'!$C:$C,0))),"",INDEX('Policy Characteristics'!E:E,MATCH($C1421,'Policy Characteristics'!$C:$C,0)))</f>
        <v>RnD industry capital cost reduction</v>
      </c>
      <c r="L1421" s="242">
        <f>IF(ISBLANK(INDEX('Policy Characteristics'!F:F,MATCH($C1421,'Policy Characteristics'!$C:$C,0))),"",INDEX('Policy Characteristics'!F:F,MATCH($C1421,'Policy Characteristics'!$C:$C,0)))</f>
        <v>0</v>
      </c>
      <c r="M1421" s="242">
        <f>IF(ISBLANK(INDEX('Policy Characteristics'!G:G,MATCH($C1421,'Policy Characteristics'!$C:$C,0))),"",INDEX('Policy Characteristics'!G:G,MATCH($C1421,'Policy Characteristics'!$C:$C,0)))</f>
        <v>0.4</v>
      </c>
      <c r="N1421" s="242">
        <f>IF(ISBLANK(INDEX('Policy Characteristics'!H:H,MATCH($C1421,'Policy Characteristics'!$C:$C,0))),"",INDEX('Policy Characteristics'!H:H,MATCH($C1421,'Policy Characteristics'!$C:$C,0)))</f>
        <v>0.01</v>
      </c>
      <c r="O1421" s="446" t="str">
        <f>IF(ISBLANK(INDEX('Policy Characteristics'!I:I,MATCH($C1421,'Policy Characteristics'!$C:$C,0))),"",INDEX('Policy Characteristics'!I:I,MATCH($C1421,'Policy Characteristics'!$C:$C,0)))</f>
        <v>% reduction in cost</v>
      </c>
      <c r="P1421" s="446" t="str">
        <f>IF(ISBLANK(INDEX('Policy Characteristics'!J:J,MATCH($C1421,'Policy Characteristics'!$C:$C,0))),"",INDEX('Policy Characteristics'!J:J,MATCH($C1421,'Policy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1" s="446" t="str">
        <f>IF(ISBLANK(INDEX('Policy Characteristics'!K:K,MATCH($C1421,'Policy Characteristics'!$C:$C,0))),"",INDEX('Policy Characteristics'!K:K,MATCH($C1421,'Policy Characteristics'!$C:$C,0)))</f>
        <v>architectural-design.html#rnd</v>
      </c>
      <c r="R1421" s="446" t="str">
        <f>IF(ISBLANK(INDEX('Policy Characteristics'!L:L,MATCH($C1421,'Policy Characteristics'!$C:$C,0))),"",INDEX('Policy Characteristics'!L:L,MATCH($C1421,'Policy Characteristics'!$C:$C,0)))</f>
        <v>research-and-development.html</v>
      </c>
    </row>
    <row r="1422" spans="1:18" x14ac:dyDescent="0.25">
      <c r="A1422" s="446" t="str">
        <f>IF(ISBLANK(INDEX('Policy Characteristics'!A:A,MATCH($C1422,'Policy Characteristics'!$C:$C,0))),"",INDEX('Policy Characteristics'!A:A,MATCH($C1422,'Policy Characteristics'!$C:$C,0)))</f>
        <v>Research and Development</v>
      </c>
      <c r="B1422" s="467" t="str">
        <f>IF(ISBLANK(INDEX('Policy Characteristics'!B:B,MATCH($C1422,'Policy Characteristics'!$C:$C,0))),"",INDEX('Policy Characteristics'!B:B,MATCH($C1422,'Policy Characteristics'!$C:$C,0)))</f>
        <v>Capital Cost Reduction</v>
      </c>
      <c r="C1422" s="446" t="str">
        <f t="shared" si="64"/>
        <v>RnD Industry Capital Cost Perc Reduction</v>
      </c>
      <c r="D1422" t="s">
        <v>3072</v>
      </c>
      <c r="E1422" s="339"/>
      <c r="F1422" s="294" t="s">
        <v>3099</v>
      </c>
      <c r="G1422" s="339"/>
      <c r="H1422" s="20">
        <v>1470</v>
      </c>
      <c r="I1422" s="468" t="s">
        <v>43</v>
      </c>
      <c r="J1422" s="469" t="str">
        <f>IF(ISBLANK(INDEX('Policy Characteristics'!D:D,MATCH($C1422,'Policy Characteristics'!$C:$C,0))),"",INDEX('Policy Characteristics'!D:D,MATCH($C1422,'Policy Characteristics'!$C:$C,0)))</f>
        <v>R&amp;D Capital Cost Reductions</v>
      </c>
      <c r="K1422" s="446" t="str">
        <f>IF(ISBLANK(INDEX('Policy Characteristics'!E:E,MATCH($C1422,'Policy Characteristics'!$C:$C,0))),"",INDEX('Policy Characteristics'!E:E,MATCH($C1422,'Policy Characteristics'!$C:$C,0)))</f>
        <v>RnD industry capital cost reduction</v>
      </c>
      <c r="L1422" s="242">
        <f>IF(ISBLANK(INDEX('Policy Characteristics'!F:F,MATCH($C1422,'Policy Characteristics'!$C:$C,0))),"",INDEX('Policy Characteristics'!F:F,MATCH($C1422,'Policy Characteristics'!$C:$C,0)))</f>
        <v>0</v>
      </c>
      <c r="M1422" s="242">
        <f>IF(ISBLANK(INDEX('Policy Characteristics'!G:G,MATCH($C1422,'Policy Characteristics'!$C:$C,0))),"",INDEX('Policy Characteristics'!G:G,MATCH($C1422,'Policy Characteristics'!$C:$C,0)))</f>
        <v>0.4</v>
      </c>
      <c r="N1422" s="242">
        <f>IF(ISBLANK(INDEX('Policy Characteristics'!H:H,MATCH($C1422,'Policy Characteristics'!$C:$C,0))),"",INDEX('Policy Characteristics'!H:H,MATCH($C1422,'Policy Characteristics'!$C:$C,0)))</f>
        <v>0.01</v>
      </c>
      <c r="O1422" s="446" t="str">
        <f>IF(ISBLANK(INDEX('Policy Characteristics'!I:I,MATCH($C1422,'Policy Characteristics'!$C:$C,0))),"",INDEX('Policy Characteristics'!I:I,MATCH($C1422,'Policy Characteristics'!$C:$C,0)))</f>
        <v>% reduction in cost</v>
      </c>
      <c r="P1422" s="446" t="str">
        <f>IF(ISBLANK(INDEX('Policy Characteristics'!J:J,MATCH($C1422,'Policy Characteristics'!$C:$C,0))),"",INDEX('Policy Characteristics'!J:J,MATCH($C1422,'Policy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2" s="446" t="str">
        <f>IF(ISBLANK(INDEX('Policy Characteristics'!K:K,MATCH($C1422,'Policy Characteristics'!$C:$C,0))),"",INDEX('Policy Characteristics'!K:K,MATCH($C1422,'Policy Characteristics'!$C:$C,0)))</f>
        <v>architectural-design.html#rnd</v>
      </c>
      <c r="R1422" s="446" t="str">
        <f>IF(ISBLANK(INDEX('Policy Characteristics'!L:L,MATCH($C1422,'Policy Characteristics'!$C:$C,0))),"",INDEX('Policy Characteristics'!L:L,MATCH($C1422,'Policy Characteristics'!$C:$C,0)))</f>
        <v>research-and-development.html</v>
      </c>
    </row>
    <row r="1423" spans="1:18" x14ac:dyDescent="0.25">
      <c r="A1423" s="446" t="str">
        <f>IF(ISBLANK(INDEX('Policy Characteristics'!A:A,MATCH($C1423,'Policy Characteristics'!$C:$C,0))),"",INDEX('Policy Characteristics'!A:A,MATCH($C1423,'Policy Characteristics'!$C:$C,0)))</f>
        <v>Research and Development</v>
      </c>
      <c r="B1423" s="467" t="str">
        <f>IF(ISBLANK(INDEX('Policy Characteristics'!B:B,MATCH($C1423,'Policy Characteristics'!$C:$C,0))),"",INDEX('Policy Characteristics'!B:B,MATCH($C1423,'Policy Characteristics'!$C:$C,0)))</f>
        <v>Capital Cost Reduction</v>
      </c>
      <c r="C1423" s="446" t="str">
        <f t="shared" si="64"/>
        <v>RnD Industry Capital Cost Perc Reduction</v>
      </c>
      <c r="D1423" t="s">
        <v>3073</v>
      </c>
      <c r="E1423" s="339"/>
      <c r="F1423" s="294" t="s">
        <v>327</v>
      </c>
      <c r="G1423" s="339"/>
      <c r="H1423" s="20">
        <v>1471</v>
      </c>
      <c r="I1423" s="468" t="s">
        <v>43</v>
      </c>
      <c r="J1423" s="469" t="str">
        <f>IF(ISBLANK(INDEX('Policy Characteristics'!D:D,MATCH($C1423,'Policy Characteristics'!$C:$C,0))),"",INDEX('Policy Characteristics'!D:D,MATCH($C1423,'Policy Characteristics'!$C:$C,0)))</f>
        <v>R&amp;D Capital Cost Reductions</v>
      </c>
      <c r="K1423" s="446" t="str">
        <f>IF(ISBLANK(INDEX('Policy Characteristics'!E:E,MATCH($C1423,'Policy Characteristics'!$C:$C,0))),"",INDEX('Policy Characteristics'!E:E,MATCH($C1423,'Policy Characteristics'!$C:$C,0)))</f>
        <v>RnD industry capital cost reduction</v>
      </c>
      <c r="L1423" s="242">
        <f>IF(ISBLANK(INDEX('Policy Characteristics'!F:F,MATCH($C1423,'Policy Characteristics'!$C:$C,0))),"",INDEX('Policy Characteristics'!F:F,MATCH($C1423,'Policy Characteristics'!$C:$C,0)))</f>
        <v>0</v>
      </c>
      <c r="M1423" s="242">
        <f>IF(ISBLANK(INDEX('Policy Characteristics'!G:G,MATCH($C1423,'Policy Characteristics'!$C:$C,0))),"",INDEX('Policy Characteristics'!G:G,MATCH($C1423,'Policy Characteristics'!$C:$C,0)))</f>
        <v>0.4</v>
      </c>
      <c r="N1423" s="242">
        <f>IF(ISBLANK(INDEX('Policy Characteristics'!H:H,MATCH($C1423,'Policy Characteristics'!$C:$C,0))),"",INDEX('Policy Characteristics'!H:H,MATCH($C1423,'Policy Characteristics'!$C:$C,0)))</f>
        <v>0.01</v>
      </c>
      <c r="O1423" s="446" t="str">
        <f>IF(ISBLANK(INDEX('Policy Characteristics'!I:I,MATCH($C1423,'Policy Characteristics'!$C:$C,0))),"",INDEX('Policy Characteristics'!I:I,MATCH($C1423,'Policy Characteristics'!$C:$C,0)))</f>
        <v>% reduction in cost</v>
      </c>
      <c r="P1423" s="446" t="str">
        <f>IF(ISBLANK(INDEX('Policy Characteristics'!J:J,MATCH($C1423,'Policy Characteristics'!$C:$C,0))),"",INDEX('Policy Characteristics'!J:J,MATCH($C1423,'Policy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3" s="446" t="str">
        <f>IF(ISBLANK(INDEX('Policy Characteristics'!K:K,MATCH($C1423,'Policy Characteristics'!$C:$C,0))),"",INDEX('Policy Characteristics'!K:K,MATCH($C1423,'Policy Characteristics'!$C:$C,0)))</f>
        <v>architectural-design.html#rnd</v>
      </c>
      <c r="R1423" s="446" t="str">
        <f>IF(ISBLANK(INDEX('Policy Characteristics'!L:L,MATCH($C1423,'Policy Characteristics'!$C:$C,0))),"",INDEX('Policy Characteristics'!L:L,MATCH($C1423,'Policy Characteristics'!$C:$C,0)))</f>
        <v>research-and-development.html</v>
      </c>
    </row>
    <row r="1424" spans="1:18" x14ac:dyDescent="0.25">
      <c r="A1424" s="446" t="str">
        <f>IF(ISBLANK(INDEX('Policy Characteristics'!A:A,MATCH($C1424,'Policy Characteristics'!$C:$C,0))),"",INDEX('Policy Characteristics'!A:A,MATCH($C1424,'Policy Characteristics'!$C:$C,0)))</f>
        <v>Research and Development</v>
      </c>
      <c r="B1424" s="467" t="str">
        <f>IF(ISBLANK(INDEX('Policy Characteristics'!B:B,MATCH($C1424,'Policy Characteristics'!$C:$C,0))),"",INDEX('Policy Characteristics'!B:B,MATCH($C1424,'Policy Characteristics'!$C:$C,0)))</f>
        <v>Capital Cost Reduction</v>
      </c>
      <c r="C1424" s="446" t="str">
        <f t="shared" si="64"/>
        <v>RnD Industry Capital Cost Perc Reduction</v>
      </c>
      <c r="D1424" t="s">
        <v>3074</v>
      </c>
      <c r="E1424" s="339"/>
      <c r="F1424" s="294" t="s">
        <v>3100</v>
      </c>
      <c r="G1424" s="339"/>
      <c r="H1424" s="20">
        <v>1472</v>
      </c>
      <c r="I1424" s="468" t="s">
        <v>43</v>
      </c>
      <c r="J1424" s="469" t="str">
        <f>IF(ISBLANK(INDEX('Policy Characteristics'!D:D,MATCH($C1424,'Policy Characteristics'!$C:$C,0))),"",INDEX('Policy Characteristics'!D:D,MATCH($C1424,'Policy Characteristics'!$C:$C,0)))</f>
        <v>R&amp;D Capital Cost Reductions</v>
      </c>
      <c r="K1424" s="446" t="str">
        <f>IF(ISBLANK(INDEX('Policy Characteristics'!E:E,MATCH($C1424,'Policy Characteristics'!$C:$C,0))),"",INDEX('Policy Characteristics'!E:E,MATCH($C1424,'Policy Characteristics'!$C:$C,0)))</f>
        <v>RnD industry capital cost reduction</v>
      </c>
      <c r="L1424" s="242">
        <f>IF(ISBLANK(INDEX('Policy Characteristics'!F:F,MATCH($C1424,'Policy Characteristics'!$C:$C,0))),"",INDEX('Policy Characteristics'!F:F,MATCH($C1424,'Policy Characteristics'!$C:$C,0)))</f>
        <v>0</v>
      </c>
      <c r="M1424" s="242">
        <f>IF(ISBLANK(INDEX('Policy Characteristics'!G:G,MATCH($C1424,'Policy Characteristics'!$C:$C,0))),"",INDEX('Policy Characteristics'!G:G,MATCH($C1424,'Policy Characteristics'!$C:$C,0)))</f>
        <v>0.4</v>
      </c>
      <c r="N1424" s="242">
        <f>IF(ISBLANK(INDEX('Policy Characteristics'!H:H,MATCH($C1424,'Policy Characteristics'!$C:$C,0))),"",INDEX('Policy Characteristics'!H:H,MATCH($C1424,'Policy Characteristics'!$C:$C,0)))</f>
        <v>0.01</v>
      </c>
      <c r="O1424" s="446" t="str">
        <f>IF(ISBLANK(INDEX('Policy Characteristics'!I:I,MATCH($C1424,'Policy Characteristics'!$C:$C,0))),"",INDEX('Policy Characteristics'!I:I,MATCH($C1424,'Policy Characteristics'!$C:$C,0)))</f>
        <v>% reduction in cost</v>
      </c>
      <c r="P1424" s="446" t="str">
        <f>IF(ISBLANK(INDEX('Policy Characteristics'!J:J,MATCH($C1424,'Policy Characteristics'!$C:$C,0))),"",INDEX('Policy Characteristics'!J:J,MATCH($C1424,'Policy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4" s="446" t="str">
        <f>IF(ISBLANK(INDEX('Policy Characteristics'!K:K,MATCH($C1424,'Policy Characteristics'!$C:$C,0))),"",INDEX('Policy Characteristics'!K:K,MATCH($C1424,'Policy Characteristics'!$C:$C,0)))</f>
        <v>architectural-design.html#rnd</v>
      </c>
      <c r="R1424" s="446" t="str">
        <f>IF(ISBLANK(INDEX('Policy Characteristics'!L:L,MATCH($C1424,'Policy Characteristics'!$C:$C,0))),"",INDEX('Policy Characteristics'!L:L,MATCH($C1424,'Policy Characteristics'!$C:$C,0)))</f>
        <v>research-and-development.html</v>
      </c>
    </row>
    <row r="1425" spans="1:18" x14ac:dyDescent="0.25">
      <c r="A1425" s="446" t="str">
        <f>IF(ISBLANK(INDEX('Policy Characteristics'!A:A,MATCH($C1425,'Policy Characteristics'!$C:$C,0))),"",INDEX('Policy Characteristics'!A:A,MATCH($C1425,'Policy Characteristics'!$C:$C,0)))</f>
        <v>Research and Development</v>
      </c>
      <c r="B1425" s="467" t="str">
        <f>IF(ISBLANK(INDEX('Policy Characteristics'!B:B,MATCH($C1425,'Policy Characteristics'!$C:$C,0))),"",INDEX('Policy Characteristics'!B:B,MATCH($C1425,'Policy Characteristics'!$C:$C,0)))</f>
        <v>Capital Cost Reduction</v>
      </c>
      <c r="C1425" s="446" t="str">
        <f t="shared" si="64"/>
        <v>RnD Industry Capital Cost Perc Reduction</v>
      </c>
      <c r="D1425" t="s">
        <v>3075</v>
      </c>
      <c r="E1425" s="339"/>
      <c r="F1425" s="294" t="s">
        <v>3101</v>
      </c>
      <c r="G1425" s="339"/>
      <c r="H1425" s="20">
        <v>1473</v>
      </c>
      <c r="I1425" s="468" t="s">
        <v>43</v>
      </c>
      <c r="J1425" s="469" t="str">
        <f>IF(ISBLANK(INDEX('Policy Characteristics'!D:D,MATCH($C1425,'Policy Characteristics'!$C:$C,0))),"",INDEX('Policy Characteristics'!D:D,MATCH($C1425,'Policy Characteristics'!$C:$C,0)))</f>
        <v>R&amp;D Capital Cost Reductions</v>
      </c>
      <c r="K1425" s="446" t="str">
        <f>IF(ISBLANK(INDEX('Policy Characteristics'!E:E,MATCH($C1425,'Policy Characteristics'!$C:$C,0))),"",INDEX('Policy Characteristics'!E:E,MATCH($C1425,'Policy Characteristics'!$C:$C,0)))</f>
        <v>RnD industry capital cost reduction</v>
      </c>
      <c r="L1425" s="242">
        <f>IF(ISBLANK(INDEX('Policy Characteristics'!F:F,MATCH($C1425,'Policy Characteristics'!$C:$C,0))),"",INDEX('Policy Characteristics'!F:F,MATCH($C1425,'Policy Characteristics'!$C:$C,0)))</f>
        <v>0</v>
      </c>
      <c r="M1425" s="242">
        <f>IF(ISBLANK(INDEX('Policy Characteristics'!G:G,MATCH($C1425,'Policy Characteristics'!$C:$C,0))),"",INDEX('Policy Characteristics'!G:G,MATCH($C1425,'Policy Characteristics'!$C:$C,0)))</f>
        <v>0.4</v>
      </c>
      <c r="N1425" s="242">
        <f>IF(ISBLANK(INDEX('Policy Characteristics'!H:H,MATCH($C1425,'Policy Characteristics'!$C:$C,0))),"",INDEX('Policy Characteristics'!H:H,MATCH($C1425,'Policy Characteristics'!$C:$C,0)))</f>
        <v>0.01</v>
      </c>
      <c r="O1425" s="446" t="str">
        <f>IF(ISBLANK(INDEX('Policy Characteristics'!I:I,MATCH($C1425,'Policy Characteristics'!$C:$C,0))),"",INDEX('Policy Characteristics'!I:I,MATCH($C1425,'Policy Characteristics'!$C:$C,0)))</f>
        <v>% reduction in cost</v>
      </c>
      <c r="P1425" s="446" t="str">
        <f>IF(ISBLANK(INDEX('Policy Characteristics'!J:J,MATCH($C1425,'Policy Characteristics'!$C:$C,0))),"",INDEX('Policy Characteristics'!J:J,MATCH($C1425,'Policy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5" s="446" t="str">
        <f>IF(ISBLANK(INDEX('Policy Characteristics'!K:K,MATCH($C1425,'Policy Characteristics'!$C:$C,0))),"",INDEX('Policy Characteristics'!K:K,MATCH($C1425,'Policy Characteristics'!$C:$C,0)))</f>
        <v>architectural-design.html#rnd</v>
      </c>
      <c r="R1425" s="446" t="str">
        <f>IF(ISBLANK(INDEX('Policy Characteristics'!L:L,MATCH($C1425,'Policy Characteristics'!$C:$C,0))),"",INDEX('Policy Characteristics'!L:L,MATCH($C1425,'Policy Characteristics'!$C:$C,0)))</f>
        <v>research-and-development.html</v>
      </c>
    </row>
    <row r="1426" spans="1:18" x14ac:dyDescent="0.25">
      <c r="A1426" s="446" t="str">
        <f>IF(ISBLANK(INDEX('Policy Characteristics'!A:A,MATCH($C1426,'Policy Characteristics'!$C:$C,0))),"",INDEX('Policy Characteristics'!A:A,MATCH($C1426,'Policy Characteristics'!$C:$C,0)))</f>
        <v>Research and Development</v>
      </c>
      <c r="B1426" s="467" t="str">
        <f>IF(ISBLANK(INDEX('Policy Characteristics'!B:B,MATCH($C1426,'Policy Characteristics'!$C:$C,0))),"",INDEX('Policy Characteristics'!B:B,MATCH($C1426,'Policy Characteristics'!$C:$C,0)))</f>
        <v>Capital Cost Reduction</v>
      </c>
      <c r="C1426" s="446" t="str">
        <f t="shared" si="64"/>
        <v>RnD Industry Capital Cost Perc Reduction</v>
      </c>
      <c r="D1426" t="s">
        <v>3076</v>
      </c>
      <c r="E1426" s="339"/>
      <c r="F1426" s="294" t="s">
        <v>3102</v>
      </c>
      <c r="G1426" s="339"/>
      <c r="H1426" s="20">
        <v>1474</v>
      </c>
      <c r="I1426" s="468" t="s">
        <v>43</v>
      </c>
      <c r="J1426" s="469" t="str">
        <f>IF(ISBLANK(INDEX('Policy Characteristics'!D:D,MATCH($C1426,'Policy Characteristics'!$C:$C,0))),"",INDEX('Policy Characteristics'!D:D,MATCH($C1426,'Policy Characteristics'!$C:$C,0)))</f>
        <v>R&amp;D Capital Cost Reductions</v>
      </c>
      <c r="K1426" s="446" t="str">
        <f>IF(ISBLANK(INDEX('Policy Characteristics'!E:E,MATCH($C1426,'Policy Characteristics'!$C:$C,0))),"",INDEX('Policy Characteristics'!E:E,MATCH($C1426,'Policy Characteristics'!$C:$C,0)))</f>
        <v>RnD industry capital cost reduction</v>
      </c>
      <c r="L1426" s="242">
        <f>IF(ISBLANK(INDEX('Policy Characteristics'!F:F,MATCH($C1426,'Policy Characteristics'!$C:$C,0))),"",INDEX('Policy Characteristics'!F:F,MATCH($C1426,'Policy Characteristics'!$C:$C,0)))</f>
        <v>0</v>
      </c>
      <c r="M1426" s="242">
        <f>IF(ISBLANK(INDEX('Policy Characteristics'!G:G,MATCH($C1426,'Policy Characteristics'!$C:$C,0))),"",INDEX('Policy Characteristics'!G:G,MATCH($C1426,'Policy Characteristics'!$C:$C,0)))</f>
        <v>0.4</v>
      </c>
      <c r="N1426" s="242">
        <f>IF(ISBLANK(INDEX('Policy Characteristics'!H:H,MATCH($C1426,'Policy Characteristics'!$C:$C,0))),"",INDEX('Policy Characteristics'!H:H,MATCH($C1426,'Policy Characteristics'!$C:$C,0)))</f>
        <v>0.01</v>
      </c>
      <c r="O1426" s="446" t="str">
        <f>IF(ISBLANK(INDEX('Policy Characteristics'!I:I,MATCH($C1426,'Policy Characteristics'!$C:$C,0))),"",INDEX('Policy Characteristics'!I:I,MATCH($C1426,'Policy Characteristics'!$C:$C,0)))</f>
        <v>% reduction in cost</v>
      </c>
      <c r="P1426" s="446" t="str">
        <f>IF(ISBLANK(INDEX('Policy Characteristics'!J:J,MATCH($C1426,'Policy Characteristics'!$C:$C,0))),"",INDEX('Policy Characteristics'!J:J,MATCH($C1426,'Policy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6" s="446" t="str">
        <f>IF(ISBLANK(INDEX('Policy Characteristics'!K:K,MATCH($C1426,'Policy Characteristics'!$C:$C,0))),"",INDEX('Policy Characteristics'!K:K,MATCH($C1426,'Policy Characteristics'!$C:$C,0)))</f>
        <v>architectural-design.html#rnd</v>
      </c>
      <c r="R1426" s="446" t="str">
        <f>IF(ISBLANK(INDEX('Policy Characteristics'!L:L,MATCH($C1426,'Policy Characteristics'!$C:$C,0))),"",INDEX('Policy Characteristics'!L:L,MATCH($C1426,'Policy Characteristics'!$C:$C,0)))</f>
        <v>research-and-development.html</v>
      </c>
    </row>
    <row r="1427" spans="1:18" x14ac:dyDescent="0.25">
      <c r="A1427" s="446" t="str">
        <f>IF(ISBLANK(INDEX('Policy Characteristics'!A:A,MATCH($C1427,'Policy Characteristics'!$C:$C,0))),"",INDEX('Policy Characteristics'!A:A,MATCH($C1427,'Policy Characteristics'!$C:$C,0)))</f>
        <v>Research and Development</v>
      </c>
      <c r="B1427" s="467" t="str">
        <f>IF(ISBLANK(INDEX('Policy Characteristics'!B:B,MATCH($C1427,'Policy Characteristics'!$C:$C,0))),"",INDEX('Policy Characteristics'!B:B,MATCH($C1427,'Policy Characteristics'!$C:$C,0)))</f>
        <v>Capital Cost Reduction</v>
      </c>
      <c r="C1427" s="446" t="str">
        <f t="shared" si="64"/>
        <v>RnD Industry Capital Cost Perc Reduction</v>
      </c>
      <c r="D1427" t="s">
        <v>3077</v>
      </c>
      <c r="E1427" s="339"/>
      <c r="F1427" s="294" t="s">
        <v>326</v>
      </c>
      <c r="G1427" s="339"/>
      <c r="H1427" s="20">
        <v>1475</v>
      </c>
      <c r="I1427" s="468" t="s">
        <v>43</v>
      </c>
      <c r="J1427" s="469" t="str">
        <f>IF(ISBLANK(INDEX('Policy Characteristics'!D:D,MATCH($C1427,'Policy Characteristics'!$C:$C,0))),"",INDEX('Policy Characteristics'!D:D,MATCH($C1427,'Policy Characteristics'!$C:$C,0)))</f>
        <v>R&amp;D Capital Cost Reductions</v>
      </c>
      <c r="K1427" s="446" t="str">
        <f>IF(ISBLANK(INDEX('Policy Characteristics'!E:E,MATCH($C1427,'Policy Characteristics'!$C:$C,0))),"",INDEX('Policy Characteristics'!E:E,MATCH($C1427,'Policy Characteristics'!$C:$C,0)))</f>
        <v>RnD industry capital cost reduction</v>
      </c>
      <c r="L1427" s="242">
        <f>IF(ISBLANK(INDEX('Policy Characteristics'!F:F,MATCH($C1427,'Policy Characteristics'!$C:$C,0))),"",INDEX('Policy Characteristics'!F:F,MATCH($C1427,'Policy Characteristics'!$C:$C,0)))</f>
        <v>0</v>
      </c>
      <c r="M1427" s="242">
        <f>IF(ISBLANK(INDEX('Policy Characteristics'!G:G,MATCH($C1427,'Policy Characteristics'!$C:$C,0))),"",INDEX('Policy Characteristics'!G:G,MATCH($C1427,'Policy Characteristics'!$C:$C,0)))</f>
        <v>0.4</v>
      </c>
      <c r="N1427" s="242">
        <f>IF(ISBLANK(INDEX('Policy Characteristics'!H:H,MATCH($C1427,'Policy Characteristics'!$C:$C,0))),"",INDEX('Policy Characteristics'!H:H,MATCH($C1427,'Policy Characteristics'!$C:$C,0)))</f>
        <v>0.01</v>
      </c>
      <c r="O1427" s="446" t="str">
        <f>IF(ISBLANK(INDEX('Policy Characteristics'!I:I,MATCH($C1427,'Policy Characteristics'!$C:$C,0))),"",INDEX('Policy Characteristics'!I:I,MATCH($C1427,'Policy Characteristics'!$C:$C,0)))</f>
        <v>% reduction in cost</v>
      </c>
      <c r="P1427" s="446" t="str">
        <f>IF(ISBLANK(INDEX('Policy Characteristics'!J:J,MATCH($C1427,'Policy Characteristics'!$C:$C,0))),"",INDEX('Policy Characteristics'!J:J,MATCH($C1427,'Policy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7" s="446" t="str">
        <f>IF(ISBLANK(INDEX('Policy Characteristics'!K:K,MATCH($C1427,'Policy Characteristics'!$C:$C,0))),"",INDEX('Policy Characteristics'!K:K,MATCH($C1427,'Policy Characteristics'!$C:$C,0)))</f>
        <v>architectural-design.html#rnd</v>
      </c>
      <c r="R1427" s="446" t="str">
        <f>IF(ISBLANK(INDEX('Policy Characteristics'!L:L,MATCH($C1427,'Policy Characteristics'!$C:$C,0))),"",INDEX('Policy Characteristics'!L:L,MATCH($C1427,'Policy Characteristics'!$C:$C,0)))</f>
        <v>research-and-development.html</v>
      </c>
    </row>
    <row r="1428" spans="1:18" x14ac:dyDescent="0.25">
      <c r="A1428" s="446" t="str">
        <f>IF(ISBLANK(INDEX('Policy Characteristics'!A:A,MATCH($C1428,'Policy Characteristics'!$C:$C,0))),"",INDEX('Policy Characteristics'!A:A,MATCH($C1428,'Policy Characteristics'!$C:$C,0)))</f>
        <v>Research and Development</v>
      </c>
      <c r="B1428" s="467" t="str">
        <f>IF(ISBLANK(INDEX('Policy Characteristics'!B:B,MATCH($C1428,'Policy Characteristics'!$C:$C,0))),"",INDEX('Policy Characteristics'!B:B,MATCH($C1428,'Policy Characteristics'!$C:$C,0)))</f>
        <v>Capital Cost Reduction</v>
      </c>
      <c r="C1428" s="446" t="str">
        <f t="shared" si="64"/>
        <v>RnD Industry Capital Cost Perc Reduction</v>
      </c>
      <c r="D1428" t="s">
        <v>3078</v>
      </c>
      <c r="E1428" s="339"/>
      <c r="F1428" s="294" t="s">
        <v>3103</v>
      </c>
      <c r="G1428" s="339"/>
      <c r="H1428" s="20">
        <v>1476</v>
      </c>
      <c r="I1428" s="468" t="s">
        <v>43</v>
      </c>
      <c r="J1428" s="469" t="str">
        <f>IF(ISBLANK(INDEX('Policy Characteristics'!D:D,MATCH($C1428,'Policy Characteristics'!$C:$C,0))),"",INDEX('Policy Characteristics'!D:D,MATCH($C1428,'Policy Characteristics'!$C:$C,0)))</f>
        <v>R&amp;D Capital Cost Reductions</v>
      </c>
      <c r="K1428" s="446" t="str">
        <f>IF(ISBLANK(INDEX('Policy Characteristics'!E:E,MATCH($C1428,'Policy Characteristics'!$C:$C,0))),"",INDEX('Policy Characteristics'!E:E,MATCH($C1428,'Policy Characteristics'!$C:$C,0)))</f>
        <v>RnD industry capital cost reduction</v>
      </c>
      <c r="L1428" s="242">
        <f>IF(ISBLANK(INDEX('Policy Characteristics'!F:F,MATCH($C1428,'Policy Characteristics'!$C:$C,0))),"",INDEX('Policy Characteristics'!F:F,MATCH($C1428,'Policy Characteristics'!$C:$C,0)))</f>
        <v>0</v>
      </c>
      <c r="M1428" s="242">
        <f>IF(ISBLANK(INDEX('Policy Characteristics'!G:G,MATCH($C1428,'Policy Characteristics'!$C:$C,0))),"",INDEX('Policy Characteristics'!G:G,MATCH($C1428,'Policy Characteristics'!$C:$C,0)))</f>
        <v>0.4</v>
      </c>
      <c r="N1428" s="242">
        <f>IF(ISBLANK(INDEX('Policy Characteristics'!H:H,MATCH($C1428,'Policy Characteristics'!$C:$C,0))),"",INDEX('Policy Characteristics'!H:H,MATCH($C1428,'Policy Characteristics'!$C:$C,0)))</f>
        <v>0.01</v>
      </c>
      <c r="O1428" s="446" t="str">
        <f>IF(ISBLANK(INDEX('Policy Characteristics'!I:I,MATCH($C1428,'Policy Characteristics'!$C:$C,0))),"",INDEX('Policy Characteristics'!I:I,MATCH($C1428,'Policy Characteristics'!$C:$C,0)))</f>
        <v>% reduction in cost</v>
      </c>
      <c r="P1428" s="446" t="str">
        <f>IF(ISBLANK(INDEX('Policy Characteristics'!J:J,MATCH($C1428,'Policy Characteristics'!$C:$C,0))),"",INDEX('Policy Characteristics'!J:J,MATCH($C1428,'Policy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8" s="446" t="str">
        <f>IF(ISBLANK(INDEX('Policy Characteristics'!K:K,MATCH($C1428,'Policy Characteristics'!$C:$C,0))),"",INDEX('Policy Characteristics'!K:K,MATCH($C1428,'Policy Characteristics'!$C:$C,0)))</f>
        <v>architectural-design.html#rnd</v>
      </c>
      <c r="R1428" s="446" t="str">
        <f>IF(ISBLANK(INDEX('Policy Characteristics'!L:L,MATCH($C1428,'Policy Characteristics'!$C:$C,0))),"",INDEX('Policy Characteristics'!L:L,MATCH($C1428,'Policy Characteristics'!$C:$C,0)))</f>
        <v>research-and-development.html</v>
      </c>
    </row>
    <row r="1429" spans="1:18" x14ac:dyDescent="0.25">
      <c r="A1429" s="446" t="str">
        <f>IF(ISBLANK(INDEX('Policy Characteristics'!A:A,MATCH($C1429,'Policy Characteristics'!$C:$C,0))),"",INDEX('Policy Characteristics'!A:A,MATCH($C1429,'Policy Characteristics'!$C:$C,0)))</f>
        <v>Research and Development</v>
      </c>
      <c r="B1429" s="467" t="str">
        <f>IF(ISBLANK(INDEX('Policy Characteristics'!B:B,MATCH($C1429,'Policy Characteristics'!$C:$C,0))),"",INDEX('Policy Characteristics'!B:B,MATCH($C1429,'Policy Characteristics'!$C:$C,0)))</f>
        <v>Capital Cost Reduction</v>
      </c>
      <c r="C1429" s="446" t="str">
        <f t="shared" si="64"/>
        <v>RnD Industry Capital Cost Perc Reduction</v>
      </c>
      <c r="D1429" t="s">
        <v>3079</v>
      </c>
      <c r="E1429" s="339"/>
      <c r="F1429" s="294" t="s">
        <v>3104</v>
      </c>
      <c r="G1429" s="339"/>
      <c r="H1429" s="20">
        <v>1477</v>
      </c>
      <c r="I1429" s="468" t="s">
        <v>43</v>
      </c>
      <c r="J1429" s="469" t="str">
        <f>IF(ISBLANK(INDEX('Policy Characteristics'!D:D,MATCH($C1429,'Policy Characteristics'!$C:$C,0))),"",INDEX('Policy Characteristics'!D:D,MATCH($C1429,'Policy Characteristics'!$C:$C,0)))</f>
        <v>R&amp;D Capital Cost Reductions</v>
      </c>
      <c r="K1429" s="446" t="str">
        <f>IF(ISBLANK(INDEX('Policy Characteristics'!E:E,MATCH($C1429,'Policy Characteristics'!$C:$C,0))),"",INDEX('Policy Characteristics'!E:E,MATCH($C1429,'Policy Characteristics'!$C:$C,0)))</f>
        <v>RnD industry capital cost reduction</v>
      </c>
      <c r="L1429" s="242">
        <f>IF(ISBLANK(INDEX('Policy Characteristics'!F:F,MATCH($C1429,'Policy Characteristics'!$C:$C,0))),"",INDEX('Policy Characteristics'!F:F,MATCH($C1429,'Policy Characteristics'!$C:$C,0)))</f>
        <v>0</v>
      </c>
      <c r="M1429" s="242">
        <f>IF(ISBLANK(INDEX('Policy Characteristics'!G:G,MATCH($C1429,'Policy Characteristics'!$C:$C,0))),"",INDEX('Policy Characteristics'!G:G,MATCH($C1429,'Policy Characteristics'!$C:$C,0)))</f>
        <v>0.4</v>
      </c>
      <c r="N1429" s="242">
        <f>IF(ISBLANK(INDEX('Policy Characteristics'!H:H,MATCH($C1429,'Policy Characteristics'!$C:$C,0))),"",INDEX('Policy Characteristics'!H:H,MATCH($C1429,'Policy Characteristics'!$C:$C,0)))</f>
        <v>0.01</v>
      </c>
      <c r="O1429" s="446" t="str">
        <f>IF(ISBLANK(INDEX('Policy Characteristics'!I:I,MATCH($C1429,'Policy Characteristics'!$C:$C,0))),"",INDEX('Policy Characteristics'!I:I,MATCH($C1429,'Policy Characteristics'!$C:$C,0)))</f>
        <v>% reduction in cost</v>
      </c>
      <c r="P1429" s="446" t="str">
        <f>IF(ISBLANK(INDEX('Policy Characteristics'!J:J,MATCH($C1429,'Policy Characteristics'!$C:$C,0))),"",INDEX('Policy Characteristics'!J:J,MATCH($C1429,'Policy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9" s="446" t="str">
        <f>IF(ISBLANK(INDEX('Policy Characteristics'!K:K,MATCH($C1429,'Policy Characteristics'!$C:$C,0))),"",INDEX('Policy Characteristics'!K:K,MATCH($C1429,'Policy Characteristics'!$C:$C,0)))</f>
        <v>architectural-design.html#rnd</v>
      </c>
      <c r="R1429" s="446" t="str">
        <f>IF(ISBLANK(INDEX('Policy Characteristics'!L:L,MATCH($C1429,'Policy Characteristics'!$C:$C,0))),"",INDEX('Policy Characteristics'!L:L,MATCH($C1429,'Policy Characteristics'!$C:$C,0)))</f>
        <v>research-and-development.html</v>
      </c>
    </row>
    <row r="1430" spans="1:18" x14ac:dyDescent="0.25">
      <c r="A1430" s="446" t="str">
        <f>IF(ISBLANK(INDEX('Policy Characteristics'!A:A,MATCH($C1430,'Policy Characteristics'!$C:$C,0))),"",INDEX('Policy Characteristics'!A:A,MATCH($C1430,'Policy Characteristics'!$C:$C,0)))</f>
        <v>Research and Development</v>
      </c>
      <c r="B1430" s="467" t="str">
        <f>IF(ISBLANK(INDEX('Policy Characteristics'!B:B,MATCH($C1430,'Policy Characteristics'!$C:$C,0))),"",INDEX('Policy Characteristics'!B:B,MATCH($C1430,'Policy Characteristics'!$C:$C,0)))</f>
        <v>Capital Cost Reduction</v>
      </c>
      <c r="C1430" s="446" t="str">
        <f t="shared" si="64"/>
        <v>RnD Industry Capital Cost Perc Reduction</v>
      </c>
      <c r="D1430" t="s">
        <v>3080</v>
      </c>
      <c r="E1430" s="339"/>
      <c r="F1430" s="294" t="s">
        <v>3105</v>
      </c>
      <c r="G1430" s="339"/>
      <c r="H1430" s="20">
        <v>1478</v>
      </c>
      <c r="I1430" s="468" t="s">
        <v>43</v>
      </c>
      <c r="J1430" s="469" t="str">
        <f>IF(ISBLANK(INDEX('Policy Characteristics'!D:D,MATCH($C1430,'Policy Characteristics'!$C:$C,0))),"",INDEX('Policy Characteristics'!D:D,MATCH($C1430,'Policy Characteristics'!$C:$C,0)))</f>
        <v>R&amp;D Capital Cost Reductions</v>
      </c>
      <c r="K1430" s="446" t="str">
        <f>IF(ISBLANK(INDEX('Policy Characteristics'!E:E,MATCH($C1430,'Policy Characteristics'!$C:$C,0))),"",INDEX('Policy Characteristics'!E:E,MATCH($C1430,'Policy Characteristics'!$C:$C,0)))</f>
        <v>RnD industry capital cost reduction</v>
      </c>
      <c r="L1430" s="242">
        <f>IF(ISBLANK(INDEX('Policy Characteristics'!F:F,MATCH($C1430,'Policy Characteristics'!$C:$C,0))),"",INDEX('Policy Characteristics'!F:F,MATCH($C1430,'Policy Characteristics'!$C:$C,0)))</f>
        <v>0</v>
      </c>
      <c r="M1430" s="242">
        <f>IF(ISBLANK(INDEX('Policy Characteristics'!G:G,MATCH($C1430,'Policy Characteristics'!$C:$C,0))),"",INDEX('Policy Characteristics'!G:G,MATCH($C1430,'Policy Characteristics'!$C:$C,0)))</f>
        <v>0.4</v>
      </c>
      <c r="N1430" s="242">
        <f>IF(ISBLANK(INDEX('Policy Characteristics'!H:H,MATCH($C1430,'Policy Characteristics'!$C:$C,0))),"",INDEX('Policy Characteristics'!H:H,MATCH($C1430,'Policy Characteristics'!$C:$C,0)))</f>
        <v>0.01</v>
      </c>
      <c r="O1430" s="446" t="str">
        <f>IF(ISBLANK(INDEX('Policy Characteristics'!I:I,MATCH($C1430,'Policy Characteristics'!$C:$C,0))),"",INDEX('Policy Characteristics'!I:I,MATCH($C1430,'Policy Characteristics'!$C:$C,0)))</f>
        <v>% reduction in cost</v>
      </c>
      <c r="P1430" s="446" t="str">
        <f>IF(ISBLANK(INDEX('Policy Characteristics'!J:J,MATCH($C1430,'Policy Characteristics'!$C:$C,0))),"",INDEX('Policy Characteristics'!J:J,MATCH($C1430,'Policy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0" s="446" t="str">
        <f>IF(ISBLANK(INDEX('Policy Characteristics'!K:K,MATCH($C1430,'Policy Characteristics'!$C:$C,0))),"",INDEX('Policy Characteristics'!K:K,MATCH($C1430,'Policy Characteristics'!$C:$C,0)))</f>
        <v>architectural-design.html#rnd</v>
      </c>
      <c r="R1430" s="446" t="str">
        <f>IF(ISBLANK(INDEX('Policy Characteristics'!L:L,MATCH($C1430,'Policy Characteristics'!$C:$C,0))),"",INDEX('Policy Characteristics'!L:L,MATCH($C1430,'Policy Characteristics'!$C:$C,0)))</f>
        <v>research-and-development.html</v>
      </c>
    </row>
    <row r="1431" spans="1:18" x14ac:dyDescent="0.25">
      <c r="A1431" s="446" t="str">
        <f>IF(ISBLANK(INDEX('Policy Characteristics'!A:A,MATCH($C1431,'Policy Characteristics'!$C:$C,0))),"",INDEX('Policy Characteristics'!A:A,MATCH($C1431,'Policy Characteristics'!$C:$C,0)))</f>
        <v>Research and Development</v>
      </c>
      <c r="B1431" s="467" t="str">
        <f>IF(ISBLANK(INDEX('Policy Characteristics'!B:B,MATCH($C1431,'Policy Characteristics'!$C:$C,0))),"",INDEX('Policy Characteristics'!B:B,MATCH($C1431,'Policy Characteristics'!$C:$C,0)))</f>
        <v>Capital Cost Reduction</v>
      </c>
      <c r="C1431" s="446" t="str">
        <f t="shared" si="64"/>
        <v>RnD Industry Capital Cost Perc Reduction</v>
      </c>
      <c r="D1431" t="s">
        <v>3081</v>
      </c>
      <c r="E1431" s="339"/>
      <c r="F1431" s="294" t="s">
        <v>3106</v>
      </c>
      <c r="G1431" s="339"/>
      <c r="H1431" s="20">
        <v>1479</v>
      </c>
      <c r="I1431" s="468" t="s">
        <v>43</v>
      </c>
      <c r="J1431" s="469" t="str">
        <f>IF(ISBLANK(INDEX('Policy Characteristics'!D:D,MATCH($C1431,'Policy Characteristics'!$C:$C,0))),"",INDEX('Policy Characteristics'!D:D,MATCH($C1431,'Policy Characteristics'!$C:$C,0)))</f>
        <v>R&amp;D Capital Cost Reductions</v>
      </c>
      <c r="K1431" s="446" t="str">
        <f>IF(ISBLANK(INDEX('Policy Characteristics'!E:E,MATCH($C1431,'Policy Characteristics'!$C:$C,0))),"",INDEX('Policy Characteristics'!E:E,MATCH($C1431,'Policy Characteristics'!$C:$C,0)))</f>
        <v>RnD industry capital cost reduction</v>
      </c>
      <c r="L1431" s="242">
        <f>IF(ISBLANK(INDEX('Policy Characteristics'!F:F,MATCH($C1431,'Policy Characteristics'!$C:$C,0))),"",INDEX('Policy Characteristics'!F:F,MATCH($C1431,'Policy Characteristics'!$C:$C,0)))</f>
        <v>0</v>
      </c>
      <c r="M1431" s="242">
        <f>IF(ISBLANK(INDEX('Policy Characteristics'!G:G,MATCH($C1431,'Policy Characteristics'!$C:$C,0))),"",INDEX('Policy Characteristics'!G:G,MATCH($C1431,'Policy Characteristics'!$C:$C,0)))</f>
        <v>0.4</v>
      </c>
      <c r="N1431" s="242">
        <f>IF(ISBLANK(INDEX('Policy Characteristics'!H:H,MATCH($C1431,'Policy Characteristics'!$C:$C,0))),"",INDEX('Policy Characteristics'!H:H,MATCH($C1431,'Policy Characteristics'!$C:$C,0)))</f>
        <v>0.01</v>
      </c>
      <c r="O1431" s="446" t="str">
        <f>IF(ISBLANK(INDEX('Policy Characteristics'!I:I,MATCH($C1431,'Policy Characteristics'!$C:$C,0))),"",INDEX('Policy Characteristics'!I:I,MATCH($C1431,'Policy Characteristics'!$C:$C,0)))</f>
        <v>% reduction in cost</v>
      </c>
      <c r="P1431" s="446" t="str">
        <f>IF(ISBLANK(INDEX('Policy Characteristics'!J:J,MATCH($C1431,'Policy Characteristics'!$C:$C,0))),"",INDEX('Policy Characteristics'!J:J,MATCH($C1431,'Policy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1" s="446" t="str">
        <f>IF(ISBLANK(INDEX('Policy Characteristics'!K:K,MATCH($C1431,'Policy Characteristics'!$C:$C,0))),"",INDEX('Policy Characteristics'!K:K,MATCH($C1431,'Policy Characteristics'!$C:$C,0)))</f>
        <v>architectural-design.html#rnd</v>
      </c>
      <c r="R1431" s="446" t="str">
        <f>IF(ISBLANK(INDEX('Policy Characteristics'!L:L,MATCH($C1431,'Policy Characteristics'!$C:$C,0))),"",INDEX('Policy Characteristics'!L:L,MATCH($C1431,'Policy Characteristics'!$C:$C,0)))</f>
        <v>research-and-development.html</v>
      </c>
    </row>
    <row r="1432" spans="1:18" x14ac:dyDescent="0.25">
      <c r="A1432" s="446" t="str">
        <f>IF(ISBLANK(INDEX('Policy Characteristics'!A:A,MATCH($C1432,'Policy Characteristics'!$C:$C,0))),"",INDEX('Policy Characteristics'!A:A,MATCH($C1432,'Policy Characteristics'!$C:$C,0)))</f>
        <v>Research and Development</v>
      </c>
      <c r="B1432" s="467" t="str">
        <f>IF(ISBLANK(INDEX('Policy Characteristics'!B:B,MATCH($C1432,'Policy Characteristics'!$C:$C,0))),"",INDEX('Policy Characteristics'!B:B,MATCH($C1432,'Policy Characteristics'!$C:$C,0)))</f>
        <v>Capital Cost Reduction</v>
      </c>
      <c r="C1432" s="446" t="str">
        <f t="shared" si="64"/>
        <v>RnD Industry Capital Cost Perc Reduction</v>
      </c>
      <c r="D1432" t="s">
        <v>3082</v>
      </c>
      <c r="E1432" s="339"/>
      <c r="F1432" s="294" t="s">
        <v>3107</v>
      </c>
      <c r="G1432" s="339"/>
      <c r="H1432" s="20">
        <v>1480</v>
      </c>
      <c r="I1432" s="468" t="s">
        <v>43</v>
      </c>
      <c r="J1432" s="469" t="str">
        <f>IF(ISBLANK(INDEX('Policy Characteristics'!D:D,MATCH($C1432,'Policy Characteristics'!$C:$C,0))),"",INDEX('Policy Characteristics'!D:D,MATCH($C1432,'Policy Characteristics'!$C:$C,0)))</f>
        <v>R&amp;D Capital Cost Reductions</v>
      </c>
      <c r="K1432" s="446" t="str">
        <f>IF(ISBLANK(INDEX('Policy Characteristics'!E:E,MATCH($C1432,'Policy Characteristics'!$C:$C,0))),"",INDEX('Policy Characteristics'!E:E,MATCH($C1432,'Policy Characteristics'!$C:$C,0)))</f>
        <v>RnD industry capital cost reduction</v>
      </c>
      <c r="L1432" s="242">
        <f>IF(ISBLANK(INDEX('Policy Characteristics'!F:F,MATCH($C1432,'Policy Characteristics'!$C:$C,0))),"",INDEX('Policy Characteristics'!F:F,MATCH($C1432,'Policy Characteristics'!$C:$C,0)))</f>
        <v>0</v>
      </c>
      <c r="M1432" s="242">
        <f>IF(ISBLANK(INDEX('Policy Characteristics'!G:G,MATCH($C1432,'Policy Characteristics'!$C:$C,0))),"",INDEX('Policy Characteristics'!G:G,MATCH($C1432,'Policy Characteristics'!$C:$C,0)))</f>
        <v>0.4</v>
      </c>
      <c r="N1432" s="242">
        <f>IF(ISBLANK(INDEX('Policy Characteristics'!H:H,MATCH($C1432,'Policy Characteristics'!$C:$C,0))),"",INDEX('Policy Characteristics'!H:H,MATCH($C1432,'Policy Characteristics'!$C:$C,0)))</f>
        <v>0.01</v>
      </c>
      <c r="O1432" s="446" t="str">
        <f>IF(ISBLANK(INDEX('Policy Characteristics'!I:I,MATCH($C1432,'Policy Characteristics'!$C:$C,0))),"",INDEX('Policy Characteristics'!I:I,MATCH($C1432,'Policy Characteristics'!$C:$C,0)))</f>
        <v>% reduction in cost</v>
      </c>
      <c r="P1432" s="446" t="str">
        <f>IF(ISBLANK(INDEX('Policy Characteristics'!J:J,MATCH($C1432,'Policy Characteristics'!$C:$C,0))),"",INDEX('Policy Characteristics'!J:J,MATCH($C1432,'Policy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2" s="446" t="str">
        <f>IF(ISBLANK(INDEX('Policy Characteristics'!K:K,MATCH($C1432,'Policy Characteristics'!$C:$C,0))),"",INDEX('Policy Characteristics'!K:K,MATCH($C1432,'Policy Characteristics'!$C:$C,0)))</f>
        <v>architectural-design.html#rnd</v>
      </c>
      <c r="R1432" s="446" t="str">
        <f>IF(ISBLANK(INDEX('Policy Characteristics'!L:L,MATCH($C1432,'Policy Characteristics'!$C:$C,0))),"",INDEX('Policy Characteristics'!L:L,MATCH($C1432,'Policy Characteristics'!$C:$C,0)))</f>
        <v>research-and-development.html</v>
      </c>
    </row>
    <row r="1433" spans="1:18" x14ac:dyDescent="0.25">
      <c r="A1433" s="446" t="str">
        <f>IF(ISBLANK(INDEX('Policy Characteristics'!A:A,MATCH($C1433,'Policy Characteristics'!$C:$C,0))),"",INDEX('Policy Characteristics'!A:A,MATCH($C1433,'Policy Characteristics'!$C:$C,0)))</f>
        <v>Research and Development</v>
      </c>
      <c r="B1433" s="467" t="str">
        <f>IF(ISBLANK(INDEX('Policy Characteristics'!B:B,MATCH($C1433,'Policy Characteristics'!$C:$C,0))),"",INDEX('Policy Characteristics'!B:B,MATCH($C1433,'Policy Characteristics'!$C:$C,0)))</f>
        <v>Capital Cost Reduction</v>
      </c>
      <c r="C1433" s="446" t="str">
        <f t="shared" si="64"/>
        <v>RnD Industry Capital Cost Perc Reduction</v>
      </c>
      <c r="D1433" t="s">
        <v>3083</v>
      </c>
      <c r="E1433" s="339"/>
      <c r="F1433" s="294" t="s">
        <v>3108</v>
      </c>
      <c r="G1433" s="339"/>
      <c r="H1433" s="20">
        <v>1481</v>
      </c>
      <c r="I1433" s="468" t="s">
        <v>43</v>
      </c>
      <c r="J1433" s="469" t="str">
        <f>IF(ISBLANK(INDEX('Policy Characteristics'!D:D,MATCH($C1433,'Policy Characteristics'!$C:$C,0))),"",INDEX('Policy Characteristics'!D:D,MATCH($C1433,'Policy Characteristics'!$C:$C,0)))</f>
        <v>R&amp;D Capital Cost Reductions</v>
      </c>
      <c r="K1433" s="446" t="str">
        <f>IF(ISBLANK(INDEX('Policy Characteristics'!E:E,MATCH($C1433,'Policy Characteristics'!$C:$C,0))),"",INDEX('Policy Characteristics'!E:E,MATCH($C1433,'Policy Characteristics'!$C:$C,0)))</f>
        <v>RnD industry capital cost reduction</v>
      </c>
      <c r="L1433" s="242">
        <f>IF(ISBLANK(INDEX('Policy Characteristics'!F:F,MATCH($C1433,'Policy Characteristics'!$C:$C,0))),"",INDEX('Policy Characteristics'!F:F,MATCH($C1433,'Policy Characteristics'!$C:$C,0)))</f>
        <v>0</v>
      </c>
      <c r="M1433" s="242">
        <f>IF(ISBLANK(INDEX('Policy Characteristics'!G:G,MATCH($C1433,'Policy Characteristics'!$C:$C,0))),"",INDEX('Policy Characteristics'!G:G,MATCH($C1433,'Policy Characteristics'!$C:$C,0)))</f>
        <v>0.4</v>
      </c>
      <c r="N1433" s="242">
        <f>IF(ISBLANK(INDEX('Policy Characteristics'!H:H,MATCH($C1433,'Policy Characteristics'!$C:$C,0))),"",INDEX('Policy Characteristics'!H:H,MATCH($C1433,'Policy Characteristics'!$C:$C,0)))</f>
        <v>0.01</v>
      </c>
      <c r="O1433" s="446" t="str">
        <f>IF(ISBLANK(INDEX('Policy Characteristics'!I:I,MATCH($C1433,'Policy Characteristics'!$C:$C,0))),"",INDEX('Policy Characteristics'!I:I,MATCH($C1433,'Policy Characteristics'!$C:$C,0)))</f>
        <v>% reduction in cost</v>
      </c>
      <c r="P1433" s="446" t="str">
        <f>IF(ISBLANK(INDEX('Policy Characteristics'!J:J,MATCH($C1433,'Policy Characteristics'!$C:$C,0))),"",INDEX('Policy Characteristics'!J:J,MATCH($C1433,'Policy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3" s="446" t="str">
        <f>IF(ISBLANK(INDEX('Policy Characteristics'!K:K,MATCH($C1433,'Policy Characteristics'!$C:$C,0))),"",INDEX('Policy Characteristics'!K:K,MATCH($C1433,'Policy Characteristics'!$C:$C,0)))</f>
        <v>architectural-design.html#rnd</v>
      </c>
      <c r="R1433" s="446" t="str">
        <f>IF(ISBLANK(INDEX('Policy Characteristics'!L:L,MATCH($C1433,'Policy Characteristics'!$C:$C,0))),"",INDEX('Policy Characteristics'!L:L,MATCH($C1433,'Policy Characteristics'!$C:$C,0)))</f>
        <v>research-and-development.html</v>
      </c>
    </row>
    <row r="1434" spans="1:18" x14ac:dyDescent="0.25">
      <c r="A1434" s="446" t="str">
        <f>IF(ISBLANK(INDEX('Policy Characteristics'!A:A,MATCH($C1434,'Policy Characteristics'!$C:$C,0))),"",INDEX('Policy Characteristics'!A:A,MATCH($C1434,'Policy Characteristics'!$C:$C,0)))</f>
        <v>Research and Development</v>
      </c>
      <c r="B1434" s="467" t="str">
        <f>IF(ISBLANK(INDEX('Policy Characteristics'!B:B,MATCH($C1434,'Policy Characteristics'!$C:$C,0))),"",INDEX('Policy Characteristics'!B:B,MATCH($C1434,'Policy Characteristics'!$C:$C,0)))</f>
        <v>Capital Cost Reduction</v>
      </c>
      <c r="C1434" s="446" t="str">
        <f t="shared" si="64"/>
        <v>RnD Industry Capital Cost Perc Reduction</v>
      </c>
      <c r="D1434" t="s">
        <v>3084</v>
      </c>
      <c r="E1434" s="339"/>
      <c r="F1434" s="294" t="s">
        <v>3109</v>
      </c>
      <c r="G1434" s="339"/>
      <c r="H1434" s="20">
        <v>1482</v>
      </c>
      <c r="I1434" s="468" t="s">
        <v>43</v>
      </c>
      <c r="J1434" s="469" t="str">
        <f>IF(ISBLANK(INDEX('Policy Characteristics'!D:D,MATCH($C1434,'Policy Characteristics'!$C:$C,0))),"",INDEX('Policy Characteristics'!D:D,MATCH($C1434,'Policy Characteristics'!$C:$C,0)))</f>
        <v>R&amp;D Capital Cost Reductions</v>
      </c>
      <c r="K1434" s="446" t="str">
        <f>IF(ISBLANK(INDEX('Policy Characteristics'!E:E,MATCH($C1434,'Policy Characteristics'!$C:$C,0))),"",INDEX('Policy Characteristics'!E:E,MATCH($C1434,'Policy Characteristics'!$C:$C,0)))</f>
        <v>RnD industry capital cost reduction</v>
      </c>
      <c r="L1434" s="242">
        <f>IF(ISBLANK(INDEX('Policy Characteristics'!F:F,MATCH($C1434,'Policy Characteristics'!$C:$C,0))),"",INDEX('Policy Characteristics'!F:F,MATCH($C1434,'Policy Characteristics'!$C:$C,0)))</f>
        <v>0</v>
      </c>
      <c r="M1434" s="242">
        <f>IF(ISBLANK(INDEX('Policy Characteristics'!G:G,MATCH($C1434,'Policy Characteristics'!$C:$C,0))),"",INDEX('Policy Characteristics'!G:G,MATCH($C1434,'Policy Characteristics'!$C:$C,0)))</f>
        <v>0.4</v>
      </c>
      <c r="N1434" s="242">
        <f>IF(ISBLANK(INDEX('Policy Characteristics'!H:H,MATCH($C1434,'Policy Characteristics'!$C:$C,0))),"",INDEX('Policy Characteristics'!H:H,MATCH($C1434,'Policy Characteristics'!$C:$C,0)))</f>
        <v>0.01</v>
      </c>
      <c r="O1434" s="446" t="str">
        <f>IF(ISBLANK(INDEX('Policy Characteristics'!I:I,MATCH($C1434,'Policy Characteristics'!$C:$C,0))),"",INDEX('Policy Characteristics'!I:I,MATCH($C1434,'Policy Characteristics'!$C:$C,0)))</f>
        <v>% reduction in cost</v>
      </c>
      <c r="P1434" s="446" t="str">
        <f>IF(ISBLANK(INDEX('Policy Characteristics'!J:J,MATCH($C1434,'Policy Characteristics'!$C:$C,0))),"",INDEX('Policy Characteristics'!J:J,MATCH($C1434,'Policy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4" s="446" t="str">
        <f>IF(ISBLANK(INDEX('Policy Characteristics'!K:K,MATCH($C1434,'Policy Characteristics'!$C:$C,0))),"",INDEX('Policy Characteristics'!K:K,MATCH($C1434,'Policy Characteristics'!$C:$C,0)))</f>
        <v>architectural-design.html#rnd</v>
      </c>
      <c r="R1434" s="446" t="str">
        <f>IF(ISBLANK(INDEX('Policy Characteristics'!L:L,MATCH($C1434,'Policy Characteristics'!$C:$C,0))),"",INDEX('Policy Characteristics'!L:L,MATCH($C1434,'Policy Characteristics'!$C:$C,0)))</f>
        <v>research-and-development.html</v>
      </c>
    </row>
    <row r="1435" spans="1:18" x14ac:dyDescent="0.25">
      <c r="A1435" s="446" t="str">
        <f>IF(ISBLANK(INDEX('Policy Characteristics'!A:A,MATCH($C1435,'Policy Characteristics'!$C:$C,0))),"",INDEX('Policy Characteristics'!A:A,MATCH($C1435,'Policy Characteristics'!$C:$C,0)))</f>
        <v>Research and Development</v>
      </c>
      <c r="B1435" s="467" t="str">
        <f>IF(ISBLANK(INDEX('Policy Characteristics'!B:B,MATCH($C1435,'Policy Characteristics'!$C:$C,0))),"",INDEX('Policy Characteristics'!B:B,MATCH($C1435,'Policy Characteristics'!$C:$C,0)))</f>
        <v>Capital Cost Reduction</v>
      </c>
      <c r="C1435" s="446" t="str">
        <f t="shared" si="64"/>
        <v>RnD Industry Capital Cost Perc Reduction</v>
      </c>
      <c r="D1435" t="s">
        <v>3085</v>
      </c>
      <c r="E1435" s="339"/>
      <c r="F1435" s="294" t="s">
        <v>3110</v>
      </c>
      <c r="G1435" s="339"/>
      <c r="H1435" s="20">
        <v>1483</v>
      </c>
      <c r="I1435" s="468" t="s">
        <v>43</v>
      </c>
      <c r="J1435" s="469" t="str">
        <f>IF(ISBLANK(INDEX('Policy Characteristics'!D:D,MATCH($C1435,'Policy Characteristics'!$C:$C,0))),"",INDEX('Policy Characteristics'!D:D,MATCH($C1435,'Policy Characteristics'!$C:$C,0)))</f>
        <v>R&amp;D Capital Cost Reductions</v>
      </c>
      <c r="K1435" s="446" t="str">
        <f>IF(ISBLANK(INDEX('Policy Characteristics'!E:E,MATCH($C1435,'Policy Characteristics'!$C:$C,0))),"",INDEX('Policy Characteristics'!E:E,MATCH($C1435,'Policy Characteristics'!$C:$C,0)))</f>
        <v>RnD industry capital cost reduction</v>
      </c>
      <c r="L1435" s="242">
        <f>IF(ISBLANK(INDEX('Policy Characteristics'!F:F,MATCH($C1435,'Policy Characteristics'!$C:$C,0))),"",INDEX('Policy Characteristics'!F:F,MATCH($C1435,'Policy Characteristics'!$C:$C,0)))</f>
        <v>0</v>
      </c>
      <c r="M1435" s="242">
        <f>IF(ISBLANK(INDEX('Policy Characteristics'!G:G,MATCH($C1435,'Policy Characteristics'!$C:$C,0))),"",INDEX('Policy Characteristics'!G:G,MATCH($C1435,'Policy Characteristics'!$C:$C,0)))</f>
        <v>0.4</v>
      </c>
      <c r="N1435" s="242">
        <f>IF(ISBLANK(INDEX('Policy Characteristics'!H:H,MATCH($C1435,'Policy Characteristics'!$C:$C,0))),"",INDEX('Policy Characteristics'!H:H,MATCH($C1435,'Policy Characteristics'!$C:$C,0)))</f>
        <v>0.01</v>
      </c>
      <c r="O1435" s="446" t="str">
        <f>IF(ISBLANK(INDEX('Policy Characteristics'!I:I,MATCH($C1435,'Policy Characteristics'!$C:$C,0))),"",INDEX('Policy Characteristics'!I:I,MATCH($C1435,'Policy Characteristics'!$C:$C,0)))</f>
        <v>% reduction in cost</v>
      </c>
      <c r="P1435" s="446" t="str">
        <f>IF(ISBLANK(INDEX('Policy Characteristics'!J:J,MATCH($C1435,'Policy Characteristics'!$C:$C,0))),"",INDEX('Policy Characteristics'!J:J,MATCH($C1435,'Policy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5" s="446" t="str">
        <f>IF(ISBLANK(INDEX('Policy Characteristics'!K:K,MATCH($C1435,'Policy Characteristics'!$C:$C,0))),"",INDEX('Policy Characteristics'!K:K,MATCH($C1435,'Policy Characteristics'!$C:$C,0)))</f>
        <v>architectural-design.html#rnd</v>
      </c>
      <c r="R1435" s="446" t="str">
        <f>IF(ISBLANK(INDEX('Policy Characteristics'!L:L,MATCH($C1435,'Policy Characteristics'!$C:$C,0))),"",INDEX('Policy Characteristics'!L:L,MATCH($C1435,'Policy Characteristics'!$C:$C,0)))</f>
        <v>research-and-development.html</v>
      </c>
    </row>
    <row r="1436" spans="1:18" x14ac:dyDescent="0.25">
      <c r="A1436" s="446" t="str">
        <f>IF(ISBLANK(INDEX('Policy Characteristics'!A:A,MATCH($C1436,'Policy Characteristics'!$C:$C,0))),"",INDEX('Policy Characteristics'!A:A,MATCH($C1436,'Policy Characteristics'!$C:$C,0)))</f>
        <v>Research and Development</v>
      </c>
      <c r="B1436" s="467" t="str">
        <f>IF(ISBLANK(INDEX('Policy Characteristics'!B:B,MATCH($C1436,'Policy Characteristics'!$C:$C,0))),"",INDEX('Policy Characteristics'!B:B,MATCH($C1436,'Policy Characteristics'!$C:$C,0)))</f>
        <v>Capital Cost Reduction</v>
      </c>
      <c r="C1436" s="446" t="str">
        <f t="shared" si="64"/>
        <v>RnD Industry Capital Cost Perc Reduction</v>
      </c>
      <c r="D1436" t="s">
        <v>3086</v>
      </c>
      <c r="E1436" s="339"/>
      <c r="F1436" s="294" t="s">
        <v>3111</v>
      </c>
      <c r="G1436" s="339"/>
      <c r="H1436" s="20">
        <v>1484</v>
      </c>
      <c r="I1436" s="468" t="s">
        <v>43</v>
      </c>
      <c r="J1436" s="469" t="str">
        <f>IF(ISBLANK(INDEX('Policy Characteristics'!D:D,MATCH($C1436,'Policy Characteristics'!$C:$C,0))),"",INDEX('Policy Characteristics'!D:D,MATCH($C1436,'Policy Characteristics'!$C:$C,0)))</f>
        <v>R&amp;D Capital Cost Reductions</v>
      </c>
      <c r="K1436" s="446" t="str">
        <f>IF(ISBLANK(INDEX('Policy Characteristics'!E:E,MATCH($C1436,'Policy Characteristics'!$C:$C,0))),"",INDEX('Policy Characteristics'!E:E,MATCH($C1436,'Policy Characteristics'!$C:$C,0)))</f>
        <v>RnD industry capital cost reduction</v>
      </c>
      <c r="L1436" s="242">
        <f>IF(ISBLANK(INDEX('Policy Characteristics'!F:F,MATCH($C1436,'Policy Characteristics'!$C:$C,0))),"",INDEX('Policy Characteristics'!F:F,MATCH($C1436,'Policy Characteristics'!$C:$C,0)))</f>
        <v>0</v>
      </c>
      <c r="M1436" s="242">
        <f>IF(ISBLANK(INDEX('Policy Characteristics'!G:G,MATCH($C1436,'Policy Characteristics'!$C:$C,0))),"",INDEX('Policy Characteristics'!G:G,MATCH($C1436,'Policy Characteristics'!$C:$C,0)))</f>
        <v>0.4</v>
      </c>
      <c r="N1436" s="242">
        <f>IF(ISBLANK(INDEX('Policy Characteristics'!H:H,MATCH($C1436,'Policy Characteristics'!$C:$C,0))),"",INDEX('Policy Characteristics'!H:H,MATCH($C1436,'Policy Characteristics'!$C:$C,0)))</f>
        <v>0.01</v>
      </c>
      <c r="O1436" s="446" t="str">
        <f>IF(ISBLANK(INDEX('Policy Characteristics'!I:I,MATCH($C1436,'Policy Characteristics'!$C:$C,0))),"",INDEX('Policy Characteristics'!I:I,MATCH($C1436,'Policy Characteristics'!$C:$C,0)))</f>
        <v>% reduction in cost</v>
      </c>
      <c r="P1436" s="446" t="str">
        <f>IF(ISBLANK(INDEX('Policy Characteristics'!J:J,MATCH($C1436,'Policy Characteristics'!$C:$C,0))),"",INDEX('Policy Characteristics'!J:J,MATCH($C1436,'Policy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6" s="446" t="str">
        <f>IF(ISBLANK(INDEX('Policy Characteristics'!K:K,MATCH($C1436,'Policy Characteristics'!$C:$C,0))),"",INDEX('Policy Characteristics'!K:K,MATCH($C1436,'Policy Characteristics'!$C:$C,0)))</f>
        <v>architectural-design.html#rnd</v>
      </c>
      <c r="R1436" s="446" t="str">
        <f>IF(ISBLANK(INDEX('Policy Characteristics'!L:L,MATCH($C1436,'Policy Characteristics'!$C:$C,0))),"",INDEX('Policy Characteristics'!L:L,MATCH($C1436,'Policy Characteristics'!$C:$C,0)))</f>
        <v>research-and-development.html</v>
      </c>
    </row>
    <row r="1437" spans="1:18" x14ac:dyDescent="0.25">
      <c r="A1437" s="446" t="str">
        <f>IF(ISBLANK(INDEX('Policy Characteristics'!A:A,MATCH($C1437,'Policy Characteristics'!$C:$C,0))),"",INDEX('Policy Characteristics'!A:A,MATCH($C1437,'Policy Characteristics'!$C:$C,0)))</f>
        <v>Research and Development</v>
      </c>
      <c r="B1437" s="467" t="str">
        <f>IF(ISBLANK(INDEX('Policy Characteristics'!B:B,MATCH($C1437,'Policy Characteristics'!$C:$C,0))),"",INDEX('Policy Characteristics'!B:B,MATCH($C1437,'Policy Characteristics'!$C:$C,0)))</f>
        <v>Capital Cost Reduction</v>
      </c>
      <c r="C1437" s="446" t="str">
        <f t="shared" si="64"/>
        <v>RnD Industry Capital Cost Perc Reduction</v>
      </c>
      <c r="D1437" t="s">
        <v>3087</v>
      </c>
      <c r="E1437" s="339"/>
      <c r="F1437" s="294" t="s">
        <v>3112</v>
      </c>
      <c r="G1437" s="339"/>
      <c r="H1437" s="20">
        <v>1485</v>
      </c>
      <c r="I1437" s="468" t="s">
        <v>43</v>
      </c>
      <c r="J1437" s="469" t="str">
        <f>IF(ISBLANK(INDEX('Policy Characteristics'!D:D,MATCH($C1437,'Policy Characteristics'!$C:$C,0))),"",INDEX('Policy Characteristics'!D:D,MATCH($C1437,'Policy Characteristics'!$C:$C,0)))</f>
        <v>R&amp;D Capital Cost Reductions</v>
      </c>
      <c r="K1437" s="446" t="str">
        <f>IF(ISBLANK(INDEX('Policy Characteristics'!E:E,MATCH($C1437,'Policy Characteristics'!$C:$C,0))),"",INDEX('Policy Characteristics'!E:E,MATCH($C1437,'Policy Characteristics'!$C:$C,0)))</f>
        <v>RnD industry capital cost reduction</v>
      </c>
      <c r="L1437" s="242">
        <f>IF(ISBLANK(INDEX('Policy Characteristics'!F:F,MATCH($C1437,'Policy Characteristics'!$C:$C,0))),"",INDEX('Policy Characteristics'!F:F,MATCH($C1437,'Policy Characteristics'!$C:$C,0)))</f>
        <v>0</v>
      </c>
      <c r="M1437" s="242">
        <f>IF(ISBLANK(INDEX('Policy Characteristics'!G:G,MATCH($C1437,'Policy Characteristics'!$C:$C,0))),"",INDEX('Policy Characteristics'!G:G,MATCH($C1437,'Policy Characteristics'!$C:$C,0)))</f>
        <v>0.4</v>
      </c>
      <c r="N1437" s="242">
        <f>IF(ISBLANK(INDEX('Policy Characteristics'!H:H,MATCH($C1437,'Policy Characteristics'!$C:$C,0))),"",INDEX('Policy Characteristics'!H:H,MATCH($C1437,'Policy Characteristics'!$C:$C,0)))</f>
        <v>0.01</v>
      </c>
      <c r="O1437" s="446" t="str">
        <f>IF(ISBLANK(INDEX('Policy Characteristics'!I:I,MATCH($C1437,'Policy Characteristics'!$C:$C,0))),"",INDEX('Policy Characteristics'!I:I,MATCH($C1437,'Policy Characteristics'!$C:$C,0)))</f>
        <v>% reduction in cost</v>
      </c>
      <c r="P1437" s="446" t="str">
        <f>IF(ISBLANK(INDEX('Policy Characteristics'!J:J,MATCH($C1437,'Policy Characteristics'!$C:$C,0))),"",INDEX('Policy Characteristics'!J:J,MATCH($C1437,'Policy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7" s="446" t="str">
        <f>IF(ISBLANK(INDEX('Policy Characteristics'!K:K,MATCH($C1437,'Policy Characteristics'!$C:$C,0))),"",INDEX('Policy Characteristics'!K:K,MATCH($C1437,'Policy Characteristics'!$C:$C,0)))</f>
        <v>architectural-design.html#rnd</v>
      </c>
      <c r="R1437" s="446" t="str">
        <f>IF(ISBLANK(INDEX('Policy Characteristics'!L:L,MATCH($C1437,'Policy Characteristics'!$C:$C,0))),"",INDEX('Policy Characteristics'!L:L,MATCH($C1437,'Policy Characteristics'!$C:$C,0)))</f>
        <v>research-and-development.html</v>
      </c>
    </row>
    <row r="1438" spans="1:18" x14ac:dyDescent="0.25">
      <c r="A1438" s="446" t="str">
        <f>IF(ISBLANK(INDEX('Policy Characteristics'!A:A,MATCH($C1438,'Policy Characteristics'!$C:$C,0))),"",INDEX('Policy Characteristics'!A:A,MATCH($C1438,'Policy Characteristics'!$C:$C,0)))</f>
        <v>Research and Development</v>
      </c>
      <c r="B1438" s="467" t="str">
        <f>IF(ISBLANK(INDEX('Policy Characteristics'!B:B,MATCH($C1438,'Policy Characteristics'!$C:$C,0))),"",INDEX('Policy Characteristics'!B:B,MATCH($C1438,'Policy Characteristics'!$C:$C,0)))</f>
        <v>Capital Cost Reduction</v>
      </c>
      <c r="C1438" s="446" t="str">
        <f t="shared" si="64"/>
        <v>RnD Industry Capital Cost Perc Reduction</v>
      </c>
      <c r="D1438" t="s">
        <v>3088</v>
      </c>
      <c r="E1438" s="339"/>
      <c r="F1438" s="294" t="s">
        <v>3113</v>
      </c>
      <c r="G1438" s="339"/>
      <c r="H1438" s="20">
        <v>1486</v>
      </c>
      <c r="I1438" s="468" t="s">
        <v>43</v>
      </c>
      <c r="J1438" s="469" t="str">
        <f>IF(ISBLANK(INDEX('Policy Characteristics'!D:D,MATCH($C1438,'Policy Characteristics'!$C:$C,0))),"",INDEX('Policy Characteristics'!D:D,MATCH($C1438,'Policy Characteristics'!$C:$C,0)))</f>
        <v>R&amp;D Capital Cost Reductions</v>
      </c>
      <c r="K1438" s="446" t="str">
        <f>IF(ISBLANK(INDEX('Policy Characteristics'!E:E,MATCH($C1438,'Policy Characteristics'!$C:$C,0))),"",INDEX('Policy Characteristics'!E:E,MATCH($C1438,'Policy Characteristics'!$C:$C,0)))</f>
        <v>RnD industry capital cost reduction</v>
      </c>
      <c r="L1438" s="242">
        <f>IF(ISBLANK(INDEX('Policy Characteristics'!F:F,MATCH($C1438,'Policy Characteristics'!$C:$C,0))),"",INDEX('Policy Characteristics'!F:F,MATCH($C1438,'Policy Characteristics'!$C:$C,0)))</f>
        <v>0</v>
      </c>
      <c r="M1438" s="242">
        <f>IF(ISBLANK(INDEX('Policy Characteristics'!G:G,MATCH($C1438,'Policy Characteristics'!$C:$C,0))),"",INDEX('Policy Characteristics'!G:G,MATCH($C1438,'Policy Characteristics'!$C:$C,0)))</f>
        <v>0.4</v>
      </c>
      <c r="N1438" s="242">
        <f>IF(ISBLANK(INDEX('Policy Characteristics'!H:H,MATCH($C1438,'Policy Characteristics'!$C:$C,0))),"",INDEX('Policy Characteristics'!H:H,MATCH($C1438,'Policy Characteristics'!$C:$C,0)))</f>
        <v>0.01</v>
      </c>
      <c r="O1438" s="446" t="str">
        <f>IF(ISBLANK(INDEX('Policy Characteristics'!I:I,MATCH($C1438,'Policy Characteristics'!$C:$C,0))),"",INDEX('Policy Characteristics'!I:I,MATCH($C1438,'Policy Characteristics'!$C:$C,0)))</f>
        <v>% reduction in cost</v>
      </c>
      <c r="P1438" s="446" t="str">
        <f>IF(ISBLANK(INDEX('Policy Characteristics'!J:J,MATCH($C1438,'Policy Characteristics'!$C:$C,0))),"",INDEX('Policy Characteristics'!J:J,MATCH($C1438,'Policy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8" s="446" t="str">
        <f>IF(ISBLANK(INDEX('Policy Characteristics'!K:K,MATCH($C1438,'Policy Characteristics'!$C:$C,0))),"",INDEX('Policy Characteristics'!K:K,MATCH($C1438,'Policy Characteristics'!$C:$C,0)))</f>
        <v>architectural-design.html#rnd</v>
      </c>
      <c r="R1438" s="446" t="str">
        <f>IF(ISBLANK(INDEX('Policy Characteristics'!L:L,MATCH($C1438,'Policy Characteristics'!$C:$C,0))),"",INDEX('Policy Characteristics'!L:L,MATCH($C1438,'Policy Characteristics'!$C:$C,0)))</f>
        <v>research-and-development.html</v>
      </c>
    </row>
    <row r="1439" spans="1:18" x14ac:dyDescent="0.25">
      <c r="A1439" s="446" t="str">
        <f>IF(ISBLANK(INDEX('Policy Characteristics'!A:A,MATCH($C1439,'Policy Characteristics'!$C:$C,0))),"",INDEX('Policy Characteristics'!A:A,MATCH($C1439,'Policy Characteristics'!$C:$C,0)))</f>
        <v>Research and Development</v>
      </c>
      <c r="B1439" s="467" t="str">
        <f>IF(ISBLANK(INDEX('Policy Characteristics'!B:B,MATCH($C1439,'Policy Characteristics'!$C:$C,0))),"",INDEX('Policy Characteristics'!B:B,MATCH($C1439,'Policy Characteristics'!$C:$C,0)))</f>
        <v>Capital Cost Reduction</v>
      </c>
      <c r="C1439" s="295" t="s">
        <v>293</v>
      </c>
      <c r="D1439" s="339" t="s">
        <v>2246</v>
      </c>
      <c r="E1439" s="339"/>
      <c r="F1439" s="339" t="s">
        <v>471</v>
      </c>
      <c r="G1439" s="339"/>
      <c r="H1439" s="20">
        <v>108</v>
      </c>
      <c r="I1439" s="468" t="s">
        <v>43</v>
      </c>
      <c r="J1439" s="469" t="str">
        <f>IF(ISBLANK(INDEX('Policy Characteristics'!D:D,MATCH($C1439,'Policy Characteristics'!$C:$C,0))),"",INDEX('Policy Characteristics'!D:D,MATCH($C1439,'Policy Characteristics'!$C:$C,0)))</f>
        <v>R&amp;D Capital Cost Reductions</v>
      </c>
      <c r="K1439" s="446" t="str">
        <f>IF(ISBLANK(INDEX('Policy Characteristics'!E:E,MATCH($C1439,'Policy Characteristics'!$C:$C,0))),"",INDEX('Policy Characteristics'!E:E,MATCH($C1439,'Policy Characteristics'!$C:$C,0)))</f>
        <v>RnD transportation capital cost reduction</v>
      </c>
      <c r="L1439" s="242">
        <f>IF(ISBLANK(INDEX('Policy Characteristics'!F:F,MATCH($C1439,'Policy Characteristics'!$C:$C,0))),"",INDEX('Policy Characteristics'!F:F,MATCH($C1439,'Policy Characteristics'!$C:$C,0)))</f>
        <v>0</v>
      </c>
      <c r="M1439" s="242">
        <f>IF(ISBLANK(INDEX('Policy Characteristics'!G:G,MATCH($C1439,'Policy Characteristics'!$C:$C,0))),"",INDEX('Policy Characteristics'!G:G,MATCH($C1439,'Policy Characteristics'!$C:$C,0)))</f>
        <v>0.4</v>
      </c>
      <c r="N1439" s="242">
        <f>IF(ISBLANK(INDEX('Policy Characteristics'!H:H,MATCH($C1439,'Policy Characteristics'!$C:$C,0))),"",INDEX('Policy Characteristics'!H:H,MATCH($C1439,'Policy Characteristics'!$C:$C,0)))</f>
        <v>0.01</v>
      </c>
      <c r="O1439" s="446" t="str">
        <f>IF(ISBLANK(INDEX('Policy Characteristics'!I:I,MATCH($C1439,'Policy Characteristics'!$C:$C,0))),"",INDEX('Policy Characteristics'!I:I,MATCH($C1439,'Policy Characteristics'!$C:$C,0)))</f>
        <v>% reduction in cost</v>
      </c>
      <c r="P1439" s="446" t="str">
        <f>IF(ISBLANK(INDEX('Policy Characteristics'!J:J,MATCH($C1439,'Policy Characteristics'!$C:$C,0))),"",INDEX('Policy Characteristics'!J:J,MATCH($C1439,'Policy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9" s="446" t="str">
        <f>IF(ISBLANK(INDEX('Policy Characteristics'!K:K,MATCH($C1439,'Policy Characteristics'!$C:$C,0))),"",INDEX('Policy Characteristics'!K:K,MATCH($C1439,'Policy Characteristics'!$C:$C,0)))</f>
        <v>architectural-design.html#rnd</v>
      </c>
      <c r="R1439" s="446" t="str">
        <f>IF(ISBLANK(INDEX('Policy Characteristics'!L:L,MATCH($C1439,'Policy Characteristics'!$C:$C,0))),"",INDEX('Policy Characteristics'!L:L,MATCH($C1439,'Policy Characteristics'!$C:$C,0)))</f>
        <v>research-and-development.html</v>
      </c>
    </row>
    <row r="1440" spans="1:18" x14ac:dyDescent="0.25">
      <c r="A1440" s="446" t="str">
        <f>IF(ISBLANK(INDEX('Policy Characteristics'!A:A,MATCH($C1440,'Policy Characteristics'!$C:$C,0))),"",INDEX('Policy Characteristics'!A:A,MATCH($C1440,'Policy Characteristics'!$C:$C,0)))</f>
        <v>Research and Development</v>
      </c>
      <c r="B1440" s="467" t="str">
        <f>IF(ISBLANK(INDEX('Policy Characteristics'!B:B,MATCH($C1440,'Policy Characteristics'!$C:$C,0))),"",INDEX('Policy Characteristics'!B:B,MATCH($C1440,'Policy Characteristics'!$C:$C,0)))</f>
        <v>Capital Cost Reduction</v>
      </c>
      <c r="C1440" s="446" t="str">
        <f t="shared" ref="C1440:C1445" si="65">C$1439</f>
        <v>RnD Transportation Capital Cost Perc Reduction</v>
      </c>
      <c r="D1440" s="339" t="s">
        <v>2247</v>
      </c>
      <c r="E1440" s="339"/>
      <c r="F1440" s="339" t="s">
        <v>472</v>
      </c>
      <c r="G1440" s="339"/>
      <c r="H1440" s="20">
        <v>109</v>
      </c>
      <c r="I1440" s="468" t="s">
        <v>43</v>
      </c>
      <c r="J1440" s="469" t="str">
        <f>IF(ISBLANK(INDEX('Policy Characteristics'!D:D,MATCH($C1440,'Policy Characteristics'!$C:$C,0))),"",INDEX('Policy Characteristics'!D:D,MATCH($C1440,'Policy Characteristics'!$C:$C,0)))</f>
        <v>R&amp;D Capital Cost Reductions</v>
      </c>
      <c r="K1440" s="446" t="str">
        <f>IF(ISBLANK(INDEX('Policy Characteristics'!E:E,MATCH($C1440,'Policy Characteristics'!$C:$C,0))),"",INDEX('Policy Characteristics'!E:E,MATCH($C1440,'Policy Characteristics'!$C:$C,0)))</f>
        <v>RnD transportation capital cost reduction</v>
      </c>
      <c r="L1440" s="242">
        <f>IF(ISBLANK(INDEX('Policy Characteristics'!F:F,MATCH($C1440,'Policy Characteristics'!$C:$C,0))),"",INDEX('Policy Characteristics'!F:F,MATCH($C1440,'Policy Characteristics'!$C:$C,0)))</f>
        <v>0</v>
      </c>
      <c r="M1440" s="242">
        <f>IF(ISBLANK(INDEX('Policy Characteristics'!G:G,MATCH($C1440,'Policy Characteristics'!$C:$C,0))),"",INDEX('Policy Characteristics'!G:G,MATCH($C1440,'Policy Characteristics'!$C:$C,0)))</f>
        <v>0.4</v>
      </c>
      <c r="N1440" s="242">
        <f>IF(ISBLANK(INDEX('Policy Characteristics'!H:H,MATCH($C1440,'Policy Characteristics'!$C:$C,0))),"",INDEX('Policy Characteristics'!H:H,MATCH($C1440,'Policy Characteristics'!$C:$C,0)))</f>
        <v>0.01</v>
      </c>
      <c r="O1440" s="446" t="str">
        <f>IF(ISBLANK(INDEX('Policy Characteristics'!I:I,MATCH($C1440,'Policy Characteristics'!$C:$C,0))),"",INDEX('Policy Characteristics'!I:I,MATCH($C1440,'Policy Characteristics'!$C:$C,0)))</f>
        <v>% reduction in cost</v>
      </c>
      <c r="P1440" s="446" t="str">
        <f>IF(ISBLANK(INDEX('Policy Characteristics'!J:J,MATCH($C1440,'Policy Characteristics'!$C:$C,0))),"",INDEX('Policy Characteristics'!J:J,MATCH($C1440,'Policy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0" s="446" t="str">
        <f>IF(ISBLANK(INDEX('Policy Characteristics'!K:K,MATCH($C1440,'Policy Characteristics'!$C:$C,0))),"",INDEX('Policy Characteristics'!K:K,MATCH($C1440,'Policy Characteristics'!$C:$C,0)))</f>
        <v>architectural-design.html#rnd</v>
      </c>
      <c r="R1440" s="446" t="str">
        <f>IF(ISBLANK(INDEX('Policy Characteristics'!L:L,MATCH($C1440,'Policy Characteristics'!$C:$C,0))),"",INDEX('Policy Characteristics'!L:L,MATCH($C1440,'Policy Characteristics'!$C:$C,0)))</f>
        <v>research-and-development.html</v>
      </c>
    </row>
    <row r="1441" spans="1:18" x14ac:dyDescent="0.25">
      <c r="A1441" s="446" t="str">
        <f>IF(ISBLANK(INDEX('Policy Characteristics'!A:A,MATCH($C1441,'Policy Characteristics'!$C:$C,0))),"",INDEX('Policy Characteristics'!A:A,MATCH($C1441,'Policy Characteristics'!$C:$C,0)))</f>
        <v>Research and Development</v>
      </c>
      <c r="B1441" s="467" t="str">
        <f>IF(ISBLANK(INDEX('Policy Characteristics'!B:B,MATCH($C1441,'Policy Characteristics'!$C:$C,0))),"",INDEX('Policy Characteristics'!B:B,MATCH($C1441,'Policy Characteristics'!$C:$C,0)))</f>
        <v>Capital Cost Reduction</v>
      </c>
      <c r="C1441" s="446" t="str">
        <f t="shared" si="65"/>
        <v>RnD Transportation Capital Cost Perc Reduction</v>
      </c>
      <c r="D1441" s="339" t="s">
        <v>2248</v>
      </c>
      <c r="E1441" s="339"/>
      <c r="F1441" s="339" t="s">
        <v>473</v>
      </c>
      <c r="G1441" s="339"/>
      <c r="H1441" s="20">
        <v>110</v>
      </c>
      <c r="I1441" s="468" t="s">
        <v>43</v>
      </c>
      <c r="J1441" s="469" t="str">
        <f>IF(ISBLANK(INDEX('Policy Characteristics'!D:D,MATCH($C1441,'Policy Characteristics'!$C:$C,0))),"",INDEX('Policy Characteristics'!D:D,MATCH($C1441,'Policy Characteristics'!$C:$C,0)))</f>
        <v>R&amp;D Capital Cost Reductions</v>
      </c>
      <c r="K1441" s="446" t="str">
        <f>IF(ISBLANK(INDEX('Policy Characteristics'!E:E,MATCH($C1441,'Policy Characteristics'!$C:$C,0))),"",INDEX('Policy Characteristics'!E:E,MATCH($C1441,'Policy Characteristics'!$C:$C,0)))</f>
        <v>RnD transportation capital cost reduction</v>
      </c>
      <c r="L1441" s="242">
        <f>IF(ISBLANK(INDEX('Policy Characteristics'!F:F,MATCH($C1441,'Policy Characteristics'!$C:$C,0))),"",INDEX('Policy Characteristics'!F:F,MATCH($C1441,'Policy Characteristics'!$C:$C,0)))</f>
        <v>0</v>
      </c>
      <c r="M1441" s="242">
        <f>IF(ISBLANK(INDEX('Policy Characteristics'!G:G,MATCH($C1441,'Policy Characteristics'!$C:$C,0))),"",INDEX('Policy Characteristics'!G:G,MATCH($C1441,'Policy Characteristics'!$C:$C,0)))</f>
        <v>0.4</v>
      </c>
      <c r="N1441" s="242">
        <f>IF(ISBLANK(INDEX('Policy Characteristics'!H:H,MATCH($C1441,'Policy Characteristics'!$C:$C,0))),"",INDEX('Policy Characteristics'!H:H,MATCH($C1441,'Policy Characteristics'!$C:$C,0)))</f>
        <v>0.01</v>
      </c>
      <c r="O1441" s="446" t="str">
        <f>IF(ISBLANK(INDEX('Policy Characteristics'!I:I,MATCH($C1441,'Policy Characteristics'!$C:$C,0))),"",INDEX('Policy Characteristics'!I:I,MATCH($C1441,'Policy Characteristics'!$C:$C,0)))</f>
        <v>% reduction in cost</v>
      </c>
      <c r="P1441" s="446" t="str">
        <f>IF(ISBLANK(INDEX('Policy Characteristics'!J:J,MATCH($C1441,'Policy Characteristics'!$C:$C,0))),"",INDEX('Policy Characteristics'!J:J,MATCH($C1441,'Policy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1" s="446" t="str">
        <f>IF(ISBLANK(INDEX('Policy Characteristics'!K:K,MATCH($C1441,'Policy Characteristics'!$C:$C,0))),"",INDEX('Policy Characteristics'!K:K,MATCH($C1441,'Policy Characteristics'!$C:$C,0)))</f>
        <v>architectural-design.html#rnd</v>
      </c>
      <c r="R1441" s="446" t="str">
        <f>IF(ISBLANK(INDEX('Policy Characteristics'!L:L,MATCH($C1441,'Policy Characteristics'!$C:$C,0))),"",INDEX('Policy Characteristics'!L:L,MATCH($C1441,'Policy Characteristics'!$C:$C,0)))</f>
        <v>research-and-development.html</v>
      </c>
    </row>
    <row r="1442" spans="1:18" x14ac:dyDescent="0.25">
      <c r="A1442" s="446" t="str">
        <f>IF(ISBLANK(INDEX('Policy Characteristics'!A:A,MATCH($C1442,'Policy Characteristics'!$C:$C,0))),"",INDEX('Policy Characteristics'!A:A,MATCH($C1442,'Policy Characteristics'!$C:$C,0)))</f>
        <v>Research and Development</v>
      </c>
      <c r="B1442" s="467" t="str">
        <f>IF(ISBLANK(INDEX('Policy Characteristics'!B:B,MATCH($C1442,'Policy Characteristics'!$C:$C,0))),"",INDEX('Policy Characteristics'!B:B,MATCH($C1442,'Policy Characteristics'!$C:$C,0)))</f>
        <v>Capital Cost Reduction</v>
      </c>
      <c r="C1442" s="446" t="str">
        <f t="shared" si="65"/>
        <v>RnD Transportation Capital Cost Perc Reduction</v>
      </c>
      <c r="D1442" s="339" t="s">
        <v>2249</v>
      </c>
      <c r="E1442" s="339"/>
      <c r="F1442" s="339" t="s">
        <v>474</v>
      </c>
      <c r="G1442" s="339"/>
      <c r="H1442" s="20">
        <v>111</v>
      </c>
      <c r="I1442" s="468" t="s">
        <v>43</v>
      </c>
      <c r="J1442" s="469" t="str">
        <f>IF(ISBLANK(INDEX('Policy Characteristics'!D:D,MATCH($C1442,'Policy Characteristics'!$C:$C,0))),"",INDEX('Policy Characteristics'!D:D,MATCH($C1442,'Policy Characteristics'!$C:$C,0)))</f>
        <v>R&amp;D Capital Cost Reductions</v>
      </c>
      <c r="K1442" s="446" t="str">
        <f>IF(ISBLANK(INDEX('Policy Characteristics'!E:E,MATCH($C1442,'Policy Characteristics'!$C:$C,0))),"",INDEX('Policy Characteristics'!E:E,MATCH($C1442,'Policy Characteristics'!$C:$C,0)))</f>
        <v>RnD transportation capital cost reduction</v>
      </c>
      <c r="L1442" s="242">
        <f>IF(ISBLANK(INDEX('Policy Characteristics'!F:F,MATCH($C1442,'Policy Characteristics'!$C:$C,0))),"",INDEX('Policy Characteristics'!F:F,MATCH($C1442,'Policy Characteristics'!$C:$C,0)))</f>
        <v>0</v>
      </c>
      <c r="M1442" s="242">
        <f>IF(ISBLANK(INDEX('Policy Characteristics'!G:G,MATCH($C1442,'Policy Characteristics'!$C:$C,0))),"",INDEX('Policy Characteristics'!G:G,MATCH($C1442,'Policy Characteristics'!$C:$C,0)))</f>
        <v>0.4</v>
      </c>
      <c r="N1442" s="242">
        <f>IF(ISBLANK(INDEX('Policy Characteristics'!H:H,MATCH($C1442,'Policy Characteristics'!$C:$C,0))),"",INDEX('Policy Characteristics'!H:H,MATCH($C1442,'Policy Characteristics'!$C:$C,0)))</f>
        <v>0.01</v>
      </c>
      <c r="O1442" s="446" t="str">
        <f>IF(ISBLANK(INDEX('Policy Characteristics'!I:I,MATCH($C1442,'Policy Characteristics'!$C:$C,0))),"",INDEX('Policy Characteristics'!I:I,MATCH($C1442,'Policy Characteristics'!$C:$C,0)))</f>
        <v>% reduction in cost</v>
      </c>
      <c r="P1442" s="446" t="str">
        <f>IF(ISBLANK(INDEX('Policy Characteristics'!J:J,MATCH($C1442,'Policy Characteristics'!$C:$C,0))),"",INDEX('Policy Characteristics'!J:J,MATCH($C1442,'Policy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2" s="446" t="str">
        <f>IF(ISBLANK(INDEX('Policy Characteristics'!K:K,MATCH($C1442,'Policy Characteristics'!$C:$C,0))),"",INDEX('Policy Characteristics'!K:K,MATCH($C1442,'Policy Characteristics'!$C:$C,0)))</f>
        <v>architectural-design.html#rnd</v>
      </c>
      <c r="R1442" s="446" t="str">
        <f>IF(ISBLANK(INDEX('Policy Characteristics'!L:L,MATCH($C1442,'Policy Characteristics'!$C:$C,0))),"",INDEX('Policy Characteristics'!L:L,MATCH($C1442,'Policy Characteristics'!$C:$C,0)))</f>
        <v>research-and-development.html</v>
      </c>
    </row>
    <row r="1443" spans="1:18" x14ac:dyDescent="0.25">
      <c r="A1443" s="446" t="str">
        <f>IF(ISBLANK(INDEX('Policy Characteristics'!A:A,MATCH($C1443,'Policy Characteristics'!$C:$C,0))),"",INDEX('Policy Characteristics'!A:A,MATCH($C1443,'Policy Characteristics'!$C:$C,0)))</f>
        <v>Research and Development</v>
      </c>
      <c r="B1443" s="467" t="str">
        <f>IF(ISBLANK(INDEX('Policy Characteristics'!B:B,MATCH($C1443,'Policy Characteristics'!$C:$C,0))),"",INDEX('Policy Characteristics'!B:B,MATCH($C1443,'Policy Characteristics'!$C:$C,0)))</f>
        <v>Capital Cost Reduction</v>
      </c>
      <c r="C1443" s="446" t="str">
        <f t="shared" si="65"/>
        <v>RnD Transportation Capital Cost Perc Reduction</v>
      </c>
      <c r="D1443" s="339" t="s">
        <v>2250</v>
      </c>
      <c r="E1443" s="339"/>
      <c r="F1443" s="339" t="s">
        <v>475</v>
      </c>
      <c r="G1443" s="339"/>
      <c r="H1443" s="20">
        <v>112</v>
      </c>
      <c r="I1443" s="468" t="s">
        <v>43</v>
      </c>
      <c r="J1443" s="469" t="str">
        <f>IF(ISBLANK(INDEX('Policy Characteristics'!D:D,MATCH($C1443,'Policy Characteristics'!$C:$C,0))),"",INDEX('Policy Characteristics'!D:D,MATCH($C1443,'Policy Characteristics'!$C:$C,0)))</f>
        <v>R&amp;D Capital Cost Reductions</v>
      </c>
      <c r="K1443" s="446" t="str">
        <f>IF(ISBLANK(INDEX('Policy Characteristics'!E:E,MATCH($C1443,'Policy Characteristics'!$C:$C,0))),"",INDEX('Policy Characteristics'!E:E,MATCH($C1443,'Policy Characteristics'!$C:$C,0)))</f>
        <v>RnD transportation capital cost reduction</v>
      </c>
      <c r="L1443" s="242">
        <f>IF(ISBLANK(INDEX('Policy Characteristics'!F:F,MATCH($C1443,'Policy Characteristics'!$C:$C,0))),"",INDEX('Policy Characteristics'!F:F,MATCH($C1443,'Policy Characteristics'!$C:$C,0)))</f>
        <v>0</v>
      </c>
      <c r="M1443" s="242">
        <f>IF(ISBLANK(INDEX('Policy Characteristics'!G:G,MATCH($C1443,'Policy Characteristics'!$C:$C,0))),"",INDEX('Policy Characteristics'!G:G,MATCH($C1443,'Policy Characteristics'!$C:$C,0)))</f>
        <v>0.4</v>
      </c>
      <c r="N1443" s="242">
        <f>IF(ISBLANK(INDEX('Policy Characteristics'!H:H,MATCH($C1443,'Policy Characteristics'!$C:$C,0))),"",INDEX('Policy Characteristics'!H:H,MATCH($C1443,'Policy Characteristics'!$C:$C,0)))</f>
        <v>0.01</v>
      </c>
      <c r="O1443" s="446" t="str">
        <f>IF(ISBLANK(INDEX('Policy Characteristics'!I:I,MATCH($C1443,'Policy Characteristics'!$C:$C,0))),"",INDEX('Policy Characteristics'!I:I,MATCH($C1443,'Policy Characteristics'!$C:$C,0)))</f>
        <v>% reduction in cost</v>
      </c>
      <c r="P1443" s="446" t="str">
        <f>IF(ISBLANK(INDEX('Policy Characteristics'!J:J,MATCH($C1443,'Policy Characteristics'!$C:$C,0))),"",INDEX('Policy Characteristics'!J:J,MATCH($C1443,'Policy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3" s="446" t="str">
        <f>IF(ISBLANK(INDEX('Policy Characteristics'!K:K,MATCH($C1443,'Policy Characteristics'!$C:$C,0))),"",INDEX('Policy Characteristics'!K:K,MATCH($C1443,'Policy Characteristics'!$C:$C,0)))</f>
        <v>architectural-design.html#rnd</v>
      </c>
      <c r="R1443" s="446" t="str">
        <f>IF(ISBLANK(INDEX('Policy Characteristics'!L:L,MATCH($C1443,'Policy Characteristics'!$C:$C,0))),"",INDEX('Policy Characteristics'!L:L,MATCH($C1443,'Policy Characteristics'!$C:$C,0)))</f>
        <v>research-and-development.html</v>
      </c>
    </row>
    <row r="1444" spans="1:18" x14ac:dyDescent="0.25">
      <c r="A1444" s="446" t="str">
        <f>IF(ISBLANK(INDEX('Policy Characteristics'!A:A,MATCH($C1444,'Policy Characteristics'!$C:$C,0))),"",INDEX('Policy Characteristics'!A:A,MATCH($C1444,'Policy Characteristics'!$C:$C,0)))</f>
        <v>Research and Development</v>
      </c>
      <c r="B1444" s="467" t="str">
        <f>IF(ISBLANK(INDEX('Policy Characteristics'!B:B,MATCH($C1444,'Policy Characteristics'!$C:$C,0))),"",INDEX('Policy Characteristics'!B:B,MATCH($C1444,'Policy Characteristics'!$C:$C,0)))</f>
        <v>Capital Cost Reduction</v>
      </c>
      <c r="C1444" s="446" t="str">
        <f t="shared" si="65"/>
        <v>RnD Transportation Capital Cost Perc Reduction</v>
      </c>
      <c r="D1444" s="339" t="s">
        <v>2509</v>
      </c>
      <c r="E1444" s="339"/>
      <c r="F1444" s="339" t="s">
        <v>2792</v>
      </c>
      <c r="G1444" s="339"/>
      <c r="H1444" s="20">
        <v>113</v>
      </c>
      <c r="I1444" s="468" t="s">
        <v>43</v>
      </c>
      <c r="J1444" s="469" t="str">
        <f>IF(ISBLANK(INDEX('Policy Characteristics'!D:D,MATCH($C1444,'Policy Characteristics'!$C:$C,0))),"",INDEX('Policy Characteristics'!D:D,MATCH($C1444,'Policy Characteristics'!$C:$C,0)))</f>
        <v>R&amp;D Capital Cost Reductions</v>
      </c>
      <c r="K1444" s="446" t="str">
        <f>IF(ISBLANK(INDEX('Policy Characteristics'!E:E,MATCH($C1444,'Policy Characteristics'!$C:$C,0))),"",INDEX('Policy Characteristics'!E:E,MATCH($C1444,'Policy Characteristics'!$C:$C,0)))</f>
        <v>RnD transportation capital cost reduction</v>
      </c>
      <c r="L1444" s="242">
        <f>IF(ISBLANK(INDEX('Policy Characteristics'!F:F,MATCH($C1444,'Policy Characteristics'!$C:$C,0))),"",INDEX('Policy Characteristics'!F:F,MATCH($C1444,'Policy Characteristics'!$C:$C,0)))</f>
        <v>0</v>
      </c>
      <c r="M1444" s="242">
        <f>IF(ISBLANK(INDEX('Policy Characteristics'!G:G,MATCH($C1444,'Policy Characteristics'!$C:$C,0))),"",INDEX('Policy Characteristics'!G:G,MATCH($C1444,'Policy Characteristics'!$C:$C,0)))</f>
        <v>0.4</v>
      </c>
      <c r="N1444" s="242">
        <f>IF(ISBLANK(INDEX('Policy Characteristics'!H:H,MATCH($C1444,'Policy Characteristics'!$C:$C,0))),"",INDEX('Policy Characteristics'!H:H,MATCH($C1444,'Policy Characteristics'!$C:$C,0)))</f>
        <v>0.01</v>
      </c>
      <c r="O1444" s="446" t="str">
        <f>IF(ISBLANK(INDEX('Policy Characteristics'!I:I,MATCH($C1444,'Policy Characteristics'!$C:$C,0))),"",INDEX('Policy Characteristics'!I:I,MATCH($C1444,'Policy Characteristics'!$C:$C,0)))</f>
        <v>% reduction in cost</v>
      </c>
      <c r="P1444" s="446" t="str">
        <f>IF(ISBLANK(INDEX('Policy Characteristics'!J:J,MATCH($C1444,'Policy Characteristics'!$C:$C,0))),"",INDEX('Policy Characteristics'!J:J,MATCH($C1444,'Policy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4" s="446" t="str">
        <f>IF(ISBLANK(INDEX('Policy Characteristics'!K:K,MATCH($C1444,'Policy Characteristics'!$C:$C,0))),"",INDEX('Policy Characteristics'!K:K,MATCH($C1444,'Policy Characteristics'!$C:$C,0)))</f>
        <v>architectural-design.html#rnd</v>
      </c>
      <c r="R1444" s="446" t="str">
        <f>IF(ISBLANK(INDEX('Policy Characteristics'!L:L,MATCH($C1444,'Policy Characteristics'!$C:$C,0))),"",INDEX('Policy Characteristics'!L:L,MATCH($C1444,'Policy Characteristics'!$C:$C,0)))</f>
        <v>research-and-development.html</v>
      </c>
    </row>
    <row r="1445" spans="1:18" x14ac:dyDescent="0.25">
      <c r="A1445" s="446" t="str">
        <f>IF(ISBLANK(INDEX('Policy Characteristics'!A:A,MATCH($C1445,'Policy Characteristics'!$C:$C,0))),"",INDEX('Policy Characteristics'!A:A,MATCH($C1445,'Policy Characteristics'!$C:$C,0)))</f>
        <v>Research and Development</v>
      </c>
      <c r="B1445" s="467" t="str">
        <f>IF(ISBLANK(INDEX('Policy Characteristics'!B:B,MATCH($C1445,'Policy Characteristics'!$C:$C,0))),"",INDEX('Policy Characteristics'!B:B,MATCH($C1445,'Policy Characteristics'!$C:$C,0)))</f>
        <v>Capital Cost Reduction</v>
      </c>
      <c r="C1445" s="446" t="str">
        <f t="shared" si="65"/>
        <v>RnD Transportation Capital Cost Perc Reduction</v>
      </c>
      <c r="D1445" s="339" t="s">
        <v>2508</v>
      </c>
      <c r="E1445" s="339"/>
      <c r="F1445" s="339" t="s">
        <v>2793</v>
      </c>
      <c r="G1445" s="339"/>
      <c r="H1445" s="20">
        <v>523</v>
      </c>
      <c r="I1445" s="468" t="s">
        <v>43</v>
      </c>
      <c r="J1445" s="469" t="str">
        <f>IF(ISBLANK(INDEX('Policy Characteristics'!D:D,MATCH($C1445,'Policy Characteristics'!$C:$C,0))),"",INDEX('Policy Characteristics'!D:D,MATCH($C1445,'Policy Characteristics'!$C:$C,0)))</f>
        <v>R&amp;D Capital Cost Reductions</v>
      </c>
      <c r="K1445" s="446" t="str">
        <f>IF(ISBLANK(INDEX('Policy Characteristics'!E:E,MATCH($C1445,'Policy Characteristics'!$C:$C,0))),"",INDEX('Policy Characteristics'!E:E,MATCH($C1445,'Policy Characteristics'!$C:$C,0)))</f>
        <v>RnD transportation capital cost reduction</v>
      </c>
      <c r="L1445" s="242">
        <f>IF(ISBLANK(INDEX('Policy Characteristics'!F:F,MATCH($C1445,'Policy Characteristics'!$C:$C,0))),"",INDEX('Policy Characteristics'!F:F,MATCH($C1445,'Policy Characteristics'!$C:$C,0)))</f>
        <v>0</v>
      </c>
      <c r="M1445" s="242">
        <f>IF(ISBLANK(INDEX('Policy Characteristics'!G:G,MATCH($C1445,'Policy Characteristics'!$C:$C,0))),"",INDEX('Policy Characteristics'!G:G,MATCH($C1445,'Policy Characteristics'!$C:$C,0)))</f>
        <v>0.4</v>
      </c>
      <c r="N1445" s="242">
        <f>IF(ISBLANK(INDEX('Policy Characteristics'!H:H,MATCH($C1445,'Policy Characteristics'!$C:$C,0))),"",INDEX('Policy Characteristics'!H:H,MATCH($C1445,'Policy Characteristics'!$C:$C,0)))</f>
        <v>0.01</v>
      </c>
      <c r="O1445" s="446" t="str">
        <f>IF(ISBLANK(INDEX('Policy Characteristics'!I:I,MATCH($C1445,'Policy Characteristics'!$C:$C,0))),"",INDEX('Policy Characteristics'!I:I,MATCH($C1445,'Policy Characteristics'!$C:$C,0)))</f>
        <v>% reduction in cost</v>
      </c>
      <c r="P1445" s="446" t="str">
        <f>IF(ISBLANK(INDEX('Policy Characteristics'!J:J,MATCH($C1445,'Policy Characteristics'!$C:$C,0))),"",INDEX('Policy Characteristics'!J:J,MATCH($C1445,'Policy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5" s="446" t="str">
        <f>IF(ISBLANK(INDEX('Policy Characteristics'!K:K,MATCH($C1445,'Policy Characteristics'!$C:$C,0))),"",INDEX('Policy Characteristics'!K:K,MATCH($C1445,'Policy Characteristics'!$C:$C,0)))</f>
        <v>architectural-design.html#rnd</v>
      </c>
      <c r="R1445" s="446" t="str">
        <f>IF(ISBLANK(INDEX('Policy Characteristics'!L:L,MATCH($C1445,'Policy Characteristics'!$C:$C,0))),"",INDEX('Policy Characteristics'!L:L,MATCH($C1445,'Policy Characteristics'!$C:$C,0)))</f>
        <v>research-and-development.html</v>
      </c>
    </row>
    <row r="1446" spans="1:18" s="295" customFormat="1" x14ac:dyDescent="0.25">
      <c r="A1446" s="446" t="str">
        <f>IF(ISBLANK(INDEX('Policy Characteristics'!A:A,MATCH($C1446,'Policy Characteristics'!$C:$C,0))),"",INDEX('Policy Characteristics'!A:A,MATCH($C1446,'Policy Characteristics'!$C:$C,0)))</f>
        <v>Research and Development</v>
      </c>
      <c r="B1446" s="467" t="str">
        <f>IF(ISBLANK(INDEX('Policy Characteristics'!B:B,MATCH($C1446,'Policy Characteristics'!$C:$C,0))),"",INDEX('Policy Characteristics'!B:B,MATCH($C1446,'Policy Characteristics'!$C:$C,0)))</f>
        <v>Direct Air Capture</v>
      </c>
      <c r="C1446" s="295" t="s">
        <v>2803</v>
      </c>
      <c r="D1446" s="294"/>
      <c r="E1446" s="294"/>
      <c r="F1446" s="294"/>
      <c r="G1446" s="294"/>
      <c r="H1446" s="297">
        <v>525</v>
      </c>
      <c r="I1446" s="470" t="s">
        <v>43</v>
      </c>
      <c r="J1446" s="469" t="str">
        <f>IF(ISBLANK(INDEX('Policy Characteristics'!D:D,MATCH($C1446,'Policy Characteristics'!$C:$C,0))),"",INDEX('Policy Characteristics'!D:D,MATCH($C1446,'Policy Characteristics'!$C:$C,0)))</f>
        <v>Direct Air Capture</v>
      </c>
      <c r="K1446" s="446" t="str">
        <f>IF(ISBLANK(INDEX('Policy Characteristics'!E:E,MATCH($C1446,'Policy Characteristics'!$C:$C,0))),"",INDEX('Policy Characteristics'!E:E,MATCH($C1446,'Policy Characteristics'!$C:$C,0)))</f>
        <v>geoeng direct air capture</v>
      </c>
      <c r="L1446" s="242">
        <f>IF(ISBLANK(INDEX('Policy Characteristics'!F:F,MATCH($C1446,'Policy Characteristics'!$C:$C,0))),"",INDEX('Policy Characteristics'!F:F,MATCH($C1446,'Policy Characteristics'!$C:$C,0)))</f>
        <v>0</v>
      </c>
      <c r="M1446" s="242">
        <f>IF(ISBLANK(INDEX('Policy Characteristics'!G:G,MATCH($C1446,'Policy Characteristics'!$C:$C,0))),"",INDEX('Policy Characteristics'!G:G,MATCH($C1446,'Policy Characteristics'!$C:$C,0)))</f>
        <v>1</v>
      </c>
      <c r="N1446" s="242">
        <f>IF(ISBLANK(INDEX('Policy Characteristics'!H:H,MATCH($C1446,'Policy Characteristics'!$C:$C,0))),"",INDEX('Policy Characteristics'!H:H,MATCH($C1446,'Policy Characteristics'!$C:$C,0)))</f>
        <v>0.01</v>
      </c>
      <c r="O1446" s="446" t="str">
        <f>IF(ISBLANK(INDEX('Policy Characteristics'!I:I,MATCH($C1446,'Policy Characteristics'!$C:$C,0))),"",INDEX('Policy Characteristics'!I:I,MATCH($C1446,'Policy Characteristics'!$C:$C,0)))</f>
        <v>% of potential achieved</v>
      </c>
      <c r="P1446" s="446" t="str">
        <f>IF(ISBLANK(INDEX('Policy Characteristics'!J:J,MATCH($C1446,'Policy Characteristics'!$C:$C,0))),"",INDEX('Policy Characteristics'!J:J,MATCH($C1446,'Policy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446" s="446" t="str">
        <f>IF(ISBLANK(INDEX('Policy Characteristics'!K:K,MATCH($C1446,'Policy Characteristics'!$C:$C,0))),"",INDEX('Policy Characteristics'!K:K,MATCH($C1446,'Policy Characteristics'!$C:$C,0)))</f>
        <v>direct-air-capture.html#dac</v>
      </c>
      <c r="R1446" s="446" t="str">
        <f>IF(ISBLANK(INDEX('Policy Characteristics'!L:L,MATCH($C1446,'Policy Characteristics'!$C:$C,0))),"",INDEX('Policy Characteristics'!L:L,MATCH($C1446,'Policy Characteristics'!$C:$C,0)))</f>
        <v>direct-air-capture.html</v>
      </c>
    </row>
    <row r="1447" spans="1:18" s="295" customFormat="1" x14ac:dyDescent="0.25">
      <c r="A1447" s="446" t="str">
        <f>IF(ISBLANK(INDEX('Policy Characteristics'!A:A,MATCH($C1447,'Policy Characteristics'!$C:$C,0))),"",INDEX('Policy Characteristics'!A:A,MATCH($C1447,'Policy Characteristics'!$C:$C,0)))</f>
        <v>Research and Development</v>
      </c>
      <c r="B1447" s="467" t="str">
        <f>IF(ISBLANK(INDEX('Policy Characteristics'!B:B,MATCH($C1447,'Policy Characteristics'!$C:$C,0))),"",INDEX('Policy Characteristics'!B:B,MATCH($C1447,'Policy Characteristics'!$C:$C,0)))</f>
        <v>Enhanced Rock Weathering</v>
      </c>
      <c r="C1447" s="295" t="s">
        <v>3759</v>
      </c>
      <c r="D1447" s="294"/>
      <c r="E1447" s="294"/>
      <c r="F1447" s="294"/>
      <c r="G1447" s="294"/>
      <c r="H1447" s="297">
        <v>2313</v>
      </c>
      <c r="I1447" s="470" t="s">
        <v>43</v>
      </c>
      <c r="J1447" s="469" t="str">
        <f>IF(ISBLANK(INDEX('Policy Characteristics'!D:D,MATCH($C1447,'Policy Characteristics'!$C:$C,0))),"",INDEX('Policy Characteristics'!D:D,MATCH($C1447,'Policy Characteristics'!$C:$C,0)))</f>
        <v>Enhanced Rock Weathering</v>
      </c>
      <c r="K1447" s="446" t="str">
        <f>IF(ISBLANK(INDEX('Policy Characteristics'!E:E,MATCH($C1447,'Policy Characteristics'!$C:$C,0))),"",INDEX('Policy Characteristics'!E:E,MATCH($C1447,'Policy Characteristics'!$C:$C,0)))</f>
        <v>geoeng enhanced rock weathering</v>
      </c>
      <c r="L1447" s="242">
        <f>IF(ISBLANK(INDEX('Policy Characteristics'!F:F,MATCH($C1447,'Policy Characteristics'!$C:$C,0))),"",INDEX('Policy Characteristics'!F:F,MATCH($C1447,'Policy Characteristics'!$C:$C,0)))</f>
        <v>0</v>
      </c>
      <c r="M1447" s="242">
        <f>IF(ISBLANK(INDEX('Policy Characteristics'!G:G,MATCH($C1447,'Policy Characteristics'!$C:$C,0))),"",INDEX('Policy Characteristics'!G:G,MATCH($C1447,'Policy Characteristics'!$C:$C,0)))</f>
        <v>1</v>
      </c>
      <c r="N1447" s="242">
        <f>IF(ISBLANK(INDEX('Policy Characteristics'!H:H,MATCH($C1447,'Policy Characteristics'!$C:$C,0))),"",INDEX('Policy Characteristics'!H:H,MATCH($C1447,'Policy Characteristics'!$C:$C,0)))</f>
        <v>0.01</v>
      </c>
      <c r="O1447" s="446" t="str">
        <f>IF(ISBLANK(INDEX('Policy Characteristics'!I:I,MATCH($C1447,'Policy Characteristics'!$C:$C,0))),"",INDEX('Policy Characteristics'!I:I,MATCH($C1447,'Policy Characteristics'!$C:$C,0)))</f>
        <v>% of potential achieved</v>
      </c>
      <c r="P1447" s="446" t="str">
        <f>IF(ISBLANK(INDEX('Policy Characteristics'!J:J,MATCH($C1447,'Policy Characteristics'!$C:$C,0))),"",INDEX('Policy Characteristics'!J:J,MATCH($C1447,'Policy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447" s="446" t="str">
        <f>IF(ISBLANK(INDEX('Policy Characteristics'!K:K,MATCH($C1447,'Policy Characteristics'!$C:$C,0))),"",INDEX('Policy Characteristics'!K:K,MATCH($C1447,'Policy Characteristics'!$C:$C,0)))</f>
        <v/>
      </c>
      <c r="R1447" s="446" t="str">
        <f>IF(ISBLANK(INDEX('Policy Characteristics'!L:L,MATCH($C1447,'Policy Characteristics'!$C:$C,0))),"",INDEX('Policy Characteristics'!L:L,MATCH($C1447,'Policy Characteristics'!$C:$C,0)))</f>
        <v/>
      </c>
    </row>
    <row r="1448" spans="1:18" x14ac:dyDescent="0.25">
      <c r="A1448" s="446" t="str">
        <f>IF(ISBLANK(INDEX('Policy Characteristics'!A:A,MATCH($C1448,'Policy Characteristics'!$C:$C,0))),"",INDEX('Policy Characteristics'!A:A,MATCH($C1448,'Policy Characteristics'!$C:$C,0)))</f>
        <v>Research and Development</v>
      </c>
      <c r="B1448" s="467" t="str">
        <f>IF(ISBLANK(INDEX('Policy Characteristics'!B:B,MATCH($C1448,'Policy Characteristics'!$C:$C,0))),"",INDEX('Policy Characteristics'!B:B,MATCH($C1448,'Policy Characteristics'!$C:$C,0)))</f>
        <v>Fuel Use Reduction</v>
      </c>
      <c r="C1448" t="s">
        <v>294</v>
      </c>
      <c r="D1448" s="339" t="s">
        <v>115</v>
      </c>
      <c r="E1448" s="339"/>
      <c r="F1448" s="339" t="s">
        <v>316</v>
      </c>
      <c r="G1448" s="339"/>
      <c r="H1448" s="20">
        <v>114</v>
      </c>
      <c r="I1448" s="468" t="s">
        <v>43</v>
      </c>
      <c r="J1448" s="469" t="str">
        <f>IF(ISBLANK(INDEX('Policy Characteristics'!D:D,MATCH($C1448,'Policy Characteristics'!$C:$C,0))),"",INDEX('Policy Characteristics'!D:D,MATCH($C1448,'Policy Characteristics'!$C:$C,0)))</f>
        <v>R&amp;D Fuel Use Reductions</v>
      </c>
      <c r="K1448" s="446" t="str">
        <f>IF(ISBLANK(INDEX('Policy Characteristics'!E:E,MATCH($C1448,'Policy Characteristics'!$C:$C,0))),"",INDEX('Policy Characteristics'!E:E,MATCH($C1448,'Policy Characteristics'!$C:$C,0)))</f>
        <v>RnD building fuel use reduction</v>
      </c>
      <c r="L1448" s="242">
        <f>IF(ISBLANK(INDEX('Policy Characteristics'!F:F,MATCH($C1448,'Policy Characteristics'!$C:$C,0))),"",INDEX('Policy Characteristics'!F:F,MATCH($C1448,'Policy Characteristics'!$C:$C,0)))</f>
        <v>0</v>
      </c>
      <c r="M1448" s="242">
        <f>IF(ISBLANK(INDEX('Policy Characteristics'!G:G,MATCH($C1448,'Policy Characteristics'!$C:$C,0))),"",INDEX('Policy Characteristics'!G:G,MATCH($C1448,'Policy Characteristics'!$C:$C,0)))</f>
        <v>0.4</v>
      </c>
      <c r="N1448" s="242">
        <f>IF(ISBLANK(INDEX('Policy Characteristics'!H:H,MATCH($C1448,'Policy Characteristics'!$C:$C,0))),"",INDEX('Policy Characteristics'!H:H,MATCH($C1448,'Policy Characteristics'!$C:$C,0)))</f>
        <v>0.01</v>
      </c>
      <c r="O1448" s="446" t="str">
        <f>IF(ISBLANK(INDEX('Policy Characteristics'!I:I,MATCH($C1448,'Policy Characteristics'!$C:$C,0))),"",INDEX('Policy Characteristics'!I:I,MATCH($C1448,'Policy Characteristics'!$C:$C,0)))</f>
        <v>% reduction in fuel use</v>
      </c>
      <c r="P1448" s="446" t="str">
        <f>IF(ISBLANK(INDEX('Policy Characteristics'!J:J,MATCH($C1448,'Policy Characteristics'!$C:$C,0))),"",INDEX('Policy Characteristics'!J:J,MATCH($C1448,'Policy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8" s="446" t="str">
        <f>IF(ISBLANK(INDEX('Policy Characteristics'!K:K,MATCH($C1448,'Policy Characteristics'!$C:$C,0))),"",INDEX('Policy Characteristics'!K:K,MATCH($C1448,'Policy Characteristics'!$C:$C,0)))</f>
        <v>architectural-design.html#rnd</v>
      </c>
      <c r="R1448" s="446" t="str">
        <f>IF(ISBLANK(INDEX('Policy Characteristics'!L:L,MATCH($C1448,'Policy Characteristics'!$C:$C,0))),"",INDEX('Policy Characteristics'!L:L,MATCH($C1448,'Policy Characteristics'!$C:$C,0)))</f>
        <v>research-and-development.html</v>
      </c>
    </row>
    <row r="1449" spans="1:18" x14ac:dyDescent="0.25">
      <c r="A1449" s="446" t="str">
        <f>IF(ISBLANK(INDEX('Policy Characteristics'!A:A,MATCH($C1449,'Policy Characteristics'!$C:$C,0))),"",INDEX('Policy Characteristics'!A:A,MATCH($C1449,'Policy Characteristics'!$C:$C,0)))</f>
        <v>Research and Development</v>
      </c>
      <c r="B1449" s="467" t="str">
        <f>IF(ISBLANK(INDEX('Policy Characteristics'!B:B,MATCH($C1449,'Policy Characteristics'!$C:$C,0))),"",INDEX('Policy Characteristics'!B:B,MATCH($C1449,'Policy Characteristics'!$C:$C,0)))</f>
        <v>Fuel Use Reduction</v>
      </c>
      <c r="C1449" s="446" t="str">
        <f t="shared" ref="C1449:C1453" si="66">C$1448</f>
        <v>RnD Building Fuel Use Perc Reduction</v>
      </c>
      <c r="D1449" s="339" t="s">
        <v>116</v>
      </c>
      <c r="E1449" s="339"/>
      <c r="F1449" s="339" t="s">
        <v>317</v>
      </c>
      <c r="G1449" s="339"/>
      <c r="H1449" s="20">
        <v>115</v>
      </c>
      <c r="I1449" s="468" t="s">
        <v>43</v>
      </c>
      <c r="J1449" s="469" t="str">
        <f>IF(ISBLANK(INDEX('Policy Characteristics'!D:D,MATCH($C1449,'Policy Characteristics'!$C:$C,0))),"",INDEX('Policy Characteristics'!D:D,MATCH($C1449,'Policy Characteristics'!$C:$C,0)))</f>
        <v>R&amp;D Fuel Use Reductions</v>
      </c>
      <c r="K1449" s="446" t="str">
        <f>IF(ISBLANK(INDEX('Policy Characteristics'!E:E,MATCH($C1449,'Policy Characteristics'!$C:$C,0))),"",INDEX('Policy Characteristics'!E:E,MATCH($C1449,'Policy Characteristics'!$C:$C,0)))</f>
        <v>RnD building fuel use reduction</v>
      </c>
      <c r="L1449" s="242">
        <f>IF(ISBLANK(INDEX('Policy Characteristics'!F:F,MATCH($C1449,'Policy Characteristics'!$C:$C,0))),"",INDEX('Policy Characteristics'!F:F,MATCH($C1449,'Policy Characteristics'!$C:$C,0)))</f>
        <v>0</v>
      </c>
      <c r="M1449" s="242">
        <f>IF(ISBLANK(INDEX('Policy Characteristics'!G:G,MATCH($C1449,'Policy Characteristics'!$C:$C,0))),"",INDEX('Policy Characteristics'!G:G,MATCH($C1449,'Policy Characteristics'!$C:$C,0)))</f>
        <v>0.4</v>
      </c>
      <c r="N1449" s="242">
        <f>IF(ISBLANK(INDEX('Policy Characteristics'!H:H,MATCH($C1449,'Policy Characteristics'!$C:$C,0))),"",INDEX('Policy Characteristics'!H:H,MATCH($C1449,'Policy Characteristics'!$C:$C,0)))</f>
        <v>0.01</v>
      </c>
      <c r="O1449" s="446" t="str">
        <f>IF(ISBLANK(INDEX('Policy Characteristics'!I:I,MATCH($C1449,'Policy Characteristics'!$C:$C,0))),"",INDEX('Policy Characteristics'!I:I,MATCH($C1449,'Policy Characteristics'!$C:$C,0)))</f>
        <v>% reduction in fuel use</v>
      </c>
      <c r="P1449" s="446" t="str">
        <f>IF(ISBLANK(INDEX('Policy Characteristics'!J:J,MATCH($C1449,'Policy Characteristics'!$C:$C,0))),"",INDEX('Policy Characteristics'!J:J,MATCH($C1449,'Policy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9" s="446" t="str">
        <f>IF(ISBLANK(INDEX('Policy Characteristics'!K:K,MATCH($C1449,'Policy Characteristics'!$C:$C,0))),"",INDEX('Policy Characteristics'!K:K,MATCH($C1449,'Policy Characteristics'!$C:$C,0)))</f>
        <v>architectural-design.html#rnd</v>
      </c>
      <c r="R1449" s="446" t="str">
        <f>IF(ISBLANK(INDEX('Policy Characteristics'!L:L,MATCH($C1449,'Policy Characteristics'!$C:$C,0))),"",INDEX('Policy Characteristics'!L:L,MATCH($C1449,'Policy Characteristics'!$C:$C,0)))</f>
        <v>research-and-development.html</v>
      </c>
    </row>
    <row r="1450" spans="1:18" x14ac:dyDescent="0.25">
      <c r="A1450" s="446" t="str">
        <f>IF(ISBLANK(INDEX('Policy Characteristics'!A:A,MATCH($C1450,'Policy Characteristics'!$C:$C,0))),"",INDEX('Policy Characteristics'!A:A,MATCH($C1450,'Policy Characteristics'!$C:$C,0)))</f>
        <v>Research and Development</v>
      </c>
      <c r="B1450" s="467" t="str">
        <f>IF(ISBLANK(INDEX('Policy Characteristics'!B:B,MATCH($C1450,'Policy Characteristics'!$C:$C,0))),"",INDEX('Policy Characteristics'!B:B,MATCH($C1450,'Policy Characteristics'!$C:$C,0)))</f>
        <v>Fuel Use Reduction</v>
      </c>
      <c r="C1450" s="446" t="str">
        <f t="shared" si="66"/>
        <v>RnD Building Fuel Use Perc Reduction</v>
      </c>
      <c r="D1450" s="339" t="s">
        <v>117</v>
      </c>
      <c r="E1450" s="339"/>
      <c r="F1450" s="339" t="s">
        <v>318</v>
      </c>
      <c r="G1450" s="339"/>
      <c r="H1450" s="20">
        <v>750</v>
      </c>
      <c r="I1450" s="468" t="s">
        <v>44</v>
      </c>
      <c r="J1450" s="469" t="str">
        <f>IF(ISBLANK(INDEX('Policy Characteristics'!D:D,MATCH($C1450,'Policy Characteristics'!$C:$C,0))),"",INDEX('Policy Characteristics'!D:D,MATCH($C1450,'Policy Characteristics'!$C:$C,0)))</f>
        <v>R&amp;D Fuel Use Reductions</v>
      </c>
      <c r="K1450" s="446" t="str">
        <f>IF(ISBLANK(INDEX('Policy Characteristics'!E:E,MATCH($C1450,'Policy Characteristics'!$C:$C,0))),"",INDEX('Policy Characteristics'!E:E,MATCH($C1450,'Policy Characteristics'!$C:$C,0)))</f>
        <v>RnD building fuel use reduction</v>
      </c>
      <c r="L1450" s="242">
        <f>IF(ISBLANK(INDEX('Policy Characteristics'!F:F,MATCH($C1450,'Policy Characteristics'!$C:$C,0))),"",INDEX('Policy Characteristics'!F:F,MATCH($C1450,'Policy Characteristics'!$C:$C,0)))</f>
        <v>0</v>
      </c>
      <c r="M1450" s="242">
        <f>IF(ISBLANK(INDEX('Policy Characteristics'!G:G,MATCH($C1450,'Policy Characteristics'!$C:$C,0))),"",INDEX('Policy Characteristics'!G:G,MATCH($C1450,'Policy Characteristics'!$C:$C,0)))</f>
        <v>0.4</v>
      </c>
      <c r="N1450" s="242">
        <f>IF(ISBLANK(INDEX('Policy Characteristics'!H:H,MATCH($C1450,'Policy Characteristics'!$C:$C,0))),"",INDEX('Policy Characteristics'!H:H,MATCH($C1450,'Policy Characteristics'!$C:$C,0)))</f>
        <v>0.01</v>
      </c>
      <c r="O1450" s="446" t="str">
        <f>IF(ISBLANK(INDEX('Policy Characteristics'!I:I,MATCH($C1450,'Policy Characteristics'!$C:$C,0))),"",INDEX('Policy Characteristics'!I:I,MATCH($C1450,'Policy Characteristics'!$C:$C,0)))</f>
        <v>% reduction in fuel use</v>
      </c>
      <c r="P1450" s="446" t="str">
        <f>IF(ISBLANK(INDEX('Policy Characteristics'!J:J,MATCH($C1450,'Policy Characteristics'!$C:$C,0))),"",INDEX('Policy Characteristics'!J:J,MATCH($C1450,'Policy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0" s="446" t="str">
        <f>IF(ISBLANK(INDEX('Policy Characteristics'!K:K,MATCH($C1450,'Policy Characteristics'!$C:$C,0))),"",INDEX('Policy Characteristics'!K:K,MATCH($C1450,'Policy Characteristics'!$C:$C,0)))</f>
        <v>architectural-design.html#rnd</v>
      </c>
      <c r="R1450" s="446" t="str">
        <f>IF(ISBLANK(INDEX('Policy Characteristics'!L:L,MATCH($C1450,'Policy Characteristics'!$C:$C,0))),"",INDEX('Policy Characteristics'!L:L,MATCH($C1450,'Policy Characteristics'!$C:$C,0)))</f>
        <v>research-and-development.html</v>
      </c>
    </row>
    <row r="1451" spans="1:18" x14ac:dyDescent="0.25">
      <c r="A1451" s="446" t="str">
        <f>IF(ISBLANK(INDEX('Policy Characteristics'!A:A,MATCH($C1451,'Policy Characteristics'!$C:$C,0))),"",INDEX('Policy Characteristics'!A:A,MATCH($C1451,'Policy Characteristics'!$C:$C,0)))</f>
        <v>Research and Development</v>
      </c>
      <c r="B1451" s="467" t="str">
        <f>IF(ISBLANK(INDEX('Policy Characteristics'!B:B,MATCH($C1451,'Policy Characteristics'!$C:$C,0))),"",INDEX('Policy Characteristics'!B:B,MATCH($C1451,'Policy Characteristics'!$C:$C,0)))</f>
        <v>Fuel Use Reduction</v>
      </c>
      <c r="C1451" s="446" t="str">
        <f t="shared" si="66"/>
        <v>RnD Building Fuel Use Perc Reduction</v>
      </c>
      <c r="D1451" s="339" t="s">
        <v>118</v>
      </c>
      <c r="E1451" s="339"/>
      <c r="F1451" s="339" t="s">
        <v>319</v>
      </c>
      <c r="G1451" s="339"/>
      <c r="H1451" s="20">
        <v>117</v>
      </c>
      <c r="I1451" s="468" t="s">
        <v>43</v>
      </c>
      <c r="J1451" s="469" t="str">
        <f>IF(ISBLANK(INDEX('Policy Characteristics'!D:D,MATCH($C1451,'Policy Characteristics'!$C:$C,0))),"",INDEX('Policy Characteristics'!D:D,MATCH($C1451,'Policy Characteristics'!$C:$C,0)))</f>
        <v>R&amp;D Fuel Use Reductions</v>
      </c>
      <c r="K1451" s="446" t="str">
        <f>IF(ISBLANK(INDEX('Policy Characteristics'!E:E,MATCH($C1451,'Policy Characteristics'!$C:$C,0))),"",INDEX('Policy Characteristics'!E:E,MATCH($C1451,'Policy Characteristics'!$C:$C,0)))</f>
        <v>RnD building fuel use reduction</v>
      </c>
      <c r="L1451" s="242">
        <f>IF(ISBLANK(INDEX('Policy Characteristics'!F:F,MATCH($C1451,'Policy Characteristics'!$C:$C,0))),"",INDEX('Policy Characteristics'!F:F,MATCH($C1451,'Policy Characteristics'!$C:$C,0)))</f>
        <v>0</v>
      </c>
      <c r="M1451" s="242">
        <f>IF(ISBLANK(INDEX('Policy Characteristics'!G:G,MATCH($C1451,'Policy Characteristics'!$C:$C,0))),"",INDEX('Policy Characteristics'!G:G,MATCH($C1451,'Policy Characteristics'!$C:$C,0)))</f>
        <v>0.4</v>
      </c>
      <c r="N1451" s="242">
        <f>IF(ISBLANK(INDEX('Policy Characteristics'!H:H,MATCH($C1451,'Policy Characteristics'!$C:$C,0))),"",INDEX('Policy Characteristics'!H:H,MATCH($C1451,'Policy Characteristics'!$C:$C,0)))</f>
        <v>0.01</v>
      </c>
      <c r="O1451" s="446" t="str">
        <f>IF(ISBLANK(INDEX('Policy Characteristics'!I:I,MATCH($C1451,'Policy Characteristics'!$C:$C,0))),"",INDEX('Policy Characteristics'!I:I,MATCH($C1451,'Policy Characteristics'!$C:$C,0)))</f>
        <v>% reduction in fuel use</v>
      </c>
      <c r="P1451" s="446" t="str">
        <f>IF(ISBLANK(INDEX('Policy Characteristics'!J:J,MATCH($C1451,'Policy Characteristics'!$C:$C,0))),"",INDEX('Policy Characteristics'!J:J,MATCH($C1451,'Policy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1" s="446" t="str">
        <f>IF(ISBLANK(INDEX('Policy Characteristics'!K:K,MATCH($C1451,'Policy Characteristics'!$C:$C,0))),"",INDEX('Policy Characteristics'!K:K,MATCH($C1451,'Policy Characteristics'!$C:$C,0)))</f>
        <v>architectural-design.html#rnd</v>
      </c>
      <c r="R1451" s="446" t="str">
        <f>IF(ISBLANK(INDEX('Policy Characteristics'!L:L,MATCH($C1451,'Policy Characteristics'!$C:$C,0))),"",INDEX('Policy Characteristics'!L:L,MATCH($C1451,'Policy Characteristics'!$C:$C,0)))</f>
        <v>research-and-development.html</v>
      </c>
    </row>
    <row r="1452" spans="1:18" x14ac:dyDescent="0.25">
      <c r="A1452" s="446" t="str">
        <f>IF(ISBLANK(INDEX('Policy Characteristics'!A:A,MATCH($C1452,'Policy Characteristics'!$C:$C,0))),"",INDEX('Policy Characteristics'!A:A,MATCH($C1452,'Policy Characteristics'!$C:$C,0)))</f>
        <v>Research and Development</v>
      </c>
      <c r="B1452" s="467" t="str">
        <f>IF(ISBLANK(INDEX('Policy Characteristics'!B:B,MATCH($C1452,'Policy Characteristics'!$C:$C,0))),"",INDEX('Policy Characteristics'!B:B,MATCH($C1452,'Policy Characteristics'!$C:$C,0)))</f>
        <v>Fuel Use Reduction</v>
      </c>
      <c r="C1452" s="446" t="str">
        <f t="shared" si="66"/>
        <v>RnD Building Fuel Use Perc Reduction</v>
      </c>
      <c r="D1452" s="339" t="s">
        <v>119</v>
      </c>
      <c r="E1452" s="339"/>
      <c r="F1452" s="339" t="s">
        <v>320</v>
      </c>
      <c r="G1452" s="339"/>
      <c r="H1452" s="20">
        <v>118</v>
      </c>
      <c r="I1452" s="468" t="s">
        <v>43</v>
      </c>
      <c r="J1452" s="469" t="str">
        <f>IF(ISBLANK(INDEX('Policy Characteristics'!D:D,MATCH($C1452,'Policy Characteristics'!$C:$C,0))),"",INDEX('Policy Characteristics'!D:D,MATCH($C1452,'Policy Characteristics'!$C:$C,0)))</f>
        <v>R&amp;D Fuel Use Reductions</v>
      </c>
      <c r="K1452" s="446" t="str">
        <f>IF(ISBLANK(INDEX('Policy Characteristics'!E:E,MATCH($C1452,'Policy Characteristics'!$C:$C,0))),"",INDEX('Policy Characteristics'!E:E,MATCH($C1452,'Policy Characteristics'!$C:$C,0)))</f>
        <v>RnD building fuel use reduction</v>
      </c>
      <c r="L1452" s="242">
        <f>IF(ISBLANK(INDEX('Policy Characteristics'!F:F,MATCH($C1452,'Policy Characteristics'!$C:$C,0))),"",INDEX('Policy Characteristics'!F:F,MATCH($C1452,'Policy Characteristics'!$C:$C,0)))</f>
        <v>0</v>
      </c>
      <c r="M1452" s="242">
        <f>IF(ISBLANK(INDEX('Policy Characteristics'!G:G,MATCH($C1452,'Policy Characteristics'!$C:$C,0))),"",INDEX('Policy Characteristics'!G:G,MATCH($C1452,'Policy Characteristics'!$C:$C,0)))</f>
        <v>0.4</v>
      </c>
      <c r="N1452" s="242">
        <f>IF(ISBLANK(INDEX('Policy Characteristics'!H:H,MATCH($C1452,'Policy Characteristics'!$C:$C,0))),"",INDEX('Policy Characteristics'!H:H,MATCH($C1452,'Policy Characteristics'!$C:$C,0)))</f>
        <v>0.01</v>
      </c>
      <c r="O1452" s="446" t="str">
        <f>IF(ISBLANK(INDEX('Policy Characteristics'!I:I,MATCH($C1452,'Policy Characteristics'!$C:$C,0))),"",INDEX('Policy Characteristics'!I:I,MATCH($C1452,'Policy Characteristics'!$C:$C,0)))</f>
        <v>% reduction in fuel use</v>
      </c>
      <c r="P1452" s="446" t="str">
        <f>IF(ISBLANK(INDEX('Policy Characteristics'!J:J,MATCH($C1452,'Policy Characteristics'!$C:$C,0))),"",INDEX('Policy Characteristics'!J:J,MATCH($C1452,'Policy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2" s="446" t="str">
        <f>IF(ISBLANK(INDEX('Policy Characteristics'!K:K,MATCH($C1452,'Policy Characteristics'!$C:$C,0))),"",INDEX('Policy Characteristics'!K:K,MATCH($C1452,'Policy Characteristics'!$C:$C,0)))</f>
        <v>architectural-design.html#rnd</v>
      </c>
      <c r="R1452" s="446" t="str">
        <f>IF(ISBLANK(INDEX('Policy Characteristics'!L:L,MATCH($C1452,'Policy Characteristics'!$C:$C,0))),"",INDEX('Policy Characteristics'!L:L,MATCH($C1452,'Policy Characteristics'!$C:$C,0)))</f>
        <v>research-and-development.html</v>
      </c>
    </row>
    <row r="1453" spans="1:18" x14ac:dyDescent="0.25">
      <c r="A1453" s="446" t="str">
        <f>IF(ISBLANK(INDEX('Policy Characteristics'!A:A,MATCH($C1453,'Policy Characteristics'!$C:$C,0))),"",INDEX('Policy Characteristics'!A:A,MATCH($C1453,'Policy Characteristics'!$C:$C,0)))</f>
        <v>Research and Development</v>
      </c>
      <c r="B1453" s="467" t="str">
        <f>IF(ISBLANK(INDEX('Policy Characteristics'!B:B,MATCH($C1453,'Policy Characteristics'!$C:$C,0))),"",INDEX('Policy Characteristics'!B:B,MATCH($C1453,'Policy Characteristics'!$C:$C,0)))</f>
        <v>Fuel Use Reduction</v>
      </c>
      <c r="C1453" s="446" t="str">
        <f t="shared" si="66"/>
        <v>RnD Building Fuel Use Perc Reduction</v>
      </c>
      <c r="D1453" s="339" t="s">
        <v>120</v>
      </c>
      <c r="E1453" s="339"/>
      <c r="F1453" s="339" t="s">
        <v>321</v>
      </c>
      <c r="G1453" s="339"/>
      <c r="H1453" s="20">
        <v>119</v>
      </c>
      <c r="I1453" s="468" t="s">
        <v>43</v>
      </c>
      <c r="J1453" s="469" t="str">
        <f>IF(ISBLANK(INDEX('Policy Characteristics'!D:D,MATCH($C1453,'Policy Characteristics'!$C:$C,0))),"",INDEX('Policy Characteristics'!D:D,MATCH($C1453,'Policy Characteristics'!$C:$C,0)))</f>
        <v>R&amp;D Fuel Use Reductions</v>
      </c>
      <c r="K1453" s="446" t="str">
        <f>IF(ISBLANK(INDEX('Policy Characteristics'!E:E,MATCH($C1453,'Policy Characteristics'!$C:$C,0))),"",INDEX('Policy Characteristics'!E:E,MATCH($C1453,'Policy Characteristics'!$C:$C,0)))</f>
        <v>RnD building fuel use reduction</v>
      </c>
      <c r="L1453" s="242">
        <f>IF(ISBLANK(INDEX('Policy Characteristics'!F:F,MATCH($C1453,'Policy Characteristics'!$C:$C,0))),"",INDEX('Policy Characteristics'!F:F,MATCH($C1453,'Policy Characteristics'!$C:$C,0)))</f>
        <v>0</v>
      </c>
      <c r="M1453" s="242">
        <f>IF(ISBLANK(INDEX('Policy Characteristics'!G:G,MATCH($C1453,'Policy Characteristics'!$C:$C,0))),"",INDEX('Policy Characteristics'!G:G,MATCH($C1453,'Policy Characteristics'!$C:$C,0)))</f>
        <v>0.4</v>
      </c>
      <c r="N1453" s="242">
        <f>IF(ISBLANK(INDEX('Policy Characteristics'!H:H,MATCH($C1453,'Policy Characteristics'!$C:$C,0))),"",INDEX('Policy Characteristics'!H:H,MATCH($C1453,'Policy Characteristics'!$C:$C,0)))</f>
        <v>0.01</v>
      </c>
      <c r="O1453" s="446" t="str">
        <f>IF(ISBLANK(INDEX('Policy Characteristics'!I:I,MATCH($C1453,'Policy Characteristics'!$C:$C,0))),"",INDEX('Policy Characteristics'!I:I,MATCH($C1453,'Policy Characteristics'!$C:$C,0)))</f>
        <v>% reduction in fuel use</v>
      </c>
      <c r="P1453" s="446" t="str">
        <f>IF(ISBLANK(INDEX('Policy Characteristics'!J:J,MATCH($C1453,'Policy Characteristics'!$C:$C,0))),"",INDEX('Policy Characteristics'!J:J,MATCH($C1453,'Policy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3" s="446" t="str">
        <f>IF(ISBLANK(INDEX('Policy Characteristics'!K:K,MATCH($C1453,'Policy Characteristics'!$C:$C,0))),"",INDEX('Policy Characteristics'!K:K,MATCH($C1453,'Policy Characteristics'!$C:$C,0)))</f>
        <v>architectural-design.html#rnd</v>
      </c>
      <c r="R1453" s="446" t="str">
        <f>IF(ISBLANK(INDEX('Policy Characteristics'!L:L,MATCH($C1453,'Policy Characteristics'!$C:$C,0))),"",INDEX('Policy Characteristics'!L:L,MATCH($C1453,'Policy Characteristics'!$C:$C,0)))</f>
        <v>research-and-development.html</v>
      </c>
    </row>
    <row r="1454" spans="1:18" x14ac:dyDescent="0.25">
      <c r="A1454" s="446" t="str">
        <f>IF(ISBLANK(INDEX('Policy Characteristics'!A:A,MATCH($C1454,'Policy Characteristics'!$C:$C,0))),"",INDEX('Policy Characteristics'!A:A,MATCH($C1454,'Policy Characteristics'!$C:$C,0)))</f>
        <v>Research and Development</v>
      </c>
      <c r="B1454" s="467" t="str">
        <f>IF(ISBLANK(INDEX('Policy Characteristics'!B:B,MATCH($C1454,'Policy Characteristics'!$C:$C,0))),"",INDEX('Policy Characteristics'!B:B,MATCH($C1454,'Policy Characteristics'!$C:$C,0)))</f>
        <v>Fuel Use Reduction</v>
      </c>
      <c r="C1454" t="s">
        <v>295</v>
      </c>
      <c r="D1454" s="339"/>
      <c r="E1454" s="339"/>
      <c r="F1454" s="339" t="s">
        <v>26</v>
      </c>
      <c r="G1454" s="339"/>
      <c r="H1454" s="20">
        <v>120</v>
      </c>
      <c r="I1454" s="468" t="s">
        <v>43</v>
      </c>
      <c r="J1454" s="469" t="str">
        <f>IF(ISBLANK(INDEX('Policy Characteristics'!D:D,MATCH($C1454,'Policy Characteristics'!$C:$C,0))),"",INDEX('Policy Characteristics'!D:D,MATCH($C1454,'Policy Characteristics'!$C:$C,0)))</f>
        <v>R&amp;D Fuel Use Reductions</v>
      </c>
      <c r="K1454" s="446" t="str">
        <f>IF(ISBLANK(INDEX('Policy Characteristics'!E:E,MATCH($C1454,'Policy Characteristics'!$C:$C,0))),"",INDEX('Policy Characteristics'!E:E,MATCH($C1454,'Policy Characteristics'!$C:$C,0)))</f>
        <v>RnD CCS fuel use reduction</v>
      </c>
      <c r="L1454" s="242">
        <f>IF(ISBLANK(INDEX('Policy Characteristics'!F:F,MATCH($C1454,'Policy Characteristics'!$C:$C,0))),"",INDEX('Policy Characteristics'!F:F,MATCH($C1454,'Policy Characteristics'!$C:$C,0)))</f>
        <v>0</v>
      </c>
      <c r="M1454" s="242">
        <f>IF(ISBLANK(INDEX('Policy Characteristics'!G:G,MATCH($C1454,'Policy Characteristics'!$C:$C,0))),"",INDEX('Policy Characteristics'!G:G,MATCH($C1454,'Policy Characteristics'!$C:$C,0)))</f>
        <v>0.4</v>
      </c>
      <c r="N1454" s="242">
        <f>IF(ISBLANK(INDEX('Policy Characteristics'!H:H,MATCH($C1454,'Policy Characteristics'!$C:$C,0))),"",INDEX('Policy Characteristics'!H:H,MATCH($C1454,'Policy Characteristics'!$C:$C,0)))</f>
        <v>0.01</v>
      </c>
      <c r="O1454" s="446" t="str">
        <f>IF(ISBLANK(INDEX('Policy Characteristics'!I:I,MATCH($C1454,'Policy Characteristics'!$C:$C,0))),"",INDEX('Policy Characteristics'!I:I,MATCH($C1454,'Policy Characteristics'!$C:$C,0)))</f>
        <v>% reduction in fuel use</v>
      </c>
      <c r="P1454" s="446" t="str">
        <f>IF(ISBLANK(INDEX('Policy Characteristics'!J:J,MATCH($C1454,'Policy Characteristics'!$C:$C,0))),"",INDEX('Policy Characteristics'!J:J,MATCH($C1454,'Policy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4" s="446" t="str">
        <f>IF(ISBLANK(INDEX('Policy Characteristics'!K:K,MATCH($C1454,'Policy Characteristics'!$C:$C,0))),"",INDEX('Policy Characteristics'!K:K,MATCH($C1454,'Policy Characteristics'!$C:$C,0)))</f>
        <v>architectural-design.html#rnd</v>
      </c>
      <c r="R1454" s="446" t="str">
        <f>IF(ISBLANK(INDEX('Policy Characteristics'!L:L,MATCH($C1454,'Policy Characteristics'!$C:$C,0))),"",INDEX('Policy Characteristics'!L:L,MATCH($C1454,'Policy Characteristics'!$C:$C,0)))</f>
        <v>research-and-development.html</v>
      </c>
    </row>
    <row r="1455" spans="1:18" x14ac:dyDescent="0.25">
      <c r="A1455" s="446" t="str">
        <f>IF(ISBLANK(INDEX('Policy Characteristics'!A:A,MATCH($C1455,'Policy Characteristics'!$C:$C,0))),"",INDEX('Policy Characteristics'!A:A,MATCH($C1455,'Policy Characteristics'!$C:$C,0)))</f>
        <v>Research and Development</v>
      </c>
      <c r="B1455" s="467" t="str">
        <f>IF(ISBLANK(INDEX('Policy Characteristics'!B:B,MATCH($C1455,'Policy Characteristics'!$C:$C,0))),"",INDEX('Policy Characteristics'!B:B,MATCH($C1455,'Policy Characteristics'!$C:$C,0)))</f>
        <v>Fuel Use Reduction</v>
      </c>
      <c r="C1455" t="s">
        <v>296</v>
      </c>
      <c r="D1455" s="339" t="s">
        <v>448</v>
      </c>
      <c r="E1455" s="339"/>
      <c r="F1455" s="339" t="s">
        <v>451</v>
      </c>
      <c r="G1455" s="339"/>
      <c r="H1455" s="20">
        <v>121</v>
      </c>
      <c r="I1455" s="468" t="s">
        <v>43</v>
      </c>
      <c r="J1455" s="469" t="str">
        <f>IF(ISBLANK(INDEX('Policy Characteristics'!D:D,MATCH($C1455,'Policy Characteristics'!$C:$C,0))),"",INDEX('Policy Characteristics'!D:D,MATCH($C1455,'Policy Characteristics'!$C:$C,0)))</f>
        <v>R&amp;D Fuel Use Reductions</v>
      </c>
      <c r="K1455" s="446" t="str">
        <f>IF(ISBLANK(INDEX('Policy Characteristics'!E:E,MATCH($C1455,'Policy Characteristics'!$C:$C,0))),"",INDEX('Policy Characteristics'!E:E,MATCH($C1455,'Policy Characteristics'!$C:$C,0)))</f>
        <v>RnD electricity fuel use reduction</v>
      </c>
      <c r="L1455" s="242">
        <f>IF(ISBLANK(INDEX('Policy Characteristics'!F:F,MATCH($C1455,'Policy Characteristics'!$C:$C,0))),"",INDEX('Policy Characteristics'!F:F,MATCH($C1455,'Policy Characteristics'!$C:$C,0)))</f>
        <v>0</v>
      </c>
      <c r="M1455" s="242">
        <f>IF(ISBLANK(INDEX('Policy Characteristics'!G:G,MATCH($C1455,'Policy Characteristics'!$C:$C,0))),"",INDEX('Policy Characteristics'!G:G,MATCH($C1455,'Policy Characteristics'!$C:$C,0)))</f>
        <v>0.4</v>
      </c>
      <c r="N1455" s="242">
        <f>IF(ISBLANK(INDEX('Policy Characteristics'!H:H,MATCH($C1455,'Policy Characteristics'!$C:$C,0))),"",INDEX('Policy Characteristics'!H:H,MATCH($C1455,'Policy Characteristics'!$C:$C,0)))</f>
        <v>0.01</v>
      </c>
      <c r="O1455" s="446" t="str">
        <f>IF(ISBLANK(INDEX('Policy Characteristics'!I:I,MATCH($C1455,'Policy Characteristics'!$C:$C,0))),"",INDEX('Policy Characteristics'!I:I,MATCH($C1455,'Policy Characteristics'!$C:$C,0)))</f>
        <v>% reduction in fuel use</v>
      </c>
      <c r="P1455" s="446" t="str">
        <f>IF(ISBLANK(INDEX('Policy Characteristics'!J:J,MATCH($C1455,'Policy Characteristics'!$C:$C,0))),"",INDEX('Policy Characteristics'!J:J,MATCH($C1455,'Policy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5" s="446" t="str">
        <f>IF(ISBLANK(INDEX('Policy Characteristics'!K:K,MATCH($C1455,'Policy Characteristics'!$C:$C,0))),"",INDEX('Policy Characteristics'!K:K,MATCH($C1455,'Policy Characteristics'!$C:$C,0)))</f>
        <v>architectural-design.html#rnd</v>
      </c>
      <c r="R1455" s="446" t="str">
        <f>IF(ISBLANK(INDEX('Policy Characteristics'!L:L,MATCH($C1455,'Policy Characteristics'!$C:$C,0))),"",INDEX('Policy Characteristics'!L:L,MATCH($C1455,'Policy Characteristics'!$C:$C,0)))</f>
        <v>research-and-development.html</v>
      </c>
    </row>
    <row r="1456" spans="1:18" x14ac:dyDescent="0.25">
      <c r="A1456" s="446" t="str">
        <f>IF(ISBLANK(INDEX('Policy Characteristics'!A:A,MATCH($C1456,'Policy Characteristics'!$C:$C,0))),"",INDEX('Policy Characteristics'!A:A,MATCH($C1456,'Policy Characteristics'!$C:$C,0)))</f>
        <v>Research and Development</v>
      </c>
      <c r="B1456" s="467" t="str">
        <f>IF(ISBLANK(INDEX('Policy Characteristics'!B:B,MATCH($C1456,'Policy Characteristics'!$C:$C,0))),"",INDEX('Policy Characteristics'!B:B,MATCH($C1456,'Policy Characteristics'!$C:$C,0)))</f>
        <v>Fuel Use Reduction</v>
      </c>
      <c r="C1456" s="446" t="str">
        <f t="shared" ref="C1456:C1463" si="67">C$1455</f>
        <v>RnD Electricity Fuel Use Perc Reduction</v>
      </c>
      <c r="D1456" s="294" t="s">
        <v>3488</v>
      </c>
      <c r="E1456" s="339"/>
      <c r="F1456" s="294" t="s">
        <v>3501</v>
      </c>
      <c r="G1456" s="339"/>
      <c r="H1456" s="20">
        <v>122</v>
      </c>
      <c r="I1456" s="468" t="s">
        <v>43</v>
      </c>
      <c r="J1456" s="469" t="str">
        <f>IF(ISBLANK(INDEX('Policy Characteristics'!D:D,MATCH($C1456,'Policy Characteristics'!$C:$C,0))),"",INDEX('Policy Characteristics'!D:D,MATCH($C1456,'Policy Characteristics'!$C:$C,0)))</f>
        <v>R&amp;D Fuel Use Reductions</v>
      </c>
      <c r="K1456" s="446" t="str">
        <f>IF(ISBLANK(INDEX('Policy Characteristics'!E:E,MATCH($C1456,'Policy Characteristics'!$C:$C,0))),"",INDEX('Policy Characteristics'!E:E,MATCH($C1456,'Policy Characteristics'!$C:$C,0)))</f>
        <v>RnD electricity fuel use reduction</v>
      </c>
      <c r="L1456" s="242">
        <f>IF(ISBLANK(INDEX('Policy Characteristics'!F:F,MATCH($C1456,'Policy Characteristics'!$C:$C,0))),"",INDEX('Policy Characteristics'!F:F,MATCH($C1456,'Policy Characteristics'!$C:$C,0)))</f>
        <v>0</v>
      </c>
      <c r="M1456" s="242">
        <f>IF(ISBLANK(INDEX('Policy Characteristics'!G:G,MATCH($C1456,'Policy Characteristics'!$C:$C,0))),"",INDEX('Policy Characteristics'!G:G,MATCH($C1456,'Policy Characteristics'!$C:$C,0)))</f>
        <v>0.4</v>
      </c>
      <c r="N1456" s="242">
        <f>IF(ISBLANK(INDEX('Policy Characteristics'!H:H,MATCH($C1456,'Policy Characteristics'!$C:$C,0))),"",INDEX('Policy Characteristics'!H:H,MATCH($C1456,'Policy Characteristics'!$C:$C,0)))</f>
        <v>0.01</v>
      </c>
      <c r="O1456" s="446" t="str">
        <f>IF(ISBLANK(INDEX('Policy Characteristics'!I:I,MATCH($C1456,'Policy Characteristics'!$C:$C,0))),"",INDEX('Policy Characteristics'!I:I,MATCH($C1456,'Policy Characteristics'!$C:$C,0)))</f>
        <v>% reduction in fuel use</v>
      </c>
      <c r="P1456" s="446" t="str">
        <f>IF(ISBLANK(INDEX('Policy Characteristics'!J:J,MATCH($C1456,'Policy Characteristics'!$C:$C,0))),"",INDEX('Policy Characteristics'!J:J,MATCH($C1456,'Policy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6" s="446" t="str">
        <f>IF(ISBLANK(INDEX('Policy Characteristics'!K:K,MATCH($C1456,'Policy Characteristics'!$C:$C,0))),"",INDEX('Policy Characteristics'!K:K,MATCH($C1456,'Policy Characteristics'!$C:$C,0)))</f>
        <v>architectural-design.html#rnd</v>
      </c>
      <c r="R1456" s="446" t="str">
        <f>IF(ISBLANK(INDEX('Policy Characteristics'!L:L,MATCH($C1456,'Policy Characteristics'!$C:$C,0))),"",INDEX('Policy Characteristics'!L:L,MATCH($C1456,'Policy Characteristics'!$C:$C,0)))</f>
        <v>research-and-development.html</v>
      </c>
    </row>
    <row r="1457" spans="1:18" x14ac:dyDescent="0.25">
      <c r="A1457" s="446" t="str">
        <f>IF(ISBLANK(INDEX('Policy Characteristics'!A:A,MATCH($C1457,'Policy Characteristics'!$C:$C,0))),"",INDEX('Policy Characteristics'!A:A,MATCH($C1457,'Policy Characteristics'!$C:$C,0)))</f>
        <v>Research and Development</v>
      </c>
      <c r="B1457" s="467" t="str">
        <f>IF(ISBLANK(INDEX('Policy Characteristics'!B:B,MATCH($C1457,'Policy Characteristics'!$C:$C,0))),"",INDEX('Policy Characteristics'!B:B,MATCH($C1457,'Policy Characteristics'!$C:$C,0)))</f>
        <v>Fuel Use Reduction</v>
      </c>
      <c r="C1457" s="446" t="str">
        <f t="shared" si="67"/>
        <v>RnD Electricity Fuel Use Perc Reduction</v>
      </c>
      <c r="D1457" s="294" t="s">
        <v>3489</v>
      </c>
      <c r="E1457" s="339"/>
      <c r="F1457" s="294" t="s">
        <v>3502</v>
      </c>
      <c r="G1457" s="339"/>
      <c r="H1457" s="20">
        <v>123</v>
      </c>
      <c r="I1457" s="468" t="s">
        <v>43</v>
      </c>
      <c r="J1457" s="469" t="str">
        <f>IF(ISBLANK(INDEX('Policy Characteristics'!D:D,MATCH($C1457,'Policy Characteristics'!$C:$C,0))),"",INDEX('Policy Characteristics'!D:D,MATCH($C1457,'Policy Characteristics'!$C:$C,0)))</f>
        <v>R&amp;D Fuel Use Reductions</v>
      </c>
      <c r="K1457" s="446" t="str">
        <f>IF(ISBLANK(INDEX('Policy Characteristics'!E:E,MATCH($C1457,'Policy Characteristics'!$C:$C,0))),"",INDEX('Policy Characteristics'!E:E,MATCH($C1457,'Policy Characteristics'!$C:$C,0)))</f>
        <v>RnD electricity fuel use reduction</v>
      </c>
      <c r="L1457" s="242">
        <f>IF(ISBLANK(INDEX('Policy Characteristics'!F:F,MATCH($C1457,'Policy Characteristics'!$C:$C,0))),"",INDEX('Policy Characteristics'!F:F,MATCH($C1457,'Policy Characteristics'!$C:$C,0)))</f>
        <v>0</v>
      </c>
      <c r="M1457" s="242">
        <f>IF(ISBLANK(INDEX('Policy Characteristics'!G:G,MATCH($C1457,'Policy Characteristics'!$C:$C,0))),"",INDEX('Policy Characteristics'!G:G,MATCH($C1457,'Policy Characteristics'!$C:$C,0)))</f>
        <v>0.4</v>
      </c>
      <c r="N1457" s="242">
        <f>IF(ISBLANK(INDEX('Policy Characteristics'!H:H,MATCH($C1457,'Policy Characteristics'!$C:$C,0))),"",INDEX('Policy Characteristics'!H:H,MATCH($C1457,'Policy Characteristics'!$C:$C,0)))</f>
        <v>0.01</v>
      </c>
      <c r="O1457" s="446" t="str">
        <f>IF(ISBLANK(INDEX('Policy Characteristics'!I:I,MATCH($C1457,'Policy Characteristics'!$C:$C,0))),"",INDEX('Policy Characteristics'!I:I,MATCH($C1457,'Policy Characteristics'!$C:$C,0)))</f>
        <v>% reduction in fuel use</v>
      </c>
      <c r="P1457" s="446" t="str">
        <f>IF(ISBLANK(INDEX('Policy Characteristics'!J:J,MATCH($C1457,'Policy Characteristics'!$C:$C,0))),"",INDEX('Policy Characteristics'!J:J,MATCH($C1457,'Policy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7" s="446" t="str">
        <f>IF(ISBLANK(INDEX('Policy Characteristics'!K:K,MATCH($C1457,'Policy Characteristics'!$C:$C,0))),"",INDEX('Policy Characteristics'!K:K,MATCH($C1457,'Policy Characteristics'!$C:$C,0)))</f>
        <v>architectural-design.html#rnd</v>
      </c>
      <c r="R1457" s="446" t="str">
        <f>IF(ISBLANK(INDEX('Policy Characteristics'!L:L,MATCH($C1457,'Policy Characteristics'!$C:$C,0))),"",INDEX('Policy Characteristics'!L:L,MATCH($C1457,'Policy Characteristics'!$C:$C,0)))</f>
        <v>research-and-development.html</v>
      </c>
    </row>
    <row r="1458" spans="1:18" x14ac:dyDescent="0.25">
      <c r="A1458" s="446" t="str">
        <f>IF(ISBLANK(INDEX('Policy Characteristics'!A:A,MATCH($C1458,'Policy Characteristics'!$C:$C,0))),"",INDEX('Policy Characteristics'!A:A,MATCH($C1458,'Policy Characteristics'!$C:$C,0)))</f>
        <v>Research and Development</v>
      </c>
      <c r="B1458" s="467" t="str">
        <f>IF(ISBLANK(INDEX('Policy Characteristics'!B:B,MATCH($C1458,'Policy Characteristics'!$C:$C,0))),"",INDEX('Policy Characteristics'!B:B,MATCH($C1458,'Policy Characteristics'!$C:$C,0)))</f>
        <v>Fuel Use Reduction</v>
      </c>
      <c r="C1458" s="446" t="str">
        <f t="shared" si="67"/>
        <v>RnD Electricity Fuel Use Perc Reduction</v>
      </c>
      <c r="D1458" s="294" t="s">
        <v>76</v>
      </c>
      <c r="E1458" s="339"/>
      <c r="F1458" s="294" t="s">
        <v>3503</v>
      </c>
      <c r="G1458" s="339"/>
      <c r="H1458" s="20">
        <v>751</v>
      </c>
      <c r="I1458" s="468" t="s">
        <v>44</v>
      </c>
      <c r="J1458" s="469" t="str">
        <f>IF(ISBLANK(INDEX('Policy Characteristics'!D:D,MATCH($C1458,'Policy Characteristics'!$C:$C,0))),"",INDEX('Policy Characteristics'!D:D,MATCH($C1458,'Policy Characteristics'!$C:$C,0)))</f>
        <v>R&amp;D Fuel Use Reductions</v>
      </c>
      <c r="K1458" s="446" t="str">
        <f>IF(ISBLANK(INDEX('Policy Characteristics'!E:E,MATCH($C1458,'Policy Characteristics'!$C:$C,0))),"",INDEX('Policy Characteristics'!E:E,MATCH($C1458,'Policy Characteristics'!$C:$C,0)))</f>
        <v>RnD electricity fuel use reduction</v>
      </c>
      <c r="L1458" s="242">
        <f>IF(ISBLANK(INDEX('Policy Characteristics'!F:F,MATCH($C1458,'Policy Characteristics'!$C:$C,0))),"",INDEX('Policy Characteristics'!F:F,MATCH($C1458,'Policy Characteristics'!$C:$C,0)))</f>
        <v>0</v>
      </c>
      <c r="M1458" s="242">
        <f>IF(ISBLANK(INDEX('Policy Characteristics'!G:G,MATCH($C1458,'Policy Characteristics'!$C:$C,0))),"",INDEX('Policy Characteristics'!G:G,MATCH($C1458,'Policy Characteristics'!$C:$C,0)))</f>
        <v>0.4</v>
      </c>
      <c r="N1458" s="242">
        <f>IF(ISBLANK(INDEX('Policy Characteristics'!H:H,MATCH($C1458,'Policy Characteristics'!$C:$C,0))),"",INDEX('Policy Characteristics'!H:H,MATCH($C1458,'Policy Characteristics'!$C:$C,0)))</f>
        <v>0.01</v>
      </c>
      <c r="O1458" s="446" t="str">
        <f>IF(ISBLANK(INDEX('Policy Characteristics'!I:I,MATCH($C1458,'Policy Characteristics'!$C:$C,0))),"",INDEX('Policy Characteristics'!I:I,MATCH($C1458,'Policy Characteristics'!$C:$C,0)))</f>
        <v>% reduction in fuel use</v>
      </c>
      <c r="P1458" s="446" t="str">
        <f>IF(ISBLANK(INDEX('Policy Characteristics'!J:J,MATCH($C1458,'Policy Characteristics'!$C:$C,0))),"",INDEX('Policy Characteristics'!J:J,MATCH($C1458,'Policy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8" s="446" t="str">
        <f>IF(ISBLANK(INDEX('Policy Characteristics'!K:K,MATCH($C1458,'Policy Characteristics'!$C:$C,0))),"",INDEX('Policy Characteristics'!K:K,MATCH($C1458,'Policy Characteristics'!$C:$C,0)))</f>
        <v>architectural-design.html#rnd</v>
      </c>
      <c r="R1458" s="446" t="str">
        <f>IF(ISBLANK(INDEX('Policy Characteristics'!L:L,MATCH($C1458,'Policy Characteristics'!$C:$C,0))),"",INDEX('Policy Characteristics'!L:L,MATCH($C1458,'Policy Characteristics'!$C:$C,0)))</f>
        <v>research-and-development.html</v>
      </c>
    </row>
    <row r="1459" spans="1:18" x14ac:dyDescent="0.25">
      <c r="A1459" s="446" t="str">
        <f>IF(ISBLANK(INDEX('Policy Characteristics'!A:A,MATCH($C1459,'Policy Characteristics'!$C:$C,0))),"",INDEX('Policy Characteristics'!A:A,MATCH($C1459,'Policy Characteristics'!$C:$C,0)))</f>
        <v>Research and Development</v>
      </c>
      <c r="B1459" s="467" t="str">
        <f>IF(ISBLANK(INDEX('Policy Characteristics'!B:B,MATCH($C1459,'Policy Characteristics'!$C:$C,0))),"",INDEX('Policy Characteristics'!B:B,MATCH($C1459,'Policy Characteristics'!$C:$C,0)))</f>
        <v>Fuel Use Reduction</v>
      </c>
      <c r="C1459" s="446" t="str">
        <f t="shared" si="67"/>
        <v>RnD Electricity Fuel Use Perc Reduction</v>
      </c>
      <c r="D1459" s="294" t="s">
        <v>77</v>
      </c>
      <c r="E1459" s="339"/>
      <c r="F1459" s="294" t="s">
        <v>322</v>
      </c>
      <c r="G1459" s="339"/>
      <c r="H1459" s="20">
        <v>752</v>
      </c>
      <c r="I1459" s="468" t="s">
        <v>44</v>
      </c>
      <c r="J1459" s="469" t="str">
        <f>IF(ISBLANK(INDEX('Policy Characteristics'!D:D,MATCH($C1459,'Policy Characteristics'!$C:$C,0))),"",INDEX('Policy Characteristics'!D:D,MATCH($C1459,'Policy Characteristics'!$C:$C,0)))</f>
        <v>R&amp;D Fuel Use Reductions</v>
      </c>
      <c r="K1459" s="446" t="str">
        <f>IF(ISBLANK(INDEX('Policy Characteristics'!E:E,MATCH($C1459,'Policy Characteristics'!$C:$C,0))),"",INDEX('Policy Characteristics'!E:E,MATCH($C1459,'Policy Characteristics'!$C:$C,0)))</f>
        <v>RnD electricity fuel use reduction</v>
      </c>
      <c r="L1459" s="242">
        <f>IF(ISBLANK(INDEX('Policy Characteristics'!F:F,MATCH($C1459,'Policy Characteristics'!$C:$C,0))),"",INDEX('Policy Characteristics'!F:F,MATCH($C1459,'Policy Characteristics'!$C:$C,0)))</f>
        <v>0</v>
      </c>
      <c r="M1459" s="242">
        <f>IF(ISBLANK(INDEX('Policy Characteristics'!G:G,MATCH($C1459,'Policy Characteristics'!$C:$C,0))),"",INDEX('Policy Characteristics'!G:G,MATCH($C1459,'Policy Characteristics'!$C:$C,0)))</f>
        <v>0.4</v>
      </c>
      <c r="N1459" s="242">
        <f>IF(ISBLANK(INDEX('Policy Characteristics'!H:H,MATCH($C1459,'Policy Characteristics'!$C:$C,0))),"",INDEX('Policy Characteristics'!H:H,MATCH($C1459,'Policy Characteristics'!$C:$C,0)))</f>
        <v>0.01</v>
      </c>
      <c r="O1459" s="446" t="str">
        <f>IF(ISBLANK(INDEX('Policy Characteristics'!I:I,MATCH($C1459,'Policy Characteristics'!$C:$C,0))),"",INDEX('Policy Characteristics'!I:I,MATCH($C1459,'Policy Characteristics'!$C:$C,0)))</f>
        <v>% reduction in fuel use</v>
      </c>
      <c r="P1459" s="446" t="str">
        <f>IF(ISBLANK(INDEX('Policy Characteristics'!J:J,MATCH($C1459,'Policy Characteristics'!$C:$C,0))),"",INDEX('Policy Characteristics'!J:J,MATCH($C1459,'Policy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9" s="446" t="str">
        <f>IF(ISBLANK(INDEX('Policy Characteristics'!K:K,MATCH($C1459,'Policy Characteristics'!$C:$C,0))),"",INDEX('Policy Characteristics'!K:K,MATCH($C1459,'Policy Characteristics'!$C:$C,0)))</f>
        <v>architectural-design.html#rnd</v>
      </c>
      <c r="R1459" s="446" t="str">
        <f>IF(ISBLANK(INDEX('Policy Characteristics'!L:L,MATCH($C1459,'Policy Characteristics'!$C:$C,0))),"",INDEX('Policy Characteristics'!L:L,MATCH($C1459,'Policy Characteristics'!$C:$C,0)))</f>
        <v>research-and-development.html</v>
      </c>
    </row>
    <row r="1460" spans="1:18" x14ac:dyDescent="0.25">
      <c r="A1460" s="446" t="str">
        <f>IF(ISBLANK(INDEX('Policy Characteristics'!A:A,MATCH($C1460,'Policy Characteristics'!$C:$C,0))),"",INDEX('Policy Characteristics'!A:A,MATCH($C1460,'Policy Characteristics'!$C:$C,0)))</f>
        <v>Research and Development</v>
      </c>
      <c r="B1460" s="467" t="str">
        <f>IF(ISBLANK(INDEX('Policy Characteristics'!B:B,MATCH($C1460,'Policy Characteristics'!$C:$C,0))),"",INDEX('Policy Characteristics'!B:B,MATCH($C1460,'Policy Characteristics'!$C:$C,0)))</f>
        <v>Fuel Use Reduction</v>
      </c>
      <c r="C1460" s="446" t="str">
        <f t="shared" si="67"/>
        <v>RnD Electricity Fuel Use Perc Reduction</v>
      </c>
      <c r="D1460" s="294" t="s">
        <v>449</v>
      </c>
      <c r="E1460" s="339"/>
      <c r="F1460" s="294" t="s">
        <v>453</v>
      </c>
      <c r="G1460" s="339"/>
      <c r="H1460" s="20">
        <v>753</v>
      </c>
      <c r="I1460" s="468" t="s">
        <v>44</v>
      </c>
      <c r="J1460" s="469" t="str">
        <f>IF(ISBLANK(INDEX('Policy Characteristics'!D:D,MATCH($C1460,'Policy Characteristics'!$C:$C,0))),"",INDEX('Policy Characteristics'!D:D,MATCH($C1460,'Policy Characteristics'!$C:$C,0)))</f>
        <v>R&amp;D Fuel Use Reductions</v>
      </c>
      <c r="K1460" s="446" t="str">
        <f>IF(ISBLANK(INDEX('Policy Characteristics'!E:E,MATCH($C1460,'Policy Characteristics'!$C:$C,0))),"",INDEX('Policy Characteristics'!E:E,MATCH($C1460,'Policy Characteristics'!$C:$C,0)))</f>
        <v>RnD electricity fuel use reduction</v>
      </c>
      <c r="L1460" s="242">
        <f>IF(ISBLANK(INDEX('Policy Characteristics'!F:F,MATCH($C1460,'Policy Characteristics'!$C:$C,0))),"",INDEX('Policy Characteristics'!F:F,MATCH($C1460,'Policy Characteristics'!$C:$C,0)))</f>
        <v>0</v>
      </c>
      <c r="M1460" s="242">
        <f>IF(ISBLANK(INDEX('Policy Characteristics'!G:G,MATCH($C1460,'Policy Characteristics'!$C:$C,0))),"",INDEX('Policy Characteristics'!G:G,MATCH($C1460,'Policy Characteristics'!$C:$C,0)))</f>
        <v>0.4</v>
      </c>
      <c r="N1460" s="242">
        <f>IF(ISBLANK(INDEX('Policy Characteristics'!H:H,MATCH($C1460,'Policy Characteristics'!$C:$C,0))),"",INDEX('Policy Characteristics'!H:H,MATCH($C1460,'Policy Characteristics'!$C:$C,0)))</f>
        <v>0.01</v>
      </c>
      <c r="O1460" s="446" t="str">
        <f>IF(ISBLANK(INDEX('Policy Characteristics'!I:I,MATCH($C1460,'Policy Characteristics'!$C:$C,0))),"",INDEX('Policy Characteristics'!I:I,MATCH($C1460,'Policy Characteristics'!$C:$C,0)))</f>
        <v>% reduction in fuel use</v>
      </c>
      <c r="P1460" s="446" t="str">
        <f>IF(ISBLANK(INDEX('Policy Characteristics'!J:J,MATCH($C1460,'Policy Characteristics'!$C:$C,0))),"",INDEX('Policy Characteristics'!J:J,MATCH($C1460,'Policy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0" s="446" t="str">
        <f>IF(ISBLANK(INDEX('Policy Characteristics'!K:K,MATCH($C1460,'Policy Characteristics'!$C:$C,0))),"",INDEX('Policy Characteristics'!K:K,MATCH($C1460,'Policy Characteristics'!$C:$C,0)))</f>
        <v>architectural-design.html#rnd</v>
      </c>
      <c r="R1460" s="446" t="str">
        <f>IF(ISBLANK(INDEX('Policy Characteristics'!L:L,MATCH($C1460,'Policy Characteristics'!$C:$C,0))),"",INDEX('Policy Characteristics'!L:L,MATCH($C1460,'Policy Characteristics'!$C:$C,0)))</f>
        <v>research-and-development.html</v>
      </c>
    </row>
    <row r="1461" spans="1:18" x14ac:dyDescent="0.25">
      <c r="A1461" s="446" t="str">
        <f>IF(ISBLANK(INDEX('Policy Characteristics'!A:A,MATCH($C1461,'Policy Characteristics'!$C:$C,0))),"",INDEX('Policy Characteristics'!A:A,MATCH($C1461,'Policy Characteristics'!$C:$C,0)))</f>
        <v>Research and Development</v>
      </c>
      <c r="B1461" s="467" t="str">
        <f>IF(ISBLANK(INDEX('Policy Characteristics'!B:B,MATCH($C1461,'Policy Characteristics'!$C:$C,0))),"",INDEX('Policy Characteristics'!B:B,MATCH($C1461,'Policy Characteristics'!$C:$C,0)))</f>
        <v>Fuel Use Reduction</v>
      </c>
      <c r="C1461" s="446" t="str">
        <f t="shared" si="67"/>
        <v>RnD Electricity Fuel Use Perc Reduction</v>
      </c>
      <c r="D1461" s="294" t="s">
        <v>78</v>
      </c>
      <c r="E1461" s="339"/>
      <c r="F1461" s="294" t="s">
        <v>323</v>
      </c>
      <c r="G1461" s="339"/>
      <c r="H1461" s="20">
        <v>754</v>
      </c>
      <c r="I1461" s="468" t="s">
        <v>44</v>
      </c>
      <c r="J1461" s="469" t="str">
        <f>IF(ISBLANK(INDEX('Policy Characteristics'!D:D,MATCH($C1461,'Policy Characteristics'!$C:$C,0))),"",INDEX('Policy Characteristics'!D:D,MATCH($C1461,'Policy Characteristics'!$C:$C,0)))</f>
        <v>R&amp;D Fuel Use Reductions</v>
      </c>
      <c r="K1461" s="446" t="str">
        <f>IF(ISBLANK(INDEX('Policy Characteristics'!E:E,MATCH($C1461,'Policy Characteristics'!$C:$C,0))),"",INDEX('Policy Characteristics'!E:E,MATCH($C1461,'Policy Characteristics'!$C:$C,0)))</f>
        <v>RnD electricity fuel use reduction</v>
      </c>
      <c r="L1461" s="242">
        <f>IF(ISBLANK(INDEX('Policy Characteristics'!F:F,MATCH($C1461,'Policy Characteristics'!$C:$C,0))),"",INDEX('Policy Characteristics'!F:F,MATCH($C1461,'Policy Characteristics'!$C:$C,0)))</f>
        <v>0</v>
      </c>
      <c r="M1461" s="242">
        <f>IF(ISBLANK(INDEX('Policy Characteristics'!G:G,MATCH($C1461,'Policy Characteristics'!$C:$C,0))),"",INDEX('Policy Characteristics'!G:G,MATCH($C1461,'Policy Characteristics'!$C:$C,0)))</f>
        <v>0.4</v>
      </c>
      <c r="N1461" s="242">
        <f>IF(ISBLANK(INDEX('Policy Characteristics'!H:H,MATCH($C1461,'Policy Characteristics'!$C:$C,0))),"",INDEX('Policy Characteristics'!H:H,MATCH($C1461,'Policy Characteristics'!$C:$C,0)))</f>
        <v>0.01</v>
      </c>
      <c r="O1461" s="446" t="str">
        <f>IF(ISBLANK(INDEX('Policy Characteristics'!I:I,MATCH($C1461,'Policy Characteristics'!$C:$C,0))),"",INDEX('Policy Characteristics'!I:I,MATCH($C1461,'Policy Characteristics'!$C:$C,0)))</f>
        <v>% reduction in fuel use</v>
      </c>
      <c r="P1461" s="446" t="str">
        <f>IF(ISBLANK(INDEX('Policy Characteristics'!J:J,MATCH($C1461,'Policy Characteristics'!$C:$C,0))),"",INDEX('Policy Characteristics'!J:J,MATCH($C1461,'Policy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1" s="446" t="str">
        <f>IF(ISBLANK(INDEX('Policy Characteristics'!K:K,MATCH($C1461,'Policy Characteristics'!$C:$C,0))),"",INDEX('Policy Characteristics'!K:K,MATCH($C1461,'Policy Characteristics'!$C:$C,0)))</f>
        <v>architectural-design.html#rnd</v>
      </c>
      <c r="R1461" s="446" t="str">
        <f>IF(ISBLANK(INDEX('Policy Characteristics'!L:L,MATCH($C1461,'Policy Characteristics'!$C:$C,0))),"",INDEX('Policy Characteristics'!L:L,MATCH($C1461,'Policy Characteristics'!$C:$C,0)))</f>
        <v>research-and-development.html</v>
      </c>
    </row>
    <row r="1462" spans="1:18" x14ac:dyDescent="0.25">
      <c r="A1462" s="446" t="str">
        <f>IF(ISBLANK(INDEX('Policy Characteristics'!A:A,MATCH($C1462,'Policy Characteristics'!$C:$C,0))),"",INDEX('Policy Characteristics'!A:A,MATCH($C1462,'Policy Characteristics'!$C:$C,0)))</f>
        <v>Research and Development</v>
      </c>
      <c r="B1462" s="467" t="str">
        <f>IF(ISBLANK(INDEX('Policy Characteristics'!B:B,MATCH($C1462,'Policy Characteristics'!$C:$C,0))),"",INDEX('Policy Characteristics'!B:B,MATCH($C1462,'Policy Characteristics'!$C:$C,0)))</f>
        <v>Fuel Use Reduction</v>
      </c>
      <c r="C1462" s="446" t="str">
        <f t="shared" si="67"/>
        <v>RnD Electricity Fuel Use Perc Reduction</v>
      </c>
      <c r="D1462" s="294" t="s">
        <v>79</v>
      </c>
      <c r="E1462" s="339"/>
      <c r="F1462" s="294" t="s">
        <v>324</v>
      </c>
      <c r="G1462" s="339"/>
      <c r="H1462" s="20">
        <v>124</v>
      </c>
      <c r="I1462" s="468" t="s">
        <v>44</v>
      </c>
      <c r="J1462" s="469" t="str">
        <f>IF(ISBLANK(INDEX('Policy Characteristics'!D:D,MATCH($C1462,'Policy Characteristics'!$C:$C,0))),"",INDEX('Policy Characteristics'!D:D,MATCH($C1462,'Policy Characteristics'!$C:$C,0)))</f>
        <v>R&amp;D Fuel Use Reductions</v>
      </c>
      <c r="K1462" s="446" t="str">
        <f>IF(ISBLANK(INDEX('Policy Characteristics'!E:E,MATCH($C1462,'Policy Characteristics'!$C:$C,0))),"",INDEX('Policy Characteristics'!E:E,MATCH($C1462,'Policy Characteristics'!$C:$C,0)))</f>
        <v>RnD electricity fuel use reduction</v>
      </c>
      <c r="L1462" s="242">
        <f>IF(ISBLANK(INDEX('Policy Characteristics'!F:F,MATCH($C1462,'Policy Characteristics'!$C:$C,0))),"",INDEX('Policy Characteristics'!F:F,MATCH($C1462,'Policy Characteristics'!$C:$C,0)))</f>
        <v>0</v>
      </c>
      <c r="M1462" s="242">
        <f>IF(ISBLANK(INDEX('Policy Characteristics'!G:G,MATCH($C1462,'Policy Characteristics'!$C:$C,0))),"",INDEX('Policy Characteristics'!G:G,MATCH($C1462,'Policy Characteristics'!$C:$C,0)))</f>
        <v>0.4</v>
      </c>
      <c r="N1462" s="242">
        <f>IF(ISBLANK(INDEX('Policy Characteristics'!H:H,MATCH($C1462,'Policy Characteristics'!$C:$C,0))),"",INDEX('Policy Characteristics'!H:H,MATCH($C1462,'Policy Characteristics'!$C:$C,0)))</f>
        <v>0.01</v>
      </c>
      <c r="O1462" s="446" t="str">
        <f>IF(ISBLANK(INDEX('Policy Characteristics'!I:I,MATCH($C1462,'Policy Characteristics'!$C:$C,0))),"",INDEX('Policy Characteristics'!I:I,MATCH($C1462,'Policy Characteristics'!$C:$C,0)))</f>
        <v>% reduction in fuel use</v>
      </c>
      <c r="P1462" s="446" t="str">
        <f>IF(ISBLANK(INDEX('Policy Characteristics'!J:J,MATCH($C1462,'Policy Characteristics'!$C:$C,0))),"",INDEX('Policy Characteristics'!J:J,MATCH($C1462,'Policy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2" s="446" t="str">
        <f>IF(ISBLANK(INDEX('Policy Characteristics'!K:K,MATCH($C1462,'Policy Characteristics'!$C:$C,0))),"",INDEX('Policy Characteristics'!K:K,MATCH($C1462,'Policy Characteristics'!$C:$C,0)))</f>
        <v>architectural-design.html#rnd</v>
      </c>
      <c r="R1462" s="446" t="str">
        <f>IF(ISBLANK(INDEX('Policy Characteristics'!L:L,MATCH($C1462,'Policy Characteristics'!$C:$C,0))),"",INDEX('Policy Characteristics'!L:L,MATCH($C1462,'Policy Characteristics'!$C:$C,0)))</f>
        <v>research-and-development.html</v>
      </c>
    </row>
    <row r="1463" spans="1:18" x14ac:dyDescent="0.25">
      <c r="A1463" s="446" t="str">
        <f>IF(ISBLANK(INDEX('Policy Characteristics'!A:A,MATCH($C1463,'Policy Characteristics'!$C:$C,0))),"",INDEX('Policy Characteristics'!A:A,MATCH($C1463,'Policy Characteristics'!$C:$C,0)))</f>
        <v>Research and Development</v>
      </c>
      <c r="B1463" s="467" t="str">
        <f>IF(ISBLANK(INDEX('Policy Characteristics'!B:B,MATCH($C1463,'Policy Characteristics'!$C:$C,0))),"",INDEX('Policy Characteristics'!B:B,MATCH($C1463,'Policy Characteristics'!$C:$C,0)))</f>
        <v>Fuel Use Reduction</v>
      </c>
      <c r="C1463" s="446" t="str">
        <f t="shared" si="67"/>
        <v>RnD Electricity Fuel Use Perc Reduction</v>
      </c>
      <c r="D1463" s="294" t="s">
        <v>80</v>
      </c>
      <c r="E1463" s="339"/>
      <c r="F1463" s="294" t="s">
        <v>325</v>
      </c>
      <c r="G1463" s="339"/>
      <c r="H1463" s="20">
        <v>193</v>
      </c>
      <c r="I1463" s="468" t="s">
        <v>43</v>
      </c>
      <c r="J1463" s="469" t="str">
        <f>IF(ISBLANK(INDEX('Policy Characteristics'!D:D,MATCH($C1463,'Policy Characteristics'!$C:$C,0))),"",INDEX('Policy Characteristics'!D:D,MATCH($C1463,'Policy Characteristics'!$C:$C,0)))</f>
        <v>R&amp;D Fuel Use Reductions</v>
      </c>
      <c r="K1463" s="446" t="str">
        <f>IF(ISBLANK(INDEX('Policy Characteristics'!E:E,MATCH($C1463,'Policy Characteristics'!$C:$C,0))),"",INDEX('Policy Characteristics'!E:E,MATCH($C1463,'Policy Characteristics'!$C:$C,0)))</f>
        <v>RnD electricity fuel use reduction</v>
      </c>
      <c r="L1463" s="242">
        <f>IF(ISBLANK(INDEX('Policy Characteristics'!F:F,MATCH($C1463,'Policy Characteristics'!$C:$C,0))),"",INDEX('Policy Characteristics'!F:F,MATCH($C1463,'Policy Characteristics'!$C:$C,0)))</f>
        <v>0</v>
      </c>
      <c r="M1463" s="242">
        <f>IF(ISBLANK(INDEX('Policy Characteristics'!G:G,MATCH($C1463,'Policy Characteristics'!$C:$C,0))),"",INDEX('Policy Characteristics'!G:G,MATCH($C1463,'Policy Characteristics'!$C:$C,0)))</f>
        <v>0.4</v>
      </c>
      <c r="N1463" s="242">
        <f>IF(ISBLANK(INDEX('Policy Characteristics'!H:H,MATCH($C1463,'Policy Characteristics'!$C:$C,0))),"",INDEX('Policy Characteristics'!H:H,MATCH($C1463,'Policy Characteristics'!$C:$C,0)))</f>
        <v>0.01</v>
      </c>
      <c r="O1463" s="446" t="str">
        <f>IF(ISBLANK(INDEX('Policy Characteristics'!I:I,MATCH($C1463,'Policy Characteristics'!$C:$C,0))),"",INDEX('Policy Characteristics'!I:I,MATCH($C1463,'Policy Characteristics'!$C:$C,0)))</f>
        <v>% reduction in fuel use</v>
      </c>
      <c r="P1463" s="446" t="str">
        <f>IF(ISBLANK(INDEX('Policy Characteristics'!J:J,MATCH($C1463,'Policy Characteristics'!$C:$C,0))),"",INDEX('Policy Characteristics'!J:J,MATCH($C1463,'Policy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3" s="446" t="str">
        <f>IF(ISBLANK(INDEX('Policy Characteristics'!K:K,MATCH($C1463,'Policy Characteristics'!$C:$C,0))),"",INDEX('Policy Characteristics'!K:K,MATCH($C1463,'Policy Characteristics'!$C:$C,0)))</f>
        <v>architectural-design.html#rnd</v>
      </c>
      <c r="R1463" s="446" t="str">
        <f>IF(ISBLANK(INDEX('Policy Characteristics'!L:L,MATCH($C1463,'Policy Characteristics'!$C:$C,0))),"",INDEX('Policy Characteristics'!L:L,MATCH($C1463,'Policy Characteristics'!$C:$C,0)))</f>
        <v>research-and-development.html</v>
      </c>
    </row>
    <row r="1464" spans="1:18" x14ac:dyDescent="0.25">
      <c r="A1464" s="446" t="str">
        <f>IF(ISBLANK(INDEX('Policy Characteristics'!A:A,MATCH($C1464,'Policy Characteristics'!$C:$C,0))),"",INDEX('Policy Characteristics'!A:A,MATCH($C1464,'Policy Characteristics'!$C:$C,0)))</f>
        <v>Research and Development</v>
      </c>
      <c r="B1464" s="467" t="str">
        <f>IF(ISBLANK(INDEX('Policy Characteristics'!B:B,MATCH($C1464,'Policy Characteristics'!$C:$C,0))),"",INDEX('Policy Characteristics'!B:B,MATCH($C1464,'Policy Characteristics'!$C:$C,0)))</f>
        <v>Fuel Use Reduction</v>
      </c>
      <c r="C1464" s="446" t="str">
        <f t="shared" ref="C1464:C1478" si="68">C$1455</f>
        <v>RnD Electricity Fuel Use Perc Reduction</v>
      </c>
      <c r="D1464" s="294" t="s">
        <v>2424</v>
      </c>
      <c r="E1464" s="339"/>
      <c r="F1464" s="294" t="s">
        <v>3504</v>
      </c>
      <c r="G1464" s="339"/>
      <c r="H1464" s="20">
        <v>181</v>
      </c>
      <c r="I1464" s="468" t="s">
        <v>44</v>
      </c>
      <c r="J1464" s="469" t="str">
        <f>IF(ISBLANK(INDEX('Policy Characteristics'!D:D,MATCH($C1464,'Policy Characteristics'!$C:$C,0))),"",INDEX('Policy Characteristics'!D:D,MATCH($C1464,'Policy Characteristics'!$C:$C,0)))</f>
        <v>R&amp;D Fuel Use Reductions</v>
      </c>
      <c r="K1464" s="446" t="str">
        <f>IF(ISBLANK(INDEX('Policy Characteristics'!E:E,MATCH($C1464,'Policy Characteristics'!$C:$C,0))),"",INDEX('Policy Characteristics'!E:E,MATCH($C1464,'Policy Characteristics'!$C:$C,0)))</f>
        <v>RnD electricity fuel use reduction</v>
      </c>
      <c r="L1464" s="242">
        <f>IF(ISBLANK(INDEX('Policy Characteristics'!F:F,MATCH($C1464,'Policy Characteristics'!$C:$C,0))),"",INDEX('Policy Characteristics'!F:F,MATCH($C1464,'Policy Characteristics'!$C:$C,0)))</f>
        <v>0</v>
      </c>
      <c r="M1464" s="242">
        <f>IF(ISBLANK(INDEX('Policy Characteristics'!G:G,MATCH($C1464,'Policy Characteristics'!$C:$C,0))),"",INDEX('Policy Characteristics'!G:G,MATCH($C1464,'Policy Characteristics'!$C:$C,0)))</f>
        <v>0.4</v>
      </c>
      <c r="N1464" s="242">
        <f>IF(ISBLANK(INDEX('Policy Characteristics'!H:H,MATCH($C1464,'Policy Characteristics'!$C:$C,0))),"",INDEX('Policy Characteristics'!H:H,MATCH($C1464,'Policy Characteristics'!$C:$C,0)))</f>
        <v>0.01</v>
      </c>
      <c r="O1464" s="446" t="str">
        <f>IF(ISBLANK(INDEX('Policy Characteristics'!I:I,MATCH($C1464,'Policy Characteristics'!$C:$C,0))),"",INDEX('Policy Characteristics'!I:I,MATCH($C1464,'Policy Characteristics'!$C:$C,0)))</f>
        <v>% reduction in fuel use</v>
      </c>
      <c r="P1464" s="446" t="str">
        <f>IF(ISBLANK(INDEX('Policy Characteristics'!J:J,MATCH($C1464,'Policy Characteristics'!$C:$C,0))),"",INDEX('Policy Characteristics'!J:J,MATCH($C1464,'Policy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4" s="446" t="str">
        <f>IF(ISBLANK(INDEX('Policy Characteristics'!K:K,MATCH($C1464,'Policy Characteristics'!$C:$C,0))),"",INDEX('Policy Characteristics'!K:K,MATCH($C1464,'Policy Characteristics'!$C:$C,0)))</f>
        <v>architectural-design.html#rnd</v>
      </c>
      <c r="R1464" s="446" t="str">
        <f>IF(ISBLANK(INDEX('Policy Characteristics'!L:L,MATCH($C1464,'Policy Characteristics'!$C:$C,0))),"",INDEX('Policy Characteristics'!L:L,MATCH($C1464,'Policy Characteristics'!$C:$C,0)))</f>
        <v>research-and-development.html</v>
      </c>
    </row>
    <row r="1465" spans="1:18" x14ac:dyDescent="0.25">
      <c r="A1465" s="446" t="str">
        <f>IF(ISBLANK(INDEX('Policy Characteristics'!A:A,MATCH($C1465,'Policy Characteristics'!$C:$C,0))),"",INDEX('Policy Characteristics'!A:A,MATCH($C1465,'Policy Characteristics'!$C:$C,0)))</f>
        <v>Research and Development</v>
      </c>
      <c r="B1465" s="467" t="str">
        <f>IF(ISBLANK(INDEX('Policy Characteristics'!B:B,MATCH($C1465,'Policy Characteristics'!$C:$C,0))),"",INDEX('Policy Characteristics'!B:B,MATCH($C1465,'Policy Characteristics'!$C:$C,0)))</f>
        <v>Fuel Use Reduction</v>
      </c>
      <c r="C1465" s="446" t="str">
        <f t="shared" si="68"/>
        <v>RnD Electricity Fuel Use Perc Reduction</v>
      </c>
      <c r="D1465" s="294" t="s">
        <v>309</v>
      </c>
      <c r="E1465" s="339"/>
      <c r="F1465" s="294" t="s">
        <v>3505</v>
      </c>
      <c r="G1465" s="339"/>
      <c r="H1465" s="20">
        <v>755</v>
      </c>
      <c r="I1465" s="468" t="s">
        <v>43</v>
      </c>
      <c r="J1465" s="469" t="str">
        <f>IF(ISBLANK(INDEX('Policy Characteristics'!D:D,MATCH($C1465,'Policy Characteristics'!$C:$C,0))),"",INDEX('Policy Characteristics'!D:D,MATCH($C1465,'Policy Characteristics'!$C:$C,0)))</f>
        <v>R&amp;D Fuel Use Reductions</v>
      </c>
      <c r="K1465" s="446" t="str">
        <f>IF(ISBLANK(INDEX('Policy Characteristics'!E:E,MATCH($C1465,'Policy Characteristics'!$C:$C,0))),"",INDEX('Policy Characteristics'!E:E,MATCH($C1465,'Policy Characteristics'!$C:$C,0)))</f>
        <v>RnD electricity fuel use reduction</v>
      </c>
      <c r="L1465" s="242">
        <f>IF(ISBLANK(INDEX('Policy Characteristics'!F:F,MATCH($C1465,'Policy Characteristics'!$C:$C,0))),"",INDEX('Policy Characteristics'!F:F,MATCH($C1465,'Policy Characteristics'!$C:$C,0)))</f>
        <v>0</v>
      </c>
      <c r="M1465" s="242">
        <f>IF(ISBLANK(INDEX('Policy Characteristics'!G:G,MATCH($C1465,'Policy Characteristics'!$C:$C,0))),"",INDEX('Policy Characteristics'!G:G,MATCH($C1465,'Policy Characteristics'!$C:$C,0)))</f>
        <v>0.4</v>
      </c>
      <c r="N1465" s="242">
        <f>IF(ISBLANK(INDEX('Policy Characteristics'!H:H,MATCH($C1465,'Policy Characteristics'!$C:$C,0))),"",INDEX('Policy Characteristics'!H:H,MATCH($C1465,'Policy Characteristics'!$C:$C,0)))</f>
        <v>0.01</v>
      </c>
      <c r="O1465" s="446" t="str">
        <f>IF(ISBLANK(INDEX('Policy Characteristics'!I:I,MATCH($C1465,'Policy Characteristics'!$C:$C,0))),"",INDEX('Policy Characteristics'!I:I,MATCH($C1465,'Policy Characteristics'!$C:$C,0)))</f>
        <v>% reduction in fuel use</v>
      </c>
      <c r="P1465" s="446" t="str">
        <f>IF(ISBLANK(INDEX('Policy Characteristics'!J:J,MATCH($C1465,'Policy Characteristics'!$C:$C,0))),"",INDEX('Policy Characteristics'!J:J,MATCH($C1465,'Policy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5" s="446" t="str">
        <f>IF(ISBLANK(INDEX('Policy Characteristics'!K:K,MATCH($C1465,'Policy Characteristics'!$C:$C,0))),"",INDEX('Policy Characteristics'!K:K,MATCH($C1465,'Policy Characteristics'!$C:$C,0)))</f>
        <v>architectural-design.html#rnd</v>
      </c>
      <c r="R1465" s="446" t="str">
        <f>IF(ISBLANK(INDEX('Policy Characteristics'!L:L,MATCH($C1465,'Policy Characteristics'!$C:$C,0))),"",INDEX('Policy Characteristics'!L:L,MATCH($C1465,'Policy Characteristics'!$C:$C,0)))</f>
        <v>research-and-development.html</v>
      </c>
    </row>
    <row r="1466" spans="1:18" x14ac:dyDescent="0.25">
      <c r="A1466" s="446" t="str">
        <f>IF(ISBLANK(INDEX('Policy Characteristics'!A:A,MATCH($C1466,'Policy Characteristics'!$C:$C,0))),"",INDEX('Policy Characteristics'!A:A,MATCH($C1466,'Policy Characteristics'!$C:$C,0)))</f>
        <v>Research and Development</v>
      </c>
      <c r="B1466" s="467" t="str">
        <f>IF(ISBLANK(INDEX('Policy Characteristics'!B:B,MATCH($C1466,'Policy Characteristics'!$C:$C,0))),"",INDEX('Policy Characteristics'!B:B,MATCH($C1466,'Policy Characteristics'!$C:$C,0)))</f>
        <v>Fuel Use Reduction</v>
      </c>
      <c r="C1466" s="446" t="str">
        <f t="shared" si="68"/>
        <v>RnD Electricity Fuel Use Perc Reduction</v>
      </c>
      <c r="D1466" s="294" t="s">
        <v>310</v>
      </c>
      <c r="E1466" s="339"/>
      <c r="F1466" s="294" t="s">
        <v>2258</v>
      </c>
      <c r="G1466" s="339"/>
      <c r="H1466" s="20">
        <v>1822</v>
      </c>
      <c r="I1466" s="468" t="s">
        <v>43</v>
      </c>
      <c r="J1466" s="469" t="str">
        <f>IF(ISBLANK(INDEX('Policy Characteristics'!D:D,MATCH($C1466,'Policy Characteristics'!$C:$C,0))),"",INDEX('Policy Characteristics'!D:D,MATCH($C1466,'Policy Characteristics'!$C:$C,0)))</f>
        <v>R&amp;D Fuel Use Reductions</v>
      </c>
      <c r="K1466" s="446" t="str">
        <f>IF(ISBLANK(INDEX('Policy Characteristics'!E:E,MATCH($C1466,'Policy Characteristics'!$C:$C,0))),"",INDEX('Policy Characteristics'!E:E,MATCH($C1466,'Policy Characteristics'!$C:$C,0)))</f>
        <v>RnD electricity fuel use reduction</v>
      </c>
      <c r="L1466" s="242">
        <f>IF(ISBLANK(INDEX('Policy Characteristics'!F:F,MATCH($C1466,'Policy Characteristics'!$C:$C,0))),"",INDEX('Policy Characteristics'!F:F,MATCH($C1466,'Policy Characteristics'!$C:$C,0)))</f>
        <v>0</v>
      </c>
      <c r="M1466" s="242">
        <f>IF(ISBLANK(INDEX('Policy Characteristics'!G:G,MATCH($C1466,'Policy Characteristics'!$C:$C,0))),"",INDEX('Policy Characteristics'!G:G,MATCH($C1466,'Policy Characteristics'!$C:$C,0)))</f>
        <v>0.4</v>
      </c>
      <c r="N1466" s="242">
        <f>IF(ISBLANK(INDEX('Policy Characteristics'!H:H,MATCH($C1466,'Policy Characteristics'!$C:$C,0))),"",INDEX('Policy Characteristics'!H:H,MATCH($C1466,'Policy Characteristics'!$C:$C,0)))</f>
        <v>0.01</v>
      </c>
      <c r="O1466" s="446" t="str">
        <f>IF(ISBLANK(INDEX('Policy Characteristics'!I:I,MATCH($C1466,'Policy Characteristics'!$C:$C,0))),"",INDEX('Policy Characteristics'!I:I,MATCH($C1466,'Policy Characteristics'!$C:$C,0)))</f>
        <v>% reduction in fuel use</v>
      </c>
      <c r="P1466" s="446" t="str">
        <f>IF(ISBLANK(INDEX('Policy Characteristics'!J:J,MATCH($C1466,'Policy Characteristics'!$C:$C,0))),"",INDEX('Policy Characteristics'!J:J,MATCH($C1466,'Policy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6" s="446" t="str">
        <f>IF(ISBLANK(INDEX('Policy Characteristics'!K:K,MATCH($C1466,'Policy Characteristics'!$C:$C,0))),"",INDEX('Policy Characteristics'!K:K,MATCH($C1466,'Policy Characteristics'!$C:$C,0)))</f>
        <v>architectural-design.html#rnd</v>
      </c>
      <c r="R1466" s="446" t="str">
        <f>IF(ISBLANK(INDEX('Policy Characteristics'!L:L,MATCH($C1466,'Policy Characteristics'!$C:$C,0))),"",INDEX('Policy Characteristics'!L:L,MATCH($C1466,'Policy Characteristics'!$C:$C,0)))</f>
        <v>research-and-development.html</v>
      </c>
    </row>
    <row r="1467" spans="1:18" x14ac:dyDescent="0.25">
      <c r="A1467" s="446" t="str">
        <f>IF(ISBLANK(INDEX('Policy Characteristics'!A:A,MATCH($C1467,'Policy Characteristics'!$C:$C,0))),"",INDEX('Policy Characteristics'!A:A,MATCH($C1467,'Policy Characteristics'!$C:$C,0)))</f>
        <v>Research and Development</v>
      </c>
      <c r="B1467" s="467" t="str">
        <f>IF(ISBLANK(INDEX('Policy Characteristics'!B:B,MATCH($C1467,'Policy Characteristics'!$C:$C,0))),"",INDEX('Policy Characteristics'!B:B,MATCH($C1467,'Policy Characteristics'!$C:$C,0)))</f>
        <v>Fuel Use Reduction</v>
      </c>
      <c r="C1467" s="446" t="str">
        <f t="shared" si="68"/>
        <v>RnD Electricity Fuel Use Perc Reduction</v>
      </c>
      <c r="D1467" s="294" t="s">
        <v>445</v>
      </c>
      <c r="E1467" s="339"/>
      <c r="F1467" s="294" t="s">
        <v>446</v>
      </c>
      <c r="G1467" s="339"/>
      <c r="H1467" s="20">
        <v>1823</v>
      </c>
      <c r="I1467" s="468" t="s">
        <v>43</v>
      </c>
      <c r="J1467" s="469" t="str">
        <f>IF(ISBLANK(INDEX('Policy Characteristics'!D:D,MATCH($C1467,'Policy Characteristics'!$C:$C,0))),"",INDEX('Policy Characteristics'!D:D,MATCH($C1467,'Policy Characteristics'!$C:$C,0)))</f>
        <v>R&amp;D Fuel Use Reductions</v>
      </c>
      <c r="K1467" s="446" t="str">
        <f>IF(ISBLANK(INDEX('Policy Characteristics'!E:E,MATCH($C1467,'Policy Characteristics'!$C:$C,0))),"",INDEX('Policy Characteristics'!E:E,MATCH($C1467,'Policy Characteristics'!$C:$C,0)))</f>
        <v>RnD electricity fuel use reduction</v>
      </c>
      <c r="L1467" s="242">
        <f>IF(ISBLANK(INDEX('Policy Characteristics'!F:F,MATCH($C1467,'Policy Characteristics'!$C:$C,0))),"",INDEX('Policy Characteristics'!F:F,MATCH($C1467,'Policy Characteristics'!$C:$C,0)))</f>
        <v>0</v>
      </c>
      <c r="M1467" s="242">
        <f>IF(ISBLANK(INDEX('Policy Characteristics'!G:G,MATCH($C1467,'Policy Characteristics'!$C:$C,0))),"",INDEX('Policy Characteristics'!G:G,MATCH($C1467,'Policy Characteristics'!$C:$C,0)))</f>
        <v>0.4</v>
      </c>
      <c r="N1467" s="242">
        <f>IF(ISBLANK(INDEX('Policy Characteristics'!H:H,MATCH($C1467,'Policy Characteristics'!$C:$C,0))),"",INDEX('Policy Characteristics'!H:H,MATCH($C1467,'Policy Characteristics'!$C:$C,0)))</f>
        <v>0.01</v>
      </c>
      <c r="O1467" s="446" t="str">
        <f>IF(ISBLANK(INDEX('Policy Characteristics'!I:I,MATCH($C1467,'Policy Characteristics'!$C:$C,0))),"",INDEX('Policy Characteristics'!I:I,MATCH($C1467,'Policy Characteristics'!$C:$C,0)))</f>
        <v>% reduction in fuel use</v>
      </c>
      <c r="P1467" s="446" t="str">
        <f>IF(ISBLANK(INDEX('Policy Characteristics'!J:J,MATCH($C1467,'Policy Characteristics'!$C:$C,0))),"",INDEX('Policy Characteristics'!J:J,MATCH($C1467,'Policy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7" s="446" t="str">
        <f>IF(ISBLANK(INDEX('Policy Characteristics'!K:K,MATCH($C1467,'Policy Characteristics'!$C:$C,0))),"",INDEX('Policy Characteristics'!K:K,MATCH($C1467,'Policy Characteristics'!$C:$C,0)))</f>
        <v>architectural-design.html#rnd</v>
      </c>
      <c r="R1467" s="446" t="str">
        <f>IF(ISBLANK(INDEX('Policy Characteristics'!L:L,MATCH($C1467,'Policy Characteristics'!$C:$C,0))),"",INDEX('Policy Characteristics'!L:L,MATCH($C1467,'Policy Characteristics'!$C:$C,0)))</f>
        <v>research-and-development.html</v>
      </c>
    </row>
    <row r="1468" spans="1:18" x14ac:dyDescent="0.25">
      <c r="A1468" s="446" t="str">
        <f>IF(ISBLANK(INDEX('Policy Characteristics'!A:A,MATCH($C1468,'Policy Characteristics'!$C:$C,0))),"",INDEX('Policy Characteristics'!A:A,MATCH($C1468,'Policy Characteristics'!$C:$C,0)))</f>
        <v>Research and Development</v>
      </c>
      <c r="B1468" s="467" t="str">
        <f>IF(ISBLANK(INDEX('Policy Characteristics'!B:B,MATCH($C1468,'Policy Characteristics'!$C:$C,0))),"",INDEX('Policy Characteristics'!B:B,MATCH($C1468,'Policy Characteristics'!$C:$C,0)))</f>
        <v>Fuel Use Reduction</v>
      </c>
      <c r="C1468" s="446" t="str">
        <f t="shared" si="68"/>
        <v>RnD Electricity Fuel Use Perc Reduction</v>
      </c>
      <c r="D1468" s="294" t="s">
        <v>454</v>
      </c>
      <c r="E1468" s="339"/>
      <c r="F1468" s="294" t="s">
        <v>456</v>
      </c>
      <c r="G1468" s="339"/>
      <c r="H1468" s="20">
        <v>1824</v>
      </c>
      <c r="I1468" s="468" t="s">
        <v>44</v>
      </c>
      <c r="J1468" s="469" t="str">
        <f>IF(ISBLANK(INDEX('Policy Characteristics'!D:D,MATCH($C1468,'Policy Characteristics'!$C:$C,0))),"",INDEX('Policy Characteristics'!D:D,MATCH($C1468,'Policy Characteristics'!$C:$C,0)))</f>
        <v>R&amp;D Fuel Use Reductions</v>
      </c>
      <c r="K1468" s="446" t="str">
        <f>IF(ISBLANK(INDEX('Policy Characteristics'!E:E,MATCH($C1468,'Policy Characteristics'!$C:$C,0))),"",INDEX('Policy Characteristics'!E:E,MATCH($C1468,'Policy Characteristics'!$C:$C,0)))</f>
        <v>RnD electricity fuel use reduction</v>
      </c>
      <c r="L1468" s="242">
        <f>IF(ISBLANK(INDEX('Policy Characteristics'!F:F,MATCH($C1468,'Policy Characteristics'!$C:$C,0))),"",INDEX('Policy Characteristics'!F:F,MATCH($C1468,'Policy Characteristics'!$C:$C,0)))</f>
        <v>0</v>
      </c>
      <c r="M1468" s="242">
        <f>IF(ISBLANK(INDEX('Policy Characteristics'!G:G,MATCH($C1468,'Policy Characteristics'!$C:$C,0))),"",INDEX('Policy Characteristics'!G:G,MATCH($C1468,'Policy Characteristics'!$C:$C,0)))</f>
        <v>0.4</v>
      </c>
      <c r="N1468" s="242">
        <f>IF(ISBLANK(INDEX('Policy Characteristics'!H:H,MATCH($C1468,'Policy Characteristics'!$C:$C,0))),"",INDEX('Policy Characteristics'!H:H,MATCH($C1468,'Policy Characteristics'!$C:$C,0)))</f>
        <v>0.01</v>
      </c>
      <c r="O1468" s="446" t="str">
        <f>IF(ISBLANK(INDEX('Policy Characteristics'!I:I,MATCH($C1468,'Policy Characteristics'!$C:$C,0))),"",INDEX('Policy Characteristics'!I:I,MATCH($C1468,'Policy Characteristics'!$C:$C,0)))</f>
        <v>% reduction in fuel use</v>
      </c>
      <c r="P1468" s="446" t="str">
        <f>IF(ISBLANK(INDEX('Policy Characteristics'!J:J,MATCH($C1468,'Policy Characteristics'!$C:$C,0))),"",INDEX('Policy Characteristics'!J:J,MATCH($C1468,'Policy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8" s="446" t="str">
        <f>IF(ISBLANK(INDEX('Policy Characteristics'!K:K,MATCH($C1468,'Policy Characteristics'!$C:$C,0))),"",INDEX('Policy Characteristics'!K:K,MATCH($C1468,'Policy Characteristics'!$C:$C,0)))</f>
        <v>architectural-design.html#rnd</v>
      </c>
      <c r="R1468" s="446" t="str">
        <f>IF(ISBLANK(INDEX('Policy Characteristics'!L:L,MATCH($C1468,'Policy Characteristics'!$C:$C,0))),"",INDEX('Policy Characteristics'!L:L,MATCH($C1468,'Policy Characteristics'!$C:$C,0)))</f>
        <v>research-and-development.html</v>
      </c>
    </row>
    <row r="1469" spans="1:18" x14ac:dyDescent="0.25">
      <c r="A1469" s="446" t="str">
        <f>IF(ISBLANK(INDEX('Policy Characteristics'!A:A,MATCH($C1469,'Policy Characteristics'!$C:$C,0))),"",INDEX('Policy Characteristics'!A:A,MATCH($C1469,'Policy Characteristics'!$C:$C,0)))</f>
        <v>Research and Development</v>
      </c>
      <c r="B1469" s="467" t="str">
        <f>IF(ISBLANK(INDEX('Policy Characteristics'!B:B,MATCH($C1469,'Policy Characteristics'!$C:$C,0))),"",INDEX('Policy Characteristics'!B:B,MATCH($C1469,'Policy Characteristics'!$C:$C,0)))</f>
        <v>Fuel Use Reduction</v>
      </c>
      <c r="C1469" s="446" t="str">
        <f t="shared" si="68"/>
        <v>RnD Electricity Fuel Use Perc Reduction</v>
      </c>
      <c r="D1469" s="294" t="s">
        <v>2749</v>
      </c>
      <c r="E1469" s="339"/>
      <c r="F1469" s="294" t="s">
        <v>3506</v>
      </c>
      <c r="G1469" s="339"/>
      <c r="H1469" s="20">
        <v>1825</v>
      </c>
      <c r="I1469" s="468" t="s">
        <v>44</v>
      </c>
      <c r="J1469" s="469" t="str">
        <f>IF(ISBLANK(INDEX('Policy Characteristics'!D:D,MATCH($C1469,'Policy Characteristics'!$C:$C,0))),"",INDEX('Policy Characteristics'!D:D,MATCH($C1469,'Policy Characteristics'!$C:$C,0)))</f>
        <v>R&amp;D Fuel Use Reductions</v>
      </c>
      <c r="K1469" s="446" t="str">
        <f>IF(ISBLANK(INDEX('Policy Characteristics'!E:E,MATCH($C1469,'Policy Characteristics'!$C:$C,0))),"",INDEX('Policy Characteristics'!E:E,MATCH($C1469,'Policy Characteristics'!$C:$C,0)))</f>
        <v>RnD electricity fuel use reduction</v>
      </c>
      <c r="L1469" s="242">
        <f>IF(ISBLANK(INDEX('Policy Characteristics'!F:F,MATCH($C1469,'Policy Characteristics'!$C:$C,0))),"",INDEX('Policy Characteristics'!F:F,MATCH($C1469,'Policy Characteristics'!$C:$C,0)))</f>
        <v>0</v>
      </c>
      <c r="M1469" s="242">
        <f>IF(ISBLANK(INDEX('Policy Characteristics'!G:G,MATCH($C1469,'Policy Characteristics'!$C:$C,0))),"",INDEX('Policy Characteristics'!G:G,MATCH($C1469,'Policy Characteristics'!$C:$C,0)))</f>
        <v>0.4</v>
      </c>
      <c r="N1469" s="242">
        <f>IF(ISBLANK(INDEX('Policy Characteristics'!H:H,MATCH($C1469,'Policy Characteristics'!$C:$C,0))),"",INDEX('Policy Characteristics'!H:H,MATCH($C1469,'Policy Characteristics'!$C:$C,0)))</f>
        <v>0.01</v>
      </c>
      <c r="O1469" s="446" t="str">
        <f>IF(ISBLANK(INDEX('Policy Characteristics'!I:I,MATCH($C1469,'Policy Characteristics'!$C:$C,0))),"",INDEX('Policy Characteristics'!I:I,MATCH($C1469,'Policy Characteristics'!$C:$C,0)))</f>
        <v>% reduction in fuel use</v>
      </c>
      <c r="P1469" s="446" t="str">
        <f>IF(ISBLANK(INDEX('Policy Characteristics'!J:J,MATCH($C1469,'Policy Characteristics'!$C:$C,0))),"",INDEX('Policy Characteristics'!J:J,MATCH($C1469,'Policy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9" s="446" t="str">
        <f>IF(ISBLANK(INDEX('Policy Characteristics'!K:K,MATCH($C1469,'Policy Characteristics'!$C:$C,0))),"",INDEX('Policy Characteristics'!K:K,MATCH($C1469,'Policy Characteristics'!$C:$C,0)))</f>
        <v>architectural-design.html#rnd</v>
      </c>
      <c r="R1469" s="446" t="str">
        <f>IF(ISBLANK(INDEX('Policy Characteristics'!L:L,MATCH($C1469,'Policy Characteristics'!$C:$C,0))),"",INDEX('Policy Characteristics'!L:L,MATCH($C1469,'Policy Characteristics'!$C:$C,0)))</f>
        <v>research-and-development.html</v>
      </c>
    </row>
    <row r="1470" spans="1:18" x14ac:dyDescent="0.25">
      <c r="A1470" s="446" t="str">
        <f>IF(ISBLANK(INDEX('Policy Characteristics'!A:A,MATCH($C1470,'Policy Characteristics'!$C:$C,0))),"",INDEX('Policy Characteristics'!A:A,MATCH($C1470,'Policy Characteristics'!$C:$C,0)))</f>
        <v>Research and Development</v>
      </c>
      <c r="B1470" s="467" t="str">
        <f>IF(ISBLANK(INDEX('Policy Characteristics'!B:B,MATCH($C1470,'Policy Characteristics'!$C:$C,0))),"",INDEX('Policy Characteristics'!B:B,MATCH($C1470,'Policy Characteristics'!$C:$C,0)))</f>
        <v>Fuel Use Reduction</v>
      </c>
      <c r="C1470" s="446" t="str">
        <f t="shared" si="68"/>
        <v>RnD Electricity Fuel Use Perc Reduction</v>
      </c>
      <c r="D1470" s="294" t="s">
        <v>2750</v>
      </c>
      <c r="E1470" s="339"/>
      <c r="F1470" s="294" t="s">
        <v>3507</v>
      </c>
      <c r="G1470" s="339"/>
      <c r="H1470" s="20">
        <v>1826</v>
      </c>
      <c r="I1470" s="468" t="s">
        <v>44</v>
      </c>
      <c r="J1470" s="469" t="str">
        <f>IF(ISBLANK(INDEX('Policy Characteristics'!D:D,MATCH($C1470,'Policy Characteristics'!$C:$C,0))),"",INDEX('Policy Characteristics'!D:D,MATCH($C1470,'Policy Characteristics'!$C:$C,0)))</f>
        <v>R&amp;D Fuel Use Reductions</v>
      </c>
      <c r="K1470" s="446" t="str">
        <f>IF(ISBLANK(INDEX('Policy Characteristics'!E:E,MATCH($C1470,'Policy Characteristics'!$C:$C,0))),"",INDEX('Policy Characteristics'!E:E,MATCH($C1470,'Policy Characteristics'!$C:$C,0)))</f>
        <v>RnD electricity fuel use reduction</v>
      </c>
      <c r="L1470" s="242">
        <f>IF(ISBLANK(INDEX('Policy Characteristics'!F:F,MATCH($C1470,'Policy Characteristics'!$C:$C,0))),"",INDEX('Policy Characteristics'!F:F,MATCH($C1470,'Policy Characteristics'!$C:$C,0)))</f>
        <v>0</v>
      </c>
      <c r="M1470" s="242">
        <f>IF(ISBLANK(INDEX('Policy Characteristics'!G:G,MATCH($C1470,'Policy Characteristics'!$C:$C,0))),"",INDEX('Policy Characteristics'!G:G,MATCH($C1470,'Policy Characteristics'!$C:$C,0)))</f>
        <v>0.4</v>
      </c>
      <c r="N1470" s="242">
        <f>IF(ISBLANK(INDEX('Policy Characteristics'!H:H,MATCH($C1470,'Policy Characteristics'!$C:$C,0))),"",INDEX('Policy Characteristics'!H:H,MATCH($C1470,'Policy Characteristics'!$C:$C,0)))</f>
        <v>0.01</v>
      </c>
      <c r="O1470" s="446" t="str">
        <f>IF(ISBLANK(INDEX('Policy Characteristics'!I:I,MATCH($C1470,'Policy Characteristics'!$C:$C,0))),"",INDEX('Policy Characteristics'!I:I,MATCH($C1470,'Policy Characteristics'!$C:$C,0)))</f>
        <v>% reduction in fuel use</v>
      </c>
      <c r="P1470" s="446" t="str">
        <f>IF(ISBLANK(INDEX('Policy Characteristics'!J:J,MATCH($C1470,'Policy Characteristics'!$C:$C,0))),"",INDEX('Policy Characteristics'!J:J,MATCH($C1470,'Policy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0" s="446" t="str">
        <f>IF(ISBLANK(INDEX('Policy Characteristics'!K:K,MATCH($C1470,'Policy Characteristics'!$C:$C,0))),"",INDEX('Policy Characteristics'!K:K,MATCH($C1470,'Policy Characteristics'!$C:$C,0)))</f>
        <v>architectural-design.html#rnd</v>
      </c>
      <c r="R1470" s="446" t="str">
        <f>IF(ISBLANK(INDEX('Policy Characteristics'!L:L,MATCH($C1470,'Policy Characteristics'!$C:$C,0))),"",INDEX('Policy Characteristics'!L:L,MATCH($C1470,'Policy Characteristics'!$C:$C,0)))</f>
        <v>research-and-development.html</v>
      </c>
    </row>
    <row r="1471" spans="1:18" x14ac:dyDescent="0.25">
      <c r="A1471" s="446" t="str">
        <f>IF(ISBLANK(INDEX('Policy Characteristics'!A:A,MATCH($C1471,'Policy Characteristics'!$C:$C,0))),"",INDEX('Policy Characteristics'!A:A,MATCH($C1471,'Policy Characteristics'!$C:$C,0)))</f>
        <v>Research and Development</v>
      </c>
      <c r="B1471" s="467" t="str">
        <f>IF(ISBLANK(INDEX('Policy Characteristics'!B:B,MATCH($C1471,'Policy Characteristics'!$C:$C,0))),"",INDEX('Policy Characteristics'!B:B,MATCH($C1471,'Policy Characteristics'!$C:$C,0)))</f>
        <v>Fuel Use Reduction</v>
      </c>
      <c r="C1471" s="446" t="str">
        <f t="shared" si="68"/>
        <v>RnD Electricity Fuel Use Perc Reduction</v>
      </c>
      <c r="D1471" s="294" t="s">
        <v>2751</v>
      </c>
      <c r="E1471" s="339"/>
      <c r="F1471" s="294" t="s">
        <v>3508</v>
      </c>
      <c r="G1471" s="339"/>
      <c r="H1471" s="20">
        <v>1827</v>
      </c>
      <c r="I1471" s="468" t="s">
        <v>43</v>
      </c>
      <c r="J1471" s="469" t="str">
        <f>IF(ISBLANK(INDEX('Policy Characteristics'!D:D,MATCH($C1471,'Policy Characteristics'!$C:$C,0))),"",INDEX('Policy Characteristics'!D:D,MATCH($C1471,'Policy Characteristics'!$C:$C,0)))</f>
        <v>R&amp;D Fuel Use Reductions</v>
      </c>
      <c r="K1471" s="446" t="str">
        <f>IF(ISBLANK(INDEX('Policy Characteristics'!E:E,MATCH($C1471,'Policy Characteristics'!$C:$C,0))),"",INDEX('Policy Characteristics'!E:E,MATCH($C1471,'Policy Characteristics'!$C:$C,0)))</f>
        <v>RnD electricity fuel use reduction</v>
      </c>
      <c r="L1471" s="242">
        <f>IF(ISBLANK(INDEX('Policy Characteristics'!F:F,MATCH($C1471,'Policy Characteristics'!$C:$C,0))),"",INDEX('Policy Characteristics'!F:F,MATCH($C1471,'Policy Characteristics'!$C:$C,0)))</f>
        <v>0</v>
      </c>
      <c r="M1471" s="242">
        <f>IF(ISBLANK(INDEX('Policy Characteristics'!G:G,MATCH($C1471,'Policy Characteristics'!$C:$C,0))),"",INDEX('Policy Characteristics'!G:G,MATCH($C1471,'Policy Characteristics'!$C:$C,0)))</f>
        <v>0.4</v>
      </c>
      <c r="N1471" s="242">
        <f>IF(ISBLANK(INDEX('Policy Characteristics'!H:H,MATCH($C1471,'Policy Characteristics'!$C:$C,0))),"",INDEX('Policy Characteristics'!H:H,MATCH($C1471,'Policy Characteristics'!$C:$C,0)))</f>
        <v>0.01</v>
      </c>
      <c r="O1471" s="446" t="str">
        <f>IF(ISBLANK(INDEX('Policy Characteristics'!I:I,MATCH($C1471,'Policy Characteristics'!$C:$C,0))),"",INDEX('Policy Characteristics'!I:I,MATCH($C1471,'Policy Characteristics'!$C:$C,0)))</f>
        <v>% reduction in fuel use</v>
      </c>
      <c r="P1471" s="446" t="str">
        <f>IF(ISBLANK(INDEX('Policy Characteristics'!J:J,MATCH($C1471,'Policy Characteristics'!$C:$C,0))),"",INDEX('Policy Characteristics'!J:J,MATCH($C1471,'Policy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1" s="446" t="str">
        <f>IF(ISBLANK(INDEX('Policy Characteristics'!K:K,MATCH($C1471,'Policy Characteristics'!$C:$C,0))),"",INDEX('Policy Characteristics'!K:K,MATCH($C1471,'Policy Characteristics'!$C:$C,0)))</f>
        <v>architectural-design.html#rnd</v>
      </c>
      <c r="R1471" s="446" t="str">
        <f>IF(ISBLANK(INDEX('Policy Characteristics'!L:L,MATCH($C1471,'Policy Characteristics'!$C:$C,0))),"",INDEX('Policy Characteristics'!L:L,MATCH($C1471,'Policy Characteristics'!$C:$C,0)))</f>
        <v>research-and-development.html</v>
      </c>
    </row>
    <row r="1472" spans="1:18" x14ac:dyDescent="0.25">
      <c r="A1472" s="446" t="str">
        <f>IF(ISBLANK(INDEX('Policy Characteristics'!A:A,MATCH($C1472,'Policy Characteristics'!$C:$C,0))),"",INDEX('Policy Characteristics'!A:A,MATCH($C1472,'Policy Characteristics'!$C:$C,0)))</f>
        <v>Research and Development</v>
      </c>
      <c r="B1472" s="467" t="str">
        <f>IF(ISBLANK(INDEX('Policy Characteristics'!B:B,MATCH($C1472,'Policy Characteristics'!$C:$C,0))),"",INDEX('Policy Characteristics'!B:B,MATCH($C1472,'Policy Characteristics'!$C:$C,0)))</f>
        <v>Fuel Use Reduction</v>
      </c>
      <c r="C1472" s="446" t="str">
        <f t="shared" si="68"/>
        <v>RnD Electricity Fuel Use Perc Reduction</v>
      </c>
      <c r="D1472" s="294" t="s">
        <v>3487</v>
      </c>
      <c r="E1472" s="339"/>
      <c r="F1472" s="294" t="s">
        <v>3509</v>
      </c>
      <c r="G1472" s="339"/>
      <c r="H1472" s="20">
        <v>1828</v>
      </c>
      <c r="I1472" s="468" t="s">
        <v>43</v>
      </c>
      <c r="J1472" s="469" t="str">
        <f>IF(ISBLANK(INDEX('Policy Characteristics'!D:D,MATCH($C1472,'Policy Characteristics'!$C:$C,0))),"",INDEX('Policy Characteristics'!D:D,MATCH($C1472,'Policy Characteristics'!$C:$C,0)))</f>
        <v>R&amp;D Fuel Use Reductions</v>
      </c>
      <c r="K1472" s="446" t="str">
        <f>IF(ISBLANK(INDEX('Policy Characteristics'!E:E,MATCH($C1472,'Policy Characteristics'!$C:$C,0))),"",INDEX('Policy Characteristics'!E:E,MATCH($C1472,'Policy Characteristics'!$C:$C,0)))</f>
        <v>RnD electricity fuel use reduction</v>
      </c>
      <c r="L1472" s="242">
        <f>IF(ISBLANK(INDEX('Policy Characteristics'!F:F,MATCH($C1472,'Policy Characteristics'!$C:$C,0))),"",INDEX('Policy Characteristics'!F:F,MATCH($C1472,'Policy Characteristics'!$C:$C,0)))</f>
        <v>0</v>
      </c>
      <c r="M1472" s="242">
        <f>IF(ISBLANK(INDEX('Policy Characteristics'!G:G,MATCH($C1472,'Policy Characteristics'!$C:$C,0))),"",INDEX('Policy Characteristics'!G:G,MATCH($C1472,'Policy Characteristics'!$C:$C,0)))</f>
        <v>0.4</v>
      </c>
      <c r="N1472" s="242">
        <f>IF(ISBLANK(INDEX('Policy Characteristics'!H:H,MATCH($C1472,'Policy Characteristics'!$C:$C,0))),"",INDEX('Policy Characteristics'!H:H,MATCH($C1472,'Policy Characteristics'!$C:$C,0)))</f>
        <v>0.01</v>
      </c>
      <c r="O1472" s="446" t="str">
        <f>IF(ISBLANK(INDEX('Policy Characteristics'!I:I,MATCH($C1472,'Policy Characteristics'!$C:$C,0))),"",INDEX('Policy Characteristics'!I:I,MATCH($C1472,'Policy Characteristics'!$C:$C,0)))</f>
        <v>% reduction in fuel use</v>
      </c>
      <c r="P1472" s="446" t="str">
        <f>IF(ISBLANK(INDEX('Policy Characteristics'!J:J,MATCH($C1472,'Policy Characteristics'!$C:$C,0))),"",INDEX('Policy Characteristics'!J:J,MATCH($C1472,'Policy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2" s="446" t="str">
        <f>IF(ISBLANK(INDEX('Policy Characteristics'!K:K,MATCH($C1472,'Policy Characteristics'!$C:$C,0))),"",INDEX('Policy Characteristics'!K:K,MATCH($C1472,'Policy Characteristics'!$C:$C,0)))</f>
        <v>architectural-design.html#rnd</v>
      </c>
      <c r="R1472" s="446" t="str">
        <f>IF(ISBLANK(INDEX('Policy Characteristics'!L:L,MATCH($C1472,'Policy Characteristics'!$C:$C,0))),"",INDEX('Policy Characteristics'!L:L,MATCH($C1472,'Policy Characteristics'!$C:$C,0)))</f>
        <v>research-and-development.html</v>
      </c>
    </row>
    <row r="1473" spans="1:18" x14ac:dyDescent="0.25">
      <c r="A1473" s="446" t="str">
        <f>IF(ISBLANK(INDEX('Policy Characteristics'!A:A,MATCH($C1473,'Policy Characteristics'!$C:$C,0))),"",INDEX('Policy Characteristics'!A:A,MATCH($C1473,'Policy Characteristics'!$C:$C,0)))</f>
        <v>Research and Development</v>
      </c>
      <c r="B1473" s="467" t="str">
        <f>IF(ISBLANK(INDEX('Policy Characteristics'!B:B,MATCH($C1473,'Policy Characteristics'!$C:$C,0))),"",INDEX('Policy Characteristics'!B:B,MATCH($C1473,'Policy Characteristics'!$C:$C,0)))</f>
        <v>Fuel Use Reduction</v>
      </c>
      <c r="C1473" s="446" t="str">
        <f t="shared" si="68"/>
        <v>RnD Electricity Fuel Use Perc Reduction</v>
      </c>
      <c r="D1473" s="294" t="s">
        <v>3490</v>
      </c>
      <c r="E1473" s="339"/>
      <c r="F1473" s="294" t="s">
        <v>3510</v>
      </c>
      <c r="G1473" s="339"/>
      <c r="H1473" s="20">
        <v>1829</v>
      </c>
      <c r="I1473" s="468" t="s">
        <v>43</v>
      </c>
      <c r="J1473" s="469" t="str">
        <f>IF(ISBLANK(INDEX('Policy Characteristics'!D:D,MATCH($C1473,'Policy Characteristics'!$C:$C,0))),"",INDEX('Policy Characteristics'!D:D,MATCH($C1473,'Policy Characteristics'!$C:$C,0)))</f>
        <v>R&amp;D Fuel Use Reductions</v>
      </c>
      <c r="K1473" s="446" t="str">
        <f>IF(ISBLANK(INDEX('Policy Characteristics'!E:E,MATCH($C1473,'Policy Characteristics'!$C:$C,0))),"",INDEX('Policy Characteristics'!E:E,MATCH($C1473,'Policy Characteristics'!$C:$C,0)))</f>
        <v>RnD electricity fuel use reduction</v>
      </c>
      <c r="L1473" s="242">
        <f>IF(ISBLANK(INDEX('Policy Characteristics'!F:F,MATCH($C1473,'Policy Characteristics'!$C:$C,0))),"",INDEX('Policy Characteristics'!F:F,MATCH($C1473,'Policy Characteristics'!$C:$C,0)))</f>
        <v>0</v>
      </c>
      <c r="M1473" s="242">
        <f>IF(ISBLANK(INDEX('Policy Characteristics'!G:G,MATCH($C1473,'Policy Characteristics'!$C:$C,0))),"",INDEX('Policy Characteristics'!G:G,MATCH($C1473,'Policy Characteristics'!$C:$C,0)))</f>
        <v>0.4</v>
      </c>
      <c r="N1473" s="242">
        <f>IF(ISBLANK(INDEX('Policy Characteristics'!H:H,MATCH($C1473,'Policy Characteristics'!$C:$C,0))),"",INDEX('Policy Characteristics'!H:H,MATCH($C1473,'Policy Characteristics'!$C:$C,0)))</f>
        <v>0.01</v>
      </c>
      <c r="O1473" s="446" t="str">
        <f>IF(ISBLANK(INDEX('Policy Characteristics'!I:I,MATCH($C1473,'Policy Characteristics'!$C:$C,0))),"",INDEX('Policy Characteristics'!I:I,MATCH($C1473,'Policy Characteristics'!$C:$C,0)))</f>
        <v>% reduction in fuel use</v>
      </c>
      <c r="P1473" s="446" t="str">
        <f>IF(ISBLANK(INDEX('Policy Characteristics'!J:J,MATCH($C1473,'Policy Characteristics'!$C:$C,0))),"",INDEX('Policy Characteristics'!J:J,MATCH($C1473,'Policy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3" s="446" t="str">
        <f>IF(ISBLANK(INDEX('Policy Characteristics'!K:K,MATCH($C1473,'Policy Characteristics'!$C:$C,0))),"",INDEX('Policy Characteristics'!K:K,MATCH($C1473,'Policy Characteristics'!$C:$C,0)))</f>
        <v>architectural-design.html#rnd</v>
      </c>
      <c r="R1473" s="446" t="str">
        <f>IF(ISBLANK(INDEX('Policy Characteristics'!L:L,MATCH($C1473,'Policy Characteristics'!$C:$C,0))),"",INDEX('Policy Characteristics'!L:L,MATCH($C1473,'Policy Characteristics'!$C:$C,0)))</f>
        <v>research-and-development.html</v>
      </c>
    </row>
    <row r="1474" spans="1:18" x14ac:dyDescent="0.25">
      <c r="A1474" s="446" t="str">
        <f>IF(ISBLANK(INDEX('Policy Characteristics'!A:A,MATCH($C1474,'Policy Characteristics'!$C:$C,0))),"",INDEX('Policy Characteristics'!A:A,MATCH($C1474,'Policy Characteristics'!$C:$C,0)))</f>
        <v>Research and Development</v>
      </c>
      <c r="B1474" s="467" t="str">
        <f>IF(ISBLANK(INDEX('Policy Characteristics'!B:B,MATCH($C1474,'Policy Characteristics'!$C:$C,0))),"",INDEX('Policy Characteristics'!B:B,MATCH($C1474,'Policy Characteristics'!$C:$C,0)))</f>
        <v>Fuel Use Reduction</v>
      </c>
      <c r="C1474" s="446" t="str">
        <f t="shared" si="68"/>
        <v>RnD Electricity Fuel Use Perc Reduction</v>
      </c>
      <c r="D1474" s="294" t="s">
        <v>3491</v>
      </c>
      <c r="E1474" s="339"/>
      <c r="F1474" s="294" t="s">
        <v>3511</v>
      </c>
      <c r="G1474" s="339"/>
      <c r="H1474" s="20">
        <v>1830</v>
      </c>
      <c r="I1474" s="468" t="s">
        <v>43</v>
      </c>
      <c r="J1474" s="469" t="str">
        <f>IF(ISBLANK(INDEX('Policy Characteristics'!D:D,MATCH($C1474,'Policy Characteristics'!$C:$C,0))),"",INDEX('Policy Characteristics'!D:D,MATCH($C1474,'Policy Characteristics'!$C:$C,0)))</f>
        <v>R&amp;D Fuel Use Reductions</v>
      </c>
      <c r="K1474" s="446" t="str">
        <f>IF(ISBLANK(INDEX('Policy Characteristics'!E:E,MATCH($C1474,'Policy Characteristics'!$C:$C,0))),"",INDEX('Policy Characteristics'!E:E,MATCH($C1474,'Policy Characteristics'!$C:$C,0)))</f>
        <v>RnD electricity fuel use reduction</v>
      </c>
      <c r="L1474" s="242">
        <f>IF(ISBLANK(INDEX('Policy Characteristics'!F:F,MATCH($C1474,'Policy Characteristics'!$C:$C,0))),"",INDEX('Policy Characteristics'!F:F,MATCH($C1474,'Policy Characteristics'!$C:$C,0)))</f>
        <v>0</v>
      </c>
      <c r="M1474" s="242">
        <f>IF(ISBLANK(INDEX('Policy Characteristics'!G:G,MATCH($C1474,'Policy Characteristics'!$C:$C,0))),"",INDEX('Policy Characteristics'!G:G,MATCH($C1474,'Policy Characteristics'!$C:$C,0)))</f>
        <v>0.4</v>
      </c>
      <c r="N1474" s="242">
        <f>IF(ISBLANK(INDEX('Policy Characteristics'!H:H,MATCH($C1474,'Policy Characteristics'!$C:$C,0))),"",INDEX('Policy Characteristics'!H:H,MATCH($C1474,'Policy Characteristics'!$C:$C,0)))</f>
        <v>0.01</v>
      </c>
      <c r="O1474" s="446" t="str">
        <f>IF(ISBLANK(INDEX('Policy Characteristics'!I:I,MATCH($C1474,'Policy Characteristics'!$C:$C,0))),"",INDEX('Policy Characteristics'!I:I,MATCH($C1474,'Policy Characteristics'!$C:$C,0)))</f>
        <v>% reduction in fuel use</v>
      </c>
      <c r="P1474" s="446" t="str">
        <f>IF(ISBLANK(INDEX('Policy Characteristics'!J:J,MATCH($C1474,'Policy Characteristics'!$C:$C,0))),"",INDEX('Policy Characteristics'!J:J,MATCH($C1474,'Policy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4" s="446" t="str">
        <f>IF(ISBLANK(INDEX('Policy Characteristics'!K:K,MATCH($C1474,'Policy Characteristics'!$C:$C,0))),"",INDEX('Policy Characteristics'!K:K,MATCH($C1474,'Policy Characteristics'!$C:$C,0)))</f>
        <v>architectural-design.html#rnd</v>
      </c>
      <c r="R1474" s="446" t="str">
        <f>IF(ISBLANK(INDEX('Policy Characteristics'!L:L,MATCH($C1474,'Policy Characteristics'!$C:$C,0))),"",INDEX('Policy Characteristics'!L:L,MATCH($C1474,'Policy Characteristics'!$C:$C,0)))</f>
        <v>research-and-development.html</v>
      </c>
    </row>
    <row r="1475" spans="1:18" x14ac:dyDescent="0.25">
      <c r="A1475" s="446" t="str">
        <f>IF(ISBLANK(INDEX('Policy Characteristics'!A:A,MATCH($C1475,'Policy Characteristics'!$C:$C,0))),"",INDEX('Policy Characteristics'!A:A,MATCH($C1475,'Policy Characteristics'!$C:$C,0)))</f>
        <v>Research and Development</v>
      </c>
      <c r="B1475" s="467" t="str">
        <f>IF(ISBLANK(INDEX('Policy Characteristics'!B:B,MATCH($C1475,'Policy Characteristics'!$C:$C,0))),"",INDEX('Policy Characteristics'!B:B,MATCH($C1475,'Policy Characteristics'!$C:$C,0)))</f>
        <v>Fuel Use Reduction</v>
      </c>
      <c r="C1475" s="446" t="str">
        <f t="shared" si="68"/>
        <v>RnD Electricity Fuel Use Perc Reduction</v>
      </c>
      <c r="D1475" s="294" t="s">
        <v>3492</v>
      </c>
      <c r="E1475" s="339"/>
      <c r="F1475" s="294" t="s">
        <v>3512</v>
      </c>
      <c r="G1475" s="339"/>
      <c r="H1475" s="20">
        <v>1831</v>
      </c>
      <c r="I1475" s="468" t="s">
        <v>43</v>
      </c>
      <c r="J1475" s="469" t="str">
        <f>IF(ISBLANK(INDEX('Policy Characteristics'!D:D,MATCH($C1475,'Policy Characteristics'!$C:$C,0))),"",INDEX('Policy Characteristics'!D:D,MATCH($C1475,'Policy Characteristics'!$C:$C,0)))</f>
        <v>R&amp;D Fuel Use Reductions</v>
      </c>
      <c r="K1475" s="446" t="str">
        <f>IF(ISBLANK(INDEX('Policy Characteristics'!E:E,MATCH($C1475,'Policy Characteristics'!$C:$C,0))),"",INDEX('Policy Characteristics'!E:E,MATCH($C1475,'Policy Characteristics'!$C:$C,0)))</f>
        <v>RnD electricity fuel use reduction</v>
      </c>
      <c r="L1475" s="242">
        <f>IF(ISBLANK(INDEX('Policy Characteristics'!F:F,MATCH($C1475,'Policy Characteristics'!$C:$C,0))),"",INDEX('Policy Characteristics'!F:F,MATCH($C1475,'Policy Characteristics'!$C:$C,0)))</f>
        <v>0</v>
      </c>
      <c r="M1475" s="242">
        <f>IF(ISBLANK(INDEX('Policy Characteristics'!G:G,MATCH($C1475,'Policy Characteristics'!$C:$C,0))),"",INDEX('Policy Characteristics'!G:G,MATCH($C1475,'Policy Characteristics'!$C:$C,0)))</f>
        <v>0.4</v>
      </c>
      <c r="N1475" s="242">
        <f>IF(ISBLANK(INDEX('Policy Characteristics'!H:H,MATCH($C1475,'Policy Characteristics'!$C:$C,0))),"",INDEX('Policy Characteristics'!H:H,MATCH($C1475,'Policy Characteristics'!$C:$C,0)))</f>
        <v>0.01</v>
      </c>
      <c r="O1475" s="446" t="str">
        <f>IF(ISBLANK(INDEX('Policy Characteristics'!I:I,MATCH($C1475,'Policy Characteristics'!$C:$C,0))),"",INDEX('Policy Characteristics'!I:I,MATCH($C1475,'Policy Characteristics'!$C:$C,0)))</f>
        <v>% reduction in fuel use</v>
      </c>
      <c r="P1475" s="446" t="str">
        <f>IF(ISBLANK(INDEX('Policy Characteristics'!J:J,MATCH($C1475,'Policy Characteristics'!$C:$C,0))),"",INDEX('Policy Characteristics'!J:J,MATCH($C1475,'Policy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5" s="446" t="str">
        <f>IF(ISBLANK(INDEX('Policy Characteristics'!K:K,MATCH($C1475,'Policy Characteristics'!$C:$C,0))),"",INDEX('Policy Characteristics'!K:K,MATCH($C1475,'Policy Characteristics'!$C:$C,0)))</f>
        <v>architectural-design.html#rnd</v>
      </c>
      <c r="R1475" s="446" t="str">
        <f>IF(ISBLANK(INDEX('Policy Characteristics'!L:L,MATCH($C1475,'Policy Characteristics'!$C:$C,0))),"",INDEX('Policy Characteristics'!L:L,MATCH($C1475,'Policy Characteristics'!$C:$C,0)))</f>
        <v>research-and-development.html</v>
      </c>
    </row>
    <row r="1476" spans="1:18" x14ac:dyDescent="0.25">
      <c r="A1476" s="446" t="str">
        <f>IF(ISBLANK(INDEX('Policy Characteristics'!A:A,MATCH($C1476,'Policy Characteristics'!$C:$C,0))),"",INDEX('Policy Characteristics'!A:A,MATCH($C1476,'Policy Characteristics'!$C:$C,0)))</f>
        <v>Research and Development</v>
      </c>
      <c r="B1476" s="467" t="str">
        <f>IF(ISBLANK(INDEX('Policy Characteristics'!B:B,MATCH($C1476,'Policy Characteristics'!$C:$C,0))),"",INDEX('Policy Characteristics'!B:B,MATCH($C1476,'Policy Characteristics'!$C:$C,0)))</f>
        <v>Fuel Use Reduction</v>
      </c>
      <c r="C1476" s="446" t="str">
        <f t="shared" si="68"/>
        <v>RnD Electricity Fuel Use Perc Reduction</v>
      </c>
      <c r="D1476" s="294" t="s">
        <v>3493</v>
      </c>
      <c r="E1476" s="339"/>
      <c r="F1476" s="294" t="s">
        <v>3513</v>
      </c>
      <c r="G1476" s="339"/>
      <c r="H1476" s="20">
        <v>1832</v>
      </c>
      <c r="I1476" s="468" t="s">
        <v>43</v>
      </c>
      <c r="J1476" s="469" t="str">
        <f>IF(ISBLANK(INDEX('Policy Characteristics'!D:D,MATCH($C1476,'Policy Characteristics'!$C:$C,0))),"",INDEX('Policy Characteristics'!D:D,MATCH($C1476,'Policy Characteristics'!$C:$C,0)))</f>
        <v>R&amp;D Fuel Use Reductions</v>
      </c>
      <c r="K1476" s="446" t="str">
        <f>IF(ISBLANK(INDEX('Policy Characteristics'!E:E,MATCH($C1476,'Policy Characteristics'!$C:$C,0))),"",INDEX('Policy Characteristics'!E:E,MATCH($C1476,'Policy Characteristics'!$C:$C,0)))</f>
        <v>RnD electricity fuel use reduction</v>
      </c>
      <c r="L1476" s="242">
        <f>IF(ISBLANK(INDEX('Policy Characteristics'!F:F,MATCH($C1476,'Policy Characteristics'!$C:$C,0))),"",INDEX('Policy Characteristics'!F:F,MATCH($C1476,'Policy Characteristics'!$C:$C,0)))</f>
        <v>0</v>
      </c>
      <c r="M1476" s="242">
        <f>IF(ISBLANK(INDEX('Policy Characteristics'!G:G,MATCH($C1476,'Policy Characteristics'!$C:$C,0))),"",INDEX('Policy Characteristics'!G:G,MATCH($C1476,'Policy Characteristics'!$C:$C,0)))</f>
        <v>0.4</v>
      </c>
      <c r="N1476" s="242">
        <f>IF(ISBLANK(INDEX('Policy Characteristics'!H:H,MATCH($C1476,'Policy Characteristics'!$C:$C,0))),"",INDEX('Policy Characteristics'!H:H,MATCH($C1476,'Policy Characteristics'!$C:$C,0)))</f>
        <v>0.01</v>
      </c>
      <c r="O1476" s="446" t="str">
        <f>IF(ISBLANK(INDEX('Policy Characteristics'!I:I,MATCH($C1476,'Policy Characteristics'!$C:$C,0))),"",INDEX('Policy Characteristics'!I:I,MATCH($C1476,'Policy Characteristics'!$C:$C,0)))</f>
        <v>% reduction in fuel use</v>
      </c>
      <c r="P1476" s="446" t="str">
        <f>IF(ISBLANK(INDEX('Policy Characteristics'!J:J,MATCH($C1476,'Policy Characteristics'!$C:$C,0))),"",INDEX('Policy Characteristics'!J:J,MATCH($C1476,'Policy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6" s="446" t="str">
        <f>IF(ISBLANK(INDEX('Policy Characteristics'!K:K,MATCH($C1476,'Policy Characteristics'!$C:$C,0))),"",INDEX('Policy Characteristics'!K:K,MATCH($C1476,'Policy Characteristics'!$C:$C,0)))</f>
        <v>architectural-design.html#rnd</v>
      </c>
      <c r="R1476" s="446" t="str">
        <f>IF(ISBLANK(INDEX('Policy Characteristics'!L:L,MATCH($C1476,'Policy Characteristics'!$C:$C,0))),"",INDEX('Policy Characteristics'!L:L,MATCH($C1476,'Policy Characteristics'!$C:$C,0)))</f>
        <v>research-and-development.html</v>
      </c>
    </row>
    <row r="1477" spans="1:18" x14ac:dyDescent="0.25">
      <c r="A1477" s="446" t="str">
        <f>IF(ISBLANK(INDEX('Policy Characteristics'!A:A,MATCH($C1477,'Policy Characteristics'!$C:$C,0))),"",INDEX('Policy Characteristics'!A:A,MATCH($C1477,'Policy Characteristics'!$C:$C,0)))</f>
        <v>Research and Development</v>
      </c>
      <c r="B1477" s="467" t="str">
        <f>IF(ISBLANK(INDEX('Policy Characteristics'!B:B,MATCH($C1477,'Policy Characteristics'!$C:$C,0))),"",INDEX('Policy Characteristics'!B:B,MATCH($C1477,'Policy Characteristics'!$C:$C,0)))</f>
        <v>Fuel Use Reduction</v>
      </c>
      <c r="C1477" s="446" t="str">
        <f t="shared" si="68"/>
        <v>RnD Electricity Fuel Use Perc Reduction</v>
      </c>
      <c r="D1477" s="294" t="s">
        <v>3582</v>
      </c>
      <c r="E1477" s="339"/>
      <c r="F1477" s="294" t="s">
        <v>3584</v>
      </c>
      <c r="G1477" s="339"/>
      <c r="H1477" s="20">
        <v>1833</v>
      </c>
      <c r="I1477" s="468" t="s">
        <v>43</v>
      </c>
      <c r="J1477" s="469" t="str">
        <f>IF(ISBLANK(INDEX('Policy Characteristics'!D:D,MATCH($C1477,'Policy Characteristics'!$C:$C,0))),"",INDEX('Policy Characteristics'!D:D,MATCH($C1477,'Policy Characteristics'!$C:$C,0)))</f>
        <v>R&amp;D Fuel Use Reductions</v>
      </c>
      <c r="K1477" s="446" t="str">
        <f>IF(ISBLANK(INDEX('Policy Characteristics'!E:E,MATCH($C1477,'Policy Characteristics'!$C:$C,0))),"",INDEX('Policy Characteristics'!E:E,MATCH($C1477,'Policy Characteristics'!$C:$C,0)))</f>
        <v>RnD electricity fuel use reduction</v>
      </c>
      <c r="L1477" s="242">
        <f>IF(ISBLANK(INDEX('Policy Characteristics'!F:F,MATCH($C1477,'Policy Characteristics'!$C:$C,0))),"",INDEX('Policy Characteristics'!F:F,MATCH($C1477,'Policy Characteristics'!$C:$C,0)))</f>
        <v>0</v>
      </c>
      <c r="M1477" s="242">
        <f>IF(ISBLANK(INDEX('Policy Characteristics'!G:G,MATCH($C1477,'Policy Characteristics'!$C:$C,0))),"",INDEX('Policy Characteristics'!G:G,MATCH($C1477,'Policy Characteristics'!$C:$C,0)))</f>
        <v>0.4</v>
      </c>
      <c r="N1477" s="242">
        <f>IF(ISBLANK(INDEX('Policy Characteristics'!H:H,MATCH($C1477,'Policy Characteristics'!$C:$C,0))),"",INDEX('Policy Characteristics'!H:H,MATCH($C1477,'Policy Characteristics'!$C:$C,0)))</f>
        <v>0.01</v>
      </c>
      <c r="O1477" s="446" t="str">
        <f>IF(ISBLANK(INDEX('Policy Characteristics'!I:I,MATCH($C1477,'Policy Characteristics'!$C:$C,0))),"",INDEX('Policy Characteristics'!I:I,MATCH($C1477,'Policy Characteristics'!$C:$C,0)))</f>
        <v>% reduction in fuel use</v>
      </c>
      <c r="P1477" s="446" t="str">
        <f>IF(ISBLANK(INDEX('Policy Characteristics'!J:J,MATCH($C1477,'Policy Characteristics'!$C:$C,0))),"",INDEX('Policy Characteristics'!J:J,MATCH($C1477,'Policy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7" s="446" t="str">
        <f>IF(ISBLANK(INDEX('Policy Characteristics'!K:K,MATCH($C1477,'Policy Characteristics'!$C:$C,0))),"",INDEX('Policy Characteristics'!K:K,MATCH($C1477,'Policy Characteristics'!$C:$C,0)))</f>
        <v>architectural-design.html#rnd</v>
      </c>
      <c r="R1477" s="446" t="str">
        <f>IF(ISBLANK(INDEX('Policy Characteristics'!L:L,MATCH($C1477,'Policy Characteristics'!$C:$C,0))),"",INDEX('Policy Characteristics'!L:L,MATCH($C1477,'Policy Characteristics'!$C:$C,0)))</f>
        <v>research-and-development.html</v>
      </c>
    </row>
    <row r="1478" spans="1:18" x14ac:dyDescent="0.25">
      <c r="A1478" s="446" t="str">
        <f>IF(ISBLANK(INDEX('Policy Characteristics'!A:A,MATCH($C1478,'Policy Characteristics'!$C:$C,0))),"",INDEX('Policy Characteristics'!A:A,MATCH($C1478,'Policy Characteristics'!$C:$C,0)))</f>
        <v>Research and Development</v>
      </c>
      <c r="B1478" s="467" t="str">
        <f>IF(ISBLANK(INDEX('Policy Characteristics'!B:B,MATCH($C1478,'Policy Characteristics'!$C:$C,0))),"",INDEX('Policy Characteristics'!B:B,MATCH($C1478,'Policy Characteristics'!$C:$C,0)))</f>
        <v>Fuel Use Reduction</v>
      </c>
      <c r="C1478" s="446" t="str">
        <f t="shared" si="68"/>
        <v>RnD Electricity Fuel Use Perc Reduction</v>
      </c>
      <c r="D1478" s="294" t="s">
        <v>3583</v>
      </c>
      <c r="E1478" s="339"/>
      <c r="F1478" s="294" t="s">
        <v>3585</v>
      </c>
      <c r="G1478" s="339"/>
      <c r="H1478" s="20">
        <v>2246</v>
      </c>
      <c r="I1478" s="468" t="s">
        <v>43</v>
      </c>
      <c r="J1478" s="469" t="str">
        <f>IF(ISBLANK(INDEX('Policy Characteristics'!D:D,MATCH($C1478,'Policy Characteristics'!$C:$C,0))),"",INDEX('Policy Characteristics'!D:D,MATCH($C1478,'Policy Characteristics'!$C:$C,0)))</f>
        <v>R&amp;D Fuel Use Reductions</v>
      </c>
      <c r="K1478" s="446" t="str">
        <f>IF(ISBLANK(INDEX('Policy Characteristics'!E:E,MATCH($C1478,'Policy Characteristics'!$C:$C,0))),"",INDEX('Policy Characteristics'!E:E,MATCH($C1478,'Policy Characteristics'!$C:$C,0)))</f>
        <v>RnD electricity fuel use reduction</v>
      </c>
      <c r="L1478" s="242">
        <f>IF(ISBLANK(INDEX('Policy Characteristics'!F:F,MATCH($C1478,'Policy Characteristics'!$C:$C,0))),"",INDEX('Policy Characteristics'!F:F,MATCH($C1478,'Policy Characteristics'!$C:$C,0)))</f>
        <v>0</v>
      </c>
      <c r="M1478" s="242">
        <f>IF(ISBLANK(INDEX('Policy Characteristics'!G:G,MATCH($C1478,'Policy Characteristics'!$C:$C,0))),"",INDEX('Policy Characteristics'!G:G,MATCH($C1478,'Policy Characteristics'!$C:$C,0)))</f>
        <v>0.4</v>
      </c>
      <c r="N1478" s="242">
        <f>IF(ISBLANK(INDEX('Policy Characteristics'!H:H,MATCH($C1478,'Policy Characteristics'!$C:$C,0))),"",INDEX('Policy Characteristics'!H:H,MATCH($C1478,'Policy Characteristics'!$C:$C,0)))</f>
        <v>0.01</v>
      </c>
      <c r="O1478" s="446" t="str">
        <f>IF(ISBLANK(INDEX('Policy Characteristics'!I:I,MATCH($C1478,'Policy Characteristics'!$C:$C,0))),"",INDEX('Policy Characteristics'!I:I,MATCH($C1478,'Policy Characteristics'!$C:$C,0)))</f>
        <v>% reduction in fuel use</v>
      </c>
      <c r="P1478" s="446" t="str">
        <f>IF(ISBLANK(INDEX('Policy Characteristics'!J:J,MATCH($C1478,'Policy Characteristics'!$C:$C,0))),"",INDEX('Policy Characteristics'!J:J,MATCH($C1478,'Policy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8" s="446" t="str">
        <f>IF(ISBLANK(INDEX('Policy Characteristics'!K:K,MATCH($C1478,'Policy Characteristics'!$C:$C,0))),"",INDEX('Policy Characteristics'!K:K,MATCH($C1478,'Policy Characteristics'!$C:$C,0)))</f>
        <v>architectural-design.html#rnd</v>
      </c>
      <c r="R1478" s="446" t="str">
        <f>IF(ISBLANK(INDEX('Policy Characteristics'!L:L,MATCH($C1478,'Policy Characteristics'!$C:$C,0))),"",INDEX('Policy Characteristics'!L:L,MATCH($C1478,'Policy Characteristics'!$C:$C,0)))</f>
        <v>research-and-development.html</v>
      </c>
    </row>
    <row r="1479" spans="1:18" x14ac:dyDescent="0.25">
      <c r="A1479" s="446" t="str">
        <f>IF(ISBLANK(INDEX('Policy Characteristics'!A:A,MATCH($C1479,'Policy Characteristics'!$C:$C,0))),"",INDEX('Policy Characteristics'!A:A,MATCH($C1479,'Policy Characteristics'!$C:$C,0)))</f>
        <v>Research and Development</v>
      </c>
      <c r="B1479" s="467" t="str">
        <f>IF(ISBLANK(INDEX('Policy Characteristics'!B:B,MATCH($C1479,'Policy Characteristics'!$C:$C,0))),"",INDEX('Policy Characteristics'!B:B,MATCH($C1479,'Policy Characteristics'!$C:$C,0)))</f>
        <v>Fuel Use Reduction</v>
      </c>
      <c r="C1479" t="s">
        <v>297</v>
      </c>
      <c r="D1479" t="s">
        <v>3064</v>
      </c>
      <c r="E1479" s="339"/>
      <c r="F1479" s="294" t="s">
        <v>3091</v>
      </c>
      <c r="G1479" s="339"/>
      <c r="H1479" s="20">
        <v>1487</v>
      </c>
      <c r="I1479" s="468" t="s">
        <v>43</v>
      </c>
      <c r="J1479" s="469" t="str">
        <f>IF(ISBLANK(INDEX('Policy Characteristics'!D:D,MATCH($C1479,'Policy Characteristics'!$C:$C,0))),"",INDEX('Policy Characteristics'!D:D,MATCH($C1479,'Policy Characteristics'!$C:$C,0)))</f>
        <v>R&amp;D Fuel Use Reductions</v>
      </c>
      <c r="K1479" s="446" t="str">
        <f>IF(ISBLANK(INDEX('Policy Characteristics'!E:E,MATCH($C1479,'Policy Characteristics'!$C:$C,0))),"",INDEX('Policy Characteristics'!E:E,MATCH($C1479,'Policy Characteristics'!$C:$C,0)))</f>
        <v>RnD industry fuel use reduction</v>
      </c>
      <c r="L1479" s="242">
        <f>IF(ISBLANK(INDEX('Policy Characteristics'!F:F,MATCH($C1479,'Policy Characteristics'!$C:$C,0))),"",INDEX('Policy Characteristics'!F:F,MATCH($C1479,'Policy Characteristics'!$C:$C,0)))</f>
        <v>0</v>
      </c>
      <c r="M1479" s="242">
        <f>IF(ISBLANK(INDEX('Policy Characteristics'!G:G,MATCH($C1479,'Policy Characteristics'!$C:$C,0))),"",INDEX('Policy Characteristics'!G:G,MATCH($C1479,'Policy Characteristics'!$C:$C,0)))</f>
        <v>0.4</v>
      </c>
      <c r="N1479" s="242">
        <f>IF(ISBLANK(INDEX('Policy Characteristics'!H:H,MATCH($C1479,'Policy Characteristics'!$C:$C,0))),"",INDEX('Policy Characteristics'!H:H,MATCH($C1479,'Policy Characteristics'!$C:$C,0)))</f>
        <v>0.01</v>
      </c>
      <c r="O1479" s="446" t="str">
        <f>IF(ISBLANK(INDEX('Policy Characteristics'!I:I,MATCH($C1479,'Policy Characteristics'!$C:$C,0))),"",INDEX('Policy Characteristics'!I:I,MATCH($C1479,'Policy Characteristics'!$C:$C,0)))</f>
        <v>% reduction in fuel use</v>
      </c>
      <c r="P1479" s="446" t="str">
        <f>IF(ISBLANK(INDEX('Policy Characteristics'!J:J,MATCH($C1479,'Policy Characteristics'!$C:$C,0))),"",INDEX('Policy Characteristics'!J:J,MATCH($C1479,'Policy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9" s="446" t="str">
        <f>IF(ISBLANK(INDEX('Policy Characteristics'!K:K,MATCH($C1479,'Policy Characteristics'!$C:$C,0))),"",INDEX('Policy Characteristics'!K:K,MATCH($C1479,'Policy Characteristics'!$C:$C,0)))</f>
        <v>architectural-design.html#rnd</v>
      </c>
      <c r="R1479" s="446" t="str">
        <f>IF(ISBLANK(INDEX('Policy Characteristics'!L:L,MATCH($C1479,'Policy Characteristics'!$C:$C,0))),"",INDEX('Policy Characteristics'!L:L,MATCH($C1479,'Policy Characteristics'!$C:$C,0)))</f>
        <v>research-and-development.html</v>
      </c>
    </row>
    <row r="1480" spans="1:18" x14ac:dyDescent="0.25">
      <c r="A1480" s="446" t="str">
        <f>IF(ISBLANK(INDEX('Policy Characteristics'!A:A,MATCH($C1480,'Policy Characteristics'!$C:$C,0))),"",INDEX('Policy Characteristics'!A:A,MATCH($C1480,'Policy Characteristics'!$C:$C,0)))</f>
        <v>Research and Development</v>
      </c>
      <c r="B1480" s="467" t="str">
        <f>IF(ISBLANK(INDEX('Policy Characteristics'!B:B,MATCH($C1480,'Policy Characteristics'!$C:$C,0))),"",INDEX('Policy Characteristics'!B:B,MATCH($C1480,'Policy Characteristics'!$C:$C,0)))</f>
        <v>Fuel Use Reduction</v>
      </c>
      <c r="C1480" s="446" t="str">
        <f t="shared" ref="C1480:C1503" si="69">C$1479</f>
        <v>RnD Industry Fuel Use Perc Reduction</v>
      </c>
      <c r="D1480" t="s">
        <v>3065</v>
      </c>
      <c r="E1480" s="339"/>
      <c r="F1480" s="294" t="s">
        <v>3092</v>
      </c>
      <c r="G1480" s="339"/>
      <c r="H1480" s="20">
        <v>1488</v>
      </c>
      <c r="I1480" s="468" t="s">
        <v>43</v>
      </c>
      <c r="J1480" s="469" t="str">
        <f>IF(ISBLANK(INDEX('Policy Characteristics'!D:D,MATCH($C1480,'Policy Characteristics'!$C:$C,0))),"",INDEX('Policy Characteristics'!D:D,MATCH($C1480,'Policy Characteristics'!$C:$C,0)))</f>
        <v>R&amp;D Fuel Use Reductions</v>
      </c>
      <c r="K1480" s="446" t="str">
        <f>IF(ISBLANK(INDEX('Policy Characteristics'!E:E,MATCH($C1480,'Policy Characteristics'!$C:$C,0))),"",INDEX('Policy Characteristics'!E:E,MATCH($C1480,'Policy Characteristics'!$C:$C,0)))</f>
        <v>RnD industry fuel use reduction</v>
      </c>
      <c r="L1480" s="242">
        <f>IF(ISBLANK(INDEX('Policy Characteristics'!F:F,MATCH($C1480,'Policy Characteristics'!$C:$C,0))),"",INDEX('Policy Characteristics'!F:F,MATCH($C1480,'Policy Characteristics'!$C:$C,0)))</f>
        <v>0</v>
      </c>
      <c r="M1480" s="242">
        <f>IF(ISBLANK(INDEX('Policy Characteristics'!G:G,MATCH($C1480,'Policy Characteristics'!$C:$C,0))),"",INDEX('Policy Characteristics'!G:G,MATCH($C1480,'Policy Characteristics'!$C:$C,0)))</f>
        <v>0.4</v>
      </c>
      <c r="N1480" s="242">
        <f>IF(ISBLANK(INDEX('Policy Characteristics'!H:H,MATCH($C1480,'Policy Characteristics'!$C:$C,0))),"",INDEX('Policy Characteristics'!H:H,MATCH($C1480,'Policy Characteristics'!$C:$C,0)))</f>
        <v>0.01</v>
      </c>
      <c r="O1480" s="446" t="str">
        <f>IF(ISBLANK(INDEX('Policy Characteristics'!I:I,MATCH($C1480,'Policy Characteristics'!$C:$C,0))),"",INDEX('Policy Characteristics'!I:I,MATCH($C1480,'Policy Characteristics'!$C:$C,0)))</f>
        <v>% reduction in fuel use</v>
      </c>
      <c r="P1480" s="446" t="str">
        <f>IF(ISBLANK(INDEX('Policy Characteristics'!J:J,MATCH($C1480,'Policy Characteristics'!$C:$C,0))),"",INDEX('Policy Characteristics'!J:J,MATCH($C1480,'Policy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0" s="446" t="str">
        <f>IF(ISBLANK(INDEX('Policy Characteristics'!K:K,MATCH($C1480,'Policy Characteristics'!$C:$C,0))),"",INDEX('Policy Characteristics'!K:K,MATCH($C1480,'Policy Characteristics'!$C:$C,0)))</f>
        <v>architectural-design.html#rnd</v>
      </c>
      <c r="R1480" s="446" t="str">
        <f>IF(ISBLANK(INDEX('Policy Characteristics'!L:L,MATCH($C1480,'Policy Characteristics'!$C:$C,0))),"",INDEX('Policy Characteristics'!L:L,MATCH($C1480,'Policy Characteristics'!$C:$C,0)))</f>
        <v>research-and-development.html</v>
      </c>
    </row>
    <row r="1481" spans="1:18" x14ac:dyDescent="0.25">
      <c r="A1481" s="446" t="str">
        <f>IF(ISBLANK(INDEX('Policy Characteristics'!A:A,MATCH($C1481,'Policy Characteristics'!$C:$C,0))),"",INDEX('Policy Characteristics'!A:A,MATCH($C1481,'Policy Characteristics'!$C:$C,0)))</f>
        <v>Research and Development</v>
      </c>
      <c r="B1481" s="467" t="str">
        <f>IF(ISBLANK(INDEX('Policy Characteristics'!B:B,MATCH($C1481,'Policy Characteristics'!$C:$C,0))),"",INDEX('Policy Characteristics'!B:B,MATCH($C1481,'Policy Characteristics'!$C:$C,0)))</f>
        <v>Fuel Use Reduction</v>
      </c>
      <c r="C1481" s="446" t="str">
        <f t="shared" si="69"/>
        <v>RnD Industry Fuel Use Perc Reduction</v>
      </c>
      <c r="D1481" t="s">
        <v>3066</v>
      </c>
      <c r="E1481" s="339"/>
      <c r="F1481" s="294" t="s">
        <v>3093</v>
      </c>
      <c r="G1481" s="339"/>
      <c r="H1481" s="20">
        <v>1489</v>
      </c>
      <c r="I1481" s="468" t="s">
        <v>43</v>
      </c>
      <c r="J1481" s="469" t="str">
        <f>IF(ISBLANK(INDEX('Policy Characteristics'!D:D,MATCH($C1481,'Policy Characteristics'!$C:$C,0))),"",INDEX('Policy Characteristics'!D:D,MATCH($C1481,'Policy Characteristics'!$C:$C,0)))</f>
        <v>R&amp;D Fuel Use Reductions</v>
      </c>
      <c r="K1481" s="446" t="str">
        <f>IF(ISBLANK(INDEX('Policy Characteristics'!E:E,MATCH($C1481,'Policy Characteristics'!$C:$C,0))),"",INDEX('Policy Characteristics'!E:E,MATCH($C1481,'Policy Characteristics'!$C:$C,0)))</f>
        <v>RnD industry fuel use reduction</v>
      </c>
      <c r="L1481" s="242">
        <f>IF(ISBLANK(INDEX('Policy Characteristics'!F:F,MATCH($C1481,'Policy Characteristics'!$C:$C,0))),"",INDEX('Policy Characteristics'!F:F,MATCH($C1481,'Policy Characteristics'!$C:$C,0)))</f>
        <v>0</v>
      </c>
      <c r="M1481" s="242">
        <f>IF(ISBLANK(INDEX('Policy Characteristics'!G:G,MATCH($C1481,'Policy Characteristics'!$C:$C,0))),"",INDEX('Policy Characteristics'!G:G,MATCH($C1481,'Policy Characteristics'!$C:$C,0)))</f>
        <v>0.4</v>
      </c>
      <c r="N1481" s="242">
        <f>IF(ISBLANK(INDEX('Policy Characteristics'!H:H,MATCH($C1481,'Policy Characteristics'!$C:$C,0))),"",INDEX('Policy Characteristics'!H:H,MATCH($C1481,'Policy Characteristics'!$C:$C,0)))</f>
        <v>0.01</v>
      </c>
      <c r="O1481" s="446" t="str">
        <f>IF(ISBLANK(INDEX('Policy Characteristics'!I:I,MATCH($C1481,'Policy Characteristics'!$C:$C,0))),"",INDEX('Policy Characteristics'!I:I,MATCH($C1481,'Policy Characteristics'!$C:$C,0)))</f>
        <v>% reduction in fuel use</v>
      </c>
      <c r="P1481" s="446" t="str">
        <f>IF(ISBLANK(INDEX('Policy Characteristics'!J:J,MATCH($C1481,'Policy Characteristics'!$C:$C,0))),"",INDEX('Policy Characteristics'!J:J,MATCH($C1481,'Policy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1" s="446" t="str">
        <f>IF(ISBLANK(INDEX('Policy Characteristics'!K:K,MATCH($C1481,'Policy Characteristics'!$C:$C,0))),"",INDEX('Policy Characteristics'!K:K,MATCH($C1481,'Policy Characteristics'!$C:$C,0)))</f>
        <v>architectural-design.html#rnd</v>
      </c>
      <c r="R1481" s="446" t="str">
        <f>IF(ISBLANK(INDEX('Policy Characteristics'!L:L,MATCH($C1481,'Policy Characteristics'!$C:$C,0))),"",INDEX('Policy Characteristics'!L:L,MATCH($C1481,'Policy Characteristics'!$C:$C,0)))</f>
        <v>research-and-development.html</v>
      </c>
    </row>
    <row r="1482" spans="1:18" x14ac:dyDescent="0.25">
      <c r="A1482" s="446" t="str">
        <f>IF(ISBLANK(INDEX('Policy Characteristics'!A:A,MATCH($C1482,'Policy Characteristics'!$C:$C,0))),"",INDEX('Policy Characteristics'!A:A,MATCH($C1482,'Policy Characteristics'!$C:$C,0)))</f>
        <v>Research and Development</v>
      </c>
      <c r="B1482" s="467" t="str">
        <f>IF(ISBLANK(INDEX('Policy Characteristics'!B:B,MATCH($C1482,'Policy Characteristics'!$C:$C,0))),"",INDEX('Policy Characteristics'!B:B,MATCH($C1482,'Policy Characteristics'!$C:$C,0)))</f>
        <v>Fuel Use Reduction</v>
      </c>
      <c r="C1482" s="446" t="str">
        <f t="shared" si="69"/>
        <v>RnD Industry Fuel Use Perc Reduction</v>
      </c>
      <c r="D1482" t="s">
        <v>3067</v>
      </c>
      <c r="E1482" s="339"/>
      <c r="F1482" s="294" t="s">
        <v>3094</v>
      </c>
      <c r="G1482" s="339"/>
      <c r="H1482" s="20">
        <v>1490</v>
      </c>
      <c r="I1482" s="468" t="s">
        <v>43</v>
      </c>
      <c r="J1482" s="469" t="str">
        <f>IF(ISBLANK(INDEX('Policy Characteristics'!D:D,MATCH($C1482,'Policy Characteristics'!$C:$C,0))),"",INDEX('Policy Characteristics'!D:D,MATCH($C1482,'Policy Characteristics'!$C:$C,0)))</f>
        <v>R&amp;D Fuel Use Reductions</v>
      </c>
      <c r="K1482" s="446" t="str">
        <f>IF(ISBLANK(INDEX('Policy Characteristics'!E:E,MATCH($C1482,'Policy Characteristics'!$C:$C,0))),"",INDEX('Policy Characteristics'!E:E,MATCH($C1482,'Policy Characteristics'!$C:$C,0)))</f>
        <v>RnD industry fuel use reduction</v>
      </c>
      <c r="L1482" s="242">
        <f>IF(ISBLANK(INDEX('Policy Characteristics'!F:F,MATCH($C1482,'Policy Characteristics'!$C:$C,0))),"",INDEX('Policy Characteristics'!F:F,MATCH($C1482,'Policy Characteristics'!$C:$C,0)))</f>
        <v>0</v>
      </c>
      <c r="M1482" s="242">
        <f>IF(ISBLANK(INDEX('Policy Characteristics'!G:G,MATCH($C1482,'Policy Characteristics'!$C:$C,0))),"",INDEX('Policy Characteristics'!G:G,MATCH($C1482,'Policy Characteristics'!$C:$C,0)))</f>
        <v>0.4</v>
      </c>
      <c r="N1482" s="242">
        <f>IF(ISBLANK(INDEX('Policy Characteristics'!H:H,MATCH($C1482,'Policy Characteristics'!$C:$C,0))),"",INDEX('Policy Characteristics'!H:H,MATCH($C1482,'Policy Characteristics'!$C:$C,0)))</f>
        <v>0.01</v>
      </c>
      <c r="O1482" s="446" t="str">
        <f>IF(ISBLANK(INDEX('Policy Characteristics'!I:I,MATCH($C1482,'Policy Characteristics'!$C:$C,0))),"",INDEX('Policy Characteristics'!I:I,MATCH($C1482,'Policy Characteristics'!$C:$C,0)))</f>
        <v>% reduction in fuel use</v>
      </c>
      <c r="P1482" s="446" t="str">
        <f>IF(ISBLANK(INDEX('Policy Characteristics'!J:J,MATCH($C1482,'Policy Characteristics'!$C:$C,0))),"",INDEX('Policy Characteristics'!J:J,MATCH($C1482,'Policy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2" s="446" t="str">
        <f>IF(ISBLANK(INDEX('Policy Characteristics'!K:K,MATCH($C1482,'Policy Characteristics'!$C:$C,0))),"",INDEX('Policy Characteristics'!K:K,MATCH($C1482,'Policy Characteristics'!$C:$C,0)))</f>
        <v>architectural-design.html#rnd</v>
      </c>
      <c r="R1482" s="446" t="str">
        <f>IF(ISBLANK(INDEX('Policy Characteristics'!L:L,MATCH($C1482,'Policy Characteristics'!$C:$C,0))),"",INDEX('Policy Characteristics'!L:L,MATCH($C1482,'Policy Characteristics'!$C:$C,0)))</f>
        <v>research-and-development.html</v>
      </c>
    </row>
    <row r="1483" spans="1:18" x14ac:dyDescent="0.25">
      <c r="A1483" s="446" t="str">
        <f>IF(ISBLANK(INDEX('Policy Characteristics'!A:A,MATCH($C1483,'Policy Characteristics'!$C:$C,0))),"",INDEX('Policy Characteristics'!A:A,MATCH($C1483,'Policy Characteristics'!$C:$C,0)))</f>
        <v>Research and Development</v>
      </c>
      <c r="B1483" s="467" t="str">
        <f>IF(ISBLANK(INDEX('Policy Characteristics'!B:B,MATCH($C1483,'Policy Characteristics'!$C:$C,0))),"",INDEX('Policy Characteristics'!B:B,MATCH($C1483,'Policy Characteristics'!$C:$C,0)))</f>
        <v>Fuel Use Reduction</v>
      </c>
      <c r="C1483" s="446" t="str">
        <f t="shared" si="69"/>
        <v>RnD Industry Fuel Use Perc Reduction</v>
      </c>
      <c r="D1483" t="s">
        <v>3068</v>
      </c>
      <c r="E1483" s="339"/>
      <c r="F1483" s="294" t="s">
        <v>3095</v>
      </c>
      <c r="G1483" s="339"/>
      <c r="H1483" s="20">
        <v>1491</v>
      </c>
      <c r="I1483" s="468" t="s">
        <v>43</v>
      </c>
      <c r="J1483" s="469" t="str">
        <f>IF(ISBLANK(INDEX('Policy Characteristics'!D:D,MATCH($C1483,'Policy Characteristics'!$C:$C,0))),"",INDEX('Policy Characteristics'!D:D,MATCH($C1483,'Policy Characteristics'!$C:$C,0)))</f>
        <v>R&amp;D Fuel Use Reductions</v>
      </c>
      <c r="K1483" s="446" t="str">
        <f>IF(ISBLANK(INDEX('Policy Characteristics'!E:E,MATCH($C1483,'Policy Characteristics'!$C:$C,0))),"",INDEX('Policy Characteristics'!E:E,MATCH($C1483,'Policy Characteristics'!$C:$C,0)))</f>
        <v>RnD industry fuel use reduction</v>
      </c>
      <c r="L1483" s="242">
        <f>IF(ISBLANK(INDEX('Policy Characteristics'!F:F,MATCH($C1483,'Policy Characteristics'!$C:$C,0))),"",INDEX('Policy Characteristics'!F:F,MATCH($C1483,'Policy Characteristics'!$C:$C,0)))</f>
        <v>0</v>
      </c>
      <c r="M1483" s="242">
        <f>IF(ISBLANK(INDEX('Policy Characteristics'!G:G,MATCH($C1483,'Policy Characteristics'!$C:$C,0))),"",INDEX('Policy Characteristics'!G:G,MATCH($C1483,'Policy Characteristics'!$C:$C,0)))</f>
        <v>0.4</v>
      </c>
      <c r="N1483" s="242">
        <f>IF(ISBLANK(INDEX('Policy Characteristics'!H:H,MATCH($C1483,'Policy Characteristics'!$C:$C,0))),"",INDEX('Policy Characteristics'!H:H,MATCH($C1483,'Policy Characteristics'!$C:$C,0)))</f>
        <v>0.01</v>
      </c>
      <c r="O1483" s="446" t="str">
        <f>IF(ISBLANK(INDEX('Policy Characteristics'!I:I,MATCH($C1483,'Policy Characteristics'!$C:$C,0))),"",INDEX('Policy Characteristics'!I:I,MATCH($C1483,'Policy Characteristics'!$C:$C,0)))</f>
        <v>% reduction in fuel use</v>
      </c>
      <c r="P1483" s="446" t="str">
        <f>IF(ISBLANK(INDEX('Policy Characteristics'!J:J,MATCH($C1483,'Policy Characteristics'!$C:$C,0))),"",INDEX('Policy Characteristics'!J:J,MATCH($C1483,'Policy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3" s="446" t="str">
        <f>IF(ISBLANK(INDEX('Policy Characteristics'!K:K,MATCH($C1483,'Policy Characteristics'!$C:$C,0))),"",INDEX('Policy Characteristics'!K:K,MATCH($C1483,'Policy Characteristics'!$C:$C,0)))</f>
        <v>architectural-design.html#rnd</v>
      </c>
      <c r="R1483" s="446" t="str">
        <f>IF(ISBLANK(INDEX('Policy Characteristics'!L:L,MATCH($C1483,'Policy Characteristics'!$C:$C,0))),"",INDEX('Policy Characteristics'!L:L,MATCH($C1483,'Policy Characteristics'!$C:$C,0)))</f>
        <v>research-and-development.html</v>
      </c>
    </row>
    <row r="1484" spans="1:18" x14ac:dyDescent="0.25">
      <c r="A1484" s="446" t="str">
        <f>IF(ISBLANK(INDEX('Policy Characteristics'!A:A,MATCH($C1484,'Policy Characteristics'!$C:$C,0))),"",INDEX('Policy Characteristics'!A:A,MATCH($C1484,'Policy Characteristics'!$C:$C,0)))</f>
        <v>Research and Development</v>
      </c>
      <c r="B1484" s="467" t="str">
        <f>IF(ISBLANK(INDEX('Policy Characteristics'!B:B,MATCH($C1484,'Policy Characteristics'!$C:$C,0))),"",INDEX('Policy Characteristics'!B:B,MATCH($C1484,'Policy Characteristics'!$C:$C,0)))</f>
        <v>Fuel Use Reduction</v>
      </c>
      <c r="C1484" s="446" t="str">
        <f t="shared" si="69"/>
        <v>RnD Industry Fuel Use Perc Reduction</v>
      </c>
      <c r="D1484" t="s">
        <v>3069</v>
      </c>
      <c r="E1484" s="339"/>
      <c r="F1484" s="294" t="s">
        <v>3096</v>
      </c>
      <c r="G1484" s="339"/>
      <c r="H1484" s="20">
        <v>1492</v>
      </c>
      <c r="I1484" s="468" t="s">
        <v>43</v>
      </c>
      <c r="J1484" s="469" t="str">
        <f>IF(ISBLANK(INDEX('Policy Characteristics'!D:D,MATCH($C1484,'Policy Characteristics'!$C:$C,0))),"",INDEX('Policy Characteristics'!D:D,MATCH($C1484,'Policy Characteristics'!$C:$C,0)))</f>
        <v>R&amp;D Fuel Use Reductions</v>
      </c>
      <c r="K1484" s="446" t="str">
        <f>IF(ISBLANK(INDEX('Policy Characteristics'!E:E,MATCH($C1484,'Policy Characteristics'!$C:$C,0))),"",INDEX('Policy Characteristics'!E:E,MATCH($C1484,'Policy Characteristics'!$C:$C,0)))</f>
        <v>RnD industry fuel use reduction</v>
      </c>
      <c r="L1484" s="242">
        <f>IF(ISBLANK(INDEX('Policy Characteristics'!F:F,MATCH($C1484,'Policy Characteristics'!$C:$C,0))),"",INDEX('Policy Characteristics'!F:F,MATCH($C1484,'Policy Characteristics'!$C:$C,0)))</f>
        <v>0</v>
      </c>
      <c r="M1484" s="242">
        <f>IF(ISBLANK(INDEX('Policy Characteristics'!G:G,MATCH($C1484,'Policy Characteristics'!$C:$C,0))),"",INDEX('Policy Characteristics'!G:G,MATCH($C1484,'Policy Characteristics'!$C:$C,0)))</f>
        <v>0.4</v>
      </c>
      <c r="N1484" s="242">
        <f>IF(ISBLANK(INDEX('Policy Characteristics'!H:H,MATCH($C1484,'Policy Characteristics'!$C:$C,0))),"",INDEX('Policy Characteristics'!H:H,MATCH($C1484,'Policy Characteristics'!$C:$C,0)))</f>
        <v>0.01</v>
      </c>
      <c r="O1484" s="446" t="str">
        <f>IF(ISBLANK(INDEX('Policy Characteristics'!I:I,MATCH($C1484,'Policy Characteristics'!$C:$C,0))),"",INDEX('Policy Characteristics'!I:I,MATCH($C1484,'Policy Characteristics'!$C:$C,0)))</f>
        <v>% reduction in fuel use</v>
      </c>
      <c r="P1484" s="446" t="str">
        <f>IF(ISBLANK(INDEX('Policy Characteristics'!J:J,MATCH($C1484,'Policy Characteristics'!$C:$C,0))),"",INDEX('Policy Characteristics'!J:J,MATCH($C1484,'Policy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4" s="446" t="str">
        <f>IF(ISBLANK(INDEX('Policy Characteristics'!K:K,MATCH($C1484,'Policy Characteristics'!$C:$C,0))),"",INDEX('Policy Characteristics'!K:K,MATCH($C1484,'Policy Characteristics'!$C:$C,0)))</f>
        <v>architectural-design.html#rnd</v>
      </c>
      <c r="R1484" s="446" t="str">
        <f>IF(ISBLANK(INDEX('Policy Characteristics'!L:L,MATCH($C1484,'Policy Characteristics'!$C:$C,0))),"",INDEX('Policy Characteristics'!L:L,MATCH($C1484,'Policy Characteristics'!$C:$C,0)))</f>
        <v>research-and-development.html</v>
      </c>
    </row>
    <row r="1485" spans="1:18" x14ac:dyDescent="0.25">
      <c r="A1485" s="446" t="str">
        <f>IF(ISBLANK(INDEX('Policy Characteristics'!A:A,MATCH($C1485,'Policy Characteristics'!$C:$C,0))),"",INDEX('Policy Characteristics'!A:A,MATCH($C1485,'Policy Characteristics'!$C:$C,0)))</f>
        <v>Research and Development</v>
      </c>
      <c r="B1485" s="467" t="str">
        <f>IF(ISBLANK(INDEX('Policy Characteristics'!B:B,MATCH($C1485,'Policy Characteristics'!$C:$C,0))),"",INDEX('Policy Characteristics'!B:B,MATCH($C1485,'Policy Characteristics'!$C:$C,0)))</f>
        <v>Fuel Use Reduction</v>
      </c>
      <c r="C1485" s="446" t="str">
        <f t="shared" si="69"/>
        <v>RnD Industry Fuel Use Perc Reduction</v>
      </c>
      <c r="D1485" t="s">
        <v>3070</v>
      </c>
      <c r="E1485" s="339"/>
      <c r="F1485" s="294" t="s">
        <v>3097</v>
      </c>
      <c r="G1485" s="339"/>
      <c r="H1485" s="20">
        <v>1493</v>
      </c>
      <c r="I1485" s="468" t="s">
        <v>43</v>
      </c>
      <c r="J1485" s="469" t="str">
        <f>IF(ISBLANK(INDEX('Policy Characteristics'!D:D,MATCH($C1485,'Policy Characteristics'!$C:$C,0))),"",INDEX('Policy Characteristics'!D:D,MATCH($C1485,'Policy Characteristics'!$C:$C,0)))</f>
        <v>R&amp;D Fuel Use Reductions</v>
      </c>
      <c r="K1485" s="446" t="str">
        <f>IF(ISBLANK(INDEX('Policy Characteristics'!E:E,MATCH($C1485,'Policy Characteristics'!$C:$C,0))),"",INDEX('Policy Characteristics'!E:E,MATCH($C1485,'Policy Characteristics'!$C:$C,0)))</f>
        <v>RnD industry fuel use reduction</v>
      </c>
      <c r="L1485" s="242">
        <f>IF(ISBLANK(INDEX('Policy Characteristics'!F:F,MATCH($C1485,'Policy Characteristics'!$C:$C,0))),"",INDEX('Policy Characteristics'!F:F,MATCH($C1485,'Policy Characteristics'!$C:$C,0)))</f>
        <v>0</v>
      </c>
      <c r="M1485" s="242">
        <f>IF(ISBLANK(INDEX('Policy Characteristics'!G:G,MATCH($C1485,'Policy Characteristics'!$C:$C,0))),"",INDEX('Policy Characteristics'!G:G,MATCH($C1485,'Policy Characteristics'!$C:$C,0)))</f>
        <v>0.4</v>
      </c>
      <c r="N1485" s="242">
        <f>IF(ISBLANK(INDEX('Policy Characteristics'!H:H,MATCH($C1485,'Policy Characteristics'!$C:$C,0))),"",INDEX('Policy Characteristics'!H:H,MATCH($C1485,'Policy Characteristics'!$C:$C,0)))</f>
        <v>0.01</v>
      </c>
      <c r="O1485" s="446" t="str">
        <f>IF(ISBLANK(INDEX('Policy Characteristics'!I:I,MATCH($C1485,'Policy Characteristics'!$C:$C,0))),"",INDEX('Policy Characteristics'!I:I,MATCH($C1485,'Policy Characteristics'!$C:$C,0)))</f>
        <v>% reduction in fuel use</v>
      </c>
      <c r="P1485" s="446" t="str">
        <f>IF(ISBLANK(INDEX('Policy Characteristics'!J:J,MATCH($C1485,'Policy Characteristics'!$C:$C,0))),"",INDEX('Policy Characteristics'!J:J,MATCH($C1485,'Policy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5" s="446" t="str">
        <f>IF(ISBLANK(INDEX('Policy Characteristics'!K:K,MATCH($C1485,'Policy Characteristics'!$C:$C,0))),"",INDEX('Policy Characteristics'!K:K,MATCH($C1485,'Policy Characteristics'!$C:$C,0)))</f>
        <v>architectural-design.html#rnd</v>
      </c>
      <c r="R1485" s="446" t="str">
        <f>IF(ISBLANK(INDEX('Policy Characteristics'!L:L,MATCH($C1485,'Policy Characteristics'!$C:$C,0))),"",INDEX('Policy Characteristics'!L:L,MATCH($C1485,'Policy Characteristics'!$C:$C,0)))</f>
        <v>research-and-development.html</v>
      </c>
    </row>
    <row r="1486" spans="1:18" x14ac:dyDescent="0.25">
      <c r="A1486" s="446" t="str">
        <f>IF(ISBLANK(INDEX('Policy Characteristics'!A:A,MATCH($C1486,'Policy Characteristics'!$C:$C,0))),"",INDEX('Policy Characteristics'!A:A,MATCH($C1486,'Policy Characteristics'!$C:$C,0)))</f>
        <v>Research and Development</v>
      </c>
      <c r="B1486" s="467" t="str">
        <f>IF(ISBLANK(INDEX('Policy Characteristics'!B:B,MATCH($C1486,'Policy Characteristics'!$C:$C,0))),"",INDEX('Policy Characteristics'!B:B,MATCH($C1486,'Policy Characteristics'!$C:$C,0)))</f>
        <v>Fuel Use Reduction</v>
      </c>
      <c r="C1486" s="446" t="str">
        <f t="shared" si="69"/>
        <v>RnD Industry Fuel Use Perc Reduction</v>
      </c>
      <c r="D1486" t="s">
        <v>3071</v>
      </c>
      <c r="E1486" s="339"/>
      <c r="F1486" s="294" t="s">
        <v>3098</v>
      </c>
      <c r="G1486" s="339"/>
      <c r="H1486" s="20">
        <v>1494</v>
      </c>
      <c r="I1486" s="468" t="s">
        <v>43</v>
      </c>
      <c r="J1486" s="469" t="str">
        <f>IF(ISBLANK(INDEX('Policy Characteristics'!D:D,MATCH($C1486,'Policy Characteristics'!$C:$C,0))),"",INDEX('Policy Characteristics'!D:D,MATCH($C1486,'Policy Characteristics'!$C:$C,0)))</f>
        <v>R&amp;D Fuel Use Reductions</v>
      </c>
      <c r="K1486" s="446" t="str">
        <f>IF(ISBLANK(INDEX('Policy Characteristics'!E:E,MATCH($C1486,'Policy Characteristics'!$C:$C,0))),"",INDEX('Policy Characteristics'!E:E,MATCH($C1486,'Policy Characteristics'!$C:$C,0)))</f>
        <v>RnD industry fuel use reduction</v>
      </c>
      <c r="L1486" s="242">
        <f>IF(ISBLANK(INDEX('Policy Characteristics'!F:F,MATCH($C1486,'Policy Characteristics'!$C:$C,0))),"",INDEX('Policy Characteristics'!F:F,MATCH($C1486,'Policy Characteristics'!$C:$C,0)))</f>
        <v>0</v>
      </c>
      <c r="M1486" s="242">
        <f>IF(ISBLANK(INDEX('Policy Characteristics'!G:G,MATCH($C1486,'Policy Characteristics'!$C:$C,0))),"",INDEX('Policy Characteristics'!G:G,MATCH($C1486,'Policy Characteristics'!$C:$C,0)))</f>
        <v>0.4</v>
      </c>
      <c r="N1486" s="242">
        <f>IF(ISBLANK(INDEX('Policy Characteristics'!H:H,MATCH($C1486,'Policy Characteristics'!$C:$C,0))),"",INDEX('Policy Characteristics'!H:H,MATCH($C1486,'Policy Characteristics'!$C:$C,0)))</f>
        <v>0.01</v>
      </c>
      <c r="O1486" s="446" t="str">
        <f>IF(ISBLANK(INDEX('Policy Characteristics'!I:I,MATCH($C1486,'Policy Characteristics'!$C:$C,0))),"",INDEX('Policy Characteristics'!I:I,MATCH($C1486,'Policy Characteristics'!$C:$C,0)))</f>
        <v>% reduction in fuel use</v>
      </c>
      <c r="P1486" s="446" t="str">
        <f>IF(ISBLANK(INDEX('Policy Characteristics'!J:J,MATCH($C1486,'Policy Characteristics'!$C:$C,0))),"",INDEX('Policy Characteristics'!J:J,MATCH($C1486,'Policy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6" s="446" t="str">
        <f>IF(ISBLANK(INDEX('Policy Characteristics'!K:K,MATCH($C1486,'Policy Characteristics'!$C:$C,0))),"",INDEX('Policy Characteristics'!K:K,MATCH($C1486,'Policy Characteristics'!$C:$C,0)))</f>
        <v>architectural-design.html#rnd</v>
      </c>
      <c r="R1486" s="446" t="str">
        <f>IF(ISBLANK(INDEX('Policy Characteristics'!L:L,MATCH($C1486,'Policy Characteristics'!$C:$C,0))),"",INDEX('Policy Characteristics'!L:L,MATCH($C1486,'Policy Characteristics'!$C:$C,0)))</f>
        <v>research-and-development.html</v>
      </c>
    </row>
    <row r="1487" spans="1:18" x14ac:dyDescent="0.25">
      <c r="A1487" s="446" t="str">
        <f>IF(ISBLANK(INDEX('Policy Characteristics'!A:A,MATCH($C1487,'Policy Characteristics'!$C:$C,0))),"",INDEX('Policy Characteristics'!A:A,MATCH($C1487,'Policy Characteristics'!$C:$C,0)))</f>
        <v>Research and Development</v>
      </c>
      <c r="B1487" s="467" t="str">
        <f>IF(ISBLANK(INDEX('Policy Characteristics'!B:B,MATCH($C1487,'Policy Characteristics'!$C:$C,0))),"",INDEX('Policy Characteristics'!B:B,MATCH($C1487,'Policy Characteristics'!$C:$C,0)))</f>
        <v>Fuel Use Reduction</v>
      </c>
      <c r="C1487" s="446" t="str">
        <f t="shared" si="69"/>
        <v>RnD Industry Fuel Use Perc Reduction</v>
      </c>
      <c r="D1487" t="s">
        <v>3072</v>
      </c>
      <c r="E1487" s="339"/>
      <c r="F1487" s="294" t="s">
        <v>3099</v>
      </c>
      <c r="G1487" s="339"/>
      <c r="H1487" s="20">
        <v>1495</v>
      </c>
      <c r="I1487" s="468" t="s">
        <v>43</v>
      </c>
      <c r="J1487" s="469" t="str">
        <f>IF(ISBLANK(INDEX('Policy Characteristics'!D:D,MATCH($C1487,'Policy Characteristics'!$C:$C,0))),"",INDEX('Policy Characteristics'!D:D,MATCH($C1487,'Policy Characteristics'!$C:$C,0)))</f>
        <v>R&amp;D Fuel Use Reductions</v>
      </c>
      <c r="K1487" s="446" t="str">
        <f>IF(ISBLANK(INDEX('Policy Characteristics'!E:E,MATCH($C1487,'Policy Characteristics'!$C:$C,0))),"",INDEX('Policy Characteristics'!E:E,MATCH($C1487,'Policy Characteristics'!$C:$C,0)))</f>
        <v>RnD industry fuel use reduction</v>
      </c>
      <c r="L1487" s="242">
        <f>IF(ISBLANK(INDEX('Policy Characteristics'!F:F,MATCH($C1487,'Policy Characteristics'!$C:$C,0))),"",INDEX('Policy Characteristics'!F:F,MATCH($C1487,'Policy Characteristics'!$C:$C,0)))</f>
        <v>0</v>
      </c>
      <c r="M1487" s="242">
        <f>IF(ISBLANK(INDEX('Policy Characteristics'!G:G,MATCH($C1487,'Policy Characteristics'!$C:$C,0))),"",INDEX('Policy Characteristics'!G:G,MATCH($C1487,'Policy Characteristics'!$C:$C,0)))</f>
        <v>0.4</v>
      </c>
      <c r="N1487" s="242">
        <f>IF(ISBLANK(INDEX('Policy Characteristics'!H:H,MATCH($C1487,'Policy Characteristics'!$C:$C,0))),"",INDEX('Policy Characteristics'!H:H,MATCH($C1487,'Policy Characteristics'!$C:$C,0)))</f>
        <v>0.01</v>
      </c>
      <c r="O1487" s="446" t="str">
        <f>IF(ISBLANK(INDEX('Policy Characteristics'!I:I,MATCH($C1487,'Policy Characteristics'!$C:$C,0))),"",INDEX('Policy Characteristics'!I:I,MATCH($C1487,'Policy Characteristics'!$C:$C,0)))</f>
        <v>% reduction in fuel use</v>
      </c>
      <c r="P1487" s="446" t="str">
        <f>IF(ISBLANK(INDEX('Policy Characteristics'!J:J,MATCH($C1487,'Policy Characteristics'!$C:$C,0))),"",INDEX('Policy Characteristics'!J:J,MATCH($C1487,'Policy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7" s="446" t="str">
        <f>IF(ISBLANK(INDEX('Policy Characteristics'!K:K,MATCH($C1487,'Policy Characteristics'!$C:$C,0))),"",INDEX('Policy Characteristics'!K:K,MATCH($C1487,'Policy Characteristics'!$C:$C,0)))</f>
        <v>architectural-design.html#rnd</v>
      </c>
      <c r="R1487" s="446" t="str">
        <f>IF(ISBLANK(INDEX('Policy Characteristics'!L:L,MATCH($C1487,'Policy Characteristics'!$C:$C,0))),"",INDEX('Policy Characteristics'!L:L,MATCH($C1487,'Policy Characteristics'!$C:$C,0)))</f>
        <v>research-and-development.html</v>
      </c>
    </row>
    <row r="1488" spans="1:18" x14ac:dyDescent="0.25">
      <c r="A1488" s="446" t="str">
        <f>IF(ISBLANK(INDEX('Policy Characteristics'!A:A,MATCH($C1488,'Policy Characteristics'!$C:$C,0))),"",INDEX('Policy Characteristics'!A:A,MATCH($C1488,'Policy Characteristics'!$C:$C,0)))</f>
        <v>Research and Development</v>
      </c>
      <c r="B1488" s="467" t="str">
        <f>IF(ISBLANK(INDEX('Policy Characteristics'!B:B,MATCH($C1488,'Policy Characteristics'!$C:$C,0))),"",INDEX('Policy Characteristics'!B:B,MATCH($C1488,'Policy Characteristics'!$C:$C,0)))</f>
        <v>Fuel Use Reduction</v>
      </c>
      <c r="C1488" s="446" t="str">
        <f t="shared" si="69"/>
        <v>RnD Industry Fuel Use Perc Reduction</v>
      </c>
      <c r="D1488" t="s">
        <v>3073</v>
      </c>
      <c r="E1488" s="339"/>
      <c r="F1488" s="294" t="s">
        <v>327</v>
      </c>
      <c r="G1488" s="339"/>
      <c r="H1488" s="20">
        <v>1496</v>
      </c>
      <c r="I1488" s="468" t="s">
        <v>43</v>
      </c>
      <c r="J1488" s="469" t="str">
        <f>IF(ISBLANK(INDEX('Policy Characteristics'!D:D,MATCH($C1488,'Policy Characteristics'!$C:$C,0))),"",INDEX('Policy Characteristics'!D:D,MATCH($C1488,'Policy Characteristics'!$C:$C,0)))</f>
        <v>R&amp;D Fuel Use Reductions</v>
      </c>
      <c r="K1488" s="446" t="str">
        <f>IF(ISBLANK(INDEX('Policy Characteristics'!E:E,MATCH($C1488,'Policy Characteristics'!$C:$C,0))),"",INDEX('Policy Characteristics'!E:E,MATCH($C1488,'Policy Characteristics'!$C:$C,0)))</f>
        <v>RnD industry fuel use reduction</v>
      </c>
      <c r="L1488" s="242">
        <f>IF(ISBLANK(INDEX('Policy Characteristics'!F:F,MATCH($C1488,'Policy Characteristics'!$C:$C,0))),"",INDEX('Policy Characteristics'!F:F,MATCH($C1488,'Policy Characteristics'!$C:$C,0)))</f>
        <v>0</v>
      </c>
      <c r="M1488" s="242">
        <f>IF(ISBLANK(INDEX('Policy Characteristics'!G:G,MATCH($C1488,'Policy Characteristics'!$C:$C,0))),"",INDEX('Policy Characteristics'!G:G,MATCH($C1488,'Policy Characteristics'!$C:$C,0)))</f>
        <v>0.4</v>
      </c>
      <c r="N1488" s="242">
        <f>IF(ISBLANK(INDEX('Policy Characteristics'!H:H,MATCH($C1488,'Policy Characteristics'!$C:$C,0))),"",INDEX('Policy Characteristics'!H:H,MATCH($C1488,'Policy Characteristics'!$C:$C,0)))</f>
        <v>0.01</v>
      </c>
      <c r="O1488" s="446" t="str">
        <f>IF(ISBLANK(INDEX('Policy Characteristics'!I:I,MATCH($C1488,'Policy Characteristics'!$C:$C,0))),"",INDEX('Policy Characteristics'!I:I,MATCH($C1488,'Policy Characteristics'!$C:$C,0)))</f>
        <v>% reduction in fuel use</v>
      </c>
      <c r="P1488" s="446" t="str">
        <f>IF(ISBLANK(INDEX('Policy Characteristics'!J:J,MATCH($C1488,'Policy Characteristics'!$C:$C,0))),"",INDEX('Policy Characteristics'!J:J,MATCH($C1488,'Policy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8" s="446" t="str">
        <f>IF(ISBLANK(INDEX('Policy Characteristics'!K:K,MATCH($C1488,'Policy Characteristics'!$C:$C,0))),"",INDEX('Policy Characteristics'!K:K,MATCH($C1488,'Policy Characteristics'!$C:$C,0)))</f>
        <v>architectural-design.html#rnd</v>
      </c>
      <c r="R1488" s="446" t="str">
        <f>IF(ISBLANK(INDEX('Policy Characteristics'!L:L,MATCH($C1488,'Policy Characteristics'!$C:$C,0))),"",INDEX('Policy Characteristics'!L:L,MATCH($C1488,'Policy Characteristics'!$C:$C,0)))</f>
        <v>research-and-development.html</v>
      </c>
    </row>
    <row r="1489" spans="1:18" x14ac:dyDescent="0.25">
      <c r="A1489" s="446" t="str">
        <f>IF(ISBLANK(INDEX('Policy Characteristics'!A:A,MATCH($C1489,'Policy Characteristics'!$C:$C,0))),"",INDEX('Policy Characteristics'!A:A,MATCH($C1489,'Policy Characteristics'!$C:$C,0)))</f>
        <v>Research and Development</v>
      </c>
      <c r="B1489" s="467" t="str">
        <f>IF(ISBLANK(INDEX('Policy Characteristics'!B:B,MATCH($C1489,'Policy Characteristics'!$C:$C,0))),"",INDEX('Policy Characteristics'!B:B,MATCH($C1489,'Policy Characteristics'!$C:$C,0)))</f>
        <v>Fuel Use Reduction</v>
      </c>
      <c r="C1489" s="446" t="str">
        <f t="shared" si="69"/>
        <v>RnD Industry Fuel Use Perc Reduction</v>
      </c>
      <c r="D1489" t="s">
        <v>3074</v>
      </c>
      <c r="E1489" s="339"/>
      <c r="F1489" s="294" t="s">
        <v>3100</v>
      </c>
      <c r="G1489" s="339"/>
      <c r="H1489" s="20">
        <v>1497</v>
      </c>
      <c r="I1489" s="468" t="s">
        <v>43</v>
      </c>
      <c r="J1489" s="469" t="str">
        <f>IF(ISBLANK(INDEX('Policy Characteristics'!D:D,MATCH($C1489,'Policy Characteristics'!$C:$C,0))),"",INDEX('Policy Characteristics'!D:D,MATCH($C1489,'Policy Characteristics'!$C:$C,0)))</f>
        <v>R&amp;D Fuel Use Reductions</v>
      </c>
      <c r="K1489" s="446" t="str">
        <f>IF(ISBLANK(INDEX('Policy Characteristics'!E:E,MATCH($C1489,'Policy Characteristics'!$C:$C,0))),"",INDEX('Policy Characteristics'!E:E,MATCH($C1489,'Policy Characteristics'!$C:$C,0)))</f>
        <v>RnD industry fuel use reduction</v>
      </c>
      <c r="L1489" s="242">
        <f>IF(ISBLANK(INDEX('Policy Characteristics'!F:F,MATCH($C1489,'Policy Characteristics'!$C:$C,0))),"",INDEX('Policy Characteristics'!F:F,MATCH($C1489,'Policy Characteristics'!$C:$C,0)))</f>
        <v>0</v>
      </c>
      <c r="M1489" s="242">
        <f>IF(ISBLANK(INDEX('Policy Characteristics'!G:G,MATCH($C1489,'Policy Characteristics'!$C:$C,0))),"",INDEX('Policy Characteristics'!G:G,MATCH($C1489,'Policy Characteristics'!$C:$C,0)))</f>
        <v>0.4</v>
      </c>
      <c r="N1489" s="242">
        <f>IF(ISBLANK(INDEX('Policy Characteristics'!H:H,MATCH($C1489,'Policy Characteristics'!$C:$C,0))),"",INDEX('Policy Characteristics'!H:H,MATCH($C1489,'Policy Characteristics'!$C:$C,0)))</f>
        <v>0.01</v>
      </c>
      <c r="O1489" s="446" t="str">
        <f>IF(ISBLANK(INDEX('Policy Characteristics'!I:I,MATCH($C1489,'Policy Characteristics'!$C:$C,0))),"",INDEX('Policy Characteristics'!I:I,MATCH($C1489,'Policy Characteristics'!$C:$C,0)))</f>
        <v>% reduction in fuel use</v>
      </c>
      <c r="P1489" s="446" t="str">
        <f>IF(ISBLANK(INDEX('Policy Characteristics'!J:J,MATCH($C1489,'Policy Characteristics'!$C:$C,0))),"",INDEX('Policy Characteristics'!J:J,MATCH($C1489,'Policy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9" s="446" t="str">
        <f>IF(ISBLANK(INDEX('Policy Characteristics'!K:K,MATCH($C1489,'Policy Characteristics'!$C:$C,0))),"",INDEX('Policy Characteristics'!K:K,MATCH($C1489,'Policy Characteristics'!$C:$C,0)))</f>
        <v>architectural-design.html#rnd</v>
      </c>
      <c r="R1489" s="446" t="str">
        <f>IF(ISBLANK(INDEX('Policy Characteristics'!L:L,MATCH($C1489,'Policy Characteristics'!$C:$C,0))),"",INDEX('Policy Characteristics'!L:L,MATCH($C1489,'Policy Characteristics'!$C:$C,0)))</f>
        <v>research-and-development.html</v>
      </c>
    </row>
    <row r="1490" spans="1:18" x14ac:dyDescent="0.25">
      <c r="A1490" s="446" t="str">
        <f>IF(ISBLANK(INDEX('Policy Characteristics'!A:A,MATCH($C1490,'Policy Characteristics'!$C:$C,0))),"",INDEX('Policy Characteristics'!A:A,MATCH($C1490,'Policy Characteristics'!$C:$C,0)))</f>
        <v>Research and Development</v>
      </c>
      <c r="B1490" s="467" t="str">
        <f>IF(ISBLANK(INDEX('Policy Characteristics'!B:B,MATCH($C1490,'Policy Characteristics'!$C:$C,0))),"",INDEX('Policy Characteristics'!B:B,MATCH($C1490,'Policy Characteristics'!$C:$C,0)))</f>
        <v>Fuel Use Reduction</v>
      </c>
      <c r="C1490" s="446" t="str">
        <f t="shared" si="69"/>
        <v>RnD Industry Fuel Use Perc Reduction</v>
      </c>
      <c r="D1490" t="s">
        <v>3075</v>
      </c>
      <c r="E1490" s="339"/>
      <c r="F1490" s="294" t="s">
        <v>3101</v>
      </c>
      <c r="G1490" s="339"/>
      <c r="H1490" s="20">
        <v>1498</v>
      </c>
      <c r="I1490" s="468" t="s">
        <v>43</v>
      </c>
      <c r="J1490" s="469" t="str">
        <f>IF(ISBLANK(INDEX('Policy Characteristics'!D:D,MATCH($C1490,'Policy Characteristics'!$C:$C,0))),"",INDEX('Policy Characteristics'!D:D,MATCH($C1490,'Policy Characteristics'!$C:$C,0)))</f>
        <v>R&amp;D Fuel Use Reductions</v>
      </c>
      <c r="K1490" s="446" t="str">
        <f>IF(ISBLANK(INDEX('Policy Characteristics'!E:E,MATCH($C1490,'Policy Characteristics'!$C:$C,0))),"",INDEX('Policy Characteristics'!E:E,MATCH($C1490,'Policy Characteristics'!$C:$C,0)))</f>
        <v>RnD industry fuel use reduction</v>
      </c>
      <c r="L1490" s="242">
        <f>IF(ISBLANK(INDEX('Policy Characteristics'!F:F,MATCH($C1490,'Policy Characteristics'!$C:$C,0))),"",INDEX('Policy Characteristics'!F:F,MATCH($C1490,'Policy Characteristics'!$C:$C,0)))</f>
        <v>0</v>
      </c>
      <c r="M1490" s="242">
        <f>IF(ISBLANK(INDEX('Policy Characteristics'!G:G,MATCH($C1490,'Policy Characteristics'!$C:$C,0))),"",INDEX('Policy Characteristics'!G:G,MATCH($C1490,'Policy Characteristics'!$C:$C,0)))</f>
        <v>0.4</v>
      </c>
      <c r="N1490" s="242">
        <f>IF(ISBLANK(INDEX('Policy Characteristics'!H:H,MATCH($C1490,'Policy Characteristics'!$C:$C,0))),"",INDEX('Policy Characteristics'!H:H,MATCH($C1490,'Policy Characteristics'!$C:$C,0)))</f>
        <v>0.01</v>
      </c>
      <c r="O1490" s="446" t="str">
        <f>IF(ISBLANK(INDEX('Policy Characteristics'!I:I,MATCH($C1490,'Policy Characteristics'!$C:$C,0))),"",INDEX('Policy Characteristics'!I:I,MATCH($C1490,'Policy Characteristics'!$C:$C,0)))</f>
        <v>% reduction in fuel use</v>
      </c>
      <c r="P1490" s="446" t="str">
        <f>IF(ISBLANK(INDEX('Policy Characteristics'!J:J,MATCH($C1490,'Policy Characteristics'!$C:$C,0))),"",INDEX('Policy Characteristics'!J:J,MATCH($C1490,'Policy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0" s="446" t="str">
        <f>IF(ISBLANK(INDEX('Policy Characteristics'!K:K,MATCH($C1490,'Policy Characteristics'!$C:$C,0))),"",INDEX('Policy Characteristics'!K:K,MATCH($C1490,'Policy Characteristics'!$C:$C,0)))</f>
        <v>architectural-design.html#rnd</v>
      </c>
      <c r="R1490" s="446" t="str">
        <f>IF(ISBLANK(INDEX('Policy Characteristics'!L:L,MATCH($C1490,'Policy Characteristics'!$C:$C,0))),"",INDEX('Policy Characteristics'!L:L,MATCH($C1490,'Policy Characteristics'!$C:$C,0)))</f>
        <v>research-and-development.html</v>
      </c>
    </row>
    <row r="1491" spans="1:18" x14ac:dyDescent="0.25">
      <c r="A1491" s="446" t="str">
        <f>IF(ISBLANK(INDEX('Policy Characteristics'!A:A,MATCH($C1491,'Policy Characteristics'!$C:$C,0))),"",INDEX('Policy Characteristics'!A:A,MATCH($C1491,'Policy Characteristics'!$C:$C,0)))</f>
        <v>Research and Development</v>
      </c>
      <c r="B1491" s="467" t="str">
        <f>IF(ISBLANK(INDEX('Policy Characteristics'!B:B,MATCH($C1491,'Policy Characteristics'!$C:$C,0))),"",INDEX('Policy Characteristics'!B:B,MATCH($C1491,'Policy Characteristics'!$C:$C,0)))</f>
        <v>Fuel Use Reduction</v>
      </c>
      <c r="C1491" s="446" t="str">
        <f t="shared" si="69"/>
        <v>RnD Industry Fuel Use Perc Reduction</v>
      </c>
      <c r="D1491" t="s">
        <v>3076</v>
      </c>
      <c r="E1491" s="339"/>
      <c r="F1491" s="294" t="s">
        <v>3102</v>
      </c>
      <c r="G1491" s="339"/>
      <c r="H1491" s="20">
        <v>1499</v>
      </c>
      <c r="I1491" s="468" t="s">
        <v>43</v>
      </c>
      <c r="J1491" s="469" t="str">
        <f>IF(ISBLANK(INDEX('Policy Characteristics'!D:D,MATCH($C1491,'Policy Characteristics'!$C:$C,0))),"",INDEX('Policy Characteristics'!D:D,MATCH($C1491,'Policy Characteristics'!$C:$C,0)))</f>
        <v>R&amp;D Fuel Use Reductions</v>
      </c>
      <c r="K1491" s="446" t="str">
        <f>IF(ISBLANK(INDEX('Policy Characteristics'!E:E,MATCH($C1491,'Policy Characteristics'!$C:$C,0))),"",INDEX('Policy Characteristics'!E:E,MATCH($C1491,'Policy Characteristics'!$C:$C,0)))</f>
        <v>RnD industry fuel use reduction</v>
      </c>
      <c r="L1491" s="242">
        <f>IF(ISBLANK(INDEX('Policy Characteristics'!F:F,MATCH($C1491,'Policy Characteristics'!$C:$C,0))),"",INDEX('Policy Characteristics'!F:F,MATCH($C1491,'Policy Characteristics'!$C:$C,0)))</f>
        <v>0</v>
      </c>
      <c r="M1491" s="242">
        <f>IF(ISBLANK(INDEX('Policy Characteristics'!G:G,MATCH($C1491,'Policy Characteristics'!$C:$C,0))),"",INDEX('Policy Characteristics'!G:G,MATCH($C1491,'Policy Characteristics'!$C:$C,0)))</f>
        <v>0.4</v>
      </c>
      <c r="N1491" s="242">
        <f>IF(ISBLANK(INDEX('Policy Characteristics'!H:H,MATCH($C1491,'Policy Characteristics'!$C:$C,0))),"",INDEX('Policy Characteristics'!H:H,MATCH($C1491,'Policy Characteristics'!$C:$C,0)))</f>
        <v>0.01</v>
      </c>
      <c r="O1491" s="446" t="str">
        <f>IF(ISBLANK(INDEX('Policy Characteristics'!I:I,MATCH($C1491,'Policy Characteristics'!$C:$C,0))),"",INDEX('Policy Characteristics'!I:I,MATCH($C1491,'Policy Characteristics'!$C:$C,0)))</f>
        <v>% reduction in fuel use</v>
      </c>
      <c r="P1491" s="446" t="str">
        <f>IF(ISBLANK(INDEX('Policy Characteristics'!J:J,MATCH($C1491,'Policy Characteristics'!$C:$C,0))),"",INDEX('Policy Characteristics'!J:J,MATCH($C1491,'Policy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1" s="446" t="str">
        <f>IF(ISBLANK(INDEX('Policy Characteristics'!K:K,MATCH($C1491,'Policy Characteristics'!$C:$C,0))),"",INDEX('Policy Characteristics'!K:K,MATCH($C1491,'Policy Characteristics'!$C:$C,0)))</f>
        <v>architectural-design.html#rnd</v>
      </c>
      <c r="R1491" s="446" t="str">
        <f>IF(ISBLANK(INDEX('Policy Characteristics'!L:L,MATCH($C1491,'Policy Characteristics'!$C:$C,0))),"",INDEX('Policy Characteristics'!L:L,MATCH($C1491,'Policy Characteristics'!$C:$C,0)))</f>
        <v>research-and-development.html</v>
      </c>
    </row>
    <row r="1492" spans="1:18" x14ac:dyDescent="0.25">
      <c r="A1492" s="446" t="str">
        <f>IF(ISBLANK(INDEX('Policy Characteristics'!A:A,MATCH($C1492,'Policy Characteristics'!$C:$C,0))),"",INDEX('Policy Characteristics'!A:A,MATCH($C1492,'Policy Characteristics'!$C:$C,0)))</f>
        <v>Research and Development</v>
      </c>
      <c r="B1492" s="467" t="str">
        <f>IF(ISBLANK(INDEX('Policy Characteristics'!B:B,MATCH($C1492,'Policy Characteristics'!$C:$C,0))),"",INDEX('Policy Characteristics'!B:B,MATCH($C1492,'Policy Characteristics'!$C:$C,0)))</f>
        <v>Fuel Use Reduction</v>
      </c>
      <c r="C1492" s="446" t="str">
        <f t="shared" si="69"/>
        <v>RnD Industry Fuel Use Perc Reduction</v>
      </c>
      <c r="D1492" t="s">
        <v>3077</v>
      </c>
      <c r="E1492" s="339"/>
      <c r="F1492" s="294" t="s">
        <v>326</v>
      </c>
      <c r="G1492" s="339"/>
      <c r="H1492" s="20">
        <v>1500</v>
      </c>
      <c r="I1492" s="468" t="s">
        <v>43</v>
      </c>
      <c r="J1492" s="469" t="str">
        <f>IF(ISBLANK(INDEX('Policy Characteristics'!D:D,MATCH($C1492,'Policy Characteristics'!$C:$C,0))),"",INDEX('Policy Characteristics'!D:D,MATCH($C1492,'Policy Characteristics'!$C:$C,0)))</f>
        <v>R&amp;D Fuel Use Reductions</v>
      </c>
      <c r="K1492" s="446" t="str">
        <f>IF(ISBLANK(INDEX('Policy Characteristics'!E:E,MATCH($C1492,'Policy Characteristics'!$C:$C,0))),"",INDEX('Policy Characteristics'!E:E,MATCH($C1492,'Policy Characteristics'!$C:$C,0)))</f>
        <v>RnD industry fuel use reduction</v>
      </c>
      <c r="L1492" s="242">
        <f>IF(ISBLANK(INDEX('Policy Characteristics'!F:F,MATCH($C1492,'Policy Characteristics'!$C:$C,0))),"",INDEX('Policy Characteristics'!F:F,MATCH($C1492,'Policy Characteristics'!$C:$C,0)))</f>
        <v>0</v>
      </c>
      <c r="M1492" s="242">
        <f>IF(ISBLANK(INDEX('Policy Characteristics'!G:G,MATCH($C1492,'Policy Characteristics'!$C:$C,0))),"",INDEX('Policy Characteristics'!G:G,MATCH($C1492,'Policy Characteristics'!$C:$C,0)))</f>
        <v>0.4</v>
      </c>
      <c r="N1492" s="242">
        <f>IF(ISBLANK(INDEX('Policy Characteristics'!H:H,MATCH($C1492,'Policy Characteristics'!$C:$C,0))),"",INDEX('Policy Characteristics'!H:H,MATCH($C1492,'Policy Characteristics'!$C:$C,0)))</f>
        <v>0.01</v>
      </c>
      <c r="O1492" s="446" t="str">
        <f>IF(ISBLANK(INDEX('Policy Characteristics'!I:I,MATCH($C1492,'Policy Characteristics'!$C:$C,0))),"",INDEX('Policy Characteristics'!I:I,MATCH($C1492,'Policy Characteristics'!$C:$C,0)))</f>
        <v>% reduction in fuel use</v>
      </c>
      <c r="P1492" s="446" t="str">
        <f>IF(ISBLANK(INDEX('Policy Characteristics'!J:J,MATCH($C1492,'Policy Characteristics'!$C:$C,0))),"",INDEX('Policy Characteristics'!J:J,MATCH($C1492,'Policy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2" s="446" t="str">
        <f>IF(ISBLANK(INDEX('Policy Characteristics'!K:K,MATCH($C1492,'Policy Characteristics'!$C:$C,0))),"",INDEX('Policy Characteristics'!K:K,MATCH($C1492,'Policy Characteristics'!$C:$C,0)))</f>
        <v>architectural-design.html#rnd</v>
      </c>
      <c r="R1492" s="446" t="str">
        <f>IF(ISBLANK(INDEX('Policy Characteristics'!L:L,MATCH($C1492,'Policy Characteristics'!$C:$C,0))),"",INDEX('Policy Characteristics'!L:L,MATCH($C1492,'Policy Characteristics'!$C:$C,0)))</f>
        <v>research-and-development.html</v>
      </c>
    </row>
    <row r="1493" spans="1:18" x14ac:dyDescent="0.25">
      <c r="A1493" s="446" t="str">
        <f>IF(ISBLANK(INDEX('Policy Characteristics'!A:A,MATCH($C1493,'Policy Characteristics'!$C:$C,0))),"",INDEX('Policy Characteristics'!A:A,MATCH($C1493,'Policy Characteristics'!$C:$C,0)))</f>
        <v>Research and Development</v>
      </c>
      <c r="B1493" s="467" t="str">
        <f>IF(ISBLANK(INDEX('Policy Characteristics'!B:B,MATCH($C1493,'Policy Characteristics'!$C:$C,0))),"",INDEX('Policy Characteristics'!B:B,MATCH($C1493,'Policy Characteristics'!$C:$C,0)))</f>
        <v>Fuel Use Reduction</v>
      </c>
      <c r="C1493" s="446" t="str">
        <f t="shared" si="69"/>
        <v>RnD Industry Fuel Use Perc Reduction</v>
      </c>
      <c r="D1493" t="s">
        <v>3078</v>
      </c>
      <c r="E1493" s="339"/>
      <c r="F1493" s="294" t="s">
        <v>3103</v>
      </c>
      <c r="G1493" s="339"/>
      <c r="H1493" s="20">
        <v>1501</v>
      </c>
      <c r="I1493" s="468" t="s">
        <v>43</v>
      </c>
      <c r="J1493" s="469" t="str">
        <f>IF(ISBLANK(INDEX('Policy Characteristics'!D:D,MATCH($C1493,'Policy Characteristics'!$C:$C,0))),"",INDEX('Policy Characteristics'!D:D,MATCH($C1493,'Policy Characteristics'!$C:$C,0)))</f>
        <v>R&amp;D Fuel Use Reductions</v>
      </c>
      <c r="K1493" s="446" t="str">
        <f>IF(ISBLANK(INDEX('Policy Characteristics'!E:E,MATCH($C1493,'Policy Characteristics'!$C:$C,0))),"",INDEX('Policy Characteristics'!E:E,MATCH($C1493,'Policy Characteristics'!$C:$C,0)))</f>
        <v>RnD industry fuel use reduction</v>
      </c>
      <c r="L1493" s="242">
        <f>IF(ISBLANK(INDEX('Policy Characteristics'!F:F,MATCH($C1493,'Policy Characteristics'!$C:$C,0))),"",INDEX('Policy Characteristics'!F:F,MATCH($C1493,'Policy Characteristics'!$C:$C,0)))</f>
        <v>0</v>
      </c>
      <c r="M1493" s="242">
        <f>IF(ISBLANK(INDEX('Policy Characteristics'!G:G,MATCH($C1493,'Policy Characteristics'!$C:$C,0))),"",INDEX('Policy Characteristics'!G:G,MATCH($C1493,'Policy Characteristics'!$C:$C,0)))</f>
        <v>0.4</v>
      </c>
      <c r="N1493" s="242">
        <f>IF(ISBLANK(INDEX('Policy Characteristics'!H:H,MATCH($C1493,'Policy Characteristics'!$C:$C,0))),"",INDEX('Policy Characteristics'!H:H,MATCH($C1493,'Policy Characteristics'!$C:$C,0)))</f>
        <v>0.01</v>
      </c>
      <c r="O1493" s="446" t="str">
        <f>IF(ISBLANK(INDEX('Policy Characteristics'!I:I,MATCH($C1493,'Policy Characteristics'!$C:$C,0))),"",INDEX('Policy Characteristics'!I:I,MATCH($C1493,'Policy Characteristics'!$C:$C,0)))</f>
        <v>% reduction in fuel use</v>
      </c>
      <c r="P1493" s="446" t="str">
        <f>IF(ISBLANK(INDEX('Policy Characteristics'!J:J,MATCH($C1493,'Policy Characteristics'!$C:$C,0))),"",INDEX('Policy Characteristics'!J:J,MATCH($C1493,'Policy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3" s="446" t="str">
        <f>IF(ISBLANK(INDEX('Policy Characteristics'!K:K,MATCH($C1493,'Policy Characteristics'!$C:$C,0))),"",INDEX('Policy Characteristics'!K:K,MATCH($C1493,'Policy Characteristics'!$C:$C,0)))</f>
        <v>architectural-design.html#rnd</v>
      </c>
      <c r="R1493" s="446" t="str">
        <f>IF(ISBLANK(INDEX('Policy Characteristics'!L:L,MATCH($C1493,'Policy Characteristics'!$C:$C,0))),"",INDEX('Policy Characteristics'!L:L,MATCH($C1493,'Policy Characteristics'!$C:$C,0)))</f>
        <v>research-and-development.html</v>
      </c>
    </row>
    <row r="1494" spans="1:18" x14ac:dyDescent="0.25">
      <c r="A1494" s="446" t="str">
        <f>IF(ISBLANK(INDEX('Policy Characteristics'!A:A,MATCH($C1494,'Policy Characteristics'!$C:$C,0))),"",INDEX('Policy Characteristics'!A:A,MATCH($C1494,'Policy Characteristics'!$C:$C,0)))</f>
        <v>Research and Development</v>
      </c>
      <c r="B1494" s="467" t="str">
        <f>IF(ISBLANK(INDEX('Policy Characteristics'!B:B,MATCH($C1494,'Policy Characteristics'!$C:$C,0))),"",INDEX('Policy Characteristics'!B:B,MATCH($C1494,'Policy Characteristics'!$C:$C,0)))</f>
        <v>Fuel Use Reduction</v>
      </c>
      <c r="C1494" s="446" t="str">
        <f t="shared" si="69"/>
        <v>RnD Industry Fuel Use Perc Reduction</v>
      </c>
      <c r="D1494" t="s">
        <v>3079</v>
      </c>
      <c r="E1494" s="339"/>
      <c r="F1494" s="294" t="s">
        <v>3104</v>
      </c>
      <c r="G1494" s="339"/>
      <c r="H1494" s="20">
        <v>1502</v>
      </c>
      <c r="I1494" s="468" t="s">
        <v>43</v>
      </c>
      <c r="J1494" s="469" t="str">
        <f>IF(ISBLANK(INDEX('Policy Characteristics'!D:D,MATCH($C1494,'Policy Characteristics'!$C:$C,0))),"",INDEX('Policy Characteristics'!D:D,MATCH($C1494,'Policy Characteristics'!$C:$C,0)))</f>
        <v>R&amp;D Fuel Use Reductions</v>
      </c>
      <c r="K1494" s="446" t="str">
        <f>IF(ISBLANK(INDEX('Policy Characteristics'!E:E,MATCH($C1494,'Policy Characteristics'!$C:$C,0))),"",INDEX('Policy Characteristics'!E:E,MATCH($C1494,'Policy Characteristics'!$C:$C,0)))</f>
        <v>RnD industry fuel use reduction</v>
      </c>
      <c r="L1494" s="242">
        <f>IF(ISBLANK(INDEX('Policy Characteristics'!F:F,MATCH($C1494,'Policy Characteristics'!$C:$C,0))),"",INDEX('Policy Characteristics'!F:F,MATCH($C1494,'Policy Characteristics'!$C:$C,0)))</f>
        <v>0</v>
      </c>
      <c r="M1494" s="242">
        <f>IF(ISBLANK(INDEX('Policy Characteristics'!G:G,MATCH($C1494,'Policy Characteristics'!$C:$C,0))),"",INDEX('Policy Characteristics'!G:G,MATCH($C1494,'Policy Characteristics'!$C:$C,0)))</f>
        <v>0.4</v>
      </c>
      <c r="N1494" s="242">
        <f>IF(ISBLANK(INDEX('Policy Characteristics'!H:H,MATCH($C1494,'Policy Characteristics'!$C:$C,0))),"",INDEX('Policy Characteristics'!H:H,MATCH($C1494,'Policy Characteristics'!$C:$C,0)))</f>
        <v>0.01</v>
      </c>
      <c r="O1494" s="446" t="str">
        <f>IF(ISBLANK(INDEX('Policy Characteristics'!I:I,MATCH($C1494,'Policy Characteristics'!$C:$C,0))),"",INDEX('Policy Characteristics'!I:I,MATCH($C1494,'Policy Characteristics'!$C:$C,0)))</f>
        <v>% reduction in fuel use</v>
      </c>
      <c r="P1494" s="446" t="str">
        <f>IF(ISBLANK(INDEX('Policy Characteristics'!J:J,MATCH($C1494,'Policy Characteristics'!$C:$C,0))),"",INDEX('Policy Characteristics'!J:J,MATCH($C1494,'Policy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4" s="446" t="str">
        <f>IF(ISBLANK(INDEX('Policy Characteristics'!K:K,MATCH($C1494,'Policy Characteristics'!$C:$C,0))),"",INDEX('Policy Characteristics'!K:K,MATCH($C1494,'Policy Characteristics'!$C:$C,0)))</f>
        <v>architectural-design.html#rnd</v>
      </c>
      <c r="R1494" s="446" t="str">
        <f>IF(ISBLANK(INDEX('Policy Characteristics'!L:L,MATCH($C1494,'Policy Characteristics'!$C:$C,0))),"",INDEX('Policy Characteristics'!L:L,MATCH($C1494,'Policy Characteristics'!$C:$C,0)))</f>
        <v>research-and-development.html</v>
      </c>
    </row>
    <row r="1495" spans="1:18" x14ac:dyDescent="0.25">
      <c r="A1495" s="446" t="str">
        <f>IF(ISBLANK(INDEX('Policy Characteristics'!A:A,MATCH($C1495,'Policy Characteristics'!$C:$C,0))),"",INDEX('Policy Characteristics'!A:A,MATCH($C1495,'Policy Characteristics'!$C:$C,0)))</f>
        <v>Research and Development</v>
      </c>
      <c r="B1495" s="467" t="str">
        <f>IF(ISBLANK(INDEX('Policy Characteristics'!B:B,MATCH($C1495,'Policy Characteristics'!$C:$C,0))),"",INDEX('Policy Characteristics'!B:B,MATCH($C1495,'Policy Characteristics'!$C:$C,0)))</f>
        <v>Fuel Use Reduction</v>
      </c>
      <c r="C1495" s="446" t="str">
        <f t="shared" si="69"/>
        <v>RnD Industry Fuel Use Perc Reduction</v>
      </c>
      <c r="D1495" t="s">
        <v>3080</v>
      </c>
      <c r="E1495" s="339"/>
      <c r="F1495" s="294" t="s">
        <v>3105</v>
      </c>
      <c r="G1495" s="339"/>
      <c r="H1495" s="20">
        <v>1503</v>
      </c>
      <c r="I1495" s="468" t="s">
        <v>43</v>
      </c>
      <c r="J1495" s="469" t="str">
        <f>IF(ISBLANK(INDEX('Policy Characteristics'!D:D,MATCH($C1495,'Policy Characteristics'!$C:$C,0))),"",INDEX('Policy Characteristics'!D:D,MATCH($C1495,'Policy Characteristics'!$C:$C,0)))</f>
        <v>R&amp;D Fuel Use Reductions</v>
      </c>
      <c r="K1495" s="446" t="str">
        <f>IF(ISBLANK(INDEX('Policy Characteristics'!E:E,MATCH($C1495,'Policy Characteristics'!$C:$C,0))),"",INDEX('Policy Characteristics'!E:E,MATCH($C1495,'Policy Characteristics'!$C:$C,0)))</f>
        <v>RnD industry fuel use reduction</v>
      </c>
      <c r="L1495" s="242">
        <f>IF(ISBLANK(INDEX('Policy Characteristics'!F:F,MATCH($C1495,'Policy Characteristics'!$C:$C,0))),"",INDEX('Policy Characteristics'!F:F,MATCH($C1495,'Policy Characteristics'!$C:$C,0)))</f>
        <v>0</v>
      </c>
      <c r="M1495" s="242">
        <f>IF(ISBLANK(INDEX('Policy Characteristics'!G:G,MATCH($C1495,'Policy Characteristics'!$C:$C,0))),"",INDEX('Policy Characteristics'!G:G,MATCH($C1495,'Policy Characteristics'!$C:$C,0)))</f>
        <v>0.4</v>
      </c>
      <c r="N1495" s="242">
        <f>IF(ISBLANK(INDEX('Policy Characteristics'!H:H,MATCH($C1495,'Policy Characteristics'!$C:$C,0))),"",INDEX('Policy Characteristics'!H:H,MATCH($C1495,'Policy Characteristics'!$C:$C,0)))</f>
        <v>0.01</v>
      </c>
      <c r="O1495" s="446" t="str">
        <f>IF(ISBLANK(INDEX('Policy Characteristics'!I:I,MATCH($C1495,'Policy Characteristics'!$C:$C,0))),"",INDEX('Policy Characteristics'!I:I,MATCH($C1495,'Policy Characteristics'!$C:$C,0)))</f>
        <v>% reduction in fuel use</v>
      </c>
      <c r="P1495" s="446" t="str">
        <f>IF(ISBLANK(INDEX('Policy Characteristics'!J:J,MATCH($C1495,'Policy Characteristics'!$C:$C,0))),"",INDEX('Policy Characteristics'!J:J,MATCH($C1495,'Policy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5" s="446" t="str">
        <f>IF(ISBLANK(INDEX('Policy Characteristics'!K:K,MATCH($C1495,'Policy Characteristics'!$C:$C,0))),"",INDEX('Policy Characteristics'!K:K,MATCH($C1495,'Policy Characteristics'!$C:$C,0)))</f>
        <v>architectural-design.html#rnd</v>
      </c>
      <c r="R1495" s="446" t="str">
        <f>IF(ISBLANK(INDEX('Policy Characteristics'!L:L,MATCH($C1495,'Policy Characteristics'!$C:$C,0))),"",INDEX('Policy Characteristics'!L:L,MATCH($C1495,'Policy Characteristics'!$C:$C,0)))</f>
        <v>research-and-development.html</v>
      </c>
    </row>
    <row r="1496" spans="1:18" x14ac:dyDescent="0.25">
      <c r="A1496" s="446" t="str">
        <f>IF(ISBLANK(INDEX('Policy Characteristics'!A:A,MATCH($C1496,'Policy Characteristics'!$C:$C,0))),"",INDEX('Policy Characteristics'!A:A,MATCH($C1496,'Policy Characteristics'!$C:$C,0)))</f>
        <v>Research and Development</v>
      </c>
      <c r="B1496" s="467" t="str">
        <f>IF(ISBLANK(INDEX('Policy Characteristics'!B:B,MATCH($C1496,'Policy Characteristics'!$C:$C,0))),"",INDEX('Policy Characteristics'!B:B,MATCH($C1496,'Policy Characteristics'!$C:$C,0)))</f>
        <v>Fuel Use Reduction</v>
      </c>
      <c r="C1496" s="446" t="str">
        <f t="shared" si="69"/>
        <v>RnD Industry Fuel Use Perc Reduction</v>
      </c>
      <c r="D1496" t="s">
        <v>3081</v>
      </c>
      <c r="E1496" s="339"/>
      <c r="F1496" s="294" t="s">
        <v>3106</v>
      </c>
      <c r="G1496" s="339"/>
      <c r="H1496" s="20">
        <v>1504</v>
      </c>
      <c r="I1496" s="468" t="s">
        <v>43</v>
      </c>
      <c r="J1496" s="469" t="str">
        <f>IF(ISBLANK(INDEX('Policy Characteristics'!D:D,MATCH($C1496,'Policy Characteristics'!$C:$C,0))),"",INDEX('Policy Characteristics'!D:D,MATCH($C1496,'Policy Characteristics'!$C:$C,0)))</f>
        <v>R&amp;D Fuel Use Reductions</v>
      </c>
      <c r="K1496" s="446" t="str">
        <f>IF(ISBLANK(INDEX('Policy Characteristics'!E:E,MATCH($C1496,'Policy Characteristics'!$C:$C,0))),"",INDEX('Policy Characteristics'!E:E,MATCH($C1496,'Policy Characteristics'!$C:$C,0)))</f>
        <v>RnD industry fuel use reduction</v>
      </c>
      <c r="L1496" s="242">
        <f>IF(ISBLANK(INDEX('Policy Characteristics'!F:F,MATCH($C1496,'Policy Characteristics'!$C:$C,0))),"",INDEX('Policy Characteristics'!F:F,MATCH($C1496,'Policy Characteristics'!$C:$C,0)))</f>
        <v>0</v>
      </c>
      <c r="M1496" s="242">
        <f>IF(ISBLANK(INDEX('Policy Characteristics'!G:G,MATCH($C1496,'Policy Characteristics'!$C:$C,0))),"",INDEX('Policy Characteristics'!G:G,MATCH($C1496,'Policy Characteristics'!$C:$C,0)))</f>
        <v>0.4</v>
      </c>
      <c r="N1496" s="242">
        <f>IF(ISBLANK(INDEX('Policy Characteristics'!H:H,MATCH($C1496,'Policy Characteristics'!$C:$C,0))),"",INDEX('Policy Characteristics'!H:H,MATCH($C1496,'Policy Characteristics'!$C:$C,0)))</f>
        <v>0.01</v>
      </c>
      <c r="O1496" s="446" t="str">
        <f>IF(ISBLANK(INDEX('Policy Characteristics'!I:I,MATCH($C1496,'Policy Characteristics'!$C:$C,0))),"",INDEX('Policy Characteristics'!I:I,MATCH($C1496,'Policy Characteristics'!$C:$C,0)))</f>
        <v>% reduction in fuel use</v>
      </c>
      <c r="P1496" s="446" t="str">
        <f>IF(ISBLANK(INDEX('Policy Characteristics'!J:J,MATCH($C1496,'Policy Characteristics'!$C:$C,0))),"",INDEX('Policy Characteristics'!J:J,MATCH($C1496,'Policy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6" s="446" t="str">
        <f>IF(ISBLANK(INDEX('Policy Characteristics'!K:K,MATCH($C1496,'Policy Characteristics'!$C:$C,0))),"",INDEX('Policy Characteristics'!K:K,MATCH($C1496,'Policy Characteristics'!$C:$C,0)))</f>
        <v>architectural-design.html#rnd</v>
      </c>
      <c r="R1496" s="446" t="str">
        <f>IF(ISBLANK(INDEX('Policy Characteristics'!L:L,MATCH($C1496,'Policy Characteristics'!$C:$C,0))),"",INDEX('Policy Characteristics'!L:L,MATCH($C1496,'Policy Characteristics'!$C:$C,0)))</f>
        <v>research-and-development.html</v>
      </c>
    </row>
    <row r="1497" spans="1:18" x14ac:dyDescent="0.25">
      <c r="A1497" s="446" t="str">
        <f>IF(ISBLANK(INDEX('Policy Characteristics'!A:A,MATCH($C1497,'Policy Characteristics'!$C:$C,0))),"",INDEX('Policy Characteristics'!A:A,MATCH($C1497,'Policy Characteristics'!$C:$C,0)))</f>
        <v>Research and Development</v>
      </c>
      <c r="B1497" s="467" t="str">
        <f>IF(ISBLANK(INDEX('Policy Characteristics'!B:B,MATCH($C1497,'Policy Characteristics'!$C:$C,0))),"",INDEX('Policy Characteristics'!B:B,MATCH($C1497,'Policy Characteristics'!$C:$C,0)))</f>
        <v>Fuel Use Reduction</v>
      </c>
      <c r="C1497" s="446" t="str">
        <f t="shared" si="69"/>
        <v>RnD Industry Fuel Use Perc Reduction</v>
      </c>
      <c r="D1497" t="s">
        <v>3082</v>
      </c>
      <c r="E1497" s="339"/>
      <c r="F1497" s="294" t="s">
        <v>3107</v>
      </c>
      <c r="G1497" s="339"/>
      <c r="H1497" s="20">
        <v>1505</v>
      </c>
      <c r="I1497" s="468" t="s">
        <v>43</v>
      </c>
      <c r="J1497" s="469" t="str">
        <f>IF(ISBLANK(INDEX('Policy Characteristics'!D:D,MATCH($C1497,'Policy Characteristics'!$C:$C,0))),"",INDEX('Policy Characteristics'!D:D,MATCH($C1497,'Policy Characteristics'!$C:$C,0)))</f>
        <v>R&amp;D Fuel Use Reductions</v>
      </c>
      <c r="K1497" s="446" t="str">
        <f>IF(ISBLANK(INDEX('Policy Characteristics'!E:E,MATCH($C1497,'Policy Characteristics'!$C:$C,0))),"",INDEX('Policy Characteristics'!E:E,MATCH($C1497,'Policy Characteristics'!$C:$C,0)))</f>
        <v>RnD industry fuel use reduction</v>
      </c>
      <c r="L1497" s="242">
        <f>IF(ISBLANK(INDEX('Policy Characteristics'!F:F,MATCH($C1497,'Policy Characteristics'!$C:$C,0))),"",INDEX('Policy Characteristics'!F:F,MATCH($C1497,'Policy Characteristics'!$C:$C,0)))</f>
        <v>0</v>
      </c>
      <c r="M1497" s="242">
        <f>IF(ISBLANK(INDEX('Policy Characteristics'!G:G,MATCH($C1497,'Policy Characteristics'!$C:$C,0))),"",INDEX('Policy Characteristics'!G:G,MATCH($C1497,'Policy Characteristics'!$C:$C,0)))</f>
        <v>0.4</v>
      </c>
      <c r="N1497" s="242">
        <f>IF(ISBLANK(INDEX('Policy Characteristics'!H:H,MATCH($C1497,'Policy Characteristics'!$C:$C,0))),"",INDEX('Policy Characteristics'!H:H,MATCH($C1497,'Policy Characteristics'!$C:$C,0)))</f>
        <v>0.01</v>
      </c>
      <c r="O1497" s="446" t="str">
        <f>IF(ISBLANK(INDEX('Policy Characteristics'!I:I,MATCH($C1497,'Policy Characteristics'!$C:$C,0))),"",INDEX('Policy Characteristics'!I:I,MATCH($C1497,'Policy Characteristics'!$C:$C,0)))</f>
        <v>% reduction in fuel use</v>
      </c>
      <c r="P1497" s="446" t="str">
        <f>IF(ISBLANK(INDEX('Policy Characteristics'!J:J,MATCH($C1497,'Policy Characteristics'!$C:$C,0))),"",INDEX('Policy Characteristics'!J:J,MATCH($C1497,'Policy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7" s="446" t="str">
        <f>IF(ISBLANK(INDEX('Policy Characteristics'!K:K,MATCH($C1497,'Policy Characteristics'!$C:$C,0))),"",INDEX('Policy Characteristics'!K:K,MATCH($C1497,'Policy Characteristics'!$C:$C,0)))</f>
        <v>architectural-design.html#rnd</v>
      </c>
      <c r="R1497" s="446" t="str">
        <f>IF(ISBLANK(INDEX('Policy Characteristics'!L:L,MATCH($C1497,'Policy Characteristics'!$C:$C,0))),"",INDEX('Policy Characteristics'!L:L,MATCH($C1497,'Policy Characteristics'!$C:$C,0)))</f>
        <v>research-and-development.html</v>
      </c>
    </row>
    <row r="1498" spans="1:18" x14ac:dyDescent="0.25">
      <c r="A1498" s="446" t="str">
        <f>IF(ISBLANK(INDEX('Policy Characteristics'!A:A,MATCH($C1498,'Policy Characteristics'!$C:$C,0))),"",INDEX('Policy Characteristics'!A:A,MATCH($C1498,'Policy Characteristics'!$C:$C,0)))</f>
        <v>Research and Development</v>
      </c>
      <c r="B1498" s="467" t="str">
        <f>IF(ISBLANK(INDEX('Policy Characteristics'!B:B,MATCH($C1498,'Policy Characteristics'!$C:$C,0))),"",INDEX('Policy Characteristics'!B:B,MATCH($C1498,'Policy Characteristics'!$C:$C,0)))</f>
        <v>Fuel Use Reduction</v>
      </c>
      <c r="C1498" s="446" t="str">
        <f t="shared" si="69"/>
        <v>RnD Industry Fuel Use Perc Reduction</v>
      </c>
      <c r="D1498" t="s">
        <v>3083</v>
      </c>
      <c r="E1498" s="339"/>
      <c r="F1498" s="294" t="s">
        <v>3108</v>
      </c>
      <c r="G1498" s="339"/>
      <c r="H1498" s="20">
        <v>1506</v>
      </c>
      <c r="I1498" s="468" t="s">
        <v>43</v>
      </c>
      <c r="J1498" s="469" t="str">
        <f>IF(ISBLANK(INDEX('Policy Characteristics'!D:D,MATCH($C1498,'Policy Characteristics'!$C:$C,0))),"",INDEX('Policy Characteristics'!D:D,MATCH($C1498,'Policy Characteristics'!$C:$C,0)))</f>
        <v>R&amp;D Fuel Use Reductions</v>
      </c>
      <c r="K1498" s="446" t="str">
        <f>IF(ISBLANK(INDEX('Policy Characteristics'!E:E,MATCH($C1498,'Policy Characteristics'!$C:$C,0))),"",INDEX('Policy Characteristics'!E:E,MATCH($C1498,'Policy Characteristics'!$C:$C,0)))</f>
        <v>RnD industry fuel use reduction</v>
      </c>
      <c r="L1498" s="242">
        <f>IF(ISBLANK(INDEX('Policy Characteristics'!F:F,MATCH($C1498,'Policy Characteristics'!$C:$C,0))),"",INDEX('Policy Characteristics'!F:F,MATCH($C1498,'Policy Characteristics'!$C:$C,0)))</f>
        <v>0</v>
      </c>
      <c r="M1498" s="242">
        <f>IF(ISBLANK(INDEX('Policy Characteristics'!G:G,MATCH($C1498,'Policy Characteristics'!$C:$C,0))),"",INDEX('Policy Characteristics'!G:G,MATCH($C1498,'Policy Characteristics'!$C:$C,0)))</f>
        <v>0.4</v>
      </c>
      <c r="N1498" s="242">
        <f>IF(ISBLANK(INDEX('Policy Characteristics'!H:H,MATCH($C1498,'Policy Characteristics'!$C:$C,0))),"",INDEX('Policy Characteristics'!H:H,MATCH($C1498,'Policy Characteristics'!$C:$C,0)))</f>
        <v>0.01</v>
      </c>
      <c r="O1498" s="446" t="str">
        <f>IF(ISBLANK(INDEX('Policy Characteristics'!I:I,MATCH($C1498,'Policy Characteristics'!$C:$C,0))),"",INDEX('Policy Characteristics'!I:I,MATCH($C1498,'Policy Characteristics'!$C:$C,0)))</f>
        <v>% reduction in fuel use</v>
      </c>
      <c r="P1498" s="446" t="str">
        <f>IF(ISBLANK(INDEX('Policy Characteristics'!J:J,MATCH($C1498,'Policy Characteristics'!$C:$C,0))),"",INDEX('Policy Characteristics'!J:J,MATCH($C1498,'Policy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8" s="446" t="str">
        <f>IF(ISBLANK(INDEX('Policy Characteristics'!K:K,MATCH($C1498,'Policy Characteristics'!$C:$C,0))),"",INDEX('Policy Characteristics'!K:K,MATCH($C1498,'Policy Characteristics'!$C:$C,0)))</f>
        <v>architectural-design.html#rnd</v>
      </c>
      <c r="R1498" s="446" t="str">
        <f>IF(ISBLANK(INDEX('Policy Characteristics'!L:L,MATCH($C1498,'Policy Characteristics'!$C:$C,0))),"",INDEX('Policy Characteristics'!L:L,MATCH($C1498,'Policy Characteristics'!$C:$C,0)))</f>
        <v>research-and-development.html</v>
      </c>
    </row>
    <row r="1499" spans="1:18" x14ac:dyDescent="0.25">
      <c r="A1499" s="446" t="str">
        <f>IF(ISBLANK(INDEX('Policy Characteristics'!A:A,MATCH($C1499,'Policy Characteristics'!$C:$C,0))),"",INDEX('Policy Characteristics'!A:A,MATCH($C1499,'Policy Characteristics'!$C:$C,0)))</f>
        <v>Research and Development</v>
      </c>
      <c r="B1499" s="467" t="str">
        <f>IF(ISBLANK(INDEX('Policy Characteristics'!B:B,MATCH($C1499,'Policy Characteristics'!$C:$C,0))),"",INDEX('Policy Characteristics'!B:B,MATCH($C1499,'Policy Characteristics'!$C:$C,0)))</f>
        <v>Fuel Use Reduction</v>
      </c>
      <c r="C1499" s="446" t="str">
        <f t="shared" si="69"/>
        <v>RnD Industry Fuel Use Perc Reduction</v>
      </c>
      <c r="D1499" t="s">
        <v>3084</v>
      </c>
      <c r="E1499" s="339"/>
      <c r="F1499" s="294" t="s">
        <v>3109</v>
      </c>
      <c r="G1499" s="339"/>
      <c r="H1499" s="20">
        <v>1507</v>
      </c>
      <c r="I1499" s="468" t="s">
        <v>43</v>
      </c>
      <c r="J1499" s="469" t="str">
        <f>IF(ISBLANK(INDEX('Policy Characteristics'!D:D,MATCH($C1499,'Policy Characteristics'!$C:$C,0))),"",INDEX('Policy Characteristics'!D:D,MATCH($C1499,'Policy Characteristics'!$C:$C,0)))</f>
        <v>R&amp;D Fuel Use Reductions</v>
      </c>
      <c r="K1499" s="446" t="str">
        <f>IF(ISBLANK(INDEX('Policy Characteristics'!E:E,MATCH($C1499,'Policy Characteristics'!$C:$C,0))),"",INDEX('Policy Characteristics'!E:E,MATCH($C1499,'Policy Characteristics'!$C:$C,0)))</f>
        <v>RnD industry fuel use reduction</v>
      </c>
      <c r="L1499" s="242">
        <f>IF(ISBLANK(INDEX('Policy Characteristics'!F:F,MATCH($C1499,'Policy Characteristics'!$C:$C,0))),"",INDEX('Policy Characteristics'!F:F,MATCH($C1499,'Policy Characteristics'!$C:$C,0)))</f>
        <v>0</v>
      </c>
      <c r="M1499" s="242">
        <f>IF(ISBLANK(INDEX('Policy Characteristics'!G:G,MATCH($C1499,'Policy Characteristics'!$C:$C,0))),"",INDEX('Policy Characteristics'!G:G,MATCH($C1499,'Policy Characteristics'!$C:$C,0)))</f>
        <v>0.4</v>
      </c>
      <c r="N1499" s="242">
        <f>IF(ISBLANK(INDEX('Policy Characteristics'!H:H,MATCH($C1499,'Policy Characteristics'!$C:$C,0))),"",INDEX('Policy Characteristics'!H:H,MATCH($C1499,'Policy Characteristics'!$C:$C,0)))</f>
        <v>0.01</v>
      </c>
      <c r="O1499" s="446" t="str">
        <f>IF(ISBLANK(INDEX('Policy Characteristics'!I:I,MATCH($C1499,'Policy Characteristics'!$C:$C,0))),"",INDEX('Policy Characteristics'!I:I,MATCH($C1499,'Policy Characteristics'!$C:$C,0)))</f>
        <v>% reduction in fuel use</v>
      </c>
      <c r="P1499" s="446" t="str">
        <f>IF(ISBLANK(INDEX('Policy Characteristics'!J:J,MATCH($C1499,'Policy Characteristics'!$C:$C,0))),"",INDEX('Policy Characteristics'!J:J,MATCH($C1499,'Policy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9" s="446" t="str">
        <f>IF(ISBLANK(INDEX('Policy Characteristics'!K:K,MATCH($C1499,'Policy Characteristics'!$C:$C,0))),"",INDEX('Policy Characteristics'!K:K,MATCH($C1499,'Policy Characteristics'!$C:$C,0)))</f>
        <v>architectural-design.html#rnd</v>
      </c>
      <c r="R1499" s="446" t="str">
        <f>IF(ISBLANK(INDEX('Policy Characteristics'!L:L,MATCH($C1499,'Policy Characteristics'!$C:$C,0))),"",INDEX('Policy Characteristics'!L:L,MATCH($C1499,'Policy Characteristics'!$C:$C,0)))</f>
        <v>research-and-development.html</v>
      </c>
    </row>
    <row r="1500" spans="1:18" x14ac:dyDescent="0.25">
      <c r="A1500" s="446" t="str">
        <f>IF(ISBLANK(INDEX('Policy Characteristics'!A:A,MATCH($C1500,'Policy Characteristics'!$C:$C,0))),"",INDEX('Policy Characteristics'!A:A,MATCH($C1500,'Policy Characteristics'!$C:$C,0)))</f>
        <v>Research and Development</v>
      </c>
      <c r="B1500" s="467" t="str">
        <f>IF(ISBLANK(INDEX('Policy Characteristics'!B:B,MATCH($C1500,'Policy Characteristics'!$C:$C,0))),"",INDEX('Policy Characteristics'!B:B,MATCH($C1500,'Policy Characteristics'!$C:$C,0)))</f>
        <v>Fuel Use Reduction</v>
      </c>
      <c r="C1500" s="446" t="str">
        <f t="shared" si="69"/>
        <v>RnD Industry Fuel Use Perc Reduction</v>
      </c>
      <c r="D1500" t="s">
        <v>3085</v>
      </c>
      <c r="E1500" s="339"/>
      <c r="F1500" s="294" t="s">
        <v>3110</v>
      </c>
      <c r="G1500" s="339"/>
      <c r="H1500" s="20">
        <v>1508</v>
      </c>
      <c r="I1500" s="468" t="s">
        <v>43</v>
      </c>
      <c r="J1500" s="469" t="str">
        <f>IF(ISBLANK(INDEX('Policy Characteristics'!D:D,MATCH($C1500,'Policy Characteristics'!$C:$C,0))),"",INDEX('Policy Characteristics'!D:D,MATCH($C1500,'Policy Characteristics'!$C:$C,0)))</f>
        <v>R&amp;D Fuel Use Reductions</v>
      </c>
      <c r="K1500" s="446" t="str">
        <f>IF(ISBLANK(INDEX('Policy Characteristics'!E:E,MATCH($C1500,'Policy Characteristics'!$C:$C,0))),"",INDEX('Policy Characteristics'!E:E,MATCH($C1500,'Policy Characteristics'!$C:$C,0)))</f>
        <v>RnD industry fuel use reduction</v>
      </c>
      <c r="L1500" s="242">
        <f>IF(ISBLANK(INDEX('Policy Characteristics'!F:F,MATCH($C1500,'Policy Characteristics'!$C:$C,0))),"",INDEX('Policy Characteristics'!F:F,MATCH($C1500,'Policy Characteristics'!$C:$C,0)))</f>
        <v>0</v>
      </c>
      <c r="M1500" s="242">
        <f>IF(ISBLANK(INDEX('Policy Characteristics'!G:G,MATCH($C1500,'Policy Characteristics'!$C:$C,0))),"",INDEX('Policy Characteristics'!G:G,MATCH($C1500,'Policy Characteristics'!$C:$C,0)))</f>
        <v>0.4</v>
      </c>
      <c r="N1500" s="242">
        <f>IF(ISBLANK(INDEX('Policy Characteristics'!H:H,MATCH($C1500,'Policy Characteristics'!$C:$C,0))),"",INDEX('Policy Characteristics'!H:H,MATCH($C1500,'Policy Characteristics'!$C:$C,0)))</f>
        <v>0.01</v>
      </c>
      <c r="O1500" s="446" t="str">
        <f>IF(ISBLANK(INDEX('Policy Characteristics'!I:I,MATCH($C1500,'Policy Characteristics'!$C:$C,0))),"",INDEX('Policy Characteristics'!I:I,MATCH($C1500,'Policy Characteristics'!$C:$C,0)))</f>
        <v>% reduction in fuel use</v>
      </c>
      <c r="P1500" s="446" t="str">
        <f>IF(ISBLANK(INDEX('Policy Characteristics'!J:J,MATCH($C1500,'Policy Characteristics'!$C:$C,0))),"",INDEX('Policy Characteristics'!J:J,MATCH($C1500,'Policy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0" s="446" t="str">
        <f>IF(ISBLANK(INDEX('Policy Characteristics'!K:K,MATCH($C1500,'Policy Characteristics'!$C:$C,0))),"",INDEX('Policy Characteristics'!K:K,MATCH($C1500,'Policy Characteristics'!$C:$C,0)))</f>
        <v>architectural-design.html#rnd</v>
      </c>
      <c r="R1500" s="446" t="str">
        <f>IF(ISBLANK(INDEX('Policy Characteristics'!L:L,MATCH($C1500,'Policy Characteristics'!$C:$C,0))),"",INDEX('Policy Characteristics'!L:L,MATCH($C1500,'Policy Characteristics'!$C:$C,0)))</f>
        <v>research-and-development.html</v>
      </c>
    </row>
    <row r="1501" spans="1:18" x14ac:dyDescent="0.25">
      <c r="A1501" s="446" t="str">
        <f>IF(ISBLANK(INDEX('Policy Characteristics'!A:A,MATCH($C1501,'Policy Characteristics'!$C:$C,0))),"",INDEX('Policy Characteristics'!A:A,MATCH($C1501,'Policy Characteristics'!$C:$C,0)))</f>
        <v>Research and Development</v>
      </c>
      <c r="B1501" s="467" t="str">
        <f>IF(ISBLANK(INDEX('Policy Characteristics'!B:B,MATCH($C1501,'Policy Characteristics'!$C:$C,0))),"",INDEX('Policy Characteristics'!B:B,MATCH($C1501,'Policy Characteristics'!$C:$C,0)))</f>
        <v>Fuel Use Reduction</v>
      </c>
      <c r="C1501" s="446" t="str">
        <f t="shared" si="69"/>
        <v>RnD Industry Fuel Use Perc Reduction</v>
      </c>
      <c r="D1501" t="s">
        <v>3086</v>
      </c>
      <c r="E1501" s="339"/>
      <c r="F1501" s="294" t="s">
        <v>3111</v>
      </c>
      <c r="G1501" s="339"/>
      <c r="H1501" s="20">
        <v>1509</v>
      </c>
      <c r="I1501" s="468" t="s">
        <v>43</v>
      </c>
      <c r="J1501" s="469" t="str">
        <f>IF(ISBLANK(INDEX('Policy Characteristics'!D:D,MATCH($C1501,'Policy Characteristics'!$C:$C,0))),"",INDEX('Policy Characteristics'!D:D,MATCH($C1501,'Policy Characteristics'!$C:$C,0)))</f>
        <v>R&amp;D Fuel Use Reductions</v>
      </c>
      <c r="K1501" s="446" t="str">
        <f>IF(ISBLANK(INDEX('Policy Characteristics'!E:E,MATCH($C1501,'Policy Characteristics'!$C:$C,0))),"",INDEX('Policy Characteristics'!E:E,MATCH($C1501,'Policy Characteristics'!$C:$C,0)))</f>
        <v>RnD industry fuel use reduction</v>
      </c>
      <c r="L1501" s="242">
        <f>IF(ISBLANK(INDEX('Policy Characteristics'!F:F,MATCH($C1501,'Policy Characteristics'!$C:$C,0))),"",INDEX('Policy Characteristics'!F:F,MATCH($C1501,'Policy Characteristics'!$C:$C,0)))</f>
        <v>0</v>
      </c>
      <c r="M1501" s="242">
        <f>IF(ISBLANK(INDEX('Policy Characteristics'!G:G,MATCH($C1501,'Policy Characteristics'!$C:$C,0))),"",INDEX('Policy Characteristics'!G:G,MATCH($C1501,'Policy Characteristics'!$C:$C,0)))</f>
        <v>0.4</v>
      </c>
      <c r="N1501" s="242">
        <f>IF(ISBLANK(INDEX('Policy Characteristics'!H:H,MATCH($C1501,'Policy Characteristics'!$C:$C,0))),"",INDEX('Policy Characteristics'!H:H,MATCH($C1501,'Policy Characteristics'!$C:$C,0)))</f>
        <v>0.01</v>
      </c>
      <c r="O1501" s="446" t="str">
        <f>IF(ISBLANK(INDEX('Policy Characteristics'!I:I,MATCH($C1501,'Policy Characteristics'!$C:$C,0))),"",INDEX('Policy Characteristics'!I:I,MATCH($C1501,'Policy Characteristics'!$C:$C,0)))</f>
        <v>% reduction in fuel use</v>
      </c>
      <c r="P1501" s="446" t="str">
        <f>IF(ISBLANK(INDEX('Policy Characteristics'!J:J,MATCH($C1501,'Policy Characteristics'!$C:$C,0))),"",INDEX('Policy Characteristics'!J:J,MATCH($C1501,'Policy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1" s="446" t="str">
        <f>IF(ISBLANK(INDEX('Policy Characteristics'!K:K,MATCH($C1501,'Policy Characteristics'!$C:$C,0))),"",INDEX('Policy Characteristics'!K:K,MATCH($C1501,'Policy Characteristics'!$C:$C,0)))</f>
        <v>architectural-design.html#rnd</v>
      </c>
      <c r="R1501" s="446" t="str">
        <f>IF(ISBLANK(INDEX('Policy Characteristics'!L:L,MATCH($C1501,'Policy Characteristics'!$C:$C,0))),"",INDEX('Policy Characteristics'!L:L,MATCH($C1501,'Policy Characteristics'!$C:$C,0)))</f>
        <v>research-and-development.html</v>
      </c>
    </row>
    <row r="1502" spans="1:18" x14ac:dyDescent="0.25">
      <c r="A1502" s="446" t="str">
        <f>IF(ISBLANK(INDEX('Policy Characteristics'!A:A,MATCH($C1502,'Policy Characteristics'!$C:$C,0))),"",INDEX('Policy Characteristics'!A:A,MATCH($C1502,'Policy Characteristics'!$C:$C,0)))</f>
        <v>Research and Development</v>
      </c>
      <c r="B1502" s="467" t="str">
        <f>IF(ISBLANK(INDEX('Policy Characteristics'!B:B,MATCH($C1502,'Policy Characteristics'!$C:$C,0))),"",INDEX('Policy Characteristics'!B:B,MATCH($C1502,'Policy Characteristics'!$C:$C,0)))</f>
        <v>Fuel Use Reduction</v>
      </c>
      <c r="C1502" s="446" t="str">
        <f t="shared" si="69"/>
        <v>RnD Industry Fuel Use Perc Reduction</v>
      </c>
      <c r="D1502" t="s">
        <v>3087</v>
      </c>
      <c r="E1502" s="339"/>
      <c r="F1502" s="294" t="s">
        <v>3112</v>
      </c>
      <c r="G1502" s="339"/>
      <c r="H1502" s="20">
        <v>1510</v>
      </c>
      <c r="I1502" s="468" t="s">
        <v>43</v>
      </c>
      <c r="J1502" s="469" t="str">
        <f>IF(ISBLANK(INDEX('Policy Characteristics'!D:D,MATCH($C1502,'Policy Characteristics'!$C:$C,0))),"",INDEX('Policy Characteristics'!D:D,MATCH($C1502,'Policy Characteristics'!$C:$C,0)))</f>
        <v>R&amp;D Fuel Use Reductions</v>
      </c>
      <c r="K1502" s="446" t="str">
        <f>IF(ISBLANK(INDEX('Policy Characteristics'!E:E,MATCH($C1502,'Policy Characteristics'!$C:$C,0))),"",INDEX('Policy Characteristics'!E:E,MATCH($C1502,'Policy Characteristics'!$C:$C,0)))</f>
        <v>RnD industry fuel use reduction</v>
      </c>
      <c r="L1502" s="242">
        <f>IF(ISBLANK(INDEX('Policy Characteristics'!F:F,MATCH($C1502,'Policy Characteristics'!$C:$C,0))),"",INDEX('Policy Characteristics'!F:F,MATCH($C1502,'Policy Characteristics'!$C:$C,0)))</f>
        <v>0</v>
      </c>
      <c r="M1502" s="242">
        <f>IF(ISBLANK(INDEX('Policy Characteristics'!G:G,MATCH($C1502,'Policy Characteristics'!$C:$C,0))),"",INDEX('Policy Characteristics'!G:G,MATCH($C1502,'Policy Characteristics'!$C:$C,0)))</f>
        <v>0.4</v>
      </c>
      <c r="N1502" s="242">
        <f>IF(ISBLANK(INDEX('Policy Characteristics'!H:H,MATCH($C1502,'Policy Characteristics'!$C:$C,0))),"",INDEX('Policy Characteristics'!H:H,MATCH($C1502,'Policy Characteristics'!$C:$C,0)))</f>
        <v>0.01</v>
      </c>
      <c r="O1502" s="446" t="str">
        <f>IF(ISBLANK(INDEX('Policy Characteristics'!I:I,MATCH($C1502,'Policy Characteristics'!$C:$C,0))),"",INDEX('Policy Characteristics'!I:I,MATCH($C1502,'Policy Characteristics'!$C:$C,0)))</f>
        <v>% reduction in fuel use</v>
      </c>
      <c r="P1502" s="446" t="str">
        <f>IF(ISBLANK(INDEX('Policy Characteristics'!J:J,MATCH($C1502,'Policy Characteristics'!$C:$C,0))),"",INDEX('Policy Characteristics'!J:J,MATCH($C1502,'Policy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2" s="446" t="str">
        <f>IF(ISBLANK(INDEX('Policy Characteristics'!K:K,MATCH($C1502,'Policy Characteristics'!$C:$C,0))),"",INDEX('Policy Characteristics'!K:K,MATCH($C1502,'Policy Characteristics'!$C:$C,0)))</f>
        <v>architectural-design.html#rnd</v>
      </c>
      <c r="R1502" s="446" t="str">
        <f>IF(ISBLANK(INDEX('Policy Characteristics'!L:L,MATCH($C1502,'Policy Characteristics'!$C:$C,0))),"",INDEX('Policy Characteristics'!L:L,MATCH($C1502,'Policy Characteristics'!$C:$C,0)))</f>
        <v>research-and-development.html</v>
      </c>
    </row>
    <row r="1503" spans="1:18" x14ac:dyDescent="0.25">
      <c r="A1503" s="446" t="str">
        <f>IF(ISBLANK(INDEX('Policy Characteristics'!A:A,MATCH($C1503,'Policy Characteristics'!$C:$C,0))),"",INDEX('Policy Characteristics'!A:A,MATCH($C1503,'Policy Characteristics'!$C:$C,0)))</f>
        <v>Research and Development</v>
      </c>
      <c r="B1503" s="467" t="str">
        <f>IF(ISBLANK(INDEX('Policy Characteristics'!B:B,MATCH($C1503,'Policy Characteristics'!$C:$C,0))),"",INDEX('Policy Characteristics'!B:B,MATCH($C1503,'Policy Characteristics'!$C:$C,0)))</f>
        <v>Fuel Use Reduction</v>
      </c>
      <c r="C1503" s="446" t="str">
        <f t="shared" si="69"/>
        <v>RnD Industry Fuel Use Perc Reduction</v>
      </c>
      <c r="D1503" t="s">
        <v>3088</v>
      </c>
      <c r="E1503" s="339"/>
      <c r="F1503" s="294" t="s">
        <v>3113</v>
      </c>
      <c r="G1503" s="339"/>
      <c r="H1503" s="20">
        <v>1511</v>
      </c>
      <c r="I1503" s="468" t="s">
        <v>43</v>
      </c>
      <c r="J1503" s="469" t="str">
        <f>IF(ISBLANK(INDEX('Policy Characteristics'!D:D,MATCH($C1503,'Policy Characteristics'!$C:$C,0))),"",INDEX('Policy Characteristics'!D:D,MATCH($C1503,'Policy Characteristics'!$C:$C,0)))</f>
        <v>R&amp;D Fuel Use Reductions</v>
      </c>
      <c r="K1503" s="446" t="str">
        <f>IF(ISBLANK(INDEX('Policy Characteristics'!E:E,MATCH($C1503,'Policy Characteristics'!$C:$C,0))),"",INDEX('Policy Characteristics'!E:E,MATCH($C1503,'Policy Characteristics'!$C:$C,0)))</f>
        <v>RnD industry fuel use reduction</v>
      </c>
      <c r="L1503" s="242">
        <f>IF(ISBLANK(INDEX('Policy Characteristics'!F:F,MATCH($C1503,'Policy Characteristics'!$C:$C,0))),"",INDEX('Policy Characteristics'!F:F,MATCH($C1503,'Policy Characteristics'!$C:$C,0)))</f>
        <v>0</v>
      </c>
      <c r="M1503" s="242">
        <f>IF(ISBLANK(INDEX('Policy Characteristics'!G:G,MATCH($C1503,'Policy Characteristics'!$C:$C,0))),"",INDEX('Policy Characteristics'!G:G,MATCH($C1503,'Policy Characteristics'!$C:$C,0)))</f>
        <v>0.4</v>
      </c>
      <c r="N1503" s="242">
        <f>IF(ISBLANK(INDEX('Policy Characteristics'!H:H,MATCH($C1503,'Policy Characteristics'!$C:$C,0))),"",INDEX('Policy Characteristics'!H:H,MATCH($C1503,'Policy Characteristics'!$C:$C,0)))</f>
        <v>0.01</v>
      </c>
      <c r="O1503" s="446" t="str">
        <f>IF(ISBLANK(INDEX('Policy Characteristics'!I:I,MATCH($C1503,'Policy Characteristics'!$C:$C,0))),"",INDEX('Policy Characteristics'!I:I,MATCH($C1503,'Policy Characteristics'!$C:$C,0)))</f>
        <v>% reduction in fuel use</v>
      </c>
      <c r="P1503" s="446" t="str">
        <f>IF(ISBLANK(INDEX('Policy Characteristics'!J:J,MATCH($C1503,'Policy Characteristics'!$C:$C,0))),"",INDEX('Policy Characteristics'!J:J,MATCH($C1503,'Policy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3" s="446" t="str">
        <f>IF(ISBLANK(INDEX('Policy Characteristics'!K:K,MATCH($C1503,'Policy Characteristics'!$C:$C,0))),"",INDEX('Policy Characteristics'!K:K,MATCH($C1503,'Policy Characteristics'!$C:$C,0)))</f>
        <v>architectural-design.html#rnd</v>
      </c>
      <c r="R1503" s="446" t="str">
        <f>IF(ISBLANK(INDEX('Policy Characteristics'!L:L,MATCH($C1503,'Policy Characteristics'!$C:$C,0))),"",INDEX('Policy Characteristics'!L:L,MATCH($C1503,'Policy Characteristics'!$C:$C,0)))</f>
        <v>research-and-development.html</v>
      </c>
    </row>
    <row r="1504" spans="1:18" x14ac:dyDescent="0.25">
      <c r="A1504" s="446" t="str">
        <f>IF(ISBLANK(INDEX('Policy Characteristics'!A:A,MATCH($C1504,'Policy Characteristics'!$C:$C,0))),"",INDEX('Policy Characteristics'!A:A,MATCH($C1504,'Policy Characteristics'!$C:$C,0)))</f>
        <v>Research and Development</v>
      </c>
      <c r="B1504" s="467" t="str">
        <f>IF(ISBLANK(INDEX('Policy Characteristics'!B:B,MATCH($C1504,'Policy Characteristics'!$C:$C,0))),"",INDEX('Policy Characteristics'!B:B,MATCH($C1504,'Policy Characteristics'!$C:$C,0)))</f>
        <v>Fuel Use Reduction</v>
      </c>
      <c r="C1504" t="s">
        <v>298</v>
      </c>
      <c r="D1504" s="339" t="s">
        <v>2246</v>
      </c>
      <c r="E1504" s="339"/>
      <c r="F1504" s="339" t="s">
        <v>471</v>
      </c>
      <c r="G1504" s="339"/>
      <c r="H1504" s="20">
        <v>133</v>
      </c>
      <c r="I1504" s="468" t="s">
        <v>43</v>
      </c>
      <c r="J1504" s="469" t="str">
        <f>IF(ISBLANK(INDEX('Policy Characteristics'!D:D,MATCH($C1504,'Policy Characteristics'!$C:$C,0))),"",INDEX('Policy Characteristics'!D:D,MATCH($C1504,'Policy Characteristics'!$C:$C,0)))</f>
        <v>R&amp;D Fuel Use Reductions</v>
      </c>
      <c r="K1504" s="446" t="str">
        <f>IF(ISBLANK(INDEX('Policy Characteristics'!E:E,MATCH($C1504,'Policy Characteristics'!$C:$C,0))),"",INDEX('Policy Characteristics'!E:E,MATCH($C1504,'Policy Characteristics'!$C:$C,0)))</f>
        <v>RnD transportation fuel use reduction</v>
      </c>
      <c r="L1504" s="242">
        <f>IF(ISBLANK(INDEX('Policy Characteristics'!F:F,MATCH($C1504,'Policy Characteristics'!$C:$C,0))),"",INDEX('Policy Characteristics'!F:F,MATCH($C1504,'Policy Characteristics'!$C:$C,0)))</f>
        <v>0</v>
      </c>
      <c r="M1504" s="242">
        <f>IF(ISBLANK(INDEX('Policy Characteristics'!G:G,MATCH($C1504,'Policy Characteristics'!$C:$C,0))),"",INDEX('Policy Characteristics'!G:G,MATCH($C1504,'Policy Characteristics'!$C:$C,0)))</f>
        <v>0.4</v>
      </c>
      <c r="N1504" s="242">
        <f>IF(ISBLANK(INDEX('Policy Characteristics'!H:H,MATCH($C1504,'Policy Characteristics'!$C:$C,0))),"",INDEX('Policy Characteristics'!H:H,MATCH($C1504,'Policy Characteristics'!$C:$C,0)))</f>
        <v>0.01</v>
      </c>
      <c r="O1504" s="446" t="str">
        <f>IF(ISBLANK(INDEX('Policy Characteristics'!I:I,MATCH($C1504,'Policy Characteristics'!$C:$C,0))),"",INDEX('Policy Characteristics'!I:I,MATCH($C1504,'Policy Characteristics'!$C:$C,0)))</f>
        <v>% reduction in fuel use</v>
      </c>
      <c r="P1504" s="446" t="str">
        <f>IF(ISBLANK(INDEX('Policy Characteristics'!J:J,MATCH($C1504,'Policy Characteristics'!$C:$C,0))),"",INDEX('Policy Characteristics'!J:J,MATCH($C1504,'Policy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4" s="446" t="str">
        <f>IF(ISBLANK(INDEX('Policy Characteristics'!K:K,MATCH($C1504,'Policy Characteristics'!$C:$C,0))),"",INDEX('Policy Characteristics'!K:K,MATCH($C1504,'Policy Characteristics'!$C:$C,0)))</f>
        <v>architectural-design.html#rnd</v>
      </c>
      <c r="R1504" s="446" t="str">
        <f>IF(ISBLANK(INDEX('Policy Characteristics'!L:L,MATCH($C1504,'Policy Characteristics'!$C:$C,0))),"",INDEX('Policy Characteristics'!L:L,MATCH($C1504,'Policy Characteristics'!$C:$C,0)))</f>
        <v>research-and-development.html</v>
      </c>
    </row>
    <row r="1505" spans="1:18" x14ac:dyDescent="0.25">
      <c r="A1505" s="446" t="str">
        <f>IF(ISBLANK(INDEX('Policy Characteristics'!A:A,MATCH($C1505,'Policy Characteristics'!$C:$C,0))),"",INDEX('Policy Characteristics'!A:A,MATCH($C1505,'Policy Characteristics'!$C:$C,0)))</f>
        <v>Research and Development</v>
      </c>
      <c r="B1505" s="467" t="str">
        <f>IF(ISBLANK(INDEX('Policy Characteristics'!B:B,MATCH($C1505,'Policy Characteristics'!$C:$C,0))),"",INDEX('Policy Characteristics'!B:B,MATCH($C1505,'Policy Characteristics'!$C:$C,0)))</f>
        <v>Fuel Use Reduction</v>
      </c>
      <c r="C1505" s="446" t="str">
        <f t="shared" ref="C1505:C1510" si="70">C$1504</f>
        <v>RnD Transportation Fuel Use Perc Reduction</v>
      </c>
      <c r="D1505" s="339" t="s">
        <v>2247</v>
      </c>
      <c r="E1505" s="339"/>
      <c r="F1505" s="339" t="s">
        <v>472</v>
      </c>
      <c r="G1505" s="339"/>
      <c r="H1505" s="20">
        <v>134</v>
      </c>
      <c r="I1505" s="468" t="s">
        <v>43</v>
      </c>
      <c r="J1505" s="469" t="str">
        <f>IF(ISBLANK(INDEX('Policy Characteristics'!D:D,MATCH($C1505,'Policy Characteristics'!$C:$C,0))),"",INDEX('Policy Characteristics'!D:D,MATCH($C1505,'Policy Characteristics'!$C:$C,0)))</f>
        <v>R&amp;D Fuel Use Reductions</v>
      </c>
      <c r="K1505" s="446" t="str">
        <f>IF(ISBLANK(INDEX('Policy Characteristics'!E:E,MATCH($C1505,'Policy Characteristics'!$C:$C,0))),"",INDEX('Policy Characteristics'!E:E,MATCH($C1505,'Policy Characteristics'!$C:$C,0)))</f>
        <v>RnD transportation fuel use reduction</v>
      </c>
      <c r="L1505" s="242">
        <f>IF(ISBLANK(INDEX('Policy Characteristics'!F:F,MATCH($C1505,'Policy Characteristics'!$C:$C,0))),"",INDEX('Policy Characteristics'!F:F,MATCH($C1505,'Policy Characteristics'!$C:$C,0)))</f>
        <v>0</v>
      </c>
      <c r="M1505" s="242">
        <f>IF(ISBLANK(INDEX('Policy Characteristics'!G:G,MATCH($C1505,'Policy Characteristics'!$C:$C,0))),"",INDEX('Policy Characteristics'!G:G,MATCH($C1505,'Policy Characteristics'!$C:$C,0)))</f>
        <v>0.4</v>
      </c>
      <c r="N1505" s="242">
        <f>IF(ISBLANK(INDEX('Policy Characteristics'!H:H,MATCH($C1505,'Policy Characteristics'!$C:$C,0))),"",INDEX('Policy Characteristics'!H:H,MATCH($C1505,'Policy Characteristics'!$C:$C,0)))</f>
        <v>0.01</v>
      </c>
      <c r="O1505" s="446" t="str">
        <f>IF(ISBLANK(INDEX('Policy Characteristics'!I:I,MATCH($C1505,'Policy Characteristics'!$C:$C,0))),"",INDEX('Policy Characteristics'!I:I,MATCH($C1505,'Policy Characteristics'!$C:$C,0)))</f>
        <v>% reduction in fuel use</v>
      </c>
      <c r="P1505" s="446" t="str">
        <f>IF(ISBLANK(INDEX('Policy Characteristics'!J:J,MATCH($C1505,'Policy Characteristics'!$C:$C,0))),"",INDEX('Policy Characteristics'!J:J,MATCH($C1505,'Policy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5" s="446" t="str">
        <f>IF(ISBLANK(INDEX('Policy Characteristics'!K:K,MATCH($C1505,'Policy Characteristics'!$C:$C,0))),"",INDEX('Policy Characteristics'!K:K,MATCH($C1505,'Policy Characteristics'!$C:$C,0)))</f>
        <v>architectural-design.html#rnd</v>
      </c>
      <c r="R1505" s="446" t="str">
        <f>IF(ISBLANK(INDEX('Policy Characteristics'!L:L,MATCH($C1505,'Policy Characteristics'!$C:$C,0))),"",INDEX('Policy Characteristics'!L:L,MATCH($C1505,'Policy Characteristics'!$C:$C,0)))</f>
        <v>research-and-development.html</v>
      </c>
    </row>
    <row r="1506" spans="1:18" x14ac:dyDescent="0.25">
      <c r="A1506" s="446" t="str">
        <f>IF(ISBLANK(INDEX('Policy Characteristics'!A:A,MATCH($C1506,'Policy Characteristics'!$C:$C,0))),"",INDEX('Policy Characteristics'!A:A,MATCH($C1506,'Policy Characteristics'!$C:$C,0)))</f>
        <v>Research and Development</v>
      </c>
      <c r="B1506" s="467" t="str">
        <f>IF(ISBLANK(INDEX('Policy Characteristics'!B:B,MATCH($C1506,'Policy Characteristics'!$C:$C,0))),"",INDEX('Policy Characteristics'!B:B,MATCH($C1506,'Policy Characteristics'!$C:$C,0)))</f>
        <v>Fuel Use Reduction</v>
      </c>
      <c r="C1506" s="446" t="str">
        <f t="shared" si="70"/>
        <v>RnD Transportation Fuel Use Perc Reduction</v>
      </c>
      <c r="D1506" s="339" t="s">
        <v>2248</v>
      </c>
      <c r="E1506" s="339"/>
      <c r="F1506" s="339" t="s">
        <v>473</v>
      </c>
      <c r="G1506" s="339"/>
      <c r="H1506" s="20">
        <v>135</v>
      </c>
      <c r="I1506" s="468" t="s">
        <v>43</v>
      </c>
      <c r="J1506" s="469" t="str">
        <f>IF(ISBLANK(INDEX('Policy Characteristics'!D:D,MATCH($C1506,'Policy Characteristics'!$C:$C,0))),"",INDEX('Policy Characteristics'!D:D,MATCH($C1506,'Policy Characteristics'!$C:$C,0)))</f>
        <v>R&amp;D Fuel Use Reductions</v>
      </c>
      <c r="K1506" s="446" t="str">
        <f>IF(ISBLANK(INDEX('Policy Characteristics'!E:E,MATCH($C1506,'Policy Characteristics'!$C:$C,0))),"",INDEX('Policy Characteristics'!E:E,MATCH($C1506,'Policy Characteristics'!$C:$C,0)))</f>
        <v>RnD transportation fuel use reduction</v>
      </c>
      <c r="L1506" s="242">
        <f>IF(ISBLANK(INDEX('Policy Characteristics'!F:F,MATCH($C1506,'Policy Characteristics'!$C:$C,0))),"",INDEX('Policy Characteristics'!F:F,MATCH($C1506,'Policy Characteristics'!$C:$C,0)))</f>
        <v>0</v>
      </c>
      <c r="M1506" s="242">
        <f>IF(ISBLANK(INDEX('Policy Characteristics'!G:G,MATCH($C1506,'Policy Characteristics'!$C:$C,0))),"",INDEX('Policy Characteristics'!G:G,MATCH($C1506,'Policy Characteristics'!$C:$C,0)))</f>
        <v>0.4</v>
      </c>
      <c r="N1506" s="242">
        <f>IF(ISBLANK(INDEX('Policy Characteristics'!H:H,MATCH($C1506,'Policy Characteristics'!$C:$C,0))),"",INDEX('Policy Characteristics'!H:H,MATCH($C1506,'Policy Characteristics'!$C:$C,0)))</f>
        <v>0.01</v>
      </c>
      <c r="O1506" s="446" t="str">
        <f>IF(ISBLANK(INDEX('Policy Characteristics'!I:I,MATCH($C1506,'Policy Characteristics'!$C:$C,0))),"",INDEX('Policy Characteristics'!I:I,MATCH($C1506,'Policy Characteristics'!$C:$C,0)))</f>
        <v>% reduction in fuel use</v>
      </c>
      <c r="P1506" s="446" t="str">
        <f>IF(ISBLANK(INDEX('Policy Characteristics'!J:J,MATCH($C1506,'Policy Characteristics'!$C:$C,0))),"",INDEX('Policy Characteristics'!J:J,MATCH($C1506,'Policy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6" s="446" t="str">
        <f>IF(ISBLANK(INDEX('Policy Characteristics'!K:K,MATCH($C1506,'Policy Characteristics'!$C:$C,0))),"",INDEX('Policy Characteristics'!K:K,MATCH($C1506,'Policy Characteristics'!$C:$C,0)))</f>
        <v>architectural-design.html#rnd</v>
      </c>
      <c r="R1506" s="446" t="str">
        <f>IF(ISBLANK(INDEX('Policy Characteristics'!L:L,MATCH($C1506,'Policy Characteristics'!$C:$C,0))),"",INDEX('Policy Characteristics'!L:L,MATCH($C1506,'Policy Characteristics'!$C:$C,0)))</f>
        <v>research-and-development.html</v>
      </c>
    </row>
    <row r="1507" spans="1:18" x14ac:dyDescent="0.25">
      <c r="A1507" s="446" t="str">
        <f>IF(ISBLANK(INDEX('Policy Characteristics'!A:A,MATCH($C1507,'Policy Characteristics'!$C:$C,0))),"",INDEX('Policy Characteristics'!A:A,MATCH($C1507,'Policy Characteristics'!$C:$C,0)))</f>
        <v>Research and Development</v>
      </c>
      <c r="B1507" s="467" t="str">
        <f>IF(ISBLANK(INDEX('Policy Characteristics'!B:B,MATCH($C1507,'Policy Characteristics'!$C:$C,0))),"",INDEX('Policy Characteristics'!B:B,MATCH($C1507,'Policy Characteristics'!$C:$C,0)))</f>
        <v>Fuel Use Reduction</v>
      </c>
      <c r="C1507" s="446" t="str">
        <f t="shared" si="70"/>
        <v>RnD Transportation Fuel Use Perc Reduction</v>
      </c>
      <c r="D1507" s="339" t="s">
        <v>2249</v>
      </c>
      <c r="E1507" s="339"/>
      <c r="F1507" s="339" t="s">
        <v>474</v>
      </c>
      <c r="G1507" s="339"/>
      <c r="H1507" s="20">
        <v>136</v>
      </c>
      <c r="I1507" s="468" t="s">
        <v>43</v>
      </c>
      <c r="J1507" s="469" t="str">
        <f>IF(ISBLANK(INDEX('Policy Characteristics'!D:D,MATCH($C1507,'Policy Characteristics'!$C:$C,0))),"",INDEX('Policy Characteristics'!D:D,MATCH($C1507,'Policy Characteristics'!$C:$C,0)))</f>
        <v>R&amp;D Fuel Use Reductions</v>
      </c>
      <c r="K1507" s="446" t="str">
        <f>IF(ISBLANK(INDEX('Policy Characteristics'!E:E,MATCH($C1507,'Policy Characteristics'!$C:$C,0))),"",INDEX('Policy Characteristics'!E:E,MATCH($C1507,'Policy Characteristics'!$C:$C,0)))</f>
        <v>RnD transportation fuel use reduction</v>
      </c>
      <c r="L1507" s="242">
        <f>IF(ISBLANK(INDEX('Policy Characteristics'!F:F,MATCH($C1507,'Policy Characteristics'!$C:$C,0))),"",INDEX('Policy Characteristics'!F:F,MATCH($C1507,'Policy Characteristics'!$C:$C,0)))</f>
        <v>0</v>
      </c>
      <c r="M1507" s="242">
        <f>IF(ISBLANK(INDEX('Policy Characteristics'!G:G,MATCH($C1507,'Policy Characteristics'!$C:$C,0))),"",INDEX('Policy Characteristics'!G:G,MATCH($C1507,'Policy Characteristics'!$C:$C,0)))</f>
        <v>0.4</v>
      </c>
      <c r="N1507" s="242">
        <f>IF(ISBLANK(INDEX('Policy Characteristics'!H:H,MATCH($C1507,'Policy Characteristics'!$C:$C,0))),"",INDEX('Policy Characteristics'!H:H,MATCH($C1507,'Policy Characteristics'!$C:$C,0)))</f>
        <v>0.01</v>
      </c>
      <c r="O1507" s="446" t="str">
        <f>IF(ISBLANK(INDEX('Policy Characteristics'!I:I,MATCH($C1507,'Policy Characteristics'!$C:$C,0))),"",INDEX('Policy Characteristics'!I:I,MATCH($C1507,'Policy Characteristics'!$C:$C,0)))</f>
        <v>% reduction in fuel use</v>
      </c>
      <c r="P1507" s="446" t="str">
        <f>IF(ISBLANK(INDEX('Policy Characteristics'!J:J,MATCH($C1507,'Policy Characteristics'!$C:$C,0))),"",INDEX('Policy Characteristics'!J:J,MATCH($C1507,'Policy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7" s="446" t="str">
        <f>IF(ISBLANK(INDEX('Policy Characteristics'!K:K,MATCH($C1507,'Policy Characteristics'!$C:$C,0))),"",INDEX('Policy Characteristics'!K:K,MATCH($C1507,'Policy Characteristics'!$C:$C,0)))</f>
        <v>architectural-design.html#rnd</v>
      </c>
      <c r="R1507" s="446" t="str">
        <f>IF(ISBLANK(INDEX('Policy Characteristics'!L:L,MATCH($C1507,'Policy Characteristics'!$C:$C,0))),"",INDEX('Policy Characteristics'!L:L,MATCH($C1507,'Policy Characteristics'!$C:$C,0)))</f>
        <v>research-and-development.html</v>
      </c>
    </row>
    <row r="1508" spans="1:18" x14ac:dyDescent="0.25">
      <c r="A1508" s="446" t="str">
        <f>IF(ISBLANK(INDEX('Policy Characteristics'!A:A,MATCH($C1508,'Policy Characteristics'!$C:$C,0))),"",INDEX('Policy Characteristics'!A:A,MATCH($C1508,'Policy Characteristics'!$C:$C,0)))</f>
        <v>Research and Development</v>
      </c>
      <c r="B1508" s="467" t="str">
        <f>IF(ISBLANK(INDEX('Policy Characteristics'!B:B,MATCH($C1508,'Policy Characteristics'!$C:$C,0))),"",INDEX('Policy Characteristics'!B:B,MATCH($C1508,'Policy Characteristics'!$C:$C,0)))</f>
        <v>Fuel Use Reduction</v>
      </c>
      <c r="C1508" s="446" t="str">
        <f t="shared" si="70"/>
        <v>RnD Transportation Fuel Use Perc Reduction</v>
      </c>
      <c r="D1508" s="339" t="s">
        <v>2250</v>
      </c>
      <c r="E1508" s="339"/>
      <c r="F1508" s="339" t="s">
        <v>475</v>
      </c>
      <c r="G1508" s="339"/>
      <c r="H1508" s="20">
        <v>137</v>
      </c>
      <c r="I1508" s="468" t="s">
        <v>43</v>
      </c>
      <c r="J1508" s="469" t="str">
        <f>IF(ISBLANK(INDEX('Policy Characteristics'!D:D,MATCH($C1508,'Policy Characteristics'!$C:$C,0))),"",INDEX('Policy Characteristics'!D:D,MATCH($C1508,'Policy Characteristics'!$C:$C,0)))</f>
        <v>R&amp;D Fuel Use Reductions</v>
      </c>
      <c r="K1508" s="446" t="str">
        <f>IF(ISBLANK(INDEX('Policy Characteristics'!E:E,MATCH($C1508,'Policy Characteristics'!$C:$C,0))),"",INDEX('Policy Characteristics'!E:E,MATCH($C1508,'Policy Characteristics'!$C:$C,0)))</f>
        <v>RnD transportation fuel use reduction</v>
      </c>
      <c r="L1508" s="242">
        <f>IF(ISBLANK(INDEX('Policy Characteristics'!F:F,MATCH($C1508,'Policy Characteristics'!$C:$C,0))),"",INDEX('Policy Characteristics'!F:F,MATCH($C1508,'Policy Characteristics'!$C:$C,0)))</f>
        <v>0</v>
      </c>
      <c r="M1508" s="242">
        <f>IF(ISBLANK(INDEX('Policy Characteristics'!G:G,MATCH($C1508,'Policy Characteristics'!$C:$C,0))),"",INDEX('Policy Characteristics'!G:G,MATCH($C1508,'Policy Characteristics'!$C:$C,0)))</f>
        <v>0.4</v>
      </c>
      <c r="N1508" s="242">
        <f>IF(ISBLANK(INDEX('Policy Characteristics'!H:H,MATCH($C1508,'Policy Characteristics'!$C:$C,0))),"",INDEX('Policy Characteristics'!H:H,MATCH($C1508,'Policy Characteristics'!$C:$C,0)))</f>
        <v>0.01</v>
      </c>
      <c r="O1508" s="446" t="str">
        <f>IF(ISBLANK(INDEX('Policy Characteristics'!I:I,MATCH($C1508,'Policy Characteristics'!$C:$C,0))),"",INDEX('Policy Characteristics'!I:I,MATCH($C1508,'Policy Characteristics'!$C:$C,0)))</f>
        <v>% reduction in fuel use</v>
      </c>
      <c r="P1508" s="446" t="str">
        <f>IF(ISBLANK(INDEX('Policy Characteristics'!J:J,MATCH($C1508,'Policy Characteristics'!$C:$C,0))),"",INDEX('Policy Characteristics'!J:J,MATCH($C1508,'Policy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8" s="446" t="str">
        <f>IF(ISBLANK(INDEX('Policy Characteristics'!K:K,MATCH($C1508,'Policy Characteristics'!$C:$C,0))),"",INDEX('Policy Characteristics'!K:K,MATCH($C1508,'Policy Characteristics'!$C:$C,0)))</f>
        <v>architectural-design.html#rnd</v>
      </c>
      <c r="R1508" s="446" t="str">
        <f>IF(ISBLANK(INDEX('Policy Characteristics'!L:L,MATCH($C1508,'Policy Characteristics'!$C:$C,0))),"",INDEX('Policy Characteristics'!L:L,MATCH($C1508,'Policy Characteristics'!$C:$C,0)))</f>
        <v>research-and-development.html</v>
      </c>
    </row>
    <row r="1509" spans="1:18" x14ac:dyDescent="0.25">
      <c r="A1509" s="446" t="str">
        <f>IF(ISBLANK(INDEX('Policy Characteristics'!A:A,MATCH($C1509,'Policy Characteristics'!$C:$C,0))),"",INDEX('Policy Characteristics'!A:A,MATCH($C1509,'Policy Characteristics'!$C:$C,0)))</f>
        <v>Research and Development</v>
      </c>
      <c r="B1509" s="467" t="str">
        <f>IF(ISBLANK(INDEX('Policy Characteristics'!B:B,MATCH($C1509,'Policy Characteristics'!$C:$C,0))),"",INDEX('Policy Characteristics'!B:B,MATCH($C1509,'Policy Characteristics'!$C:$C,0)))</f>
        <v>Fuel Use Reduction</v>
      </c>
      <c r="C1509" s="446" t="str">
        <f t="shared" si="70"/>
        <v>RnD Transportation Fuel Use Perc Reduction</v>
      </c>
      <c r="D1509" s="339" t="s">
        <v>2509</v>
      </c>
      <c r="E1509" s="339"/>
      <c r="F1509" s="339" t="s">
        <v>2792</v>
      </c>
      <c r="G1509" s="339"/>
      <c r="H1509" s="20">
        <v>138</v>
      </c>
      <c r="I1509" s="468" t="s">
        <v>43</v>
      </c>
      <c r="J1509" s="469" t="str">
        <f>IF(ISBLANK(INDEX('Policy Characteristics'!D:D,MATCH($C1509,'Policy Characteristics'!$C:$C,0))),"",INDEX('Policy Characteristics'!D:D,MATCH($C1509,'Policy Characteristics'!$C:$C,0)))</f>
        <v>R&amp;D Fuel Use Reductions</v>
      </c>
      <c r="K1509" s="446" t="str">
        <f>IF(ISBLANK(INDEX('Policy Characteristics'!E:E,MATCH($C1509,'Policy Characteristics'!$C:$C,0))),"",INDEX('Policy Characteristics'!E:E,MATCH($C1509,'Policy Characteristics'!$C:$C,0)))</f>
        <v>RnD transportation fuel use reduction</v>
      </c>
      <c r="L1509" s="242">
        <f>IF(ISBLANK(INDEX('Policy Characteristics'!F:F,MATCH($C1509,'Policy Characteristics'!$C:$C,0))),"",INDEX('Policy Characteristics'!F:F,MATCH($C1509,'Policy Characteristics'!$C:$C,0)))</f>
        <v>0</v>
      </c>
      <c r="M1509" s="242">
        <f>IF(ISBLANK(INDEX('Policy Characteristics'!G:G,MATCH($C1509,'Policy Characteristics'!$C:$C,0))),"",INDEX('Policy Characteristics'!G:G,MATCH($C1509,'Policy Characteristics'!$C:$C,0)))</f>
        <v>0.4</v>
      </c>
      <c r="N1509" s="242">
        <f>IF(ISBLANK(INDEX('Policy Characteristics'!H:H,MATCH($C1509,'Policy Characteristics'!$C:$C,0))),"",INDEX('Policy Characteristics'!H:H,MATCH($C1509,'Policy Characteristics'!$C:$C,0)))</f>
        <v>0.01</v>
      </c>
      <c r="O1509" s="446" t="str">
        <f>IF(ISBLANK(INDEX('Policy Characteristics'!I:I,MATCH($C1509,'Policy Characteristics'!$C:$C,0))),"",INDEX('Policy Characteristics'!I:I,MATCH($C1509,'Policy Characteristics'!$C:$C,0)))</f>
        <v>% reduction in fuel use</v>
      </c>
      <c r="P1509" s="446" t="str">
        <f>IF(ISBLANK(INDEX('Policy Characteristics'!J:J,MATCH($C1509,'Policy Characteristics'!$C:$C,0))),"",INDEX('Policy Characteristics'!J:J,MATCH($C1509,'Policy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9" s="446" t="str">
        <f>IF(ISBLANK(INDEX('Policy Characteristics'!K:K,MATCH($C1509,'Policy Characteristics'!$C:$C,0))),"",INDEX('Policy Characteristics'!K:K,MATCH($C1509,'Policy Characteristics'!$C:$C,0)))</f>
        <v>architectural-design.html#rnd</v>
      </c>
      <c r="R1509" s="446" t="str">
        <f>IF(ISBLANK(INDEX('Policy Characteristics'!L:L,MATCH($C1509,'Policy Characteristics'!$C:$C,0))),"",INDEX('Policy Characteristics'!L:L,MATCH($C1509,'Policy Characteristics'!$C:$C,0)))</f>
        <v>research-and-development.html</v>
      </c>
    </row>
    <row r="1510" spans="1:18" x14ac:dyDescent="0.25">
      <c r="A1510" s="446" t="str">
        <f>IF(ISBLANK(INDEX('Policy Characteristics'!A:A,MATCH($C1510,'Policy Characteristics'!$C:$C,0))),"",INDEX('Policy Characteristics'!A:A,MATCH($C1510,'Policy Characteristics'!$C:$C,0)))</f>
        <v>Research and Development</v>
      </c>
      <c r="B1510" s="467" t="str">
        <f>IF(ISBLANK(INDEX('Policy Characteristics'!B:B,MATCH($C1510,'Policy Characteristics'!$C:$C,0))),"",INDEX('Policy Characteristics'!B:B,MATCH($C1510,'Policy Characteristics'!$C:$C,0)))</f>
        <v>Fuel Use Reduction</v>
      </c>
      <c r="C1510" s="446" t="str">
        <f t="shared" si="70"/>
        <v>RnD Transportation Fuel Use Perc Reduction</v>
      </c>
      <c r="D1510" s="339" t="s">
        <v>2508</v>
      </c>
      <c r="E1510" s="339"/>
      <c r="F1510" s="339" t="s">
        <v>2793</v>
      </c>
      <c r="G1510" s="339"/>
      <c r="H1510" s="20">
        <v>524</v>
      </c>
      <c r="I1510" s="468" t="s">
        <v>43</v>
      </c>
      <c r="J1510" s="469" t="str">
        <f>IF(ISBLANK(INDEX('Policy Characteristics'!D:D,MATCH($C1510,'Policy Characteristics'!$C:$C,0))),"",INDEX('Policy Characteristics'!D:D,MATCH($C1510,'Policy Characteristics'!$C:$C,0)))</f>
        <v>R&amp;D Fuel Use Reductions</v>
      </c>
      <c r="K1510" s="446" t="str">
        <f>IF(ISBLANK(INDEX('Policy Characteristics'!E:E,MATCH($C1510,'Policy Characteristics'!$C:$C,0))),"",INDEX('Policy Characteristics'!E:E,MATCH($C1510,'Policy Characteristics'!$C:$C,0)))</f>
        <v>RnD transportation fuel use reduction</v>
      </c>
      <c r="L1510" s="242">
        <f>IF(ISBLANK(INDEX('Policy Characteristics'!F:F,MATCH($C1510,'Policy Characteristics'!$C:$C,0))),"",INDEX('Policy Characteristics'!F:F,MATCH($C1510,'Policy Characteristics'!$C:$C,0)))</f>
        <v>0</v>
      </c>
      <c r="M1510" s="242">
        <f>IF(ISBLANK(INDEX('Policy Characteristics'!G:G,MATCH($C1510,'Policy Characteristics'!$C:$C,0))),"",INDEX('Policy Characteristics'!G:G,MATCH($C1510,'Policy Characteristics'!$C:$C,0)))</f>
        <v>0.4</v>
      </c>
      <c r="N1510" s="242">
        <f>IF(ISBLANK(INDEX('Policy Characteristics'!H:H,MATCH($C1510,'Policy Characteristics'!$C:$C,0))),"",INDEX('Policy Characteristics'!H:H,MATCH($C1510,'Policy Characteristics'!$C:$C,0)))</f>
        <v>0.01</v>
      </c>
      <c r="O1510" s="446" t="str">
        <f>IF(ISBLANK(INDEX('Policy Characteristics'!I:I,MATCH($C1510,'Policy Characteristics'!$C:$C,0))),"",INDEX('Policy Characteristics'!I:I,MATCH($C1510,'Policy Characteristics'!$C:$C,0)))</f>
        <v>% reduction in fuel use</v>
      </c>
      <c r="P1510" s="446" t="str">
        <f>IF(ISBLANK(INDEX('Policy Characteristics'!J:J,MATCH($C1510,'Policy Characteristics'!$C:$C,0))),"",INDEX('Policy Characteristics'!J:J,MATCH($C1510,'Policy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10" s="446" t="str">
        <f>IF(ISBLANK(INDEX('Policy Characteristics'!K:K,MATCH($C1510,'Policy Characteristics'!$C:$C,0))),"",INDEX('Policy Characteristics'!K:K,MATCH($C1510,'Policy Characteristics'!$C:$C,0)))</f>
        <v>architectural-design.html#rnd</v>
      </c>
      <c r="R1510" s="446" t="str">
        <f>IF(ISBLANK(INDEX('Policy Characteristics'!L:L,MATCH($C1510,'Policy Characteristics'!$C:$C,0))),"",INDEX('Policy Characteristics'!L:L,MATCH($C1510,'Policy Characteristics'!$C:$C,0)))</f>
        <v>research-and-development.html</v>
      </c>
    </row>
    <row r="1511" spans="1:18" x14ac:dyDescent="0.25">
      <c r="A1511" s="446" t="str">
        <f>IF(ISBLANK(INDEX('Policy Characteristics'!A:A,MATCH($C1511,'Policy Characteristics'!$C:$C,0))),"",INDEX('Policy Characteristics'!A:A,MATCH($C1511,'Policy Characteristics'!$C:$C,0)))</f>
        <v>Government Revenue Accounting</v>
      </c>
      <c r="B1511" s="467" t="str">
        <f>IF(ISBLANK(INDEX('Policy Characteristics'!B:B,MATCH($C1511,'Policy Characteristics'!$C:$C,0))),"",INDEX('Policy Characteristics'!B:B,MATCH($C1511,'Policy Characteristics'!$C:$C,0)))</f>
        <v>Carbon Tax Revenue</v>
      </c>
      <c r="C1511" t="s">
        <v>2954</v>
      </c>
      <c r="D1511" t="s">
        <v>2962</v>
      </c>
      <c r="F1511" t="s">
        <v>2967</v>
      </c>
      <c r="H1511" s="20">
        <v>545</v>
      </c>
      <c r="I1511" s="472" t="s">
        <v>43</v>
      </c>
      <c r="J1511" s="469" t="str">
        <f>IF(ISBLANK(INDEX('Policy Characteristics'!D:D,MATCH($C1511,'Policy Characteristics'!$C:$C,0))),"",INDEX('Policy Characteristics'!D:D,MATCH($C1511,'Policy Characteristics'!$C:$C,0)))</f>
        <v/>
      </c>
      <c r="K1511" s="446" t="str">
        <f>IF(ISBLANK(INDEX('Policy Characteristics'!E:E,MATCH($C1511,'Policy Characteristics'!$C:$C,0))),"",INDEX('Policy Characteristics'!E:E,MATCH($C1511,'Policy Characteristics'!$C:$C,0)))</f>
        <v>GRA carbon tax revenue</v>
      </c>
      <c r="L1511" s="446">
        <f>IF(ISBLANK(INDEX('Policy Characteristics'!F:F,MATCH($C1511,'Policy Characteristics'!$C:$C,0))),"",INDEX('Policy Characteristics'!F:F,MATCH($C1511,'Policy Characteristics'!$C:$C,0)))</f>
        <v>0</v>
      </c>
      <c r="M1511" s="446">
        <f>IF(ISBLANK(INDEX('Policy Characteristics'!G:G,MATCH($C1511,'Policy Characteristics'!$C:$C,0))),"",INDEX('Policy Characteristics'!G:G,MATCH($C1511,'Policy Characteristics'!$C:$C,0)))</f>
        <v>10</v>
      </c>
      <c r="N1511" s="446">
        <f>IF(ISBLANK(INDEX('Policy Characteristics'!H:H,MATCH($C1511,'Policy Characteristics'!$C:$C,0))),"",INDEX('Policy Characteristics'!H:H,MATCH($C1511,'Policy Characteristics'!$C:$C,0)))</f>
        <v>1</v>
      </c>
      <c r="O1511" s="446" t="str">
        <f>IF(ISBLANK(INDEX('Policy Characteristics'!I:I,MATCH($C1511,'Policy Characteristics'!$C:$C,0))),"",INDEX('Policy Characteristics'!I:I,MATCH($C1511,'Policy Characteristics'!$C:$C,0)))</f>
        <v>weight</v>
      </c>
      <c r="P1511" s="446" t="str">
        <f>IF(ISBLANK(INDEX('Policy Characteristics'!J:J,MATCH($C1511,'Policy Characteristics'!$C:$C,0))),"",INDEX('Policy Characteristics'!J:J,MATCH($C1511,'Policy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1" s="446" t="str">
        <f>IF(ISBLANK(INDEX('Policy Characteristics'!K:K,MATCH($C1511,'Policy Characteristics'!$C:$C,0))),"",INDEX('Policy Characteristics'!K:K,MATCH($C1511,'Policy Characteristics'!$C:$C,0)))</f>
        <v>io-model.html</v>
      </c>
      <c r="R1511" s="446" t="str">
        <f>IF(ISBLANK(INDEX('Policy Characteristics'!L:L,MATCH($C1511,'Policy Characteristics'!$C:$C,0))),"",INDEX('Policy Characteristics'!L:L,MATCH($C1511,'Policy Characteristics'!$C:$C,0)))</f>
        <v/>
      </c>
    </row>
    <row r="1512" spans="1:18" x14ac:dyDescent="0.25">
      <c r="A1512" s="446" t="str">
        <f>IF(ISBLANK(INDEX('Policy Characteristics'!A:A,MATCH($C1512,'Policy Characteristics'!$C:$C,0))),"",INDEX('Policy Characteristics'!A:A,MATCH($C1512,'Policy Characteristics'!$C:$C,0)))</f>
        <v>Government Revenue Accounting</v>
      </c>
      <c r="B1512" s="467" t="str">
        <f>IF(ISBLANK(INDEX('Policy Characteristics'!B:B,MATCH($C1512,'Policy Characteristics'!$C:$C,0))),"",INDEX('Policy Characteristics'!B:B,MATCH($C1512,'Policy Characteristics'!$C:$C,0)))</f>
        <v>Carbon Tax Revenue</v>
      </c>
      <c r="C1512" s="446" t="str">
        <f t="shared" ref="C1512" si="71">C$1511</f>
        <v>GRA for Carbon Tax Revenue</v>
      </c>
      <c r="D1512" t="s">
        <v>2963</v>
      </c>
      <c r="F1512" t="s">
        <v>2978</v>
      </c>
      <c r="H1512" s="20">
        <v>546</v>
      </c>
      <c r="I1512" s="467" t="str">
        <f t="shared" ref="I1512:I1515" si="72">I$1511</f>
        <v>Yes</v>
      </c>
      <c r="J1512" s="469" t="str">
        <f>IF(ISBLANK(INDEX('Policy Characteristics'!D:D,MATCH($C1512,'Policy Characteristics'!$C:$C,0))),"",INDEX('Policy Characteristics'!D:D,MATCH($C1512,'Policy Characteristics'!$C:$C,0)))</f>
        <v/>
      </c>
      <c r="K1512" s="446" t="str">
        <f>IF(ISBLANK(INDEX('Policy Characteristics'!E:E,MATCH($C1512,'Policy Characteristics'!$C:$C,0))),"",INDEX('Policy Characteristics'!E:E,MATCH($C1512,'Policy Characteristics'!$C:$C,0)))</f>
        <v>GRA carbon tax revenue</v>
      </c>
      <c r="L1512" s="446">
        <f>IF(ISBLANK(INDEX('Policy Characteristics'!F:F,MATCH($C1512,'Policy Characteristics'!$C:$C,0))),"",INDEX('Policy Characteristics'!F:F,MATCH($C1512,'Policy Characteristics'!$C:$C,0)))</f>
        <v>0</v>
      </c>
      <c r="M1512" s="446">
        <f>IF(ISBLANK(INDEX('Policy Characteristics'!G:G,MATCH($C1512,'Policy Characteristics'!$C:$C,0))),"",INDEX('Policy Characteristics'!G:G,MATCH($C1512,'Policy Characteristics'!$C:$C,0)))</f>
        <v>10</v>
      </c>
      <c r="N1512" s="446">
        <f>IF(ISBLANK(INDEX('Policy Characteristics'!H:H,MATCH($C1512,'Policy Characteristics'!$C:$C,0))),"",INDEX('Policy Characteristics'!H:H,MATCH($C1512,'Policy Characteristics'!$C:$C,0)))</f>
        <v>1</v>
      </c>
      <c r="O1512" s="446" t="str">
        <f>IF(ISBLANK(INDEX('Policy Characteristics'!I:I,MATCH($C1512,'Policy Characteristics'!$C:$C,0))),"",INDEX('Policy Characteristics'!I:I,MATCH($C1512,'Policy Characteristics'!$C:$C,0)))</f>
        <v>weight</v>
      </c>
      <c r="P1512" s="446" t="str">
        <f>IF(ISBLANK(INDEX('Policy Characteristics'!J:J,MATCH($C1512,'Policy Characteristics'!$C:$C,0))),"",INDEX('Policy Characteristics'!J:J,MATCH($C1512,'Policy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2" s="446" t="str">
        <f>IF(ISBLANK(INDEX('Policy Characteristics'!K:K,MATCH($C1512,'Policy Characteristics'!$C:$C,0))),"",INDEX('Policy Characteristics'!K:K,MATCH($C1512,'Policy Characteristics'!$C:$C,0)))</f>
        <v>io-model.html</v>
      </c>
      <c r="R1512" s="446" t="str">
        <f>IF(ISBLANK(INDEX('Policy Characteristics'!L:L,MATCH($C1512,'Policy Characteristics'!$C:$C,0))),"",INDEX('Policy Characteristics'!L:L,MATCH($C1512,'Policy Characteristics'!$C:$C,0)))</f>
        <v/>
      </c>
    </row>
    <row r="1513" spans="1:18" x14ac:dyDescent="0.25">
      <c r="A1513" s="446" t="str">
        <f>IF(ISBLANK(INDEX('Policy Characteristics'!A:A,MATCH($C1513,'Policy Characteristics'!$C:$C,0))),"",INDEX('Policy Characteristics'!A:A,MATCH($C1513,'Policy Characteristics'!$C:$C,0)))</f>
        <v>Government Revenue Accounting</v>
      </c>
      <c r="B1513" s="467" t="str">
        <f>IF(ISBLANK(INDEX('Policy Characteristics'!B:B,MATCH($C1513,'Policy Characteristics'!$C:$C,0))),"",INDEX('Policy Characteristics'!B:B,MATCH($C1513,'Policy Characteristics'!$C:$C,0)))</f>
        <v>Carbon Tax Revenue</v>
      </c>
      <c r="C1513" s="446" t="str">
        <f t="shared" ref="C1513:C1515" si="73">C$1511</f>
        <v>GRA for Carbon Tax Revenue</v>
      </c>
      <c r="D1513" t="s">
        <v>2964</v>
      </c>
      <c r="F1513" t="s">
        <v>2968</v>
      </c>
      <c r="H1513" s="20">
        <v>547</v>
      </c>
      <c r="I1513" s="467" t="str">
        <f t="shared" si="72"/>
        <v>Yes</v>
      </c>
      <c r="J1513" s="469" t="str">
        <f>IF(ISBLANK(INDEX('Policy Characteristics'!D:D,MATCH($C1513,'Policy Characteristics'!$C:$C,0))),"",INDEX('Policy Characteristics'!D:D,MATCH($C1513,'Policy Characteristics'!$C:$C,0)))</f>
        <v/>
      </c>
      <c r="K1513" s="446" t="str">
        <f>IF(ISBLANK(INDEX('Policy Characteristics'!E:E,MATCH($C1513,'Policy Characteristics'!$C:$C,0))),"",INDEX('Policy Characteristics'!E:E,MATCH($C1513,'Policy Characteristics'!$C:$C,0)))</f>
        <v>GRA carbon tax revenue</v>
      </c>
      <c r="L1513" s="446">
        <f>IF(ISBLANK(INDEX('Policy Characteristics'!F:F,MATCH($C1513,'Policy Characteristics'!$C:$C,0))),"",INDEX('Policy Characteristics'!F:F,MATCH($C1513,'Policy Characteristics'!$C:$C,0)))</f>
        <v>0</v>
      </c>
      <c r="M1513" s="446">
        <f>IF(ISBLANK(INDEX('Policy Characteristics'!G:G,MATCH($C1513,'Policy Characteristics'!$C:$C,0))),"",INDEX('Policy Characteristics'!G:G,MATCH($C1513,'Policy Characteristics'!$C:$C,0)))</f>
        <v>10</v>
      </c>
      <c r="N1513" s="446">
        <f>IF(ISBLANK(INDEX('Policy Characteristics'!H:H,MATCH($C1513,'Policy Characteristics'!$C:$C,0))),"",INDEX('Policy Characteristics'!H:H,MATCH($C1513,'Policy Characteristics'!$C:$C,0)))</f>
        <v>1</v>
      </c>
      <c r="O1513" s="446" t="str">
        <f>IF(ISBLANK(INDEX('Policy Characteristics'!I:I,MATCH($C1513,'Policy Characteristics'!$C:$C,0))),"",INDEX('Policy Characteristics'!I:I,MATCH($C1513,'Policy Characteristics'!$C:$C,0)))</f>
        <v>weight</v>
      </c>
      <c r="P1513" s="446" t="str">
        <f>IF(ISBLANK(INDEX('Policy Characteristics'!J:J,MATCH($C1513,'Policy Characteristics'!$C:$C,0))),"",INDEX('Policy Characteristics'!J:J,MATCH($C1513,'Policy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3" s="446" t="str">
        <f>IF(ISBLANK(INDEX('Policy Characteristics'!K:K,MATCH($C1513,'Policy Characteristics'!$C:$C,0))),"",INDEX('Policy Characteristics'!K:K,MATCH($C1513,'Policy Characteristics'!$C:$C,0)))</f>
        <v>io-model.html</v>
      </c>
      <c r="R1513" s="446" t="str">
        <f>IF(ISBLANK(INDEX('Policy Characteristics'!L:L,MATCH($C1513,'Policy Characteristics'!$C:$C,0))),"",INDEX('Policy Characteristics'!L:L,MATCH($C1513,'Policy Characteristics'!$C:$C,0)))</f>
        <v/>
      </c>
    </row>
    <row r="1514" spans="1:18" x14ac:dyDescent="0.25">
      <c r="A1514" s="446" t="str">
        <f>IF(ISBLANK(INDEX('Policy Characteristics'!A:A,MATCH($C1514,'Policy Characteristics'!$C:$C,0))),"",INDEX('Policy Characteristics'!A:A,MATCH($C1514,'Policy Characteristics'!$C:$C,0)))</f>
        <v>Government Revenue Accounting</v>
      </c>
      <c r="B1514" s="467" t="str">
        <f>IF(ISBLANK(INDEX('Policy Characteristics'!B:B,MATCH($C1514,'Policy Characteristics'!$C:$C,0))),"",INDEX('Policy Characteristics'!B:B,MATCH($C1514,'Policy Characteristics'!$C:$C,0)))</f>
        <v>Carbon Tax Revenue</v>
      </c>
      <c r="C1514" s="446" t="str">
        <f t="shared" si="73"/>
        <v>GRA for Carbon Tax Revenue</v>
      </c>
      <c r="D1514" t="s">
        <v>2965</v>
      </c>
      <c r="F1514" t="s">
        <v>2969</v>
      </c>
      <c r="H1514" s="20">
        <v>548</v>
      </c>
      <c r="I1514" s="467" t="str">
        <f t="shared" si="72"/>
        <v>Yes</v>
      </c>
      <c r="J1514" s="469" t="str">
        <f>IF(ISBLANK(INDEX('Policy Characteristics'!D:D,MATCH($C1514,'Policy Characteristics'!$C:$C,0))),"",INDEX('Policy Characteristics'!D:D,MATCH($C1514,'Policy Characteristics'!$C:$C,0)))</f>
        <v/>
      </c>
      <c r="K1514" s="446" t="str">
        <f>IF(ISBLANK(INDEX('Policy Characteristics'!E:E,MATCH($C1514,'Policy Characteristics'!$C:$C,0))),"",INDEX('Policy Characteristics'!E:E,MATCH($C1514,'Policy Characteristics'!$C:$C,0)))</f>
        <v>GRA carbon tax revenue</v>
      </c>
      <c r="L1514" s="446">
        <f>IF(ISBLANK(INDEX('Policy Characteristics'!F:F,MATCH($C1514,'Policy Characteristics'!$C:$C,0))),"",INDEX('Policy Characteristics'!F:F,MATCH($C1514,'Policy Characteristics'!$C:$C,0)))</f>
        <v>0</v>
      </c>
      <c r="M1514" s="446">
        <f>IF(ISBLANK(INDEX('Policy Characteristics'!G:G,MATCH($C1514,'Policy Characteristics'!$C:$C,0))),"",INDEX('Policy Characteristics'!G:G,MATCH($C1514,'Policy Characteristics'!$C:$C,0)))</f>
        <v>10</v>
      </c>
      <c r="N1514" s="446">
        <f>IF(ISBLANK(INDEX('Policy Characteristics'!H:H,MATCH($C1514,'Policy Characteristics'!$C:$C,0))),"",INDEX('Policy Characteristics'!H:H,MATCH($C1514,'Policy Characteristics'!$C:$C,0)))</f>
        <v>1</v>
      </c>
      <c r="O1514" s="446" t="str">
        <f>IF(ISBLANK(INDEX('Policy Characteristics'!I:I,MATCH($C1514,'Policy Characteristics'!$C:$C,0))),"",INDEX('Policy Characteristics'!I:I,MATCH($C1514,'Policy Characteristics'!$C:$C,0)))</f>
        <v>weight</v>
      </c>
      <c r="P1514" s="446" t="str">
        <f>IF(ISBLANK(INDEX('Policy Characteristics'!J:J,MATCH($C1514,'Policy Characteristics'!$C:$C,0))),"",INDEX('Policy Characteristics'!J:J,MATCH($C1514,'Policy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4" s="446" t="str">
        <f>IF(ISBLANK(INDEX('Policy Characteristics'!K:K,MATCH($C1514,'Policy Characteristics'!$C:$C,0))),"",INDEX('Policy Characteristics'!K:K,MATCH($C1514,'Policy Characteristics'!$C:$C,0)))</f>
        <v>io-model.html</v>
      </c>
      <c r="R1514" s="446" t="str">
        <f>IF(ISBLANK(INDEX('Policy Characteristics'!L:L,MATCH($C1514,'Policy Characteristics'!$C:$C,0))),"",INDEX('Policy Characteristics'!L:L,MATCH($C1514,'Policy Characteristics'!$C:$C,0)))</f>
        <v/>
      </c>
    </row>
    <row r="1515" spans="1:18" x14ac:dyDescent="0.25">
      <c r="A1515" s="446" t="str">
        <f>IF(ISBLANK(INDEX('Policy Characteristics'!A:A,MATCH($C1515,'Policy Characteristics'!$C:$C,0))),"",INDEX('Policy Characteristics'!A:A,MATCH($C1515,'Policy Characteristics'!$C:$C,0)))</f>
        <v>Government Revenue Accounting</v>
      </c>
      <c r="B1515" s="467" t="str">
        <f>IF(ISBLANK(INDEX('Policy Characteristics'!B:B,MATCH($C1515,'Policy Characteristics'!$C:$C,0))),"",INDEX('Policy Characteristics'!B:B,MATCH($C1515,'Policy Characteristics'!$C:$C,0)))</f>
        <v>Carbon Tax Revenue</v>
      </c>
      <c r="C1515" s="446" t="str">
        <f t="shared" si="73"/>
        <v>GRA for Carbon Tax Revenue</v>
      </c>
      <c r="D1515" t="s">
        <v>2966</v>
      </c>
      <c r="F1515" t="s">
        <v>2970</v>
      </c>
      <c r="H1515" s="20">
        <v>549</v>
      </c>
      <c r="I1515" s="467" t="str">
        <f t="shared" si="72"/>
        <v>Yes</v>
      </c>
      <c r="J1515" s="469" t="str">
        <f>IF(ISBLANK(INDEX('Policy Characteristics'!D:D,MATCH($C1515,'Policy Characteristics'!$C:$C,0))),"",INDEX('Policy Characteristics'!D:D,MATCH($C1515,'Policy Characteristics'!$C:$C,0)))</f>
        <v/>
      </c>
      <c r="K1515" s="446" t="str">
        <f>IF(ISBLANK(INDEX('Policy Characteristics'!E:E,MATCH($C1515,'Policy Characteristics'!$C:$C,0))),"",INDEX('Policy Characteristics'!E:E,MATCH($C1515,'Policy Characteristics'!$C:$C,0)))</f>
        <v>GRA carbon tax revenue</v>
      </c>
      <c r="L1515" s="446">
        <f>IF(ISBLANK(INDEX('Policy Characteristics'!F:F,MATCH($C1515,'Policy Characteristics'!$C:$C,0))),"",INDEX('Policy Characteristics'!F:F,MATCH($C1515,'Policy Characteristics'!$C:$C,0)))</f>
        <v>0</v>
      </c>
      <c r="M1515" s="446">
        <f>IF(ISBLANK(INDEX('Policy Characteristics'!G:G,MATCH($C1515,'Policy Characteristics'!$C:$C,0))),"",INDEX('Policy Characteristics'!G:G,MATCH($C1515,'Policy Characteristics'!$C:$C,0)))</f>
        <v>10</v>
      </c>
      <c r="N1515" s="446">
        <f>IF(ISBLANK(INDEX('Policy Characteristics'!H:H,MATCH($C1515,'Policy Characteristics'!$C:$C,0))),"",INDEX('Policy Characteristics'!H:H,MATCH($C1515,'Policy Characteristics'!$C:$C,0)))</f>
        <v>1</v>
      </c>
      <c r="O1515" s="446" t="str">
        <f>IF(ISBLANK(INDEX('Policy Characteristics'!I:I,MATCH($C1515,'Policy Characteristics'!$C:$C,0))),"",INDEX('Policy Characteristics'!I:I,MATCH($C1515,'Policy Characteristics'!$C:$C,0)))</f>
        <v>weight</v>
      </c>
      <c r="P1515" s="446" t="str">
        <f>IF(ISBLANK(INDEX('Policy Characteristics'!J:J,MATCH($C1515,'Policy Characteristics'!$C:$C,0))),"",INDEX('Policy Characteristics'!J:J,MATCH($C1515,'Policy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5" s="446" t="str">
        <f>IF(ISBLANK(INDEX('Policy Characteristics'!K:K,MATCH($C1515,'Policy Characteristics'!$C:$C,0))),"",INDEX('Policy Characteristics'!K:K,MATCH($C1515,'Policy Characteristics'!$C:$C,0)))</f>
        <v>io-model.html</v>
      </c>
      <c r="R1515" s="446" t="str">
        <f>IF(ISBLANK(INDEX('Policy Characteristics'!L:L,MATCH($C1515,'Policy Characteristics'!$C:$C,0))),"",INDEX('Policy Characteristics'!L:L,MATCH($C1515,'Policy Characteristics'!$C:$C,0)))</f>
        <v/>
      </c>
    </row>
    <row r="1516" spans="1:18" x14ac:dyDescent="0.25">
      <c r="A1516" s="446" t="str">
        <f>IF(ISBLANK(INDEX('Policy Characteristics'!A:A,MATCH($C1516,'Policy Characteristics'!$C:$C,0))),"",INDEX('Policy Characteristics'!A:A,MATCH($C1516,'Policy Characteristics'!$C:$C,0)))</f>
        <v>Government Revenue Accounting</v>
      </c>
      <c r="B1516" s="467" t="str">
        <f>IF(ISBLANK(INDEX('Policy Characteristics'!B:B,MATCH($C1516,'Policy Characteristics'!$C:$C,0))),"",INDEX('Policy Characteristics'!B:B,MATCH($C1516,'Policy Characteristics'!$C:$C,0)))</f>
        <v>Fuel Tax Revenue</v>
      </c>
      <c r="C1516" t="s">
        <v>2955</v>
      </c>
      <c r="D1516" t="s">
        <v>2962</v>
      </c>
      <c r="F1516" t="s">
        <v>2967</v>
      </c>
      <c r="H1516" s="20">
        <v>550</v>
      </c>
      <c r="I1516" s="472" t="s">
        <v>43</v>
      </c>
      <c r="J1516" s="469" t="str">
        <f>IF(ISBLANK(INDEX('Policy Characteristics'!D:D,MATCH($C1516,'Policy Characteristics'!$C:$C,0))),"",INDEX('Policy Characteristics'!D:D,MATCH($C1516,'Policy Characteristics'!$C:$C,0)))</f>
        <v/>
      </c>
      <c r="K1516" s="446" t="str">
        <f>IF(ISBLANK(INDEX('Policy Characteristics'!E:E,MATCH($C1516,'Policy Characteristics'!$C:$C,0))),"",INDEX('Policy Characteristics'!E:E,MATCH($C1516,'Policy Characteristics'!$C:$C,0)))</f>
        <v>GRA fuel tax revenue</v>
      </c>
      <c r="L1516" s="446">
        <f>IF(ISBLANK(INDEX('Policy Characteristics'!F:F,MATCH($C1516,'Policy Characteristics'!$C:$C,0))),"",INDEX('Policy Characteristics'!F:F,MATCH($C1516,'Policy Characteristics'!$C:$C,0)))</f>
        <v>0</v>
      </c>
      <c r="M1516" s="446">
        <f>IF(ISBLANK(INDEX('Policy Characteristics'!G:G,MATCH($C1516,'Policy Characteristics'!$C:$C,0))),"",INDEX('Policy Characteristics'!G:G,MATCH($C1516,'Policy Characteristics'!$C:$C,0)))</f>
        <v>10</v>
      </c>
      <c r="N1516" s="446">
        <f>IF(ISBLANK(INDEX('Policy Characteristics'!H:H,MATCH($C1516,'Policy Characteristics'!$C:$C,0))),"",INDEX('Policy Characteristics'!H:H,MATCH($C1516,'Policy Characteristics'!$C:$C,0)))</f>
        <v>1</v>
      </c>
      <c r="O1516" s="446" t="str">
        <f>IF(ISBLANK(INDEX('Policy Characteristics'!I:I,MATCH($C1516,'Policy Characteristics'!$C:$C,0))),"",INDEX('Policy Characteristics'!I:I,MATCH($C1516,'Policy Characteristics'!$C:$C,0)))</f>
        <v>weight</v>
      </c>
      <c r="P1516" s="446" t="str">
        <f>IF(ISBLANK(INDEX('Policy Characteristics'!J:J,MATCH($C1516,'Policy Characteristics'!$C:$C,0))),"",INDEX('Policy Characteristics'!J:J,MATCH($C1516,'Policy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6" s="446" t="str">
        <f>IF(ISBLANK(INDEX('Policy Characteristics'!K:K,MATCH($C1516,'Policy Characteristics'!$C:$C,0))),"",INDEX('Policy Characteristics'!K:K,MATCH($C1516,'Policy Characteristics'!$C:$C,0)))</f>
        <v>io-model.html</v>
      </c>
      <c r="R1516" s="446" t="str">
        <f>IF(ISBLANK(INDEX('Policy Characteristics'!L:L,MATCH($C1516,'Policy Characteristics'!$C:$C,0))),"",INDEX('Policy Characteristics'!L:L,MATCH($C1516,'Policy Characteristics'!$C:$C,0)))</f>
        <v/>
      </c>
    </row>
    <row r="1517" spans="1:18" x14ac:dyDescent="0.25">
      <c r="A1517" s="446" t="str">
        <f>IF(ISBLANK(INDEX('Policy Characteristics'!A:A,MATCH($C1517,'Policy Characteristics'!$C:$C,0))),"",INDEX('Policy Characteristics'!A:A,MATCH($C1517,'Policy Characteristics'!$C:$C,0)))</f>
        <v>Government Revenue Accounting</v>
      </c>
      <c r="B1517" s="467" t="str">
        <f>IF(ISBLANK(INDEX('Policy Characteristics'!B:B,MATCH($C1517,'Policy Characteristics'!$C:$C,0))),"",INDEX('Policy Characteristics'!B:B,MATCH($C1517,'Policy Characteristics'!$C:$C,0)))</f>
        <v>Fuel Tax Revenue</v>
      </c>
      <c r="C1517" s="446" t="str">
        <f t="shared" ref="C1517:C1520" si="74">C$1516</f>
        <v>GRA for Fuel Tax Revenue</v>
      </c>
      <c r="D1517" t="s">
        <v>2963</v>
      </c>
      <c r="F1517" t="s">
        <v>2978</v>
      </c>
      <c r="H1517" s="20">
        <v>551</v>
      </c>
      <c r="I1517" s="467" t="str">
        <f t="shared" ref="I1517:I1520" si="75">I$1516</f>
        <v>Yes</v>
      </c>
      <c r="J1517" s="469" t="str">
        <f>IF(ISBLANK(INDEX('Policy Characteristics'!D:D,MATCH($C1517,'Policy Characteristics'!$C:$C,0))),"",INDEX('Policy Characteristics'!D:D,MATCH($C1517,'Policy Characteristics'!$C:$C,0)))</f>
        <v/>
      </c>
      <c r="K1517" s="446" t="str">
        <f>IF(ISBLANK(INDEX('Policy Characteristics'!E:E,MATCH($C1517,'Policy Characteristics'!$C:$C,0))),"",INDEX('Policy Characteristics'!E:E,MATCH($C1517,'Policy Characteristics'!$C:$C,0)))</f>
        <v>GRA fuel tax revenue</v>
      </c>
      <c r="L1517" s="446">
        <f>IF(ISBLANK(INDEX('Policy Characteristics'!F:F,MATCH($C1517,'Policy Characteristics'!$C:$C,0))),"",INDEX('Policy Characteristics'!F:F,MATCH($C1517,'Policy Characteristics'!$C:$C,0)))</f>
        <v>0</v>
      </c>
      <c r="M1517" s="446">
        <f>IF(ISBLANK(INDEX('Policy Characteristics'!G:G,MATCH($C1517,'Policy Characteristics'!$C:$C,0))),"",INDEX('Policy Characteristics'!G:G,MATCH($C1517,'Policy Characteristics'!$C:$C,0)))</f>
        <v>10</v>
      </c>
      <c r="N1517" s="446">
        <f>IF(ISBLANK(INDEX('Policy Characteristics'!H:H,MATCH($C1517,'Policy Characteristics'!$C:$C,0))),"",INDEX('Policy Characteristics'!H:H,MATCH($C1517,'Policy Characteristics'!$C:$C,0)))</f>
        <v>1</v>
      </c>
      <c r="O1517" s="446" t="str">
        <f>IF(ISBLANK(INDEX('Policy Characteristics'!I:I,MATCH($C1517,'Policy Characteristics'!$C:$C,0))),"",INDEX('Policy Characteristics'!I:I,MATCH($C1517,'Policy Characteristics'!$C:$C,0)))</f>
        <v>weight</v>
      </c>
      <c r="P1517" s="446" t="str">
        <f>IF(ISBLANK(INDEX('Policy Characteristics'!J:J,MATCH($C1517,'Policy Characteristics'!$C:$C,0))),"",INDEX('Policy Characteristics'!J:J,MATCH($C1517,'Policy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7" s="446" t="str">
        <f>IF(ISBLANK(INDEX('Policy Characteristics'!K:K,MATCH($C1517,'Policy Characteristics'!$C:$C,0))),"",INDEX('Policy Characteristics'!K:K,MATCH($C1517,'Policy Characteristics'!$C:$C,0)))</f>
        <v>io-model.html</v>
      </c>
      <c r="R1517" s="446" t="str">
        <f>IF(ISBLANK(INDEX('Policy Characteristics'!L:L,MATCH($C1517,'Policy Characteristics'!$C:$C,0))),"",INDEX('Policy Characteristics'!L:L,MATCH($C1517,'Policy Characteristics'!$C:$C,0)))</f>
        <v/>
      </c>
    </row>
    <row r="1518" spans="1:18" x14ac:dyDescent="0.25">
      <c r="A1518" s="446" t="str">
        <f>IF(ISBLANK(INDEX('Policy Characteristics'!A:A,MATCH($C1518,'Policy Characteristics'!$C:$C,0))),"",INDEX('Policy Characteristics'!A:A,MATCH($C1518,'Policy Characteristics'!$C:$C,0)))</f>
        <v>Government Revenue Accounting</v>
      </c>
      <c r="B1518" s="467" t="str">
        <f>IF(ISBLANK(INDEX('Policy Characteristics'!B:B,MATCH($C1518,'Policy Characteristics'!$C:$C,0))),"",INDEX('Policy Characteristics'!B:B,MATCH($C1518,'Policy Characteristics'!$C:$C,0)))</f>
        <v>Fuel Tax Revenue</v>
      </c>
      <c r="C1518" s="446" t="str">
        <f t="shared" si="74"/>
        <v>GRA for Fuel Tax Revenue</v>
      </c>
      <c r="D1518" t="s">
        <v>2964</v>
      </c>
      <c r="F1518" t="s">
        <v>2968</v>
      </c>
      <c r="H1518" s="20">
        <v>552</v>
      </c>
      <c r="I1518" s="467" t="str">
        <f t="shared" si="75"/>
        <v>Yes</v>
      </c>
      <c r="J1518" s="469" t="str">
        <f>IF(ISBLANK(INDEX('Policy Characteristics'!D:D,MATCH($C1518,'Policy Characteristics'!$C:$C,0))),"",INDEX('Policy Characteristics'!D:D,MATCH($C1518,'Policy Characteristics'!$C:$C,0)))</f>
        <v/>
      </c>
      <c r="K1518" s="446" t="str">
        <f>IF(ISBLANK(INDEX('Policy Characteristics'!E:E,MATCH($C1518,'Policy Characteristics'!$C:$C,0))),"",INDEX('Policy Characteristics'!E:E,MATCH($C1518,'Policy Characteristics'!$C:$C,0)))</f>
        <v>GRA fuel tax revenue</v>
      </c>
      <c r="L1518" s="446">
        <f>IF(ISBLANK(INDEX('Policy Characteristics'!F:F,MATCH($C1518,'Policy Characteristics'!$C:$C,0))),"",INDEX('Policy Characteristics'!F:F,MATCH($C1518,'Policy Characteristics'!$C:$C,0)))</f>
        <v>0</v>
      </c>
      <c r="M1518" s="446">
        <f>IF(ISBLANK(INDEX('Policy Characteristics'!G:G,MATCH($C1518,'Policy Characteristics'!$C:$C,0))),"",INDEX('Policy Characteristics'!G:G,MATCH($C1518,'Policy Characteristics'!$C:$C,0)))</f>
        <v>10</v>
      </c>
      <c r="N1518" s="446">
        <f>IF(ISBLANK(INDEX('Policy Characteristics'!H:H,MATCH($C1518,'Policy Characteristics'!$C:$C,0))),"",INDEX('Policy Characteristics'!H:H,MATCH($C1518,'Policy Characteristics'!$C:$C,0)))</f>
        <v>1</v>
      </c>
      <c r="O1518" s="446" t="str">
        <f>IF(ISBLANK(INDEX('Policy Characteristics'!I:I,MATCH($C1518,'Policy Characteristics'!$C:$C,0))),"",INDEX('Policy Characteristics'!I:I,MATCH($C1518,'Policy Characteristics'!$C:$C,0)))</f>
        <v>weight</v>
      </c>
      <c r="P1518" s="446" t="str">
        <f>IF(ISBLANK(INDEX('Policy Characteristics'!J:J,MATCH($C1518,'Policy Characteristics'!$C:$C,0))),"",INDEX('Policy Characteristics'!J:J,MATCH($C1518,'Policy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8" s="446" t="str">
        <f>IF(ISBLANK(INDEX('Policy Characteristics'!K:K,MATCH($C1518,'Policy Characteristics'!$C:$C,0))),"",INDEX('Policy Characteristics'!K:K,MATCH($C1518,'Policy Characteristics'!$C:$C,0)))</f>
        <v>io-model.html</v>
      </c>
      <c r="R1518" s="446" t="str">
        <f>IF(ISBLANK(INDEX('Policy Characteristics'!L:L,MATCH($C1518,'Policy Characteristics'!$C:$C,0))),"",INDEX('Policy Characteristics'!L:L,MATCH($C1518,'Policy Characteristics'!$C:$C,0)))</f>
        <v/>
      </c>
    </row>
    <row r="1519" spans="1:18" x14ac:dyDescent="0.25">
      <c r="A1519" s="446" t="str">
        <f>IF(ISBLANK(INDEX('Policy Characteristics'!A:A,MATCH($C1519,'Policy Characteristics'!$C:$C,0))),"",INDEX('Policy Characteristics'!A:A,MATCH($C1519,'Policy Characteristics'!$C:$C,0)))</f>
        <v>Government Revenue Accounting</v>
      </c>
      <c r="B1519" s="467" t="str">
        <f>IF(ISBLANK(INDEX('Policy Characteristics'!B:B,MATCH($C1519,'Policy Characteristics'!$C:$C,0))),"",INDEX('Policy Characteristics'!B:B,MATCH($C1519,'Policy Characteristics'!$C:$C,0)))</f>
        <v>Fuel Tax Revenue</v>
      </c>
      <c r="C1519" s="446" t="str">
        <f t="shared" si="74"/>
        <v>GRA for Fuel Tax Revenue</v>
      </c>
      <c r="D1519" t="s">
        <v>2965</v>
      </c>
      <c r="F1519" t="s">
        <v>2969</v>
      </c>
      <c r="H1519" s="20">
        <v>553</v>
      </c>
      <c r="I1519" s="467" t="str">
        <f t="shared" si="75"/>
        <v>Yes</v>
      </c>
      <c r="J1519" s="469" t="str">
        <f>IF(ISBLANK(INDEX('Policy Characteristics'!D:D,MATCH($C1519,'Policy Characteristics'!$C:$C,0))),"",INDEX('Policy Characteristics'!D:D,MATCH($C1519,'Policy Characteristics'!$C:$C,0)))</f>
        <v/>
      </c>
      <c r="K1519" s="446" t="str">
        <f>IF(ISBLANK(INDEX('Policy Characteristics'!E:E,MATCH($C1519,'Policy Characteristics'!$C:$C,0))),"",INDEX('Policy Characteristics'!E:E,MATCH($C1519,'Policy Characteristics'!$C:$C,0)))</f>
        <v>GRA fuel tax revenue</v>
      </c>
      <c r="L1519" s="446">
        <f>IF(ISBLANK(INDEX('Policy Characteristics'!F:F,MATCH($C1519,'Policy Characteristics'!$C:$C,0))),"",INDEX('Policy Characteristics'!F:F,MATCH($C1519,'Policy Characteristics'!$C:$C,0)))</f>
        <v>0</v>
      </c>
      <c r="M1519" s="446">
        <f>IF(ISBLANK(INDEX('Policy Characteristics'!G:G,MATCH($C1519,'Policy Characteristics'!$C:$C,0))),"",INDEX('Policy Characteristics'!G:G,MATCH($C1519,'Policy Characteristics'!$C:$C,0)))</f>
        <v>10</v>
      </c>
      <c r="N1519" s="446">
        <f>IF(ISBLANK(INDEX('Policy Characteristics'!H:H,MATCH($C1519,'Policy Characteristics'!$C:$C,0))),"",INDEX('Policy Characteristics'!H:H,MATCH($C1519,'Policy Characteristics'!$C:$C,0)))</f>
        <v>1</v>
      </c>
      <c r="O1519" s="446" t="str">
        <f>IF(ISBLANK(INDEX('Policy Characteristics'!I:I,MATCH($C1519,'Policy Characteristics'!$C:$C,0))),"",INDEX('Policy Characteristics'!I:I,MATCH($C1519,'Policy Characteristics'!$C:$C,0)))</f>
        <v>weight</v>
      </c>
      <c r="P1519" s="446" t="str">
        <f>IF(ISBLANK(INDEX('Policy Characteristics'!J:J,MATCH($C1519,'Policy Characteristics'!$C:$C,0))),"",INDEX('Policy Characteristics'!J:J,MATCH($C1519,'Policy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9" s="446" t="str">
        <f>IF(ISBLANK(INDEX('Policy Characteristics'!K:K,MATCH($C1519,'Policy Characteristics'!$C:$C,0))),"",INDEX('Policy Characteristics'!K:K,MATCH($C1519,'Policy Characteristics'!$C:$C,0)))</f>
        <v>io-model.html</v>
      </c>
      <c r="R1519" s="446" t="str">
        <f>IF(ISBLANK(INDEX('Policy Characteristics'!L:L,MATCH($C1519,'Policy Characteristics'!$C:$C,0))),"",INDEX('Policy Characteristics'!L:L,MATCH($C1519,'Policy Characteristics'!$C:$C,0)))</f>
        <v/>
      </c>
    </row>
    <row r="1520" spans="1:18" x14ac:dyDescent="0.25">
      <c r="A1520" s="446" t="str">
        <f>IF(ISBLANK(INDEX('Policy Characteristics'!A:A,MATCH($C1520,'Policy Characteristics'!$C:$C,0))),"",INDEX('Policy Characteristics'!A:A,MATCH($C1520,'Policy Characteristics'!$C:$C,0)))</f>
        <v>Government Revenue Accounting</v>
      </c>
      <c r="B1520" s="467" t="str">
        <f>IF(ISBLANK(INDEX('Policy Characteristics'!B:B,MATCH($C1520,'Policy Characteristics'!$C:$C,0))),"",INDEX('Policy Characteristics'!B:B,MATCH($C1520,'Policy Characteristics'!$C:$C,0)))</f>
        <v>Fuel Tax Revenue</v>
      </c>
      <c r="C1520" s="446" t="str">
        <f t="shared" si="74"/>
        <v>GRA for Fuel Tax Revenue</v>
      </c>
      <c r="D1520" t="s">
        <v>2966</v>
      </c>
      <c r="F1520" t="s">
        <v>2970</v>
      </c>
      <c r="H1520" s="20">
        <v>554</v>
      </c>
      <c r="I1520" s="467" t="str">
        <f t="shared" si="75"/>
        <v>Yes</v>
      </c>
      <c r="J1520" s="469" t="str">
        <f>IF(ISBLANK(INDEX('Policy Characteristics'!D:D,MATCH($C1520,'Policy Characteristics'!$C:$C,0))),"",INDEX('Policy Characteristics'!D:D,MATCH($C1520,'Policy Characteristics'!$C:$C,0)))</f>
        <v/>
      </c>
      <c r="K1520" s="446" t="str">
        <f>IF(ISBLANK(INDEX('Policy Characteristics'!E:E,MATCH($C1520,'Policy Characteristics'!$C:$C,0))),"",INDEX('Policy Characteristics'!E:E,MATCH($C1520,'Policy Characteristics'!$C:$C,0)))</f>
        <v>GRA fuel tax revenue</v>
      </c>
      <c r="L1520" s="446">
        <f>IF(ISBLANK(INDEX('Policy Characteristics'!F:F,MATCH($C1520,'Policy Characteristics'!$C:$C,0))),"",INDEX('Policy Characteristics'!F:F,MATCH($C1520,'Policy Characteristics'!$C:$C,0)))</f>
        <v>0</v>
      </c>
      <c r="M1520" s="446">
        <f>IF(ISBLANK(INDEX('Policy Characteristics'!G:G,MATCH($C1520,'Policy Characteristics'!$C:$C,0))),"",INDEX('Policy Characteristics'!G:G,MATCH($C1520,'Policy Characteristics'!$C:$C,0)))</f>
        <v>10</v>
      </c>
      <c r="N1520" s="446">
        <f>IF(ISBLANK(INDEX('Policy Characteristics'!H:H,MATCH($C1520,'Policy Characteristics'!$C:$C,0))),"",INDEX('Policy Characteristics'!H:H,MATCH($C1520,'Policy Characteristics'!$C:$C,0)))</f>
        <v>1</v>
      </c>
      <c r="O1520" s="446" t="str">
        <f>IF(ISBLANK(INDEX('Policy Characteristics'!I:I,MATCH($C1520,'Policy Characteristics'!$C:$C,0))),"",INDEX('Policy Characteristics'!I:I,MATCH($C1520,'Policy Characteristics'!$C:$C,0)))</f>
        <v>weight</v>
      </c>
      <c r="P1520" s="446" t="str">
        <f>IF(ISBLANK(INDEX('Policy Characteristics'!J:J,MATCH($C1520,'Policy Characteristics'!$C:$C,0))),"",INDEX('Policy Characteristics'!J:J,MATCH($C1520,'Policy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0" s="446" t="str">
        <f>IF(ISBLANK(INDEX('Policy Characteristics'!K:K,MATCH($C1520,'Policy Characteristics'!$C:$C,0))),"",INDEX('Policy Characteristics'!K:K,MATCH($C1520,'Policy Characteristics'!$C:$C,0)))</f>
        <v>io-model.html</v>
      </c>
      <c r="R1520" s="446" t="str">
        <f>IF(ISBLANK(INDEX('Policy Characteristics'!L:L,MATCH($C1520,'Policy Characteristics'!$C:$C,0))),"",INDEX('Policy Characteristics'!L:L,MATCH($C1520,'Policy Characteristics'!$C:$C,0)))</f>
        <v/>
      </c>
    </row>
    <row r="1521" spans="1:18" x14ac:dyDescent="0.25">
      <c r="A1521" s="446" t="str">
        <f>IF(ISBLANK(INDEX('Policy Characteristics'!A:A,MATCH($C1521,'Policy Characteristics'!$C:$C,0))),"",INDEX('Policy Characteristics'!A:A,MATCH($C1521,'Policy Characteristics'!$C:$C,0)))</f>
        <v>Government Revenue Accounting</v>
      </c>
      <c r="B1521" s="467" t="str">
        <f>IF(ISBLANK(INDEX('Policy Characteristics'!B:B,MATCH($C1521,'Policy Characteristics'!$C:$C,0))),"",INDEX('Policy Characteristics'!B:B,MATCH($C1521,'Policy Characteristics'!$C:$C,0)))</f>
        <v>Vehicle Subsidy</v>
      </c>
      <c r="C1521" t="s">
        <v>3620</v>
      </c>
      <c r="D1521" t="s">
        <v>2962</v>
      </c>
      <c r="F1521" t="s">
        <v>2967</v>
      </c>
      <c r="H1521" s="20">
        <v>555</v>
      </c>
      <c r="I1521" s="472" t="s">
        <v>43</v>
      </c>
      <c r="J1521" s="469" t="str">
        <f>IF(ISBLANK(INDEX('Policy Characteristics'!D:D,MATCH($C1521,'Policy Characteristics'!$C:$C,0))),"",INDEX('Policy Characteristics'!D:D,MATCH($C1521,'Policy Characteristics'!$C:$C,0)))</f>
        <v/>
      </c>
      <c r="K1521" s="446" t="str">
        <f>IF(ISBLANK(INDEX('Policy Characteristics'!E:E,MATCH($C1521,'Policy Characteristics'!$C:$C,0))),"",INDEX('Policy Characteristics'!E:E,MATCH($C1521,'Policy Characteristics'!$C:$C,0)))</f>
        <v>GRA EV subsidy</v>
      </c>
      <c r="L1521" s="446">
        <f>IF(ISBLANK(INDEX('Policy Characteristics'!F:F,MATCH($C1521,'Policy Characteristics'!$C:$C,0))),"",INDEX('Policy Characteristics'!F:F,MATCH($C1521,'Policy Characteristics'!$C:$C,0)))</f>
        <v>0</v>
      </c>
      <c r="M1521" s="446">
        <f>IF(ISBLANK(INDEX('Policy Characteristics'!G:G,MATCH($C1521,'Policy Characteristics'!$C:$C,0))),"",INDEX('Policy Characteristics'!G:G,MATCH($C1521,'Policy Characteristics'!$C:$C,0)))</f>
        <v>10</v>
      </c>
      <c r="N1521" s="446">
        <f>IF(ISBLANK(INDEX('Policy Characteristics'!H:H,MATCH($C1521,'Policy Characteristics'!$C:$C,0))),"",INDEX('Policy Characteristics'!H:H,MATCH($C1521,'Policy Characteristics'!$C:$C,0)))</f>
        <v>1</v>
      </c>
      <c r="O1521" s="446" t="str">
        <f>IF(ISBLANK(INDEX('Policy Characteristics'!I:I,MATCH($C1521,'Policy Characteristics'!$C:$C,0))),"",INDEX('Policy Characteristics'!I:I,MATCH($C1521,'Policy Characteristics'!$C:$C,0)))</f>
        <v>weight</v>
      </c>
      <c r="P1521" s="446" t="str">
        <f>IF(ISBLANK(INDEX('Policy Characteristics'!J:J,MATCH($C1521,'Policy Characteristics'!$C:$C,0))),"",INDEX('Policy Characteristics'!J:J,MATCH($C1521,'Policy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1" s="446" t="str">
        <f>IF(ISBLANK(INDEX('Policy Characteristics'!K:K,MATCH($C1521,'Policy Characteristics'!$C:$C,0))),"",INDEX('Policy Characteristics'!K:K,MATCH($C1521,'Policy Characteristics'!$C:$C,0)))</f>
        <v>io-model.html</v>
      </c>
      <c r="R1521" s="446" t="str">
        <f>IF(ISBLANK(INDEX('Policy Characteristics'!L:L,MATCH($C1521,'Policy Characteristics'!$C:$C,0))),"",INDEX('Policy Characteristics'!L:L,MATCH($C1521,'Policy Characteristics'!$C:$C,0)))</f>
        <v/>
      </c>
    </row>
    <row r="1522" spans="1:18" x14ac:dyDescent="0.25">
      <c r="A1522" s="446" t="str">
        <f>IF(ISBLANK(INDEX('Policy Characteristics'!A:A,MATCH($C1522,'Policy Characteristics'!$C:$C,0))),"",INDEX('Policy Characteristics'!A:A,MATCH($C1522,'Policy Characteristics'!$C:$C,0)))</f>
        <v>Government Revenue Accounting</v>
      </c>
      <c r="B1522" s="467" t="str">
        <f>IF(ISBLANK(INDEX('Policy Characteristics'!B:B,MATCH($C1522,'Policy Characteristics'!$C:$C,0))),"",INDEX('Policy Characteristics'!B:B,MATCH($C1522,'Policy Characteristics'!$C:$C,0)))</f>
        <v>Vehicle Subsidy</v>
      </c>
      <c r="C1522" s="446" t="str">
        <f t="shared" ref="C1522:C1525" si="76">C$1521</f>
        <v>GRA for Vehicle Subsidy</v>
      </c>
      <c r="D1522" t="s">
        <v>2963</v>
      </c>
      <c r="F1522" t="s">
        <v>2978</v>
      </c>
      <c r="H1522" s="20">
        <v>556</v>
      </c>
      <c r="I1522" s="467" t="str">
        <f t="shared" ref="I1522:I1530" si="77">I$1521</f>
        <v>Yes</v>
      </c>
      <c r="J1522" s="469" t="str">
        <f>IF(ISBLANK(INDEX('Policy Characteristics'!D:D,MATCH($C1522,'Policy Characteristics'!$C:$C,0))),"",INDEX('Policy Characteristics'!D:D,MATCH($C1522,'Policy Characteristics'!$C:$C,0)))</f>
        <v/>
      </c>
      <c r="K1522" s="446" t="str">
        <f>IF(ISBLANK(INDEX('Policy Characteristics'!E:E,MATCH($C1522,'Policy Characteristics'!$C:$C,0))),"",INDEX('Policy Characteristics'!E:E,MATCH($C1522,'Policy Characteristics'!$C:$C,0)))</f>
        <v>GRA EV subsidy</v>
      </c>
      <c r="L1522" s="446">
        <f>IF(ISBLANK(INDEX('Policy Characteristics'!F:F,MATCH($C1522,'Policy Characteristics'!$C:$C,0))),"",INDEX('Policy Characteristics'!F:F,MATCH($C1522,'Policy Characteristics'!$C:$C,0)))</f>
        <v>0</v>
      </c>
      <c r="M1522" s="446">
        <f>IF(ISBLANK(INDEX('Policy Characteristics'!G:G,MATCH($C1522,'Policy Characteristics'!$C:$C,0))),"",INDEX('Policy Characteristics'!G:G,MATCH($C1522,'Policy Characteristics'!$C:$C,0)))</f>
        <v>10</v>
      </c>
      <c r="N1522" s="446">
        <f>IF(ISBLANK(INDEX('Policy Characteristics'!H:H,MATCH($C1522,'Policy Characteristics'!$C:$C,0))),"",INDEX('Policy Characteristics'!H:H,MATCH($C1522,'Policy Characteristics'!$C:$C,0)))</f>
        <v>1</v>
      </c>
      <c r="O1522" s="446" t="str">
        <f>IF(ISBLANK(INDEX('Policy Characteristics'!I:I,MATCH($C1522,'Policy Characteristics'!$C:$C,0))),"",INDEX('Policy Characteristics'!I:I,MATCH($C1522,'Policy Characteristics'!$C:$C,0)))</f>
        <v>weight</v>
      </c>
      <c r="P1522" s="446" t="str">
        <f>IF(ISBLANK(INDEX('Policy Characteristics'!J:J,MATCH($C1522,'Policy Characteristics'!$C:$C,0))),"",INDEX('Policy Characteristics'!J:J,MATCH($C1522,'Policy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2" s="446" t="str">
        <f>IF(ISBLANK(INDEX('Policy Characteristics'!K:K,MATCH($C1522,'Policy Characteristics'!$C:$C,0))),"",INDEX('Policy Characteristics'!K:K,MATCH($C1522,'Policy Characteristics'!$C:$C,0)))</f>
        <v>io-model.html</v>
      </c>
      <c r="R1522" s="446" t="str">
        <f>IF(ISBLANK(INDEX('Policy Characteristics'!L:L,MATCH($C1522,'Policy Characteristics'!$C:$C,0))),"",INDEX('Policy Characteristics'!L:L,MATCH($C1522,'Policy Characteristics'!$C:$C,0)))</f>
        <v/>
      </c>
    </row>
    <row r="1523" spans="1:18" x14ac:dyDescent="0.25">
      <c r="A1523" s="446" t="str">
        <f>IF(ISBLANK(INDEX('Policy Characteristics'!A:A,MATCH($C1523,'Policy Characteristics'!$C:$C,0))),"",INDEX('Policy Characteristics'!A:A,MATCH($C1523,'Policy Characteristics'!$C:$C,0)))</f>
        <v>Government Revenue Accounting</v>
      </c>
      <c r="B1523" s="467" t="str">
        <f>IF(ISBLANK(INDEX('Policy Characteristics'!B:B,MATCH($C1523,'Policy Characteristics'!$C:$C,0))),"",INDEX('Policy Characteristics'!B:B,MATCH($C1523,'Policy Characteristics'!$C:$C,0)))</f>
        <v>Vehicle Subsidy</v>
      </c>
      <c r="C1523" s="446" t="str">
        <f t="shared" si="76"/>
        <v>GRA for Vehicle Subsidy</v>
      </c>
      <c r="D1523" t="s">
        <v>2964</v>
      </c>
      <c r="F1523" t="s">
        <v>2968</v>
      </c>
      <c r="H1523" s="20">
        <v>557</v>
      </c>
      <c r="I1523" s="467" t="str">
        <f t="shared" si="77"/>
        <v>Yes</v>
      </c>
      <c r="J1523" s="469" t="str">
        <f>IF(ISBLANK(INDEX('Policy Characteristics'!D:D,MATCH($C1523,'Policy Characteristics'!$C:$C,0))),"",INDEX('Policy Characteristics'!D:D,MATCH($C1523,'Policy Characteristics'!$C:$C,0)))</f>
        <v/>
      </c>
      <c r="K1523" s="446" t="str">
        <f>IF(ISBLANK(INDEX('Policy Characteristics'!E:E,MATCH($C1523,'Policy Characteristics'!$C:$C,0))),"",INDEX('Policy Characteristics'!E:E,MATCH($C1523,'Policy Characteristics'!$C:$C,0)))</f>
        <v>GRA EV subsidy</v>
      </c>
      <c r="L1523" s="446">
        <f>IF(ISBLANK(INDEX('Policy Characteristics'!F:F,MATCH($C1523,'Policy Characteristics'!$C:$C,0))),"",INDEX('Policy Characteristics'!F:F,MATCH($C1523,'Policy Characteristics'!$C:$C,0)))</f>
        <v>0</v>
      </c>
      <c r="M1523" s="446">
        <f>IF(ISBLANK(INDEX('Policy Characteristics'!G:G,MATCH($C1523,'Policy Characteristics'!$C:$C,0))),"",INDEX('Policy Characteristics'!G:G,MATCH($C1523,'Policy Characteristics'!$C:$C,0)))</f>
        <v>10</v>
      </c>
      <c r="N1523" s="446">
        <f>IF(ISBLANK(INDEX('Policy Characteristics'!H:H,MATCH($C1523,'Policy Characteristics'!$C:$C,0))),"",INDEX('Policy Characteristics'!H:H,MATCH($C1523,'Policy Characteristics'!$C:$C,0)))</f>
        <v>1</v>
      </c>
      <c r="O1523" s="446" t="str">
        <f>IF(ISBLANK(INDEX('Policy Characteristics'!I:I,MATCH($C1523,'Policy Characteristics'!$C:$C,0))),"",INDEX('Policy Characteristics'!I:I,MATCH($C1523,'Policy Characteristics'!$C:$C,0)))</f>
        <v>weight</v>
      </c>
      <c r="P1523" s="446" t="str">
        <f>IF(ISBLANK(INDEX('Policy Characteristics'!J:J,MATCH($C1523,'Policy Characteristics'!$C:$C,0))),"",INDEX('Policy Characteristics'!J:J,MATCH($C1523,'Policy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3" s="446" t="str">
        <f>IF(ISBLANK(INDEX('Policy Characteristics'!K:K,MATCH($C1523,'Policy Characteristics'!$C:$C,0))),"",INDEX('Policy Characteristics'!K:K,MATCH($C1523,'Policy Characteristics'!$C:$C,0)))</f>
        <v>io-model.html</v>
      </c>
      <c r="R1523" s="446" t="str">
        <f>IF(ISBLANK(INDEX('Policy Characteristics'!L:L,MATCH($C1523,'Policy Characteristics'!$C:$C,0))),"",INDEX('Policy Characteristics'!L:L,MATCH($C1523,'Policy Characteristics'!$C:$C,0)))</f>
        <v/>
      </c>
    </row>
    <row r="1524" spans="1:18" x14ac:dyDescent="0.25">
      <c r="A1524" s="446" t="str">
        <f>IF(ISBLANK(INDEX('Policy Characteristics'!A:A,MATCH($C1524,'Policy Characteristics'!$C:$C,0))),"",INDEX('Policy Characteristics'!A:A,MATCH($C1524,'Policy Characteristics'!$C:$C,0)))</f>
        <v>Government Revenue Accounting</v>
      </c>
      <c r="B1524" s="467" t="str">
        <f>IF(ISBLANK(INDEX('Policy Characteristics'!B:B,MATCH($C1524,'Policy Characteristics'!$C:$C,0))),"",INDEX('Policy Characteristics'!B:B,MATCH($C1524,'Policy Characteristics'!$C:$C,0)))</f>
        <v>Vehicle Subsidy</v>
      </c>
      <c r="C1524" s="446" t="str">
        <f t="shared" si="76"/>
        <v>GRA for Vehicle Subsidy</v>
      </c>
      <c r="D1524" t="s">
        <v>2965</v>
      </c>
      <c r="F1524" t="s">
        <v>2969</v>
      </c>
      <c r="H1524" s="20">
        <v>558</v>
      </c>
      <c r="I1524" s="467" t="str">
        <f t="shared" si="77"/>
        <v>Yes</v>
      </c>
      <c r="J1524" s="469" t="str">
        <f>IF(ISBLANK(INDEX('Policy Characteristics'!D:D,MATCH($C1524,'Policy Characteristics'!$C:$C,0))),"",INDEX('Policy Characteristics'!D:D,MATCH($C1524,'Policy Characteristics'!$C:$C,0)))</f>
        <v/>
      </c>
      <c r="K1524" s="446" t="str">
        <f>IF(ISBLANK(INDEX('Policy Characteristics'!E:E,MATCH($C1524,'Policy Characteristics'!$C:$C,0))),"",INDEX('Policy Characteristics'!E:E,MATCH($C1524,'Policy Characteristics'!$C:$C,0)))</f>
        <v>GRA EV subsidy</v>
      </c>
      <c r="L1524" s="446">
        <f>IF(ISBLANK(INDEX('Policy Characteristics'!F:F,MATCH($C1524,'Policy Characteristics'!$C:$C,0))),"",INDEX('Policy Characteristics'!F:F,MATCH($C1524,'Policy Characteristics'!$C:$C,0)))</f>
        <v>0</v>
      </c>
      <c r="M1524" s="446">
        <f>IF(ISBLANK(INDEX('Policy Characteristics'!G:G,MATCH($C1524,'Policy Characteristics'!$C:$C,0))),"",INDEX('Policy Characteristics'!G:G,MATCH($C1524,'Policy Characteristics'!$C:$C,0)))</f>
        <v>10</v>
      </c>
      <c r="N1524" s="446">
        <f>IF(ISBLANK(INDEX('Policy Characteristics'!H:H,MATCH($C1524,'Policy Characteristics'!$C:$C,0))),"",INDEX('Policy Characteristics'!H:H,MATCH($C1524,'Policy Characteristics'!$C:$C,0)))</f>
        <v>1</v>
      </c>
      <c r="O1524" s="446" t="str">
        <f>IF(ISBLANK(INDEX('Policy Characteristics'!I:I,MATCH($C1524,'Policy Characteristics'!$C:$C,0))),"",INDEX('Policy Characteristics'!I:I,MATCH($C1524,'Policy Characteristics'!$C:$C,0)))</f>
        <v>weight</v>
      </c>
      <c r="P1524" s="446" t="str">
        <f>IF(ISBLANK(INDEX('Policy Characteristics'!J:J,MATCH($C1524,'Policy Characteristics'!$C:$C,0))),"",INDEX('Policy Characteristics'!J:J,MATCH($C1524,'Policy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4" s="446" t="str">
        <f>IF(ISBLANK(INDEX('Policy Characteristics'!K:K,MATCH($C1524,'Policy Characteristics'!$C:$C,0))),"",INDEX('Policy Characteristics'!K:K,MATCH($C1524,'Policy Characteristics'!$C:$C,0)))</f>
        <v>io-model.html</v>
      </c>
      <c r="R1524" s="446" t="str">
        <f>IF(ISBLANK(INDEX('Policy Characteristics'!L:L,MATCH($C1524,'Policy Characteristics'!$C:$C,0))),"",INDEX('Policy Characteristics'!L:L,MATCH($C1524,'Policy Characteristics'!$C:$C,0)))</f>
        <v/>
      </c>
    </row>
    <row r="1525" spans="1:18" x14ac:dyDescent="0.25">
      <c r="A1525" s="446" t="str">
        <f>IF(ISBLANK(INDEX('Policy Characteristics'!A:A,MATCH($C1525,'Policy Characteristics'!$C:$C,0))),"",INDEX('Policy Characteristics'!A:A,MATCH($C1525,'Policy Characteristics'!$C:$C,0)))</f>
        <v>Government Revenue Accounting</v>
      </c>
      <c r="B1525" s="467" t="str">
        <f>IF(ISBLANK(INDEX('Policy Characteristics'!B:B,MATCH($C1525,'Policy Characteristics'!$C:$C,0))),"",INDEX('Policy Characteristics'!B:B,MATCH($C1525,'Policy Characteristics'!$C:$C,0)))</f>
        <v>Vehicle Subsidy</v>
      </c>
      <c r="C1525" s="446" t="str">
        <f t="shared" si="76"/>
        <v>GRA for Vehicle Subsidy</v>
      </c>
      <c r="D1525" t="s">
        <v>2966</v>
      </c>
      <c r="F1525" t="s">
        <v>2970</v>
      </c>
      <c r="H1525" s="20">
        <v>559</v>
      </c>
      <c r="I1525" s="467" t="str">
        <f t="shared" si="77"/>
        <v>Yes</v>
      </c>
      <c r="J1525" s="469" t="str">
        <f>IF(ISBLANK(INDEX('Policy Characteristics'!D:D,MATCH($C1525,'Policy Characteristics'!$C:$C,0))),"",INDEX('Policy Characteristics'!D:D,MATCH($C1525,'Policy Characteristics'!$C:$C,0)))</f>
        <v/>
      </c>
      <c r="K1525" s="446" t="str">
        <f>IF(ISBLANK(INDEX('Policy Characteristics'!E:E,MATCH($C1525,'Policy Characteristics'!$C:$C,0))),"",INDEX('Policy Characteristics'!E:E,MATCH($C1525,'Policy Characteristics'!$C:$C,0)))</f>
        <v>GRA EV subsidy</v>
      </c>
      <c r="L1525" s="446">
        <f>IF(ISBLANK(INDEX('Policy Characteristics'!F:F,MATCH($C1525,'Policy Characteristics'!$C:$C,0))),"",INDEX('Policy Characteristics'!F:F,MATCH($C1525,'Policy Characteristics'!$C:$C,0)))</f>
        <v>0</v>
      </c>
      <c r="M1525" s="446">
        <f>IF(ISBLANK(INDEX('Policy Characteristics'!G:G,MATCH($C1525,'Policy Characteristics'!$C:$C,0))),"",INDEX('Policy Characteristics'!G:G,MATCH($C1525,'Policy Characteristics'!$C:$C,0)))</f>
        <v>10</v>
      </c>
      <c r="N1525" s="446">
        <f>IF(ISBLANK(INDEX('Policy Characteristics'!H:H,MATCH($C1525,'Policy Characteristics'!$C:$C,0))),"",INDEX('Policy Characteristics'!H:H,MATCH($C1525,'Policy Characteristics'!$C:$C,0)))</f>
        <v>1</v>
      </c>
      <c r="O1525" s="446" t="str">
        <f>IF(ISBLANK(INDEX('Policy Characteristics'!I:I,MATCH($C1525,'Policy Characteristics'!$C:$C,0))),"",INDEX('Policy Characteristics'!I:I,MATCH($C1525,'Policy Characteristics'!$C:$C,0)))</f>
        <v>weight</v>
      </c>
      <c r="P1525" s="446" t="str">
        <f>IF(ISBLANK(INDEX('Policy Characteristics'!J:J,MATCH($C1525,'Policy Characteristics'!$C:$C,0))),"",INDEX('Policy Characteristics'!J:J,MATCH($C1525,'Policy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5" s="446" t="str">
        <f>IF(ISBLANK(INDEX('Policy Characteristics'!K:K,MATCH($C1525,'Policy Characteristics'!$C:$C,0))),"",INDEX('Policy Characteristics'!K:K,MATCH($C1525,'Policy Characteristics'!$C:$C,0)))</f>
        <v>io-model.html</v>
      </c>
      <c r="R1525" s="446" t="str">
        <f>IF(ISBLANK(INDEX('Policy Characteristics'!L:L,MATCH($C1525,'Policy Characteristics'!$C:$C,0))),"",INDEX('Policy Characteristics'!L:L,MATCH($C1525,'Policy Characteristics'!$C:$C,0)))</f>
        <v/>
      </c>
    </row>
    <row r="1526" spans="1:18" x14ac:dyDescent="0.25">
      <c r="A1526" s="446" t="str">
        <f>IF(ISBLANK(INDEX('Policy Characteristics'!A:A,MATCH($C1526,'Policy Characteristics'!$C:$C,0))),"",INDEX('Policy Characteristics'!A:A,MATCH($C1526,'Policy Characteristics'!$C:$C,0)))</f>
        <v>Government Revenue Accounting</v>
      </c>
      <c r="B1526" s="467" t="str">
        <f>IF(ISBLANK(INDEX('Policy Characteristics'!B:B,MATCH($C1526,'Policy Characteristics'!$C:$C,0))),"",INDEX('Policy Characteristics'!B:B,MATCH($C1526,'Policy Characteristics'!$C:$C,0)))</f>
        <v>Vehicle Battery Subsidy</v>
      </c>
      <c r="C1526" t="s">
        <v>3622</v>
      </c>
      <c r="D1526" t="s">
        <v>2962</v>
      </c>
      <c r="F1526" t="s">
        <v>2967</v>
      </c>
      <c r="H1526" s="20">
        <v>2247</v>
      </c>
      <c r="I1526" s="472" t="s">
        <v>43</v>
      </c>
      <c r="J1526" s="469" t="str">
        <f>IF(ISBLANK(INDEX('Policy Characteristics'!D:D,MATCH($C1526,'Policy Characteristics'!$C:$C,0))),"",INDEX('Policy Characteristics'!D:D,MATCH($C1526,'Policy Characteristics'!$C:$C,0)))</f>
        <v/>
      </c>
      <c r="K1526" s="446" t="str">
        <f>IF(ISBLANK(INDEX('Policy Characteristics'!E:E,MATCH($C1526,'Policy Characteristics'!$C:$C,0))),"",INDEX('Policy Characteristics'!E:E,MATCH($C1526,'Policy Characteristics'!$C:$C,0)))</f>
        <v>GRA trans battery subsidy</v>
      </c>
      <c r="L1526" s="446">
        <f>IF(ISBLANK(INDEX('Policy Characteristics'!F:F,MATCH($C1526,'Policy Characteristics'!$C:$C,0))),"",INDEX('Policy Characteristics'!F:F,MATCH($C1526,'Policy Characteristics'!$C:$C,0)))</f>
        <v>0</v>
      </c>
      <c r="M1526" s="446">
        <f>IF(ISBLANK(INDEX('Policy Characteristics'!G:G,MATCH($C1526,'Policy Characteristics'!$C:$C,0))),"",INDEX('Policy Characteristics'!G:G,MATCH($C1526,'Policy Characteristics'!$C:$C,0)))</f>
        <v>10</v>
      </c>
      <c r="N1526" s="446">
        <f>IF(ISBLANK(INDEX('Policy Characteristics'!H:H,MATCH($C1526,'Policy Characteristics'!$C:$C,0))),"",INDEX('Policy Characteristics'!H:H,MATCH($C1526,'Policy Characteristics'!$C:$C,0)))</f>
        <v>1</v>
      </c>
      <c r="O1526" s="446" t="str">
        <f>IF(ISBLANK(INDEX('Policy Characteristics'!I:I,MATCH($C1526,'Policy Characteristics'!$C:$C,0))),"",INDEX('Policy Characteristics'!I:I,MATCH($C1526,'Policy Characteristics'!$C:$C,0)))</f>
        <v>weight</v>
      </c>
      <c r="P1526" s="446" t="str">
        <f>IF(ISBLANK(INDEX('Policy Characteristics'!J:J,MATCH($C1526,'Policy Characteristics'!$C:$C,0))),"",INDEX('Policy Characteristics'!J:J,MATCH($C1526,'Policy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6" s="446" t="str">
        <f>IF(ISBLANK(INDEX('Policy Characteristics'!K:K,MATCH($C1526,'Policy Characteristics'!$C:$C,0))),"",INDEX('Policy Characteristics'!K:K,MATCH($C1526,'Policy Characteristics'!$C:$C,0)))</f>
        <v>io-model.html</v>
      </c>
      <c r="R1526" s="446"/>
    </row>
    <row r="1527" spans="1:18" x14ac:dyDescent="0.25">
      <c r="A1527" s="446" t="str">
        <f>IF(ISBLANK(INDEX('Policy Characteristics'!A:A,MATCH($C1527,'Policy Characteristics'!$C:$C,0))),"",INDEX('Policy Characteristics'!A:A,MATCH($C1527,'Policy Characteristics'!$C:$C,0)))</f>
        <v>Government Revenue Accounting</v>
      </c>
      <c r="B1527" s="467" t="str">
        <f>IF(ISBLANK(INDEX('Policy Characteristics'!B:B,MATCH($C1527,'Policy Characteristics'!$C:$C,0))),"",INDEX('Policy Characteristics'!B:B,MATCH($C1527,'Policy Characteristics'!$C:$C,0)))</f>
        <v>Vehicle Battery Subsidy</v>
      </c>
      <c r="C1527" s="446" t="str">
        <f>C$1526</f>
        <v>GRA for Vehicle Battery Subsidy</v>
      </c>
      <c r="D1527" t="s">
        <v>2963</v>
      </c>
      <c r="F1527" t="s">
        <v>2978</v>
      </c>
      <c r="H1527" s="20">
        <v>2248</v>
      </c>
      <c r="I1527" s="467" t="str">
        <f t="shared" si="77"/>
        <v>Yes</v>
      </c>
      <c r="J1527" s="469" t="str">
        <f>IF(ISBLANK(INDEX('Policy Characteristics'!D:D,MATCH($C1527,'Policy Characteristics'!$C:$C,0))),"",INDEX('Policy Characteristics'!D:D,MATCH($C1527,'Policy Characteristics'!$C:$C,0)))</f>
        <v/>
      </c>
      <c r="K1527" s="446" t="str">
        <f>IF(ISBLANK(INDEX('Policy Characteristics'!E:E,MATCH($C1527,'Policy Characteristics'!$C:$C,0))),"",INDEX('Policy Characteristics'!E:E,MATCH($C1527,'Policy Characteristics'!$C:$C,0)))</f>
        <v>GRA trans battery subsidy</v>
      </c>
      <c r="L1527" s="446">
        <f>IF(ISBLANK(INDEX('Policy Characteristics'!F:F,MATCH($C1527,'Policy Characteristics'!$C:$C,0))),"",INDEX('Policy Characteristics'!F:F,MATCH($C1527,'Policy Characteristics'!$C:$C,0)))</f>
        <v>0</v>
      </c>
      <c r="M1527" s="446">
        <f>IF(ISBLANK(INDEX('Policy Characteristics'!G:G,MATCH($C1527,'Policy Characteristics'!$C:$C,0))),"",INDEX('Policy Characteristics'!G:G,MATCH($C1527,'Policy Characteristics'!$C:$C,0)))</f>
        <v>10</v>
      </c>
      <c r="N1527" s="446">
        <f>IF(ISBLANK(INDEX('Policy Characteristics'!H:H,MATCH($C1527,'Policy Characteristics'!$C:$C,0))),"",INDEX('Policy Characteristics'!H:H,MATCH($C1527,'Policy Characteristics'!$C:$C,0)))</f>
        <v>1</v>
      </c>
      <c r="O1527" s="446" t="str">
        <f>IF(ISBLANK(INDEX('Policy Characteristics'!I:I,MATCH($C1527,'Policy Characteristics'!$C:$C,0))),"",INDEX('Policy Characteristics'!I:I,MATCH($C1527,'Policy Characteristics'!$C:$C,0)))</f>
        <v>weight</v>
      </c>
      <c r="P1527" s="446" t="str">
        <f>IF(ISBLANK(INDEX('Policy Characteristics'!J:J,MATCH($C1527,'Policy Characteristics'!$C:$C,0))),"",INDEX('Policy Characteristics'!J:J,MATCH($C1527,'Policy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7" s="446" t="str">
        <f>IF(ISBLANK(INDEX('Policy Characteristics'!K:K,MATCH($C1527,'Policy Characteristics'!$C:$C,0))),"",INDEX('Policy Characteristics'!K:K,MATCH($C1527,'Policy Characteristics'!$C:$C,0)))</f>
        <v>io-model.html</v>
      </c>
      <c r="R1527" s="446"/>
    </row>
    <row r="1528" spans="1:18" x14ac:dyDescent="0.25">
      <c r="A1528" s="446" t="str">
        <f>IF(ISBLANK(INDEX('Policy Characteristics'!A:A,MATCH($C1528,'Policy Characteristics'!$C:$C,0))),"",INDEX('Policy Characteristics'!A:A,MATCH($C1528,'Policy Characteristics'!$C:$C,0)))</f>
        <v>Government Revenue Accounting</v>
      </c>
      <c r="B1528" s="467" t="str">
        <f>IF(ISBLANK(INDEX('Policy Characteristics'!B:B,MATCH($C1528,'Policy Characteristics'!$C:$C,0))),"",INDEX('Policy Characteristics'!B:B,MATCH($C1528,'Policy Characteristics'!$C:$C,0)))</f>
        <v>Vehicle Battery Subsidy</v>
      </c>
      <c r="C1528" s="446" t="str">
        <f t="shared" ref="C1528:C1530" si="78">C$1526</f>
        <v>GRA for Vehicle Battery Subsidy</v>
      </c>
      <c r="D1528" t="s">
        <v>2964</v>
      </c>
      <c r="F1528" t="s">
        <v>2968</v>
      </c>
      <c r="H1528" s="20">
        <v>2249</v>
      </c>
      <c r="I1528" s="467" t="str">
        <f t="shared" si="77"/>
        <v>Yes</v>
      </c>
      <c r="J1528" s="469" t="str">
        <f>IF(ISBLANK(INDEX('Policy Characteristics'!D:D,MATCH($C1528,'Policy Characteristics'!$C:$C,0))),"",INDEX('Policy Characteristics'!D:D,MATCH($C1528,'Policy Characteristics'!$C:$C,0)))</f>
        <v/>
      </c>
      <c r="K1528" s="446" t="str">
        <f>IF(ISBLANK(INDEX('Policy Characteristics'!E:E,MATCH($C1528,'Policy Characteristics'!$C:$C,0))),"",INDEX('Policy Characteristics'!E:E,MATCH($C1528,'Policy Characteristics'!$C:$C,0)))</f>
        <v>GRA trans battery subsidy</v>
      </c>
      <c r="L1528" s="446">
        <f>IF(ISBLANK(INDEX('Policy Characteristics'!F:F,MATCH($C1528,'Policy Characteristics'!$C:$C,0))),"",INDEX('Policy Characteristics'!F:F,MATCH($C1528,'Policy Characteristics'!$C:$C,0)))</f>
        <v>0</v>
      </c>
      <c r="M1528" s="446">
        <f>IF(ISBLANK(INDEX('Policy Characteristics'!G:G,MATCH($C1528,'Policy Characteristics'!$C:$C,0))),"",INDEX('Policy Characteristics'!G:G,MATCH($C1528,'Policy Characteristics'!$C:$C,0)))</f>
        <v>10</v>
      </c>
      <c r="N1528" s="446">
        <f>IF(ISBLANK(INDEX('Policy Characteristics'!H:H,MATCH($C1528,'Policy Characteristics'!$C:$C,0))),"",INDEX('Policy Characteristics'!H:H,MATCH($C1528,'Policy Characteristics'!$C:$C,0)))</f>
        <v>1</v>
      </c>
      <c r="O1528" s="446" t="str">
        <f>IF(ISBLANK(INDEX('Policy Characteristics'!I:I,MATCH($C1528,'Policy Characteristics'!$C:$C,0))),"",INDEX('Policy Characteristics'!I:I,MATCH($C1528,'Policy Characteristics'!$C:$C,0)))</f>
        <v>weight</v>
      </c>
      <c r="P1528" s="446" t="str">
        <f>IF(ISBLANK(INDEX('Policy Characteristics'!J:J,MATCH($C1528,'Policy Characteristics'!$C:$C,0))),"",INDEX('Policy Characteristics'!J:J,MATCH($C1528,'Policy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8" s="446" t="str">
        <f>IF(ISBLANK(INDEX('Policy Characteristics'!K:K,MATCH($C1528,'Policy Characteristics'!$C:$C,0))),"",INDEX('Policy Characteristics'!K:K,MATCH($C1528,'Policy Characteristics'!$C:$C,0)))</f>
        <v>io-model.html</v>
      </c>
      <c r="R1528" s="446"/>
    </row>
    <row r="1529" spans="1:18" x14ac:dyDescent="0.25">
      <c r="A1529" s="446" t="str">
        <f>IF(ISBLANK(INDEX('Policy Characteristics'!A:A,MATCH($C1529,'Policy Characteristics'!$C:$C,0))),"",INDEX('Policy Characteristics'!A:A,MATCH($C1529,'Policy Characteristics'!$C:$C,0)))</f>
        <v>Government Revenue Accounting</v>
      </c>
      <c r="B1529" s="467" t="str">
        <f>IF(ISBLANK(INDEX('Policy Characteristics'!B:B,MATCH($C1529,'Policy Characteristics'!$C:$C,0))),"",INDEX('Policy Characteristics'!B:B,MATCH($C1529,'Policy Characteristics'!$C:$C,0)))</f>
        <v>Vehicle Battery Subsidy</v>
      </c>
      <c r="C1529" s="446" t="str">
        <f t="shared" si="78"/>
        <v>GRA for Vehicle Battery Subsidy</v>
      </c>
      <c r="D1529" t="s">
        <v>2965</v>
      </c>
      <c r="F1529" t="s">
        <v>2969</v>
      </c>
      <c r="H1529" s="20">
        <v>2250</v>
      </c>
      <c r="I1529" s="467" t="str">
        <f t="shared" si="77"/>
        <v>Yes</v>
      </c>
      <c r="J1529" s="469" t="str">
        <f>IF(ISBLANK(INDEX('Policy Characteristics'!D:D,MATCH($C1529,'Policy Characteristics'!$C:$C,0))),"",INDEX('Policy Characteristics'!D:D,MATCH($C1529,'Policy Characteristics'!$C:$C,0)))</f>
        <v/>
      </c>
      <c r="K1529" s="446" t="str">
        <f>IF(ISBLANK(INDEX('Policy Characteristics'!E:E,MATCH($C1529,'Policy Characteristics'!$C:$C,0))),"",INDEX('Policy Characteristics'!E:E,MATCH($C1529,'Policy Characteristics'!$C:$C,0)))</f>
        <v>GRA trans battery subsidy</v>
      </c>
      <c r="L1529" s="446">
        <f>IF(ISBLANK(INDEX('Policy Characteristics'!F:F,MATCH($C1529,'Policy Characteristics'!$C:$C,0))),"",INDEX('Policy Characteristics'!F:F,MATCH($C1529,'Policy Characteristics'!$C:$C,0)))</f>
        <v>0</v>
      </c>
      <c r="M1529" s="446">
        <f>IF(ISBLANK(INDEX('Policy Characteristics'!G:G,MATCH($C1529,'Policy Characteristics'!$C:$C,0))),"",INDEX('Policy Characteristics'!G:G,MATCH($C1529,'Policy Characteristics'!$C:$C,0)))</f>
        <v>10</v>
      </c>
      <c r="N1529" s="446">
        <f>IF(ISBLANK(INDEX('Policy Characteristics'!H:H,MATCH($C1529,'Policy Characteristics'!$C:$C,0))),"",INDEX('Policy Characteristics'!H:H,MATCH($C1529,'Policy Characteristics'!$C:$C,0)))</f>
        <v>1</v>
      </c>
      <c r="O1529" s="446" t="str">
        <f>IF(ISBLANK(INDEX('Policy Characteristics'!I:I,MATCH($C1529,'Policy Characteristics'!$C:$C,0))),"",INDEX('Policy Characteristics'!I:I,MATCH($C1529,'Policy Characteristics'!$C:$C,0)))</f>
        <v>weight</v>
      </c>
      <c r="P1529" s="446" t="str">
        <f>IF(ISBLANK(INDEX('Policy Characteristics'!J:J,MATCH($C1529,'Policy Characteristics'!$C:$C,0))),"",INDEX('Policy Characteristics'!J:J,MATCH($C1529,'Policy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9" s="446" t="str">
        <f>IF(ISBLANK(INDEX('Policy Characteristics'!K:K,MATCH($C1529,'Policy Characteristics'!$C:$C,0))),"",INDEX('Policy Characteristics'!K:K,MATCH($C1529,'Policy Characteristics'!$C:$C,0)))</f>
        <v>io-model.html</v>
      </c>
      <c r="R1529" s="446"/>
    </row>
    <row r="1530" spans="1:18" x14ac:dyDescent="0.25">
      <c r="A1530" s="446" t="str">
        <f>IF(ISBLANK(INDEX('Policy Characteristics'!A:A,MATCH($C1530,'Policy Characteristics'!$C:$C,0))),"",INDEX('Policy Characteristics'!A:A,MATCH($C1530,'Policy Characteristics'!$C:$C,0)))</f>
        <v>Government Revenue Accounting</v>
      </c>
      <c r="B1530" s="467" t="str">
        <f>IF(ISBLANK(INDEX('Policy Characteristics'!B:B,MATCH($C1530,'Policy Characteristics'!$C:$C,0))),"",INDEX('Policy Characteristics'!B:B,MATCH($C1530,'Policy Characteristics'!$C:$C,0)))</f>
        <v>Vehicle Battery Subsidy</v>
      </c>
      <c r="C1530" s="446" t="str">
        <f t="shared" si="78"/>
        <v>GRA for Vehicle Battery Subsidy</v>
      </c>
      <c r="D1530" t="s">
        <v>2966</v>
      </c>
      <c r="F1530" t="s">
        <v>2970</v>
      </c>
      <c r="H1530" s="20">
        <v>2251</v>
      </c>
      <c r="I1530" s="467" t="str">
        <f t="shared" si="77"/>
        <v>Yes</v>
      </c>
      <c r="J1530" s="469" t="str">
        <f>IF(ISBLANK(INDEX('Policy Characteristics'!D:D,MATCH($C1530,'Policy Characteristics'!$C:$C,0))),"",INDEX('Policy Characteristics'!D:D,MATCH($C1530,'Policy Characteristics'!$C:$C,0)))</f>
        <v/>
      </c>
      <c r="K1530" s="446" t="str">
        <f>IF(ISBLANK(INDEX('Policy Characteristics'!E:E,MATCH($C1530,'Policy Characteristics'!$C:$C,0))),"",INDEX('Policy Characteristics'!E:E,MATCH($C1530,'Policy Characteristics'!$C:$C,0)))</f>
        <v>GRA trans battery subsidy</v>
      </c>
      <c r="L1530" s="446">
        <f>IF(ISBLANK(INDEX('Policy Characteristics'!F:F,MATCH($C1530,'Policy Characteristics'!$C:$C,0))),"",INDEX('Policy Characteristics'!F:F,MATCH($C1530,'Policy Characteristics'!$C:$C,0)))</f>
        <v>0</v>
      </c>
      <c r="M1530" s="446">
        <f>IF(ISBLANK(INDEX('Policy Characteristics'!G:G,MATCH($C1530,'Policy Characteristics'!$C:$C,0))),"",INDEX('Policy Characteristics'!G:G,MATCH($C1530,'Policy Characteristics'!$C:$C,0)))</f>
        <v>10</v>
      </c>
      <c r="N1530" s="446">
        <f>IF(ISBLANK(INDEX('Policy Characteristics'!H:H,MATCH($C1530,'Policy Characteristics'!$C:$C,0))),"",INDEX('Policy Characteristics'!H:H,MATCH($C1530,'Policy Characteristics'!$C:$C,0)))</f>
        <v>1</v>
      </c>
      <c r="O1530" s="446" t="str">
        <f>IF(ISBLANK(INDEX('Policy Characteristics'!I:I,MATCH($C1530,'Policy Characteristics'!$C:$C,0))),"",INDEX('Policy Characteristics'!I:I,MATCH($C1530,'Policy Characteristics'!$C:$C,0)))</f>
        <v>weight</v>
      </c>
      <c r="P1530" s="446" t="str">
        <f>IF(ISBLANK(INDEX('Policy Characteristics'!J:J,MATCH($C1530,'Policy Characteristics'!$C:$C,0))),"",INDEX('Policy Characteristics'!J:J,MATCH($C1530,'Policy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0" s="446" t="str">
        <f>IF(ISBLANK(INDEX('Policy Characteristics'!K:K,MATCH($C1530,'Policy Characteristics'!$C:$C,0))),"",INDEX('Policy Characteristics'!K:K,MATCH($C1530,'Policy Characteristics'!$C:$C,0)))</f>
        <v>io-model.html</v>
      </c>
      <c r="R1530" s="446"/>
    </row>
    <row r="1531" spans="1:18" x14ac:dyDescent="0.25">
      <c r="A1531" s="446" t="str">
        <f>IF(ISBLANK(INDEX('Policy Characteristics'!A:A,MATCH($C1531,'Policy Characteristics'!$C:$C,0))),"",INDEX('Policy Characteristics'!A:A,MATCH($C1531,'Policy Characteristics'!$C:$C,0)))</f>
        <v>Government Revenue Accounting</v>
      </c>
      <c r="B1531" s="467" t="str">
        <f>IF(ISBLANK(INDEX('Policy Characteristics'!B:B,MATCH($C1531,'Policy Characteristics'!$C:$C,0))),"",INDEX('Policy Characteristics'!B:B,MATCH($C1531,'Policy Characteristics'!$C:$C,0)))</f>
        <v>Electricity Generation Subsidy</v>
      </c>
      <c r="C1531" t="s">
        <v>2956</v>
      </c>
      <c r="D1531" t="s">
        <v>2962</v>
      </c>
      <c r="F1531" t="s">
        <v>2967</v>
      </c>
      <c r="H1531" s="20">
        <v>560</v>
      </c>
      <c r="I1531" s="472" t="s">
        <v>43</v>
      </c>
      <c r="J1531" s="469" t="str">
        <f>IF(ISBLANK(INDEX('Policy Characteristics'!D:D,MATCH($C1531,'Policy Characteristics'!$C:$C,0))),"",INDEX('Policy Characteristics'!D:D,MATCH($C1531,'Policy Characteristics'!$C:$C,0)))</f>
        <v/>
      </c>
      <c r="K1531" s="446" t="str">
        <f>IF(ISBLANK(INDEX('Policy Characteristics'!E:E,MATCH($C1531,'Policy Characteristics'!$C:$C,0))),"",INDEX('Policy Characteristics'!E:E,MATCH($C1531,'Policy Characteristics'!$C:$C,0)))</f>
        <v>GRA elec gen subsidy</v>
      </c>
      <c r="L1531" s="446">
        <f>IF(ISBLANK(INDEX('Policy Characteristics'!F:F,MATCH($C1531,'Policy Characteristics'!$C:$C,0))),"",INDEX('Policy Characteristics'!F:F,MATCH($C1531,'Policy Characteristics'!$C:$C,0)))</f>
        <v>0</v>
      </c>
      <c r="M1531" s="446">
        <f>IF(ISBLANK(INDEX('Policy Characteristics'!G:G,MATCH($C1531,'Policy Characteristics'!$C:$C,0))),"",INDEX('Policy Characteristics'!G:G,MATCH($C1531,'Policy Characteristics'!$C:$C,0)))</f>
        <v>10</v>
      </c>
      <c r="N1531" s="446">
        <f>IF(ISBLANK(INDEX('Policy Characteristics'!H:H,MATCH($C1531,'Policy Characteristics'!$C:$C,0))),"",INDEX('Policy Characteristics'!H:H,MATCH($C1531,'Policy Characteristics'!$C:$C,0)))</f>
        <v>1</v>
      </c>
      <c r="O1531" s="446" t="str">
        <f>IF(ISBLANK(INDEX('Policy Characteristics'!I:I,MATCH($C1531,'Policy Characteristics'!$C:$C,0))),"",INDEX('Policy Characteristics'!I:I,MATCH($C1531,'Policy Characteristics'!$C:$C,0)))</f>
        <v>weight</v>
      </c>
      <c r="P1531" s="446" t="str">
        <f>IF(ISBLANK(INDEX('Policy Characteristics'!J:J,MATCH($C1531,'Policy Characteristics'!$C:$C,0))),"",INDEX('Policy Characteristics'!J:J,MATCH($C1531,'Policy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1" s="446" t="str">
        <f>IF(ISBLANK(INDEX('Policy Characteristics'!K:K,MATCH($C1531,'Policy Characteristics'!$C:$C,0))),"",INDEX('Policy Characteristics'!K:K,MATCH($C1531,'Policy Characteristics'!$C:$C,0)))</f>
        <v>io-model.html</v>
      </c>
      <c r="R1531" s="446" t="str">
        <f>IF(ISBLANK(INDEX('Policy Characteristics'!L:L,MATCH($C1531,'Policy Characteristics'!$C:$C,0))),"",INDEX('Policy Characteristics'!L:L,MATCH($C1531,'Policy Characteristics'!$C:$C,0)))</f>
        <v/>
      </c>
    </row>
    <row r="1532" spans="1:18" x14ac:dyDescent="0.25">
      <c r="A1532" s="446" t="str">
        <f>IF(ISBLANK(INDEX('Policy Characteristics'!A:A,MATCH($C1532,'Policy Characteristics'!$C:$C,0))),"",INDEX('Policy Characteristics'!A:A,MATCH($C1532,'Policy Characteristics'!$C:$C,0)))</f>
        <v>Government Revenue Accounting</v>
      </c>
      <c r="B1532" s="467" t="str">
        <f>IF(ISBLANK(INDEX('Policy Characteristics'!B:B,MATCH($C1532,'Policy Characteristics'!$C:$C,0))),"",INDEX('Policy Characteristics'!B:B,MATCH($C1532,'Policy Characteristics'!$C:$C,0)))</f>
        <v>Electricity Generation Subsidy</v>
      </c>
      <c r="C1532" s="446" t="str">
        <f t="shared" ref="C1532:C1535" si="79">C$1531</f>
        <v>GRA for Electricity Generation Subsidies</v>
      </c>
      <c r="D1532" t="s">
        <v>2963</v>
      </c>
      <c r="F1532" t="s">
        <v>2978</v>
      </c>
      <c r="H1532" s="20">
        <v>561</v>
      </c>
      <c r="I1532" s="467" t="str">
        <f t="shared" ref="I1532:I1535" si="80">I$1531</f>
        <v>Yes</v>
      </c>
      <c r="J1532" s="469" t="str">
        <f>IF(ISBLANK(INDEX('Policy Characteristics'!D:D,MATCH($C1532,'Policy Characteristics'!$C:$C,0))),"",INDEX('Policy Characteristics'!D:D,MATCH($C1532,'Policy Characteristics'!$C:$C,0)))</f>
        <v/>
      </c>
      <c r="K1532" s="446" t="str">
        <f>IF(ISBLANK(INDEX('Policy Characteristics'!E:E,MATCH($C1532,'Policy Characteristics'!$C:$C,0))),"",INDEX('Policy Characteristics'!E:E,MATCH($C1532,'Policy Characteristics'!$C:$C,0)))</f>
        <v>GRA elec gen subsidy</v>
      </c>
      <c r="L1532" s="446">
        <f>IF(ISBLANK(INDEX('Policy Characteristics'!F:F,MATCH($C1532,'Policy Characteristics'!$C:$C,0))),"",INDEX('Policy Characteristics'!F:F,MATCH($C1532,'Policy Characteristics'!$C:$C,0)))</f>
        <v>0</v>
      </c>
      <c r="M1532" s="446">
        <f>IF(ISBLANK(INDEX('Policy Characteristics'!G:G,MATCH($C1532,'Policy Characteristics'!$C:$C,0))),"",INDEX('Policy Characteristics'!G:G,MATCH($C1532,'Policy Characteristics'!$C:$C,0)))</f>
        <v>10</v>
      </c>
      <c r="N1532" s="446">
        <f>IF(ISBLANK(INDEX('Policy Characteristics'!H:H,MATCH($C1532,'Policy Characteristics'!$C:$C,0))),"",INDEX('Policy Characteristics'!H:H,MATCH($C1532,'Policy Characteristics'!$C:$C,0)))</f>
        <v>1</v>
      </c>
      <c r="O1532" s="446" t="str">
        <f>IF(ISBLANK(INDEX('Policy Characteristics'!I:I,MATCH($C1532,'Policy Characteristics'!$C:$C,0))),"",INDEX('Policy Characteristics'!I:I,MATCH($C1532,'Policy Characteristics'!$C:$C,0)))</f>
        <v>weight</v>
      </c>
      <c r="P1532" s="446" t="str">
        <f>IF(ISBLANK(INDEX('Policy Characteristics'!J:J,MATCH($C1532,'Policy Characteristics'!$C:$C,0))),"",INDEX('Policy Characteristics'!J:J,MATCH($C1532,'Policy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2" s="446" t="str">
        <f>IF(ISBLANK(INDEX('Policy Characteristics'!K:K,MATCH($C1532,'Policy Characteristics'!$C:$C,0))),"",INDEX('Policy Characteristics'!K:K,MATCH($C1532,'Policy Characteristics'!$C:$C,0)))</f>
        <v>io-model.html</v>
      </c>
      <c r="R1532" s="446" t="str">
        <f>IF(ISBLANK(INDEX('Policy Characteristics'!L:L,MATCH($C1532,'Policy Characteristics'!$C:$C,0))),"",INDEX('Policy Characteristics'!L:L,MATCH($C1532,'Policy Characteristics'!$C:$C,0)))</f>
        <v/>
      </c>
    </row>
    <row r="1533" spans="1:18" x14ac:dyDescent="0.25">
      <c r="A1533" s="446" t="str">
        <f>IF(ISBLANK(INDEX('Policy Characteristics'!A:A,MATCH($C1533,'Policy Characteristics'!$C:$C,0))),"",INDEX('Policy Characteristics'!A:A,MATCH($C1533,'Policy Characteristics'!$C:$C,0)))</f>
        <v>Government Revenue Accounting</v>
      </c>
      <c r="B1533" s="467" t="str">
        <f>IF(ISBLANK(INDEX('Policy Characteristics'!B:B,MATCH($C1533,'Policy Characteristics'!$C:$C,0))),"",INDEX('Policy Characteristics'!B:B,MATCH($C1533,'Policy Characteristics'!$C:$C,0)))</f>
        <v>Electricity Generation Subsidy</v>
      </c>
      <c r="C1533" s="446" t="str">
        <f t="shared" si="79"/>
        <v>GRA for Electricity Generation Subsidies</v>
      </c>
      <c r="D1533" t="s">
        <v>2964</v>
      </c>
      <c r="F1533" t="s">
        <v>2968</v>
      </c>
      <c r="H1533" s="20">
        <v>562</v>
      </c>
      <c r="I1533" s="467" t="str">
        <f t="shared" si="80"/>
        <v>Yes</v>
      </c>
      <c r="J1533" s="469" t="str">
        <f>IF(ISBLANK(INDEX('Policy Characteristics'!D:D,MATCH($C1533,'Policy Characteristics'!$C:$C,0))),"",INDEX('Policy Characteristics'!D:D,MATCH($C1533,'Policy Characteristics'!$C:$C,0)))</f>
        <v/>
      </c>
      <c r="K1533" s="446" t="str">
        <f>IF(ISBLANK(INDEX('Policy Characteristics'!E:E,MATCH($C1533,'Policy Characteristics'!$C:$C,0))),"",INDEX('Policy Characteristics'!E:E,MATCH($C1533,'Policy Characteristics'!$C:$C,0)))</f>
        <v>GRA elec gen subsidy</v>
      </c>
      <c r="L1533" s="446">
        <f>IF(ISBLANK(INDEX('Policy Characteristics'!F:F,MATCH($C1533,'Policy Characteristics'!$C:$C,0))),"",INDEX('Policy Characteristics'!F:F,MATCH($C1533,'Policy Characteristics'!$C:$C,0)))</f>
        <v>0</v>
      </c>
      <c r="M1533" s="446">
        <f>IF(ISBLANK(INDEX('Policy Characteristics'!G:G,MATCH($C1533,'Policy Characteristics'!$C:$C,0))),"",INDEX('Policy Characteristics'!G:G,MATCH($C1533,'Policy Characteristics'!$C:$C,0)))</f>
        <v>10</v>
      </c>
      <c r="N1533" s="446">
        <f>IF(ISBLANK(INDEX('Policy Characteristics'!H:H,MATCH($C1533,'Policy Characteristics'!$C:$C,0))),"",INDEX('Policy Characteristics'!H:H,MATCH($C1533,'Policy Characteristics'!$C:$C,0)))</f>
        <v>1</v>
      </c>
      <c r="O1533" s="446" t="str">
        <f>IF(ISBLANK(INDEX('Policy Characteristics'!I:I,MATCH($C1533,'Policy Characteristics'!$C:$C,0))),"",INDEX('Policy Characteristics'!I:I,MATCH($C1533,'Policy Characteristics'!$C:$C,0)))</f>
        <v>weight</v>
      </c>
      <c r="P1533" s="446" t="str">
        <f>IF(ISBLANK(INDEX('Policy Characteristics'!J:J,MATCH($C1533,'Policy Characteristics'!$C:$C,0))),"",INDEX('Policy Characteristics'!J:J,MATCH($C1533,'Policy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3" s="446" t="str">
        <f>IF(ISBLANK(INDEX('Policy Characteristics'!K:K,MATCH($C1533,'Policy Characteristics'!$C:$C,0))),"",INDEX('Policy Characteristics'!K:K,MATCH($C1533,'Policy Characteristics'!$C:$C,0)))</f>
        <v>io-model.html</v>
      </c>
      <c r="R1533" s="446" t="str">
        <f>IF(ISBLANK(INDEX('Policy Characteristics'!L:L,MATCH($C1533,'Policy Characteristics'!$C:$C,0))),"",INDEX('Policy Characteristics'!L:L,MATCH($C1533,'Policy Characteristics'!$C:$C,0)))</f>
        <v/>
      </c>
    </row>
    <row r="1534" spans="1:18" x14ac:dyDescent="0.25">
      <c r="A1534" s="446" t="str">
        <f>IF(ISBLANK(INDEX('Policy Characteristics'!A:A,MATCH($C1534,'Policy Characteristics'!$C:$C,0))),"",INDEX('Policy Characteristics'!A:A,MATCH($C1534,'Policy Characteristics'!$C:$C,0)))</f>
        <v>Government Revenue Accounting</v>
      </c>
      <c r="B1534" s="467" t="str">
        <f>IF(ISBLANK(INDEX('Policy Characteristics'!B:B,MATCH($C1534,'Policy Characteristics'!$C:$C,0))),"",INDEX('Policy Characteristics'!B:B,MATCH($C1534,'Policy Characteristics'!$C:$C,0)))</f>
        <v>Electricity Generation Subsidy</v>
      </c>
      <c r="C1534" s="446" t="str">
        <f t="shared" si="79"/>
        <v>GRA for Electricity Generation Subsidies</v>
      </c>
      <c r="D1534" t="s">
        <v>2965</v>
      </c>
      <c r="F1534" t="s">
        <v>2969</v>
      </c>
      <c r="H1534" s="20">
        <v>563</v>
      </c>
      <c r="I1534" s="467" t="str">
        <f t="shared" si="80"/>
        <v>Yes</v>
      </c>
      <c r="J1534" s="469" t="str">
        <f>IF(ISBLANK(INDEX('Policy Characteristics'!D:D,MATCH($C1534,'Policy Characteristics'!$C:$C,0))),"",INDEX('Policy Characteristics'!D:D,MATCH($C1534,'Policy Characteristics'!$C:$C,0)))</f>
        <v/>
      </c>
      <c r="K1534" s="446" t="str">
        <f>IF(ISBLANK(INDEX('Policy Characteristics'!E:E,MATCH($C1534,'Policy Characteristics'!$C:$C,0))),"",INDEX('Policy Characteristics'!E:E,MATCH($C1534,'Policy Characteristics'!$C:$C,0)))</f>
        <v>GRA elec gen subsidy</v>
      </c>
      <c r="L1534" s="446">
        <f>IF(ISBLANK(INDEX('Policy Characteristics'!F:F,MATCH($C1534,'Policy Characteristics'!$C:$C,0))),"",INDEX('Policy Characteristics'!F:F,MATCH($C1534,'Policy Characteristics'!$C:$C,0)))</f>
        <v>0</v>
      </c>
      <c r="M1534" s="446">
        <f>IF(ISBLANK(INDEX('Policy Characteristics'!G:G,MATCH($C1534,'Policy Characteristics'!$C:$C,0))),"",INDEX('Policy Characteristics'!G:G,MATCH($C1534,'Policy Characteristics'!$C:$C,0)))</f>
        <v>10</v>
      </c>
      <c r="N1534" s="446">
        <f>IF(ISBLANK(INDEX('Policy Characteristics'!H:H,MATCH($C1534,'Policy Characteristics'!$C:$C,0))),"",INDEX('Policy Characteristics'!H:H,MATCH($C1534,'Policy Characteristics'!$C:$C,0)))</f>
        <v>1</v>
      </c>
      <c r="O1534" s="446" t="str">
        <f>IF(ISBLANK(INDEX('Policy Characteristics'!I:I,MATCH($C1534,'Policy Characteristics'!$C:$C,0))),"",INDEX('Policy Characteristics'!I:I,MATCH($C1534,'Policy Characteristics'!$C:$C,0)))</f>
        <v>weight</v>
      </c>
      <c r="P1534" s="446" t="str">
        <f>IF(ISBLANK(INDEX('Policy Characteristics'!J:J,MATCH($C1534,'Policy Characteristics'!$C:$C,0))),"",INDEX('Policy Characteristics'!J:J,MATCH($C1534,'Policy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4" s="446" t="str">
        <f>IF(ISBLANK(INDEX('Policy Characteristics'!K:K,MATCH($C1534,'Policy Characteristics'!$C:$C,0))),"",INDEX('Policy Characteristics'!K:K,MATCH($C1534,'Policy Characteristics'!$C:$C,0)))</f>
        <v>io-model.html</v>
      </c>
      <c r="R1534" s="446" t="str">
        <f>IF(ISBLANK(INDEX('Policy Characteristics'!L:L,MATCH($C1534,'Policy Characteristics'!$C:$C,0))),"",INDEX('Policy Characteristics'!L:L,MATCH($C1534,'Policy Characteristics'!$C:$C,0)))</f>
        <v/>
      </c>
    </row>
    <row r="1535" spans="1:18" x14ac:dyDescent="0.25">
      <c r="A1535" s="446" t="str">
        <f>IF(ISBLANK(INDEX('Policy Characteristics'!A:A,MATCH($C1535,'Policy Characteristics'!$C:$C,0))),"",INDEX('Policy Characteristics'!A:A,MATCH($C1535,'Policy Characteristics'!$C:$C,0)))</f>
        <v>Government Revenue Accounting</v>
      </c>
      <c r="B1535" s="467" t="str">
        <f>IF(ISBLANK(INDEX('Policy Characteristics'!B:B,MATCH($C1535,'Policy Characteristics'!$C:$C,0))),"",INDEX('Policy Characteristics'!B:B,MATCH($C1535,'Policy Characteristics'!$C:$C,0)))</f>
        <v>Electricity Generation Subsidy</v>
      </c>
      <c r="C1535" s="446" t="str">
        <f t="shared" si="79"/>
        <v>GRA for Electricity Generation Subsidies</v>
      </c>
      <c r="D1535" t="s">
        <v>2966</v>
      </c>
      <c r="F1535" t="s">
        <v>2970</v>
      </c>
      <c r="H1535" s="20">
        <v>564</v>
      </c>
      <c r="I1535" s="467" t="str">
        <f t="shared" si="80"/>
        <v>Yes</v>
      </c>
      <c r="J1535" s="469" t="str">
        <f>IF(ISBLANK(INDEX('Policy Characteristics'!D:D,MATCH($C1535,'Policy Characteristics'!$C:$C,0))),"",INDEX('Policy Characteristics'!D:D,MATCH($C1535,'Policy Characteristics'!$C:$C,0)))</f>
        <v/>
      </c>
      <c r="K1535" s="446" t="str">
        <f>IF(ISBLANK(INDEX('Policy Characteristics'!E:E,MATCH($C1535,'Policy Characteristics'!$C:$C,0))),"",INDEX('Policy Characteristics'!E:E,MATCH($C1535,'Policy Characteristics'!$C:$C,0)))</f>
        <v>GRA elec gen subsidy</v>
      </c>
      <c r="L1535" s="446">
        <f>IF(ISBLANK(INDEX('Policy Characteristics'!F:F,MATCH($C1535,'Policy Characteristics'!$C:$C,0))),"",INDEX('Policy Characteristics'!F:F,MATCH($C1535,'Policy Characteristics'!$C:$C,0)))</f>
        <v>0</v>
      </c>
      <c r="M1535" s="446">
        <f>IF(ISBLANK(INDEX('Policy Characteristics'!G:G,MATCH($C1535,'Policy Characteristics'!$C:$C,0))),"",INDEX('Policy Characteristics'!G:G,MATCH($C1535,'Policy Characteristics'!$C:$C,0)))</f>
        <v>10</v>
      </c>
      <c r="N1535" s="446">
        <f>IF(ISBLANK(INDEX('Policy Characteristics'!H:H,MATCH($C1535,'Policy Characteristics'!$C:$C,0))),"",INDEX('Policy Characteristics'!H:H,MATCH($C1535,'Policy Characteristics'!$C:$C,0)))</f>
        <v>1</v>
      </c>
      <c r="O1535" s="446" t="str">
        <f>IF(ISBLANK(INDEX('Policy Characteristics'!I:I,MATCH($C1535,'Policy Characteristics'!$C:$C,0))),"",INDEX('Policy Characteristics'!I:I,MATCH($C1535,'Policy Characteristics'!$C:$C,0)))</f>
        <v>weight</v>
      </c>
      <c r="P1535" s="446" t="str">
        <f>IF(ISBLANK(INDEX('Policy Characteristics'!J:J,MATCH($C1535,'Policy Characteristics'!$C:$C,0))),"",INDEX('Policy Characteristics'!J:J,MATCH($C1535,'Policy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5" s="446" t="str">
        <f>IF(ISBLANK(INDEX('Policy Characteristics'!K:K,MATCH($C1535,'Policy Characteristics'!$C:$C,0))),"",INDEX('Policy Characteristics'!K:K,MATCH($C1535,'Policy Characteristics'!$C:$C,0)))</f>
        <v>io-model.html</v>
      </c>
      <c r="R1535" s="446" t="str">
        <f>IF(ISBLANK(INDEX('Policy Characteristics'!L:L,MATCH($C1535,'Policy Characteristics'!$C:$C,0))),"",INDEX('Policy Characteristics'!L:L,MATCH($C1535,'Policy Characteristics'!$C:$C,0)))</f>
        <v/>
      </c>
    </row>
    <row r="1536" spans="1:18" x14ac:dyDescent="0.25">
      <c r="A1536" s="446" t="str">
        <f>IF(ISBLANK(INDEX('Policy Characteristics'!A:A,MATCH($C1536,'Policy Characteristics'!$C:$C,0))),"",INDEX('Policy Characteristics'!A:A,MATCH($C1536,'Policy Characteristics'!$C:$C,0)))</f>
        <v>Government Revenue Accounting</v>
      </c>
      <c r="B1536" s="467" t="str">
        <f>IF(ISBLANK(INDEX('Policy Characteristics'!B:B,MATCH($C1536,'Policy Characteristics'!$C:$C,0))),"",INDEX('Policy Characteristics'!B:B,MATCH($C1536,'Policy Characteristics'!$C:$C,0)))</f>
        <v>Electricity Capacity Construction Subsidy</v>
      </c>
      <c r="C1536" t="s">
        <v>2957</v>
      </c>
      <c r="D1536" t="s">
        <v>2962</v>
      </c>
      <c r="F1536" t="s">
        <v>2967</v>
      </c>
      <c r="H1536" s="20">
        <v>565</v>
      </c>
      <c r="I1536" s="472" t="s">
        <v>43</v>
      </c>
      <c r="J1536" s="469" t="str">
        <f>IF(ISBLANK(INDEX('Policy Characteristics'!D:D,MATCH($C1536,'Policy Characteristics'!$C:$C,0))),"",INDEX('Policy Characteristics'!D:D,MATCH($C1536,'Policy Characteristics'!$C:$C,0)))</f>
        <v/>
      </c>
      <c r="K1536" s="446" t="str">
        <f>IF(ISBLANK(INDEX('Policy Characteristics'!E:E,MATCH($C1536,'Policy Characteristics'!$C:$C,0))),"",INDEX('Policy Characteristics'!E:E,MATCH($C1536,'Policy Characteristics'!$C:$C,0)))</f>
        <v>GRA elec cap const subsidy</v>
      </c>
      <c r="L1536" s="446">
        <f>IF(ISBLANK(INDEX('Policy Characteristics'!F:F,MATCH($C1536,'Policy Characteristics'!$C:$C,0))),"",INDEX('Policy Characteristics'!F:F,MATCH($C1536,'Policy Characteristics'!$C:$C,0)))</f>
        <v>0</v>
      </c>
      <c r="M1536" s="446">
        <f>IF(ISBLANK(INDEX('Policy Characteristics'!G:G,MATCH($C1536,'Policy Characteristics'!$C:$C,0))),"",INDEX('Policy Characteristics'!G:G,MATCH($C1536,'Policy Characteristics'!$C:$C,0)))</f>
        <v>10</v>
      </c>
      <c r="N1536" s="446">
        <f>IF(ISBLANK(INDEX('Policy Characteristics'!H:H,MATCH($C1536,'Policy Characteristics'!$C:$C,0))),"",INDEX('Policy Characteristics'!H:H,MATCH($C1536,'Policy Characteristics'!$C:$C,0)))</f>
        <v>1</v>
      </c>
      <c r="O1536" s="446" t="str">
        <f>IF(ISBLANK(INDEX('Policy Characteristics'!I:I,MATCH($C1536,'Policy Characteristics'!$C:$C,0))),"",INDEX('Policy Characteristics'!I:I,MATCH($C1536,'Policy Characteristics'!$C:$C,0)))</f>
        <v>weight</v>
      </c>
      <c r="P1536" s="446" t="str">
        <f>IF(ISBLANK(INDEX('Policy Characteristics'!J:J,MATCH($C1536,'Policy Characteristics'!$C:$C,0))),"",INDEX('Policy Characteristics'!J:J,MATCH($C1536,'Policy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6" s="446" t="str">
        <f>IF(ISBLANK(INDEX('Policy Characteristics'!K:K,MATCH($C1536,'Policy Characteristics'!$C:$C,0))),"",INDEX('Policy Characteristics'!K:K,MATCH($C1536,'Policy Characteristics'!$C:$C,0)))</f>
        <v>io-model.html</v>
      </c>
      <c r="R1536" s="446" t="str">
        <f>IF(ISBLANK(INDEX('Policy Characteristics'!L:L,MATCH($C1536,'Policy Characteristics'!$C:$C,0))),"",INDEX('Policy Characteristics'!L:L,MATCH($C1536,'Policy Characteristics'!$C:$C,0)))</f>
        <v/>
      </c>
    </row>
    <row r="1537" spans="1:18" x14ac:dyDescent="0.25">
      <c r="A1537" s="446" t="str">
        <f>IF(ISBLANK(INDEX('Policy Characteristics'!A:A,MATCH($C1537,'Policy Characteristics'!$C:$C,0))),"",INDEX('Policy Characteristics'!A:A,MATCH($C1537,'Policy Characteristics'!$C:$C,0)))</f>
        <v>Government Revenue Accounting</v>
      </c>
      <c r="B1537" s="467" t="str">
        <f>IF(ISBLANK(INDEX('Policy Characteristics'!B:B,MATCH($C1537,'Policy Characteristics'!$C:$C,0))),"",INDEX('Policy Characteristics'!B:B,MATCH($C1537,'Policy Characteristics'!$C:$C,0)))</f>
        <v>Electricity Capacity Construction Subsidy</v>
      </c>
      <c r="C1537" s="446" t="str">
        <f t="shared" ref="C1537:C1540" si="81">C$1536</f>
        <v>GRA for Electricity Capacity Construction Subsidies</v>
      </c>
      <c r="D1537" t="s">
        <v>2963</v>
      </c>
      <c r="F1537" t="s">
        <v>2978</v>
      </c>
      <c r="H1537" s="20">
        <v>566</v>
      </c>
      <c r="I1537" s="467" t="str">
        <f t="shared" ref="I1537:I1540" si="82">I$1536</f>
        <v>Yes</v>
      </c>
      <c r="J1537" s="469" t="str">
        <f>IF(ISBLANK(INDEX('Policy Characteristics'!D:D,MATCH($C1537,'Policy Characteristics'!$C:$C,0))),"",INDEX('Policy Characteristics'!D:D,MATCH($C1537,'Policy Characteristics'!$C:$C,0)))</f>
        <v/>
      </c>
      <c r="K1537" s="446" t="str">
        <f>IF(ISBLANK(INDEX('Policy Characteristics'!E:E,MATCH($C1537,'Policy Characteristics'!$C:$C,0))),"",INDEX('Policy Characteristics'!E:E,MATCH($C1537,'Policy Characteristics'!$C:$C,0)))</f>
        <v>GRA elec cap const subsidy</v>
      </c>
      <c r="L1537" s="446">
        <f>IF(ISBLANK(INDEX('Policy Characteristics'!F:F,MATCH($C1537,'Policy Characteristics'!$C:$C,0))),"",INDEX('Policy Characteristics'!F:F,MATCH($C1537,'Policy Characteristics'!$C:$C,0)))</f>
        <v>0</v>
      </c>
      <c r="M1537" s="446">
        <f>IF(ISBLANK(INDEX('Policy Characteristics'!G:G,MATCH($C1537,'Policy Characteristics'!$C:$C,0))),"",INDEX('Policy Characteristics'!G:G,MATCH($C1537,'Policy Characteristics'!$C:$C,0)))</f>
        <v>10</v>
      </c>
      <c r="N1537" s="446">
        <f>IF(ISBLANK(INDEX('Policy Characteristics'!H:H,MATCH($C1537,'Policy Characteristics'!$C:$C,0))),"",INDEX('Policy Characteristics'!H:H,MATCH($C1537,'Policy Characteristics'!$C:$C,0)))</f>
        <v>1</v>
      </c>
      <c r="O1537" s="446" t="str">
        <f>IF(ISBLANK(INDEX('Policy Characteristics'!I:I,MATCH($C1537,'Policy Characteristics'!$C:$C,0))),"",INDEX('Policy Characteristics'!I:I,MATCH($C1537,'Policy Characteristics'!$C:$C,0)))</f>
        <v>weight</v>
      </c>
      <c r="P1537" s="446" t="str">
        <f>IF(ISBLANK(INDEX('Policy Characteristics'!J:J,MATCH($C1537,'Policy Characteristics'!$C:$C,0))),"",INDEX('Policy Characteristics'!J:J,MATCH($C1537,'Policy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7" s="446" t="str">
        <f>IF(ISBLANK(INDEX('Policy Characteristics'!K:K,MATCH($C1537,'Policy Characteristics'!$C:$C,0))),"",INDEX('Policy Characteristics'!K:K,MATCH($C1537,'Policy Characteristics'!$C:$C,0)))</f>
        <v>io-model.html</v>
      </c>
      <c r="R1537" s="446" t="str">
        <f>IF(ISBLANK(INDEX('Policy Characteristics'!L:L,MATCH($C1537,'Policy Characteristics'!$C:$C,0))),"",INDEX('Policy Characteristics'!L:L,MATCH($C1537,'Policy Characteristics'!$C:$C,0)))</f>
        <v/>
      </c>
    </row>
    <row r="1538" spans="1:18" x14ac:dyDescent="0.25">
      <c r="A1538" s="446" t="str">
        <f>IF(ISBLANK(INDEX('Policy Characteristics'!A:A,MATCH($C1538,'Policy Characteristics'!$C:$C,0))),"",INDEX('Policy Characteristics'!A:A,MATCH($C1538,'Policy Characteristics'!$C:$C,0)))</f>
        <v>Government Revenue Accounting</v>
      </c>
      <c r="B1538" s="467" t="str">
        <f>IF(ISBLANK(INDEX('Policy Characteristics'!B:B,MATCH($C1538,'Policy Characteristics'!$C:$C,0))),"",INDEX('Policy Characteristics'!B:B,MATCH($C1538,'Policy Characteristics'!$C:$C,0)))</f>
        <v>Electricity Capacity Construction Subsidy</v>
      </c>
      <c r="C1538" s="446" t="str">
        <f t="shared" si="81"/>
        <v>GRA for Electricity Capacity Construction Subsidies</v>
      </c>
      <c r="D1538" t="s">
        <v>2964</v>
      </c>
      <c r="F1538" t="s">
        <v>2968</v>
      </c>
      <c r="H1538" s="20">
        <v>567</v>
      </c>
      <c r="I1538" s="467" t="str">
        <f t="shared" si="82"/>
        <v>Yes</v>
      </c>
      <c r="J1538" s="469" t="str">
        <f>IF(ISBLANK(INDEX('Policy Characteristics'!D:D,MATCH($C1538,'Policy Characteristics'!$C:$C,0))),"",INDEX('Policy Characteristics'!D:D,MATCH($C1538,'Policy Characteristics'!$C:$C,0)))</f>
        <v/>
      </c>
      <c r="K1538" s="446" t="str">
        <f>IF(ISBLANK(INDEX('Policy Characteristics'!E:E,MATCH($C1538,'Policy Characteristics'!$C:$C,0))),"",INDEX('Policy Characteristics'!E:E,MATCH($C1538,'Policy Characteristics'!$C:$C,0)))</f>
        <v>GRA elec cap const subsidy</v>
      </c>
      <c r="L1538" s="446">
        <f>IF(ISBLANK(INDEX('Policy Characteristics'!F:F,MATCH($C1538,'Policy Characteristics'!$C:$C,0))),"",INDEX('Policy Characteristics'!F:F,MATCH($C1538,'Policy Characteristics'!$C:$C,0)))</f>
        <v>0</v>
      </c>
      <c r="M1538" s="446">
        <f>IF(ISBLANK(INDEX('Policy Characteristics'!G:G,MATCH($C1538,'Policy Characteristics'!$C:$C,0))),"",INDEX('Policy Characteristics'!G:G,MATCH($C1538,'Policy Characteristics'!$C:$C,0)))</f>
        <v>10</v>
      </c>
      <c r="N1538" s="446">
        <f>IF(ISBLANK(INDEX('Policy Characteristics'!H:H,MATCH($C1538,'Policy Characteristics'!$C:$C,0))),"",INDEX('Policy Characteristics'!H:H,MATCH($C1538,'Policy Characteristics'!$C:$C,0)))</f>
        <v>1</v>
      </c>
      <c r="O1538" s="446" t="str">
        <f>IF(ISBLANK(INDEX('Policy Characteristics'!I:I,MATCH($C1538,'Policy Characteristics'!$C:$C,0))),"",INDEX('Policy Characteristics'!I:I,MATCH($C1538,'Policy Characteristics'!$C:$C,0)))</f>
        <v>weight</v>
      </c>
      <c r="P1538" s="446" t="str">
        <f>IF(ISBLANK(INDEX('Policy Characteristics'!J:J,MATCH($C1538,'Policy Characteristics'!$C:$C,0))),"",INDEX('Policy Characteristics'!J:J,MATCH($C1538,'Policy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8" s="446" t="str">
        <f>IF(ISBLANK(INDEX('Policy Characteristics'!K:K,MATCH($C1538,'Policy Characteristics'!$C:$C,0))),"",INDEX('Policy Characteristics'!K:K,MATCH($C1538,'Policy Characteristics'!$C:$C,0)))</f>
        <v>io-model.html</v>
      </c>
      <c r="R1538" s="446" t="str">
        <f>IF(ISBLANK(INDEX('Policy Characteristics'!L:L,MATCH($C1538,'Policy Characteristics'!$C:$C,0))),"",INDEX('Policy Characteristics'!L:L,MATCH($C1538,'Policy Characteristics'!$C:$C,0)))</f>
        <v/>
      </c>
    </row>
    <row r="1539" spans="1:18" x14ac:dyDescent="0.25">
      <c r="A1539" s="446" t="str">
        <f>IF(ISBLANK(INDEX('Policy Characteristics'!A:A,MATCH($C1539,'Policy Characteristics'!$C:$C,0))),"",INDEX('Policy Characteristics'!A:A,MATCH($C1539,'Policy Characteristics'!$C:$C,0)))</f>
        <v>Government Revenue Accounting</v>
      </c>
      <c r="B1539" s="467" t="str">
        <f>IF(ISBLANK(INDEX('Policy Characteristics'!B:B,MATCH($C1539,'Policy Characteristics'!$C:$C,0))),"",INDEX('Policy Characteristics'!B:B,MATCH($C1539,'Policy Characteristics'!$C:$C,0)))</f>
        <v>Electricity Capacity Construction Subsidy</v>
      </c>
      <c r="C1539" s="446" t="str">
        <f t="shared" si="81"/>
        <v>GRA for Electricity Capacity Construction Subsidies</v>
      </c>
      <c r="D1539" t="s">
        <v>2965</v>
      </c>
      <c r="F1539" t="s">
        <v>2969</v>
      </c>
      <c r="H1539" s="20">
        <v>568</v>
      </c>
      <c r="I1539" s="467" t="str">
        <f t="shared" si="82"/>
        <v>Yes</v>
      </c>
      <c r="J1539" s="469" t="str">
        <f>IF(ISBLANK(INDEX('Policy Characteristics'!D:D,MATCH($C1539,'Policy Characteristics'!$C:$C,0))),"",INDEX('Policy Characteristics'!D:D,MATCH($C1539,'Policy Characteristics'!$C:$C,0)))</f>
        <v/>
      </c>
      <c r="K1539" s="446" t="str">
        <f>IF(ISBLANK(INDEX('Policy Characteristics'!E:E,MATCH($C1539,'Policy Characteristics'!$C:$C,0))),"",INDEX('Policy Characteristics'!E:E,MATCH($C1539,'Policy Characteristics'!$C:$C,0)))</f>
        <v>GRA elec cap const subsidy</v>
      </c>
      <c r="L1539" s="446">
        <f>IF(ISBLANK(INDEX('Policy Characteristics'!F:F,MATCH($C1539,'Policy Characteristics'!$C:$C,0))),"",INDEX('Policy Characteristics'!F:F,MATCH($C1539,'Policy Characteristics'!$C:$C,0)))</f>
        <v>0</v>
      </c>
      <c r="M1539" s="446">
        <f>IF(ISBLANK(INDEX('Policy Characteristics'!G:G,MATCH($C1539,'Policy Characteristics'!$C:$C,0))),"",INDEX('Policy Characteristics'!G:G,MATCH($C1539,'Policy Characteristics'!$C:$C,0)))</f>
        <v>10</v>
      </c>
      <c r="N1539" s="446">
        <f>IF(ISBLANK(INDEX('Policy Characteristics'!H:H,MATCH($C1539,'Policy Characteristics'!$C:$C,0))),"",INDEX('Policy Characteristics'!H:H,MATCH($C1539,'Policy Characteristics'!$C:$C,0)))</f>
        <v>1</v>
      </c>
      <c r="O1539" s="446" t="str">
        <f>IF(ISBLANK(INDEX('Policy Characteristics'!I:I,MATCH($C1539,'Policy Characteristics'!$C:$C,0))),"",INDEX('Policy Characteristics'!I:I,MATCH($C1539,'Policy Characteristics'!$C:$C,0)))</f>
        <v>weight</v>
      </c>
      <c r="P1539" s="446" t="str">
        <f>IF(ISBLANK(INDEX('Policy Characteristics'!J:J,MATCH($C1539,'Policy Characteristics'!$C:$C,0))),"",INDEX('Policy Characteristics'!J:J,MATCH($C1539,'Policy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9" s="446" t="str">
        <f>IF(ISBLANK(INDEX('Policy Characteristics'!K:K,MATCH($C1539,'Policy Characteristics'!$C:$C,0))),"",INDEX('Policy Characteristics'!K:K,MATCH($C1539,'Policy Characteristics'!$C:$C,0)))</f>
        <v>io-model.html</v>
      </c>
      <c r="R1539" s="446" t="str">
        <f>IF(ISBLANK(INDEX('Policy Characteristics'!L:L,MATCH($C1539,'Policy Characteristics'!$C:$C,0))),"",INDEX('Policy Characteristics'!L:L,MATCH($C1539,'Policy Characteristics'!$C:$C,0)))</f>
        <v/>
      </c>
    </row>
    <row r="1540" spans="1:18" x14ac:dyDescent="0.25">
      <c r="A1540" s="446" t="str">
        <f>IF(ISBLANK(INDEX('Policy Characteristics'!A:A,MATCH($C1540,'Policy Characteristics'!$C:$C,0))),"",INDEX('Policy Characteristics'!A:A,MATCH($C1540,'Policy Characteristics'!$C:$C,0)))</f>
        <v>Government Revenue Accounting</v>
      </c>
      <c r="B1540" s="467" t="str">
        <f>IF(ISBLANK(INDEX('Policy Characteristics'!B:B,MATCH($C1540,'Policy Characteristics'!$C:$C,0))),"",INDEX('Policy Characteristics'!B:B,MATCH($C1540,'Policy Characteristics'!$C:$C,0)))</f>
        <v>Electricity Capacity Construction Subsidy</v>
      </c>
      <c r="C1540" s="446" t="str">
        <f t="shared" si="81"/>
        <v>GRA for Electricity Capacity Construction Subsidies</v>
      </c>
      <c r="D1540" t="s">
        <v>2966</v>
      </c>
      <c r="F1540" t="s">
        <v>2970</v>
      </c>
      <c r="H1540" s="20">
        <v>569</v>
      </c>
      <c r="I1540" s="467" t="str">
        <f t="shared" si="82"/>
        <v>Yes</v>
      </c>
      <c r="J1540" s="469" t="str">
        <f>IF(ISBLANK(INDEX('Policy Characteristics'!D:D,MATCH($C1540,'Policy Characteristics'!$C:$C,0))),"",INDEX('Policy Characteristics'!D:D,MATCH($C1540,'Policy Characteristics'!$C:$C,0)))</f>
        <v/>
      </c>
      <c r="K1540" s="446" t="str">
        <f>IF(ISBLANK(INDEX('Policy Characteristics'!E:E,MATCH($C1540,'Policy Characteristics'!$C:$C,0))),"",INDEX('Policy Characteristics'!E:E,MATCH($C1540,'Policy Characteristics'!$C:$C,0)))</f>
        <v>GRA elec cap const subsidy</v>
      </c>
      <c r="L1540" s="446">
        <f>IF(ISBLANK(INDEX('Policy Characteristics'!F:F,MATCH($C1540,'Policy Characteristics'!$C:$C,0))),"",INDEX('Policy Characteristics'!F:F,MATCH($C1540,'Policy Characteristics'!$C:$C,0)))</f>
        <v>0</v>
      </c>
      <c r="M1540" s="446">
        <f>IF(ISBLANK(INDEX('Policy Characteristics'!G:G,MATCH($C1540,'Policy Characteristics'!$C:$C,0))),"",INDEX('Policy Characteristics'!G:G,MATCH($C1540,'Policy Characteristics'!$C:$C,0)))</f>
        <v>10</v>
      </c>
      <c r="N1540" s="446">
        <f>IF(ISBLANK(INDEX('Policy Characteristics'!H:H,MATCH($C1540,'Policy Characteristics'!$C:$C,0))),"",INDEX('Policy Characteristics'!H:H,MATCH($C1540,'Policy Characteristics'!$C:$C,0)))</f>
        <v>1</v>
      </c>
      <c r="O1540" s="446" t="str">
        <f>IF(ISBLANK(INDEX('Policy Characteristics'!I:I,MATCH($C1540,'Policy Characteristics'!$C:$C,0))),"",INDEX('Policy Characteristics'!I:I,MATCH($C1540,'Policy Characteristics'!$C:$C,0)))</f>
        <v>weight</v>
      </c>
      <c r="P1540" s="446" t="str">
        <f>IF(ISBLANK(INDEX('Policy Characteristics'!J:J,MATCH($C1540,'Policy Characteristics'!$C:$C,0))),"",INDEX('Policy Characteristics'!J:J,MATCH($C1540,'Policy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0" s="446" t="str">
        <f>IF(ISBLANK(INDEX('Policy Characteristics'!K:K,MATCH($C1540,'Policy Characteristics'!$C:$C,0))),"",INDEX('Policy Characteristics'!K:K,MATCH($C1540,'Policy Characteristics'!$C:$C,0)))</f>
        <v>io-model.html</v>
      </c>
      <c r="R1540" s="446" t="str">
        <f>IF(ISBLANK(INDEX('Policy Characteristics'!L:L,MATCH($C1540,'Policy Characteristics'!$C:$C,0))),"",INDEX('Policy Characteristics'!L:L,MATCH($C1540,'Policy Characteristics'!$C:$C,0)))</f>
        <v/>
      </c>
    </row>
    <row r="1541" spans="1:18" x14ac:dyDescent="0.25">
      <c r="A1541" s="446" t="str">
        <f>IF(ISBLANK(INDEX('Policy Characteristics'!A:A,MATCH($C1541,'Policy Characteristics'!$C:$C,0))),"",INDEX('Policy Characteristics'!A:A,MATCH($C1541,'Policy Characteristics'!$C:$C,0)))</f>
        <v>Government Revenue Accounting</v>
      </c>
      <c r="B1541" s="467" t="str">
        <f>IF(ISBLANK(INDEX('Policy Characteristics'!B:B,MATCH($C1541,'Policy Characteristics'!$C:$C,0))),"",INDEX('Policy Characteristics'!B:B,MATCH($C1541,'Policy Characteristics'!$C:$C,0)))</f>
        <v>Distributed Solar Subsidy</v>
      </c>
      <c r="C1541" t="s">
        <v>2958</v>
      </c>
      <c r="D1541" t="s">
        <v>2962</v>
      </c>
      <c r="F1541" t="s">
        <v>2967</v>
      </c>
      <c r="H1541" s="20">
        <v>570</v>
      </c>
      <c r="I1541" s="472" t="s">
        <v>43</v>
      </c>
      <c r="J1541" s="469" t="str">
        <f>IF(ISBLANK(INDEX('Policy Characteristics'!D:D,MATCH($C1541,'Policy Characteristics'!$C:$C,0))),"",INDEX('Policy Characteristics'!D:D,MATCH($C1541,'Policy Characteristics'!$C:$C,0)))</f>
        <v/>
      </c>
      <c r="K1541" s="446" t="str">
        <f>IF(ISBLANK(INDEX('Policy Characteristics'!E:E,MATCH($C1541,'Policy Characteristics'!$C:$C,0))),"",INDEX('Policy Characteristics'!E:E,MATCH($C1541,'Policy Characteristics'!$C:$C,0)))</f>
        <v>GRA dist solar subsidy</v>
      </c>
      <c r="L1541" s="446">
        <f>IF(ISBLANK(INDEX('Policy Characteristics'!F:F,MATCH($C1541,'Policy Characteristics'!$C:$C,0))),"",INDEX('Policy Characteristics'!F:F,MATCH($C1541,'Policy Characteristics'!$C:$C,0)))</f>
        <v>0</v>
      </c>
      <c r="M1541" s="446">
        <f>IF(ISBLANK(INDEX('Policy Characteristics'!G:G,MATCH($C1541,'Policy Characteristics'!$C:$C,0))),"",INDEX('Policy Characteristics'!G:G,MATCH($C1541,'Policy Characteristics'!$C:$C,0)))</f>
        <v>10</v>
      </c>
      <c r="N1541" s="446">
        <f>IF(ISBLANK(INDEX('Policy Characteristics'!H:H,MATCH($C1541,'Policy Characteristics'!$C:$C,0))),"",INDEX('Policy Characteristics'!H:H,MATCH($C1541,'Policy Characteristics'!$C:$C,0)))</f>
        <v>1</v>
      </c>
      <c r="O1541" s="446" t="str">
        <f>IF(ISBLANK(INDEX('Policy Characteristics'!I:I,MATCH($C1541,'Policy Characteristics'!$C:$C,0))),"",INDEX('Policy Characteristics'!I:I,MATCH($C1541,'Policy Characteristics'!$C:$C,0)))</f>
        <v>weight</v>
      </c>
      <c r="P1541" s="446" t="str">
        <f>IF(ISBLANK(INDEX('Policy Characteristics'!J:J,MATCH($C1541,'Policy Characteristics'!$C:$C,0))),"",INDEX('Policy Characteristics'!J:J,MATCH($C1541,'Policy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1" s="446" t="str">
        <f>IF(ISBLANK(INDEX('Policy Characteristics'!K:K,MATCH($C1541,'Policy Characteristics'!$C:$C,0))),"",INDEX('Policy Characteristics'!K:K,MATCH($C1541,'Policy Characteristics'!$C:$C,0)))</f>
        <v>io-model.html</v>
      </c>
      <c r="R1541" s="446" t="str">
        <f>IF(ISBLANK(INDEX('Policy Characteristics'!L:L,MATCH($C1541,'Policy Characteristics'!$C:$C,0))),"",INDEX('Policy Characteristics'!L:L,MATCH($C1541,'Policy Characteristics'!$C:$C,0)))</f>
        <v/>
      </c>
    </row>
    <row r="1542" spans="1:18" x14ac:dyDescent="0.25">
      <c r="A1542" s="446" t="str">
        <f>IF(ISBLANK(INDEX('Policy Characteristics'!A:A,MATCH($C1542,'Policy Characteristics'!$C:$C,0))),"",INDEX('Policy Characteristics'!A:A,MATCH($C1542,'Policy Characteristics'!$C:$C,0)))</f>
        <v>Government Revenue Accounting</v>
      </c>
      <c r="B1542" s="467" t="str">
        <f>IF(ISBLANK(INDEX('Policy Characteristics'!B:B,MATCH($C1542,'Policy Characteristics'!$C:$C,0))),"",INDEX('Policy Characteristics'!B:B,MATCH($C1542,'Policy Characteristics'!$C:$C,0)))</f>
        <v>Distributed Solar Subsidy</v>
      </c>
      <c r="C1542" s="446" t="str">
        <f t="shared" ref="C1542:C1545" si="83">C$1541</f>
        <v>GRA for Distributed Solar Subsidy</v>
      </c>
      <c r="D1542" t="s">
        <v>2963</v>
      </c>
      <c r="F1542" t="s">
        <v>2978</v>
      </c>
      <c r="H1542" s="20">
        <v>571</v>
      </c>
      <c r="I1542" s="467" t="str">
        <f t="shared" ref="I1542:I1545" si="84">I$1541</f>
        <v>Yes</v>
      </c>
      <c r="J1542" s="469" t="str">
        <f>IF(ISBLANK(INDEX('Policy Characteristics'!D:D,MATCH($C1542,'Policy Characteristics'!$C:$C,0))),"",INDEX('Policy Characteristics'!D:D,MATCH($C1542,'Policy Characteristics'!$C:$C,0)))</f>
        <v/>
      </c>
      <c r="K1542" s="446" t="str">
        <f>IF(ISBLANK(INDEX('Policy Characteristics'!E:E,MATCH($C1542,'Policy Characteristics'!$C:$C,0))),"",INDEX('Policy Characteristics'!E:E,MATCH($C1542,'Policy Characteristics'!$C:$C,0)))</f>
        <v>GRA dist solar subsidy</v>
      </c>
      <c r="L1542" s="446">
        <f>IF(ISBLANK(INDEX('Policy Characteristics'!F:F,MATCH($C1542,'Policy Characteristics'!$C:$C,0))),"",INDEX('Policy Characteristics'!F:F,MATCH($C1542,'Policy Characteristics'!$C:$C,0)))</f>
        <v>0</v>
      </c>
      <c r="M1542" s="446">
        <f>IF(ISBLANK(INDEX('Policy Characteristics'!G:G,MATCH($C1542,'Policy Characteristics'!$C:$C,0))),"",INDEX('Policy Characteristics'!G:G,MATCH($C1542,'Policy Characteristics'!$C:$C,0)))</f>
        <v>10</v>
      </c>
      <c r="N1542" s="446">
        <f>IF(ISBLANK(INDEX('Policy Characteristics'!H:H,MATCH($C1542,'Policy Characteristics'!$C:$C,0))),"",INDEX('Policy Characteristics'!H:H,MATCH($C1542,'Policy Characteristics'!$C:$C,0)))</f>
        <v>1</v>
      </c>
      <c r="O1542" s="446" t="str">
        <f>IF(ISBLANK(INDEX('Policy Characteristics'!I:I,MATCH($C1542,'Policy Characteristics'!$C:$C,0))),"",INDEX('Policy Characteristics'!I:I,MATCH($C1542,'Policy Characteristics'!$C:$C,0)))</f>
        <v>weight</v>
      </c>
      <c r="P1542" s="446" t="str">
        <f>IF(ISBLANK(INDEX('Policy Characteristics'!J:J,MATCH($C1542,'Policy Characteristics'!$C:$C,0))),"",INDEX('Policy Characteristics'!J:J,MATCH($C1542,'Policy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2" s="446" t="str">
        <f>IF(ISBLANK(INDEX('Policy Characteristics'!K:K,MATCH($C1542,'Policy Characteristics'!$C:$C,0))),"",INDEX('Policy Characteristics'!K:K,MATCH($C1542,'Policy Characteristics'!$C:$C,0)))</f>
        <v>io-model.html</v>
      </c>
      <c r="R1542" s="446" t="str">
        <f>IF(ISBLANK(INDEX('Policy Characteristics'!L:L,MATCH($C1542,'Policy Characteristics'!$C:$C,0))),"",INDEX('Policy Characteristics'!L:L,MATCH($C1542,'Policy Characteristics'!$C:$C,0)))</f>
        <v/>
      </c>
    </row>
    <row r="1543" spans="1:18" x14ac:dyDescent="0.25">
      <c r="A1543" s="446" t="str">
        <f>IF(ISBLANK(INDEX('Policy Characteristics'!A:A,MATCH($C1543,'Policy Characteristics'!$C:$C,0))),"",INDEX('Policy Characteristics'!A:A,MATCH($C1543,'Policy Characteristics'!$C:$C,0)))</f>
        <v>Government Revenue Accounting</v>
      </c>
      <c r="B1543" s="467" t="str">
        <f>IF(ISBLANK(INDEX('Policy Characteristics'!B:B,MATCH($C1543,'Policy Characteristics'!$C:$C,0))),"",INDEX('Policy Characteristics'!B:B,MATCH($C1543,'Policy Characteristics'!$C:$C,0)))</f>
        <v>Distributed Solar Subsidy</v>
      </c>
      <c r="C1543" s="446" t="str">
        <f t="shared" si="83"/>
        <v>GRA for Distributed Solar Subsidy</v>
      </c>
      <c r="D1543" t="s">
        <v>2964</v>
      </c>
      <c r="F1543" t="s">
        <v>2968</v>
      </c>
      <c r="H1543" s="20">
        <v>572</v>
      </c>
      <c r="I1543" s="467" t="str">
        <f t="shared" si="84"/>
        <v>Yes</v>
      </c>
      <c r="J1543" s="469" t="str">
        <f>IF(ISBLANK(INDEX('Policy Characteristics'!D:D,MATCH($C1543,'Policy Characteristics'!$C:$C,0))),"",INDEX('Policy Characteristics'!D:D,MATCH($C1543,'Policy Characteristics'!$C:$C,0)))</f>
        <v/>
      </c>
      <c r="K1543" s="446" t="str">
        <f>IF(ISBLANK(INDEX('Policy Characteristics'!E:E,MATCH($C1543,'Policy Characteristics'!$C:$C,0))),"",INDEX('Policy Characteristics'!E:E,MATCH($C1543,'Policy Characteristics'!$C:$C,0)))</f>
        <v>GRA dist solar subsidy</v>
      </c>
      <c r="L1543" s="446">
        <f>IF(ISBLANK(INDEX('Policy Characteristics'!F:F,MATCH($C1543,'Policy Characteristics'!$C:$C,0))),"",INDEX('Policy Characteristics'!F:F,MATCH($C1543,'Policy Characteristics'!$C:$C,0)))</f>
        <v>0</v>
      </c>
      <c r="M1543" s="446">
        <f>IF(ISBLANK(INDEX('Policy Characteristics'!G:G,MATCH($C1543,'Policy Characteristics'!$C:$C,0))),"",INDEX('Policy Characteristics'!G:G,MATCH($C1543,'Policy Characteristics'!$C:$C,0)))</f>
        <v>10</v>
      </c>
      <c r="N1543" s="446">
        <f>IF(ISBLANK(INDEX('Policy Characteristics'!H:H,MATCH($C1543,'Policy Characteristics'!$C:$C,0))),"",INDEX('Policy Characteristics'!H:H,MATCH($C1543,'Policy Characteristics'!$C:$C,0)))</f>
        <v>1</v>
      </c>
      <c r="O1543" s="446" t="str">
        <f>IF(ISBLANK(INDEX('Policy Characteristics'!I:I,MATCH($C1543,'Policy Characteristics'!$C:$C,0))),"",INDEX('Policy Characteristics'!I:I,MATCH($C1543,'Policy Characteristics'!$C:$C,0)))</f>
        <v>weight</v>
      </c>
      <c r="P1543" s="446" t="str">
        <f>IF(ISBLANK(INDEX('Policy Characteristics'!J:J,MATCH($C1543,'Policy Characteristics'!$C:$C,0))),"",INDEX('Policy Characteristics'!J:J,MATCH($C1543,'Policy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3" s="446" t="str">
        <f>IF(ISBLANK(INDEX('Policy Characteristics'!K:K,MATCH($C1543,'Policy Characteristics'!$C:$C,0))),"",INDEX('Policy Characteristics'!K:K,MATCH($C1543,'Policy Characteristics'!$C:$C,0)))</f>
        <v>io-model.html</v>
      </c>
      <c r="R1543" s="446" t="str">
        <f>IF(ISBLANK(INDEX('Policy Characteristics'!L:L,MATCH($C1543,'Policy Characteristics'!$C:$C,0))),"",INDEX('Policy Characteristics'!L:L,MATCH($C1543,'Policy Characteristics'!$C:$C,0)))</f>
        <v/>
      </c>
    </row>
    <row r="1544" spans="1:18" x14ac:dyDescent="0.25">
      <c r="A1544" s="446" t="str">
        <f>IF(ISBLANK(INDEX('Policy Characteristics'!A:A,MATCH($C1544,'Policy Characteristics'!$C:$C,0))),"",INDEX('Policy Characteristics'!A:A,MATCH($C1544,'Policy Characteristics'!$C:$C,0)))</f>
        <v>Government Revenue Accounting</v>
      </c>
      <c r="B1544" s="467" t="str">
        <f>IF(ISBLANK(INDEX('Policy Characteristics'!B:B,MATCH($C1544,'Policy Characteristics'!$C:$C,0))),"",INDEX('Policy Characteristics'!B:B,MATCH($C1544,'Policy Characteristics'!$C:$C,0)))</f>
        <v>Distributed Solar Subsidy</v>
      </c>
      <c r="C1544" s="446" t="str">
        <f t="shared" si="83"/>
        <v>GRA for Distributed Solar Subsidy</v>
      </c>
      <c r="D1544" t="s">
        <v>2965</v>
      </c>
      <c r="F1544" t="s">
        <v>2969</v>
      </c>
      <c r="H1544" s="20">
        <v>573</v>
      </c>
      <c r="I1544" s="467" t="str">
        <f t="shared" si="84"/>
        <v>Yes</v>
      </c>
      <c r="J1544" s="469" t="str">
        <f>IF(ISBLANK(INDEX('Policy Characteristics'!D:D,MATCH($C1544,'Policy Characteristics'!$C:$C,0))),"",INDEX('Policy Characteristics'!D:D,MATCH($C1544,'Policy Characteristics'!$C:$C,0)))</f>
        <v/>
      </c>
      <c r="K1544" s="446" t="str">
        <f>IF(ISBLANK(INDEX('Policy Characteristics'!E:E,MATCH($C1544,'Policy Characteristics'!$C:$C,0))),"",INDEX('Policy Characteristics'!E:E,MATCH($C1544,'Policy Characteristics'!$C:$C,0)))</f>
        <v>GRA dist solar subsidy</v>
      </c>
      <c r="L1544" s="446">
        <f>IF(ISBLANK(INDEX('Policy Characteristics'!F:F,MATCH($C1544,'Policy Characteristics'!$C:$C,0))),"",INDEX('Policy Characteristics'!F:F,MATCH($C1544,'Policy Characteristics'!$C:$C,0)))</f>
        <v>0</v>
      </c>
      <c r="M1544" s="446">
        <f>IF(ISBLANK(INDEX('Policy Characteristics'!G:G,MATCH($C1544,'Policy Characteristics'!$C:$C,0))),"",INDEX('Policy Characteristics'!G:G,MATCH($C1544,'Policy Characteristics'!$C:$C,0)))</f>
        <v>10</v>
      </c>
      <c r="N1544" s="446">
        <f>IF(ISBLANK(INDEX('Policy Characteristics'!H:H,MATCH($C1544,'Policy Characteristics'!$C:$C,0))),"",INDEX('Policy Characteristics'!H:H,MATCH($C1544,'Policy Characteristics'!$C:$C,0)))</f>
        <v>1</v>
      </c>
      <c r="O1544" s="446" t="str">
        <f>IF(ISBLANK(INDEX('Policy Characteristics'!I:I,MATCH($C1544,'Policy Characteristics'!$C:$C,0))),"",INDEX('Policy Characteristics'!I:I,MATCH($C1544,'Policy Characteristics'!$C:$C,0)))</f>
        <v>weight</v>
      </c>
      <c r="P1544" s="446" t="str">
        <f>IF(ISBLANK(INDEX('Policy Characteristics'!J:J,MATCH($C1544,'Policy Characteristics'!$C:$C,0))),"",INDEX('Policy Characteristics'!J:J,MATCH($C1544,'Policy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4" s="446" t="str">
        <f>IF(ISBLANK(INDEX('Policy Characteristics'!K:K,MATCH($C1544,'Policy Characteristics'!$C:$C,0))),"",INDEX('Policy Characteristics'!K:K,MATCH($C1544,'Policy Characteristics'!$C:$C,0)))</f>
        <v>io-model.html</v>
      </c>
      <c r="R1544" s="446" t="str">
        <f>IF(ISBLANK(INDEX('Policy Characteristics'!L:L,MATCH($C1544,'Policy Characteristics'!$C:$C,0))),"",INDEX('Policy Characteristics'!L:L,MATCH($C1544,'Policy Characteristics'!$C:$C,0)))</f>
        <v/>
      </c>
    </row>
    <row r="1545" spans="1:18" x14ac:dyDescent="0.25">
      <c r="A1545" s="446" t="str">
        <f>IF(ISBLANK(INDEX('Policy Characteristics'!A:A,MATCH($C1545,'Policy Characteristics'!$C:$C,0))),"",INDEX('Policy Characteristics'!A:A,MATCH($C1545,'Policy Characteristics'!$C:$C,0)))</f>
        <v>Government Revenue Accounting</v>
      </c>
      <c r="B1545" s="467" t="str">
        <f>IF(ISBLANK(INDEX('Policy Characteristics'!B:B,MATCH($C1545,'Policy Characteristics'!$C:$C,0))),"",INDEX('Policy Characteristics'!B:B,MATCH($C1545,'Policy Characteristics'!$C:$C,0)))</f>
        <v>Distributed Solar Subsidy</v>
      </c>
      <c r="C1545" s="446" t="str">
        <f t="shared" si="83"/>
        <v>GRA for Distributed Solar Subsidy</v>
      </c>
      <c r="D1545" t="s">
        <v>2966</v>
      </c>
      <c r="F1545" t="s">
        <v>2970</v>
      </c>
      <c r="H1545" s="20">
        <v>574</v>
      </c>
      <c r="I1545" s="467" t="str">
        <f t="shared" si="84"/>
        <v>Yes</v>
      </c>
      <c r="J1545" s="469" t="str">
        <f>IF(ISBLANK(INDEX('Policy Characteristics'!D:D,MATCH($C1545,'Policy Characteristics'!$C:$C,0))),"",INDEX('Policy Characteristics'!D:D,MATCH($C1545,'Policy Characteristics'!$C:$C,0)))</f>
        <v/>
      </c>
      <c r="K1545" s="446" t="str">
        <f>IF(ISBLANK(INDEX('Policy Characteristics'!E:E,MATCH($C1545,'Policy Characteristics'!$C:$C,0))),"",INDEX('Policy Characteristics'!E:E,MATCH($C1545,'Policy Characteristics'!$C:$C,0)))</f>
        <v>GRA dist solar subsidy</v>
      </c>
      <c r="L1545" s="446">
        <f>IF(ISBLANK(INDEX('Policy Characteristics'!F:F,MATCH($C1545,'Policy Characteristics'!$C:$C,0))),"",INDEX('Policy Characteristics'!F:F,MATCH($C1545,'Policy Characteristics'!$C:$C,0)))</f>
        <v>0</v>
      </c>
      <c r="M1545" s="446">
        <f>IF(ISBLANK(INDEX('Policy Characteristics'!G:G,MATCH($C1545,'Policy Characteristics'!$C:$C,0))),"",INDEX('Policy Characteristics'!G:G,MATCH($C1545,'Policy Characteristics'!$C:$C,0)))</f>
        <v>10</v>
      </c>
      <c r="N1545" s="446">
        <f>IF(ISBLANK(INDEX('Policy Characteristics'!H:H,MATCH($C1545,'Policy Characteristics'!$C:$C,0))),"",INDEX('Policy Characteristics'!H:H,MATCH($C1545,'Policy Characteristics'!$C:$C,0)))</f>
        <v>1</v>
      </c>
      <c r="O1545" s="446" t="str">
        <f>IF(ISBLANK(INDEX('Policy Characteristics'!I:I,MATCH($C1545,'Policy Characteristics'!$C:$C,0))),"",INDEX('Policy Characteristics'!I:I,MATCH($C1545,'Policy Characteristics'!$C:$C,0)))</f>
        <v>weight</v>
      </c>
      <c r="P1545" s="446" t="str">
        <f>IF(ISBLANK(INDEX('Policy Characteristics'!J:J,MATCH($C1545,'Policy Characteristics'!$C:$C,0))),"",INDEX('Policy Characteristics'!J:J,MATCH($C1545,'Policy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5" s="446" t="str">
        <f>IF(ISBLANK(INDEX('Policy Characteristics'!K:K,MATCH($C1545,'Policy Characteristics'!$C:$C,0))),"",INDEX('Policy Characteristics'!K:K,MATCH($C1545,'Policy Characteristics'!$C:$C,0)))</f>
        <v>io-model.html</v>
      </c>
      <c r="R1545" s="446" t="str">
        <f>IF(ISBLANK(INDEX('Policy Characteristics'!L:L,MATCH($C1545,'Policy Characteristics'!$C:$C,0))),"",INDEX('Policy Characteristics'!L:L,MATCH($C1545,'Policy Characteristics'!$C:$C,0)))</f>
        <v/>
      </c>
    </row>
    <row r="1546" spans="1:18" x14ac:dyDescent="0.25">
      <c r="A1546" s="446" t="str">
        <f>IF(ISBLANK(INDEX('Policy Characteristics'!A:A,MATCH($C1546,'Policy Characteristics'!$C:$C,0))),"",INDEX('Policy Characteristics'!A:A,MATCH($C1546,'Policy Characteristics'!$C:$C,0)))</f>
        <v>Government Revenue Accounting</v>
      </c>
      <c r="B1546" s="467" t="str">
        <f>IF(ISBLANK(INDEX('Policy Characteristics'!B:B,MATCH($C1546,'Policy Characteristics'!$C:$C,0))),"",INDEX('Policy Characteristics'!B:B,MATCH($C1546,'Policy Characteristics'!$C:$C,0)))</f>
        <v>Fuel Subsidy</v>
      </c>
      <c r="C1546" t="s">
        <v>2959</v>
      </c>
      <c r="D1546" t="s">
        <v>2962</v>
      </c>
      <c r="F1546" t="s">
        <v>2967</v>
      </c>
      <c r="H1546" s="20">
        <v>575</v>
      </c>
      <c r="I1546" s="472" t="s">
        <v>43</v>
      </c>
      <c r="J1546" s="469" t="str">
        <f>IF(ISBLANK(INDEX('Policy Characteristics'!D:D,MATCH($C1546,'Policy Characteristics'!$C:$C,0))),"",INDEX('Policy Characteristics'!D:D,MATCH($C1546,'Policy Characteristics'!$C:$C,0)))</f>
        <v/>
      </c>
      <c r="K1546" s="446" t="str">
        <f>IF(ISBLANK(INDEX('Policy Characteristics'!E:E,MATCH($C1546,'Policy Characteristics'!$C:$C,0))),"",INDEX('Policy Characteristics'!E:E,MATCH($C1546,'Policy Characteristics'!$C:$C,0)))</f>
        <v>GRA fuel subsidy</v>
      </c>
      <c r="L1546" s="446">
        <f>IF(ISBLANK(INDEX('Policy Characteristics'!F:F,MATCH($C1546,'Policy Characteristics'!$C:$C,0))),"",INDEX('Policy Characteristics'!F:F,MATCH($C1546,'Policy Characteristics'!$C:$C,0)))</f>
        <v>0</v>
      </c>
      <c r="M1546" s="446">
        <f>IF(ISBLANK(INDEX('Policy Characteristics'!G:G,MATCH($C1546,'Policy Characteristics'!$C:$C,0))),"",INDEX('Policy Characteristics'!G:G,MATCH($C1546,'Policy Characteristics'!$C:$C,0)))</f>
        <v>10</v>
      </c>
      <c r="N1546" s="446">
        <f>IF(ISBLANK(INDEX('Policy Characteristics'!H:H,MATCH($C1546,'Policy Characteristics'!$C:$C,0))),"",INDEX('Policy Characteristics'!H:H,MATCH($C1546,'Policy Characteristics'!$C:$C,0)))</f>
        <v>1</v>
      </c>
      <c r="O1546" s="446" t="str">
        <f>IF(ISBLANK(INDEX('Policy Characteristics'!I:I,MATCH($C1546,'Policy Characteristics'!$C:$C,0))),"",INDEX('Policy Characteristics'!I:I,MATCH($C1546,'Policy Characteristics'!$C:$C,0)))</f>
        <v>weight</v>
      </c>
      <c r="P1546" s="446" t="str">
        <f>IF(ISBLANK(INDEX('Policy Characteristics'!J:J,MATCH($C1546,'Policy Characteristics'!$C:$C,0))),"",INDEX('Policy Characteristics'!J:J,MATCH($C1546,'Policy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6" s="446" t="str">
        <f>IF(ISBLANK(INDEX('Policy Characteristics'!K:K,MATCH($C1546,'Policy Characteristics'!$C:$C,0))),"",INDEX('Policy Characteristics'!K:K,MATCH($C1546,'Policy Characteristics'!$C:$C,0)))</f>
        <v>io-model.html</v>
      </c>
      <c r="R1546" s="446" t="str">
        <f>IF(ISBLANK(INDEX('Policy Characteristics'!L:L,MATCH($C1546,'Policy Characteristics'!$C:$C,0))),"",INDEX('Policy Characteristics'!L:L,MATCH($C1546,'Policy Characteristics'!$C:$C,0)))</f>
        <v/>
      </c>
    </row>
    <row r="1547" spans="1:18" x14ac:dyDescent="0.25">
      <c r="A1547" s="446" t="str">
        <f>IF(ISBLANK(INDEX('Policy Characteristics'!A:A,MATCH($C1547,'Policy Characteristics'!$C:$C,0))),"",INDEX('Policy Characteristics'!A:A,MATCH($C1547,'Policy Characteristics'!$C:$C,0)))</f>
        <v>Government Revenue Accounting</v>
      </c>
      <c r="B1547" s="467" t="str">
        <f>IF(ISBLANK(INDEX('Policy Characteristics'!B:B,MATCH($C1547,'Policy Characteristics'!$C:$C,0))),"",INDEX('Policy Characteristics'!B:B,MATCH($C1547,'Policy Characteristics'!$C:$C,0)))</f>
        <v>Fuel Subsidy</v>
      </c>
      <c r="C1547" s="446" t="str">
        <f t="shared" ref="C1547:C1550" si="85">C$1546</f>
        <v>GRA for Fuel Subsidies</v>
      </c>
      <c r="D1547" t="s">
        <v>2963</v>
      </c>
      <c r="F1547" t="s">
        <v>2978</v>
      </c>
      <c r="H1547" s="20">
        <v>576</v>
      </c>
      <c r="I1547" s="467" t="str">
        <f t="shared" ref="I1547:I1555" si="86">I$1546</f>
        <v>Yes</v>
      </c>
      <c r="J1547" s="469" t="str">
        <f>IF(ISBLANK(INDEX('Policy Characteristics'!D:D,MATCH($C1547,'Policy Characteristics'!$C:$C,0))),"",INDEX('Policy Characteristics'!D:D,MATCH($C1547,'Policy Characteristics'!$C:$C,0)))</f>
        <v/>
      </c>
      <c r="K1547" s="446" t="str">
        <f>IF(ISBLANK(INDEX('Policy Characteristics'!E:E,MATCH($C1547,'Policy Characteristics'!$C:$C,0))),"",INDEX('Policy Characteristics'!E:E,MATCH($C1547,'Policy Characteristics'!$C:$C,0)))</f>
        <v>GRA fuel subsidy</v>
      </c>
      <c r="L1547" s="446">
        <f>IF(ISBLANK(INDEX('Policy Characteristics'!F:F,MATCH($C1547,'Policy Characteristics'!$C:$C,0))),"",INDEX('Policy Characteristics'!F:F,MATCH($C1547,'Policy Characteristics'!$C:$C,0)))</f>
        <v>0</v>
      </c>
      <c r="M1547" s="446">
        <f>IF(ISBLANK(INDEX('Policy Characteristics'!G:G,MATCH($C1547,'Policy Characteristics'!$C:$C,0))),"",INDEX('Policy Characteristics'!G:G,MATCH($C1547,'Policy Characteristics'!$C:$C,0)))</f>
        <v>10</v>
      </c>
      <c r="N1547" s="446">
        <f>IF(ISBLANK(INDEX('Policy Characteristics'!H:H,MATCH($C1547,'Policy Characteristics'!$C:$C,0))),"",INDEX('Policy Characteristics'!H:H,MATCH($C1547,'Policy Characteristics'!$C:$C,0)))</f>
        <v>1</v>
      </c>
      <c r="O1547" s="446" t="str">
        <f>IF(ISBLANK(INDEX('Policy Characteristics'!I:I,MATCH($C1547,'Policy Characteristics'!$C:$C,0))),"",INDEX('Policy Characteristics'!I:I,MATCH($C1547,'Policy Characteristics'!$C:$C,0)))</f>
        <v>weight</v>
      </c>
      <c r="P1547" s="446" t="str">
        <f>IF(ISBLANK(INDEX('Policy Characteristics'!J:J,MATCH($C1547,'Policy Characteristics'!$C:$C,0))),"",INDEX('Policy Characteristics'!J:J,MATCH($C1547,'Policy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7" s="446" t="str">
        <f>IF(ISBLANK(INDEX('Policy Characteristics'!K:K,MATCH($C1547,'Policy Characteristics'!$C:$C,0))),"",INDEX('Policy Characteristics'!K:K,MATCH($C1547,'Policy Characteristics'!$C:$C,0)))</f>
        <v>io-model.html</v>
      </c>
      <c r="R1547" s="446" t="str">
        <f>IF(ISBLANK(INDEX('Policy Characteristics'!L:L,MATCH($C1547,'Policy Characteristics'!$C:$C,0))),"",INDEX('Policy Characteristics'!L:L,MATCH($C1547,'Policy Characteristics'!$C:$C,0)))</f>
        <v/>
      </c>
    </row>
    <row r="1548" spans="1:18" x14ac:dyDescent="0.25">
      <c r="A1548" s="446" t="str">
        <f>IF(ISBLANK(INDEX('Policy Characteristics'!A:A,MATCH($C1548,'Policy Characteristics'!$C:$C,0))),"",INDEX('Policy Characteristics'!A:A,MATCH($C1548,'Policy Characteristics'!$C:$C,0)))</f>
        <v>Government Revenue Accounting</v>
      </c>
      <c r="B1548" s="467" t="str">
        <f>IF(ISBLANK(INDEX('Policy Characteristics'!B:B,MATCH($C1548,'Policy Characteristics'!$C:$C,0))),"",INDEX('Policy Characteristics'!B:B,MATCH($C1548,'Policy Characteristics'!$C:$C,0)))</f>
        <v>Fuel Subsidy</v>
      </c>
      <c r="C1548" s="446" t="str">
        <f t="shared" si="85"/>
        <v>GRA for Fuel Subsidies</v>
      </c>
      <c r="D1548" t="s">
        <v>2964</v>
      </c>
      <c r="F1548" t="s">
        <v>2968</v>
      </c>
      <c r="H1548" s="20">
        <v>577</v>
      </c>
      <c r="I1548" s="467" t="str">
        <f t="shared" si="86"/>
        <v>Yes</v>
      </c>
      <c r="J1548" s="469" t="str">
        <f>IF(ISBLANK(INDEX('Policy Characteristics'!D:D,MATCH($C1548,'Policy Characteristics'!$C:$C,0))),"",INDEX('Policy Characteristics'!D:D,MATCH($C1548,'Policy Characteristics'!$C:$C,0)))</f>
        <v/>
      </c>
      <c r="K1548" s="446" t="str">
        <f>IF(ISBLANK(INDEX('Policy Characteristics'!E:E,MATCH($C1548,'Policy Characteristics'!$C:$C,0))),"",INDEX('Policy Characteristics'!E:E,MATCH($C1548,'Policy Characteristics'!$C:$C,0)))</f>
        <v>GRA fuel subsidy</v>
      </c>
      <c r="L1548" s="446">
        <f>IF(ISBLANK(INDEX('Policy Characteristics'!F:F,MATCH($C1548,'Policy Characteristics'!$C:$C,0))),"",INDEX('Policy Characteristics'!F:F,MATCH($C1548,'Policy Characteristics'!$C:$C,0)))</f>
        <v>0</v>
      </c>
      <c r="M1548" s="446">
        <f>IF(ISBLANK(INDEX('Policy Characteristics'!G:G,MATCH($C1548,'Policy Characteristics'!$C:$C,0))),"",INDEX('Policy Characteristics'!G:G,MATCH($C1548,'Policy Characteristics'!$C:$C,0)))</f>
        <v>10</v>
      </c>
      <c r="N1548" s="446">
        <f>IF(ISBLANK(INDEX('Policy Characteristics'!H:H,MATCH($C1548,'Policy Characteristics'!$C:$C,0))),"",INDEX('Policy Characteristics'!H:H,MATCH($C1548,'Policy Characteristics'!$C:$C,0)))</f>
        <v>1</v>
      </c>
      <c r="O1548" s="446" t="str">
        <f>IF(ISBLANK(INDEX('Policy Characteristics'!I:I,MATCH($C1548,'Policy Characteristics'!$C:$C,0))),"",INDEX('Policy Characteristics'!I:I,MATCH($C1548,'Policy Characteristics'!$C:$C,0)))</f>
        <v>weight</v>
      </c>
      <c r="P1548" s="446" t="str">
        <f>IF(ISBLANK(INDEX('Policy Characteristics'!J:J,MATCH($C1548,'Policy Characteristics'!$C:$C,0))),"",INDEX('Policy Characteristics'!J:J,MATCH($C1548,'Policy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8" s="446" t="str">
        <f>IF(ISBLANK(INDEX('Policy Characteristics'!K:K,MATCH($C1548,'Policy Characteristics'!$C:$C,0))),"",INDEX('Policy Characteristics'!K:K,MATCH($C1548,'Policy Characteristics'!$C:$C,0)))</f>
        <v>io-model.html</v>
      </c>
      <c r="R1548" s="446" t="str">
        <f>IF(ISBLANK(INDEX('Policy Characteristics'!L:L,MATCH($C1548,'Policy Characteristics'!$C:$C,0))),"",INDEX('Policy Characteristics'!L:L,MATCH($C1548,'Policy Characteristics'!$C:$C,0)))</f>
        <v/>
      </c>
    </row>
    <row r="1549" spans="1:18" x14ac:dyDescent="0.25">
      <c r="A1549" s="446" t="str">
        <f>IF(ISBLANK(INDEX('Policy Characteristics'!A:A,MATCH($C1549,'Policy Characteristics'!$C:$C,0))),"",INDEX('Policy Characteristics'!A:A,MATCH($C1549,'Policy Characteristics'!$C:$C,0)))</f>
        <v>Government Revenue Accounting</v>
      </c>
      <c r="B1549" s="467" t="str">
        <f>IF(ISBLANK(INDEX('Policy Characteristics'!B:B,MATCH($C1549,'Policy Characteristics'!$C:$C,0))),"",INDEX('Policy Characteristics'!B:B,MATCH($C1549,'Policy Characteristics'!$C:$C,0)))</f>
        <v>Fuel Subsidy</v>
      </c>
      <c r="C1549" s="446" t="str">
        <f t="shared" si="85"/>
        <v>GRA for Fuel Subsidies</v>
      </c>
      <c r="D1549" t="s">
        <v>2965</v>
      </c>
      <c r="F1549" t="s">
        <v>2969</v>
      </c>
      <c r="H1549" s="20">
        <v>578</v>
      </c>
      <c r="I1549" s="467" t="str">
        <f t="shared" si="86"/>
        <v>Yes</v>
      </c>
      <c r="J1549" s="469" t="str">
        <f>IF(ISBLANK(INDEX('Policy Characteristics'!D:D,MATCH($C1549,'Policy Characteristics'!$C:$C,0))),"",INDEX('Policy Characteristics'!D:D,MATCH($C1549,'Policy Characteristics'!$C:$C,0)))</f>
        <v/>
      </c>
      <c r="K1549" s="446" t="str">
        <f>IF(ISBLANK(INDEX('Policy Characteristics'!E:E,MATCH($C1549,'Policy Characteristics'!$C:$C,0))),"",INDEX('Policy Characteristics'!E:E,MATCH($C1549,'Policy Characteristics'!$C:$C,0)))</f>
        <v>GRA fuel subsidy</v>
      </c>
      <c r="L1549" s="446">
        <f>IF(ISBLANK(INDEX('Policy Characteristics'!F:F,MATCH($C1549,'Policy Characteristics'!$C:$C,0))),"",INDEX('Policy Characteristics'!F:F,MATCH($C1549,'Policy Characteristics'!$C:$C,0)))</f>
        <v>0</v>
      </c>
      <c r="M1549" s="446">
        <f>IF(ISBLANK(INDEX('Policy Characteristics'!G:G,MATCH($C1549,'Policy Characteristics'!$C:$C,0))),"",INDEX('Policy Characteristics'!G:G,MATCH($C1549,'Policy Characteristics'!$C:$C,0)))</f>
        <v>10</v>
      </c>
      <c r="N1549" s="446">
        <f>IF(ISBLANK(INDEX('Policy Characteristics'!H:H,MATCH($C1549,'Policy Characteristics'!$C:$C,0))),"",INDEX('Policy Characteristics'!H:H,MATCH($C1549,'Policy Characteristics'!$C:$C,0)))</f>
        <v>1</v>
      </c>
      <c r="O1549" s="446" t="str">
        <f>IF(ISBLANK(INDEX('Policy Characteristics'!I:I,MATCH($C1549,'Policy Characteristics'!$C:$C,0))),"",INDEX('Policy Characteristics'!I:I,MATCH($C1549,'Policy Characteristics'!$C:$C,0)))</f>
        <v>weight</v>
      </c>
      <c r="P1549" s="446" t="str">
        <f>IF(ISBLANK(INDEX('Policy Characteristics'!J:J,MATCH($C1549,'Policy Characteristics'!$C:$C,0))),"",INDEX('Policy Characteristics'!J:J,MATCH($C1549,'Policy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9" s="446" t="str">
        <f>IF(ISBLANK(INDEX('Policy Characteristics'!K:K,MATCH($C1549,'Policy Characteristics'!$C:$C,0))),"",INDEX('Policy Characteristics'!K:K,MATCH($C1549,'Policy Characteristics'!$C:$C,0)))</f>
        <v>io-model.html</v>
      </c>
      <c r="R1549" s="446" t="str">
        <f>IF(ISBLANK(INDEX('Policy Characteristics'!L:L,MATCH($C1549,'Policy Characteristics'!$C:$C,0))),"",INDEX('Policy Characteristics'!L:L,MATCH($C1549,'Policy Characteristics'!$C:$C,0)))</f>
        <v/>
      </c>
    </row>
    <row r="1550" spans="1:18" x14ac:dyDescent="0.25">
      <c r="A1550" s="446" t="str">
        <f>IF(ISBLANK(INDEX('Policy Characteristics'!A:A,MATCH($C1550,'Policy Characteristics'!$C:$C,0))),"",INDEX('Policy Characteristics'!A:A,MATCH($C1550,'Policy Characteristics'!$C:$C,0)))</f>
        <v>Government Revenue Accounting</v>
      </c>
      <c r="B1550" s="467" t="str">
        <f>IF(ISBLANK(INDEX('Policy Characteristics'!B:B,MATCH($C1550,'Policy Characteristics'!$C:$C,0))),"",INDEX('Policy Characteristics'!B:B,MATCH($C1550,'Policy Characteristics'!$C:$C,0)))</f>
        <v>Fuel Subsidy</v>
      </c>
      <c r="C1550" s="446" t="str">
        <f t="shared" si="85"/>
        <v>GRA for Fuel Subsidies</v>
      </c>
      <c r="D1550" t="s">
        <v>2966</v>
      </c>
      <c r="F1550" t="s">
        <v>2970</v>
      </c>
      <c r="H1550" s="20">
        <v>579</v>
      </c>
      <c r="I1550" s="467" t="str">
        <f t="shared" si="86"/>
        <v>Yes</v>
      </c>
      <c r="J1550" s="469" t="str">
        <f>IF(ISBLANK(INDEX('Policy Characteristics'!D:D,MATCH($C1550,'Policy Characteristics'!$C:$C,0))),"",INDEX('Policy Characteristics'!D:D,MATCH($C1550,'Policy Characteristics'!$C:$C,0)))</f>
        <v/>
      </c>
      <c r="K1550" s="446" t="str">
        <f>IF(ISBLANK(INDEX('Policy Characteristics'!E:E,MATCH($C1550,'Policy Characteristics'!$C:$C,0))),"",INDEX('Policy Characteristics'!E:E,MATCH($C1550,'Policy Characteristics'!$C:$C,0)))</f>
        <v>GRA fuel subsidy</v>
      </c>
      <c r="L1550" s="446">
        <f>IF(ISBLANK(INDEX('Policy Characteristics'!F:F,MATCH($C1550,'Policy Characteristics'!$C:$C,0))),"",INDEX('Policy Characteristics'!F:F,MATCH($C1550,'Policy Characteristics'!$C:$C,0)))</f>
        <v>0</v>
      </c>
      <c r="M1550" s="446">
        <f>IF(ISBLANK(INDEX('Policy Characteristics'!G:G,MATCH($C1550,'Policy Characteristics'!$C:$C,0))),"",INDEX('Policy Characteristics'!G:G,MATCH($C1550,'Policy Characteristics'!$C:$C,0)))</f>
        <v>10</v>
      </c>
      <c r="N1550" s="446">
        <f>IF(ISBLANK(INDEX('Policy Characteristics'!H:H,MATCH($C1550,'Policy Characteristics'!$C:$C,0))),"",INDEX('Policy Characteristics'!H:H,MATCH($C1550,'Policy Characteristics'!$C:$C,0)))</f>
        <v>1</v>
      </c>
      <c r="O1550" s="446" t="str">
        <f>IF(ISBLANK(INDEX('Policy Characteristics'!I:I,MATCH($C1550,'Policy Characteristics'!$C:$C,0))),"",INDEX('Policy Characteristics'!I:I,MATCH($C1550,'Policy Characteristics'!$C:$C,0)))</f>
        <v>weight</v>
      </c>
      <c r="P1550" s="446" t="str">
        <f>IF(ISBLANK(INDEX('Policy Characteristics'!J:J,MATCH($C1550,'Policy Characteristics'!$C:$C,0))),"",INDEX('Policy Characteristics'!J:J,MATCH($C1550,'Policy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0" s="446" t="str">
        <f>IF(ISBLANK(INDEX('Policy Characteristics'!K:K,MATCH($C1550,'Policy Characteristics'!$C:$C,0))),"",INDEX('Policy Characteristics'!K:K,MATCH($C1550,'Policy Characteristics'!$C:$C,0)))</f>
        <v>io-model.html</v>
      </c>
      <c r="R1550" s="446" t="str">
        <f>IF(ISBLANK(INDEX('Policy Characteristics'!L:L,MATCH($C1550,'Policy Characteristics'!$C:$C,0))),"",INDEX('Policy Characteristics'!L:L,MATCH($C1550,'Policy Characteristics'!$C:$C,0)))</f>
        <v/>
      </c>
    </row>
    <row r="1551" spans="1:18" x14ac:dyDescent="0.25">
      <c r="A1551" s="446" t="str">
        <f>IF(ISBLANK(INDEX('Policy Characteristics'!A:A,MATCH($C1551,'Policy Characteristics'!$C:$C,0))),"",INDEX('Policy Characteristics'!A:A,MATCH($C1551,'Policy Characteristics'!$C:$C,0)))</f>
        <v>Government Revenue Accounting</v>
      </c>
      <c r="B1551" s="467" t="str">
        <f>IF(ISBLANK(INDEX('Policy Characteristics'!B:B,MATCH($C1551,'Policy Characteristics'!$C:$C,0))),"",INDEX('Policy Characteristics'!B:B,MATCH($C1551,'Policy Characteristics'!$C:$C,0)))</f>
        <v>CCS Subsidy</v>
      </c>
      <c r="C1551" t="s">
        <v>3625</v>
      </c>
      <c r="D1551" t="s">
        <v>2962</v>
      </c>
      <c r="F1551" t="s">
        <v>2967</v>
      </c>
      <c r="H1551" s="20">
        <v>2252</v>
      </c>
      <c r="I1551" s="472" t="s">
        <v>43</v>
      </c>
      <c r="J1551" s="469" t="str">
        <f>IF(ISBLANK(INDEX('Policy Characteristics'!D:D,MATCH($C1551,'Policy Characteristics'!$C:$C,0))),"",INDEX('Policy Characteristics'!D:D,MATCH($C1551,'Policy Characteristics'!$C:$C,0)))</f>
        <v/>
      </c>
      <c r="K1551" s="446" t="str">
        <f>IF(ISBLANK(INDEX('Policy Characteristics'!E:E,MATCH($C1551,'Policy Characteristics'!$C:$C,0))),"",INDEX('Policy Characteristics'!E:E,MATCH($C1551,'Policy Characteristics'!$C:$C,0)))</f>
        <v>GRA CCS subsidy</v>
      </c>
      <c r="L1551" s="446">
        <f>IF(ISBLANK(INDEX('Policy Characteristics'!F:F,MATCH($C1551,'Policy Characteristics'!$C:$C,0))),"",INDEX('Policy Characteristics'!F:F,MATCH($C1551,'Policy Characteristics'!$C:$C,0)))</f>
        <v>0</v>
      </c>
      <c r="M1551" s="446">
        <f>IF(ISBLANK(INDEX('Policy Characteristics'!G:G,MATCH($C1551,'Policy Characteristics'!$C:$C,0))),"",INDEX('Policy Characteristics'!G:G,MATCH($C1551,'Policy Characteristics'!$C:$C,0)))</f>
        <v>10</v>
      </c>
      <c r="N1551" s="446">
        <f>IF(ISBLANK(INDEX('Policy Characteristics'!H:H,MATCH($C1551,'Policy Characteristics'!$C:$C,0))),"",INDEX('Policy Characteristics'!H:H,MATCH($C1551,'Policy Characteristics'!$C:$C,0)))</f>
        <v>1</v>
      </c>
      <c r="O1551" s="446" t="str">
        <f>IF(ISBLANK(INDEX('Policy Characteristics'!I:I,MATCH($C1551,'Policy Characteristics'!$C:$C,0))),"",INDEX('Policy Characteristics'!I:I,MATCH($C1551,'Policy Characteristics'!$C:$C,0)))</f>
        <v>weight</v>
      </c>
      <c r="P1551" s="446" t="str">
        <f>IF(ISBLANK(INDEX('Policy Characteristics'!J:J,MATCH($C1551,'Policy Characteristics'!$C:$C,0))),"",INDEX('Policy Characteristics'!J:J,MATCH($C1551,'Policy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1" s="446" t="str">
        <f>IF(ISBLANK(INDEX('Policy Characteristics'!K:K,MATCH($C1551,'Policy Characteristics'!$C:$C,0))),"",INDEX('Policy Characteristics'!K:K,MATCH($C1551,'Policy Characteristics'!$C:$C,0)))</f>
        <v>io-model.html</v>
      </c>
      <c r="R1551" s="446" t="str">
        <f>IF(ISBLANK(INDEX('Policy Characteristics'!L:L,MATCH($C1551,'Policy Characteristics'!$C:$C,0))),"",INDEX('Policy Characteristics'!L:L,MATCH($C1551,'Policy Characteristics'!$C:$C,0)))</f>
        <v/>
      </c>
    </row>
    <row r="1552" spans="1:18" x14ac:dyDescent="0.25">
      <c r="A1552" s="446" t="str">
        <f>IF(ISBLANK(INDEX('Policy Characteristics'!A:A,MATCH($C1552,'Policy Characteristics'!$C:$C,0))),"",INDEX('Policy Characteristics'!A:A,MATCH($C1552,'Policy Characteristics'!$C:$C,0)))</f>
        <v>Government Revenue Accounting</v>
      </c>
      <c r="B1552" s="467" t="str">
        <f>IF(ISBLANK(INDEX('Policy Characteristics'!B:B,MATCH($C1552,'Policy Characteristics'!$C:$C,0))),"",INDEX('Policy Characteristics'!B:B,MATCH($C1552,'Policy Characteristics'!$C:$C,0)))</f>
        <v>CCS Subsidy</v>
      </c>
      <c r="C1552" s="446" t="str">
        <f>C$1551</f>
        <v>GRA for CCS Subsidies</v>
      </c>
      <c r="D1552" t="s">
        <v>2963</v>
      </c>
      <c r="F1552" t="s">
        <v>2978</v>
      </c>
      <c r="H1552" s="20">
        <v>2253</v>
      </c>
      <c r="I1552" s="467" t="str">
        <f t="shared" si="86"/>
        <v>Yes</v>
      </c>
      <c r="J1552" s="469" t="str">
        <f>IF(ISBLANK(INDEX('Policy Characteristics'!D:D,MATCH($C1552,'Policy Characteristics'!$C:$C,0))),"",INDEX('Policy Characteristics'!D:D,MATCH($C1552,'Policy Characteristics'!$C:$C,0)))</f>
        <v/>
      </c>
      <c r="K1552" s="446" t="str">
        <f>IF(ISBLANK(INDEX('Policy Characteristics'!E:E,MATCH($C1552,'Policy Characteristics'!$C:$C,0))),"",INDEX('Policy Characteristics'!E:E,MATCH($C1552,'Policy Characteristics'!$C:$C,0)))</f>
        <v>GRA CCS subsidy</v>
      </c>
      <c r="L1552" s="446">
        <f>IF(ISBLANK(INDEX('Policy Characteristics'!F:F,MATCH($C1552,'Policy Characteristics'!$C:$C,0))),"",INDEX('Policy Characteristics'!F:F,MATCH($C1552,'Policy Characteristics'!$C:$C,0)))</f>
        <v>0</v>
      </c>
      <c r="M1552" s="446">
        <f>IF(ISBLANK(INDEX('Policy Characteristics'!G:G,MATCH($C1552,'Policy Characteristics'!$C:$C,0))),"",INDEX('Policy Characteristics'!G:G,MATCH($C1552,'Policy Characteristics'!$C:$C,0)))</f>
        <v>10</v>
      </c>
      <c r="N1552" s="446">
        <f>IF(ISBLANK(INDEX('Policy Characteristics'!H:H,MATCH($C1552,'Policy Characteristics'!$C:$C,0))),"",INDEX('Policy Characteristics'!H:H,MATCH($C1552,'Policy Characteristics'!$C:$C,0)))</f>
        <v>1</v>
      </c>
      <c r="O1552" s="446" t="str">
        <f>IF(ISBLANK(INDEX('Policy Characteristics'!I:I,MATCH($C1552,'Policy Characteristics'!$C:$C,0))),"",INDEX('Policy Characteristics'!I:I,MATCH($C1552,'Policy Characteristics'!$C:$C,0)))</f>
        <v>weight</v>
      </c>
      <c r="P1552" s="446" t="str">
        <f>IF(ISBLANK(INDEX('Policy Characteristics'!J:J,MATCH($C1552,'Policy Characteristics'!$C:$C,0))),"",INDEX('Policy Characteristics'!J:J,MATCH($C1552,'Policy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2" s="446" t="str">
        <f>IF(ISBLANK(INDEX('Policy Characteristics'!K:K,MATCH($C1552,'Policy Characteristics'!$C:$C,0))),"",INDEX('Policy Characteristics'!K:K,MATCH($C1552,'Policy Characteristics'!$C:$C,0)))</f>
        <v>io-model.html</v>
      </c>
      <c r="R1552" s="446" t="str">
        <f>IF(ISBLANK(INDEX('Policy Characteristics'!L:L,MATCH($C1552,'Policy Characteristics'!$C:$C,0))),"",INDEX('Policy Characteristics'!L:L,MATCH($C1552,'Policy Characteristics'!$C:$C,0)))</f>
        <v/>
      </c>
    </row>
    <row r="1553" spans="1:18" x14ac:dyDescent="0.25">
      <c r="A1553" s="446" t="str">
        <f>IF(ISBLANK(INDEX('Policy Characteristics'!A:A,MATCH($C1553,'Policy Characteristics'!$C:$C,0))),"",INDEX('Policy Characteristics'!A:A,MATCH($C1553,'Policy Characteristics'!$C:$C,0)))</f>
        <v>Government Revenue Accounting</v>
      </c>
      <c r="B1553" s="467" t="str">
        <f>IF(ISBLANK(INDEX('Policy Characteristics'!B:B,MATCH($C1553,'Policy Characteristics'!$C:$C,0))),"",INDEX('Policy Characteristics'!B:B,MATCH($C1553,'Policy Characteristics'!$C:$C,0)))</f>
        <v>CCS Subsidy</v>
      </c>
      <c r="C1553" s="446" t="str">
        <f t="shared" ref="C1553:C1555" si="87">C$1551</f>
        <v>GRA for CCS Subsidies</v>
      </c>
      <c r="D1553" t="s">
        <v>2964</v>
      </c>
      <c r="F1553" t="s">
        <v>2968</v>
      </c>
      <c r="H1553" s="20">
        <v>2254</v>
      </c>
      <c r="I1553" s="467" t="str">
        <f t="shared" si="86"/>
        <v>Yes</v>
      </c>
      <c r="J1553" s="469" t="str">
        <f>IF(ISBLANK(INDEX('Policy Characteristics'!D:D,MATCH($C1553,'Policy Characteristics'!$C:$C,0))),"",INDEX('Policy Characteristics'!D:D,MATCH($C1553,'Policy Characteristics'!$C:$C,0)))</f>
        <v/>
      </c>
      <c r="K1553" s="446" t="str">
        <f>IF(ISBLANK(INDEX('Policy Characteristics'!E:E,MATCH($C1553,'Policy Characteristics'!$C:$C,0))),"",INDEX('Policy Characteristics'!E:E,MATCH($C1553,'Policy Characteristics'!$C:$C,0)))</f>
        <v>GRA CCS subsidy</v>
      </c>
      <c r="L1553" s="446">
        <f>IF(ISBLANK(INDEX('Policy Characteristics'!F:F,MATCH($C1553,'Policy Characteristics'!$C:$C,0))),"",INDEX('Policy Characteristics'!F:F,MATCH($C1553,'Policy Characteristics'!$C:$C,0)))</f>
        <v>0</v>
      </c>
      <c r="M1553" s="446">
        <f>IF(ISBLANK(INDEX('Policy Characteristics'!G:G,MATCH($C1553,'Policy Characteristics'!$C:$C,0))),"",INDEX('Policy Characteristics'!G:G,MATCH($C1553,'Policy Characteristics'!$C:$C,0)))</f>
        <v>10</v>
      </c>
      <c r="N1553" s="446">
        <f>IF(ISBLANK(INDEX('Policy Characteristics'!H:H,MATCH($C1553,'Policy Characteristics'!$C:$C,0))),"",INDEX('Policy Characteristics'!H:H,MATCH($C1553,'Policy Characteristics'!$C:$C,0)))</f>
        <v>1</v>
      </c>
      <c r="O1553" s="446" t="str">
        <f>IF(ISBLANK(INDEX('Policy Characteristics'!I:I,MATCH($C1553,'Policy Characteristics'!$C:$C,0))),"",INDEX('Policy Characteristics'!I:I,MATCH($C1553,'Policy Characteristics'!$C:$C,0)))</f>
        <v>weight</v>
      </c>
      <c r="P1553" s="446" t="str">
        <f>IF(ISBLANK(INDEX('Policy Characteristics'!J:J,MATCH($C1553,'Policy Characteristics'!$C:$C,0))),"",INDEX('Policy Characteristics'!J:J,MATCH($C1553,'Policy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3" s="446" t="str">
        <f>IF(ISBLANK(INDEX('Policy Characteristics'!K:K,MATCH($C1553,'Policy Characteristics'!$C:$C,0))),"",INDEX('Policy Characteristics'!K:K,MATCH($C1553,'Policy Characteristics'!$C:$C,0)))</f>
        <v>io-model.html</v>
      </c>
      <c r="R1553" s="446" t="str">
        <f>IF(ISBLANK(INDEX('Policy Characteristics'!L:L,MATCH($C1553,'Policy Characteristics'!$C:$C,0))),"",INDEX('Policy Characteristics'!L:L,MATCH($C1553,'Policy Characteristics'!$C:$C,0)))</f>
        <v/>
      </c>
    </row>
    <row r="1554" spans="1:18" x14ac:dyDescent="0.25">
      <c r="A1554" s="446" t="str">
        <f>IF(ISBLANK(INDEX('Policy Characteristics'!A:A,MATCH($C1554,'Policy Characteristics'!$C:$C,0))),"",INDEX('Policy Characteristics'!A:A,MATCH($C1554,'Policy Characteristics'!$C:$C,0)))</f>
        <v>Government Revenue Accounting</v>
      </c>
      <c r="B1554" s="467" t="str">
        <f>IF(ISBLANK(INDEX('Policy Characteristics'!B:B,MATCH($C1554,'Policy Characteristics'!$C:$C,0))),"",INDEX('Policy Characteristics'!B:B,MATCH($C1554,'Policy Characteristics'!$C:$C,0)))</f>
        <v>CCS Subsidy</v>
      </c>
      <c r="C1554" s="446" t="str">
        <f t="shared" si="87"/>
        <v>GRA for CCS Subsidies</v>
      </c>
      <c r="D1554" t="s">
        <v>2965</v>
      </c>
      <c r="F1554" t="s">
        <v>2969</v>
      </c>
      <c r="H1554" s="20">
        <v>2255</v>
      </c>
      <c r="I1554" s="467" t="str">
        <f t="shared" si="86"/>
        <v>Yes</v>
      </c>
      <c r="J1554" s="469" t="str">
        <f>IF(ISBLANK(INDEX('Policy Characteristics'!D:D,MATCH($C1554,'Policy Characteristics'!$C:$C,0))),"",INDEX('Policy Characteristics'!D:D,MATCH($C1554,'Policy Characteristics'!$C:$C,0)))</f>
        <v/>
      </c>
      <c r="K1554" s="446" t="str">
        <f>IF(ISBLANK(INDEX('Policy Characteristics'!E:E,MATCH($C1554,'Policy Characteristics'!$C:$C,0))),"",INDEX('Policy Characteristics'!E:E,MATCH($C1554,'Policy Characteristics'!$C:$C,0)))</f>
        <v>GRA CCS subsidy</v>
      </c>
      <c r="L1554" s="446">
        <f>IF(ISBLANK(INDEX('Policy Characteristics'!F:F,MATCH($C1554,'Policy Characteristics'!$C:$C,0))),"",INDEX('Policy Characteristics'!F:F,MATCH($C1554,'Policy Characteristics'!$C:$C,0)))</f>
        <v>0</v>
      </c>
      <c r="M1554" s="446">
        <f>IF(ISBLANK(INDEX('Policy Characteristics'!G:G,MATCH($C1554,'Policy Characteristics'!$C:$C,0))),"",INDEX('Policy Characteristics'!G:G,MATCH($C1554,'Policy Characteristics'!$C:$C,0)))</f>
        <v>10</v>
      </c>
      <c r="N1554" s="446">
        <f>IF(ISBLANK(INDEX('Policy Characteristics'!H:H,MATCH($C1554,'Policy Characteristics'!$C:$C,0))),"",INDEX('Policy Characteristics'!H:H,MATCH($C1554,'Policy Characteristics'!$C:$C,0)))</f>
        <v>1</v>
      </c>
      <c r="O1554" s="446" t="str">
        <f>IF(ISBLANK(INDEX('Policy Characteristics'!I:I,MATCH($C1554,'Policy Characteristics'!$C:$C,0))),"",INDEX('Policy Characteristics'!I:I,MATCH($C1554,'Policy Characteristics'!$C:$C,0)))</f>
        <v>weight</v>
      </c>
      <c r="P1554" s="446" t="str">
        <f>IF(ISBLANK(INDEX('Policy Characteristics'!J:J,MATCH($C1554,'Policy Characteristics'!$C:$C,0))),"",INDEX('Policy Characteristics'!J:J,MATCH($C1554,'Policy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4" s="446" t="str">
        <f>IF(ISBLANK(INDEX('Policy Characteristics'!K:K,MATCH($C1554,'Policy Characteristics'!$C:$C,0))),"",INDEX('Policy Characteristics'!K:K,MATCH($C1554,'Policy Characteristics'!$C:$C,0)))</f>
        <v>io-model.html</v>
      </c>
      <c r="R1554" s="446" t="str">
        <f>IF(ISBLANK(INDEX('Policy Characteristics'!L:L,MATCH($C1554,'Policy Characteristics'!$C:$C,0))),"",INDEX('Policy Characteristics'!L:L,MATCH($C1554,'Policy Characteristics'!$C:$C,0)))</f>
        <v/>
      </c>
    </row>
    <row r="1555" spans="1:18" x14ac:dyDescent="0.25">
      <c r="A1555" s="446" t="str">
        <f>IF(ISBLANK(INDEX('Policy Characteristics'!A:A,MATCH($C1555,'Policy Characteristics'!$C:$C,0))),"",INDEX('Policy Characteristics'!A:A,MATCH($C1555,'Policy Characteristics'!$C:$C,0)))</f>
        <v>Government Revenue Accounting</v>
      </c>
      <c r="B1555" s="467" t="str">
        <f>IF(ISBLANK(INDEX('Policy Characteristics'!B:B,MATCH($C1555,'Policy Characteristics'!$C:$C,0))),"",INDEX('Policy Characteristics'!B:B,MATCH($C1555,'Policy Characteristics'!$C:$C,0)))</f>
        <v>CCS Subsidy</v>
      </c>
      <c r="C1555" s="446" t="str">
        <f t="shared" si="87"/>
        <v>GRA for CCS Subsidies</v>
      </c>
      <c r="D1555" t="s">
        <v>2966</v>
      </c>
      <c r="F1555" t="s">
        <v>2970</v>
      </c>
      <c r="H1555" s="20">
        <v>2256</v>
      </c>
      <c r="I1555" s="467" t="str">
        <f t="shared" si="86"/>
        <v>Yes</v>
      </c>
      <c r="J1555" s="469" t="str">
        <f>IF(ISBLANK(INDEX('Policy Characteristics'!D:D,MATCH($C1555,'Policy Characteristics'!$C:$C,0))),"",INDEX('Policy Characteristics'!D:D,MATCH($C1555,'Policy Characteristics'!$C:$C,0)))</f>
        <v/>
      </c>
      <c r="K1555" s="446" t="str">
        <f>IF(ISBLANK(INDEX('Policy Characteristics'!E:E,MATCH($C1555,'Policy Characteristics'!$C:$C,0))),"",INDEX('Policy Characteristics'!E:E,MATCH($C1555,'Policy Characteristics'!$C:$C,0)))</f>
        <v>GRA CCS subsidy</v>
      </c>
      <c r="L1555" s="446">
        <f>IF(ISBLANK(INDEX('Policy Characteristics'!F:F,MATCH($C1555,'Policy Characteristics'!$C:$C,0))),"",INDEX('Policy Characteristics'!F:F,MATCH($C1555,'Policy Characteristics'!$C:$C,0)))</f>
        <v>0</v>
      </c>
      <c r="M1555" s="446">
        <f>IF(ISBLANK(INDEX('Policy Characteristics'!G:G,MATCH($C1555,'Policy Characteristics'!$C:$C,0))),"",INDEX('Policy Characteristics'!G:G,MATCH($C1555,'Policy Characteristics'!$C:$C,0)))</f>
        <v>10</v>
      </c>
      <c r="N1555" s="446">
        <f>IF(ISBLANK(INDEX('Policy Characteristics'!H:H,MATCH($C1555,'Policy Characteristics'!$C:$C,0))),"",INDEX('Policy Characteristics'!H:H,MATCH($C1555,'Policy Characteristics'!$C:$C,0)))</f>
        <v>1</v>
      </c>
      <c r="O1555" s="446" t="str">
        <f>IF(ISBLANK(INDEX('Policy Characteristics'!I:I,MATCH($C1555,'Policy Characteristics'!$C:$C,0))),"",INDEX('Policy Characteristics'!I:I,MATCH($C1555,'Policy Characteristics'!$C:$C,0)))</f>
        <v>weight</v>
      </c>
      <c r="P1555" s="446" t="str">
        <f>IF(ISBLANK(INDEX('Policy Characteristics'!J:J,MATCH($C1555,'Policy Characteristics'!$C:$C,0))),"",INDEX('Policy Characteristics'!J:J,MATCH($C1555,'Policy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5" s="446" t="str">
        <f>IF(ISBLANK(INDEX('Policy Characteristics'!K:K,MATCH($C1555,'Policy Characteristics'!$C:$C,0))),"",INDEX('Policy Characteristics'!K:K,MATCH($C1555,'Policy Characteristics'!$C:$C,0)))</f>
        <v>io-model.html</v>
      </c>
      <c r="R1555" s="446" t="str">
        <f>IF(ISBLANK(INDEX('Policy Characteristics'!L:L,MATCH($C1555,'Policy Characteristics'!$C:$C,0))),"",INDEX('Policy Characteristics'!L:L,MATCH($C1555,'Policy Characteristics'!$C:$C,0)))</f>
        <v/>
      </c>
    </row>
    <row r="1556" spans="1:18" x14ac:dyDescent="0.25">
      <c r="A1556" s="446" t="str">
        <f>IF(ISBLANK(INDEX('Policy Characteristics'!A:A,MATCH($C1556,'Policy Characteristics'!$C:$C,0))),"",INDEX('Policy Characteristics'!A:A,MATCH($C1556,'Policy Characteristics'!$C:$C,0)))</f>
        <v>Government Revenue Accounting</v>
      </c>
      <c r="B1556" s="467" t="str">
        <f>IF(ISBLANK(INDEX('Policy Characteristics'!B:B,MATCH($C1556,'Policy Characteristics'!$C:$C,0))),"",INDEX('Policy Characteristics'!B:B,MATCH($C1556,'Policy Characteristics'!$C:$C,0)))</f>
        <v>National Debt Interest</v>
      </c>
      <c r="C1556" t="s">
        <v>2960</v>
      </c>
      <c r="D1556" t="s">
        <v>2962</v>
      </c>
      <c r="F1556" t="s">
        <v>2967</v>
      </c>
      <c r="H1556" s="20">
        <v>580</v>
      </c>
      <c r="I1556" s="472" t="s">
        <v>43</v>
      </c>
      <c r="J1556" s="469" t="str">
        <f>IF(ISBLANK(INDEX('Policy Characteristics'!D:D,MATCH($C1556,'Policy Characteristics'!$C:$C,0))),"",INDEX('Policy Characteristics'!D:D,MATCH($C1556,'Policy Characteristics'!$C:$C,0)))</f>
        <v/>
      </c>
      <c r="K1556" s="446" t="str">
        <f>IF(ISBLANK(INDEX('Policy Characteristics'!E:E,MATCH($C1556,'Policy Characteristics'!$C:$C,0))),"",INDEX('Policy Characteristics'!E:E,MATCH($C1556,'Policy Characteristics'!$C:$C,0)))</f>
        <v>GRA national debt interest</v>
      </c>
      <c r="L1556" s="446">
        <f>IF(ISBLANK(INDEX('Policy Characteristics'!F:F,MATCH($C1556,'Policy Characteristics'!$C:$C,0))),"",INDEX('Policy Characteristics'!F:F,MATCH($C1556,'Policy Characteristics'!$C:$C,0)))</f>
        <v>0</v>
      </c>
      <c r="M1556" s="446">
        <f>IF(ISBLANK(INDEX('Policy Characteristics'!G:G,MATCH($C1556,'Policy Characteristics'!$C:$C,0))),"",INDEX('Policy Characteristics'!G:G,MATCH($C1556,'Policy Characteristics'!$C:$C,0)))</f>
        <v>10</v>
      </c>
      <c r="N1556" s="446">
        <f>IF(ISBLANK(INDEX('Policy Characteristics'!H:H,MATCH($C1556,'Policy Characteristics'!$C:$C,0))),"",INDEX('Policy Characteristics'!H:H,MATCH($C1556,'Policy Characteristics'!$C:$C,0)))</f>
        <v>1</v>
      </c>
      <c r="O1556" s="446" t="str">
        <f>IF(ISBLANK(INDEX('Policy Characteristics'!I:I,MATCH($C1556,'Policy Characteristics'!$C:$C,0))),"",INDEX('Policy Characteristics'!I:I,MATCH($C1556,'Policy Characteristics'!$C:$C,0)))</f>
        <v>weight</v>
      </c>
      <c r="P1556" s="446" t="str">
        <f>IF(ISBLANK(INDEX('Policy Characteristics'!J:J,MATCH($C1556,'Policy Characteristics'!$C:$C,0))),"",INDEX('Policy Characteristics'!J:J,MATCH($C1556,'Policy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6" s="446" t="str">
        <f>IF(ISBLANK(INDEX('Policy Characteristics'!K:K,MATCH($C1556,'Policy Characteristics'!$C:$C,0))),"",INDEX('Policy Characteristics'!K:K,MATCH($C1556,'Policy Characteristics'!$C:$C,0)))</f>
        <v>io-model.html</v>
      </c>
      <c r="R1556" s="446" t="str">
        <f>IF(ISBLANK(INDEX('Policy Characteristics'!L:L,MATCH($C1556,'Policy Characteristics'!$C:$C,0))),"",INDEX('Policy Characteristics'!L:L,MATCH($C1556,'Policy Characteristics'!$C:$C,0)))</f>
        <v/>
      </c>
    </row>
    <row r="1557" spans="1:18" x14ac:dyDescent="0.25">
      <c r="A1557" s="446" t="str">
        <f>IF(ISBLANK(INDEX('Policy Characteristics'!A:A,MATCH($C1557,'Policy Characteristics'!$C:$C,0))),"",INDEX('Policy Characteristics'!A:A,MATCH($C1557,'Policy Characteristics'!$C:$C,0)))</f>
        <v>Government Revenue Accounting</v>
      </c>
      <c r="B1557" s="467" t="str">
        <f>IF(ISBLANK(INDEX('Policy Characteristics'!B:B,MATCH($C1557,'Policy Characteristics'!$C:$C,0))),"",INDEX('Policy Characteristics'!B:B,MATCH($C1557,'Policy Characteristics'!$C:$C,0)))</f>
        <v>National Debt Interest</v>
      </c>
      <c r="C1557" s="446" t="str">
        <f t="shared" ref="C1557:C1560" si="88">C$1556</f>
        <v>GRA for National Debt Interest</v>
      </c>
      <c r="D1557" t="s">
        <v>2963</v>
      </c>
      <c r="F1557" t="s">
        <v>2978</v>
      </c>
      <c r="H1557" s="20">
        <v>581</v>
      </c>
      <c r="I1557" s="467" t="str">
        <f t="shared" ref="I1557:I1560" si="89">I$1556</f>
        <v>Yes</v>
      </c>
      <c r="J1557" s="469" t="str">
        <f>IF(ISBLANK(INDEX('Policy Characteristics'!D:D,MATCH($C1557,'Policy Characteristics'!$C:$C,0))),"",INDEX('Policy Characteristics'!D:D,MATCH($C1557,'Policy Characteristics'!$C:$C,0)))</f>
        <v/>
      </c>
      <c r="K1557" s="446" t="str">
        <f>IF(ISBLANK(INDEX('Policy Characteristics'!E:E,MATCH($C1557,'Policy Characteristics'!$C:$C,0))),"",INDEX('Policy Characteristics'!E:E,MATCH($C1557,'Policy Characteristics'!$C:$C,0)))</f>
        <v>GRA national debt interest</v>
      </c>
      <c r="L1557" s="446">
        <f>IF(ISBLANK(INDEX('Policy Characteristics'!F:F,MATCH($C1557,'Policy Characteristics'!$C:$C,0))),"",INDEX('Policy Characteristics'!F:F,MATCH($C1557,'Policy Characteristics'!$C:$C,0)))</f>
        <v>0</v>
      </c>
      <c r="M1557" s="446">
        <f>IF(ISBLANK(INDEX('Policy Characteristics'!G:G,MATCH($C1557,'Policy Characteristics'!$C:$C,0))),"",INDEX('Policy Characteristics'!G:G,MATCH($C1557,'Policy Characteristics'!$C:$C,0)))</f>
        <v>10</v>
      </c>
      <c r="N1557" s="446">
        <f>IF(ISBLANK(INDEX('Policy Characteristics'!H:H,MATCH($C1557,'Policy Characteristics'!$C:$C,0))),"",INDEX('Policy Characteristics'!H:H,MATCH($C1557,'Policy Characteristics'!$C:$C,0)))</f>
        <v>1</v>
      </c>
      <c r="O1557" s="446" t="str">
        <f>IF(ISBLANK(INDEX('Policy Characteristics'!I:I,MATCH($C1557,'Policy Characteristics'!$C:$C,0))),"",INDEX('Policy Characteristics'!I:I,MATCH($C1557,'Policy Characteristics'!$C:$C,0)))</f>
        <v>weight</v>
      </c>
      <c r="P1557" s="446" t="str">
        <f>IF(ISBLANK(INDEX('Policy Characteristics'!J:J,MATCH($C1557,'Policy Characteristics'!$C:$C,0))),"",INDEX('Policy Characteristics'!J:J,MATCH($C1557,'Policy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7" s="446" t="str">
        <f>IF(ISBLANK(INDEX('Policy Characteristics'!K:K,MATCH($C1557,'Policy Characteristics'!$C:$C,0))),"",INDEX('Policy Characteristics'!K:K,MATCH($C1557,'Policy Characteristics'!$C:$C,0)))</f>
        <v>io-model.html</v>
      </c>
      <c r="R1557" s="446" t="str">
        <f>IF(ISBLANK(INDEX('Policy Characteristics'!L:L,MATCH($C1557,'Policy Characteristics'!$C:$C,0))),"",INDEX('Policy Characteristics'!L:L,MATCH($C1557,'Policy Characteristics'!$C:$C,0)))</f>
        <v/>
      </c>
    </row>
    <row r="1558" spans="1:18" x14ac:dyDescent="0.25">
      <c r="A1558" s="446" t="str">
        <f>IF(ISBLANK(INDEX('Policy Characteristics'!A:A,MATCH($C1558,'Policy Characteristics'!$C:$C,0))),"",INDEX('Policy Characteristics'!A:A,MATCH($C1558,'Policy Characteristics'!$C:$C,0)))</f>
        <v>Government Revenue Accounting</v>
      </c>
      <c r="B1558" s="467" t="str">
        <f>IF(ISBLANK(INDEX('Policy Characteristics'!B:B,MATCH($C1558,'Policy Characteristics'!$C:$C,0))),"",INDEX('Policy Characteristics'!B:B,MATCH($C1558,'Policy Characteristics'!$C:$C,0)))</f>
        <v>National Debt Interest</v>
      </c>
      <c r="C1558" s="446" t="str">
        <f t="shared" si="88"/>
        <v>GRA for National Debt Interest</v>
      </c>
      <c r="D1558" t="s">
        <v>2964</v>
      </c>
      <c r="F1558" t="s">
        <v>2968</v>
      </c>
      <c r="H1558" s="20">
        <v>582</v>
      </c>
      <c r="I1558" s="467" t="str">
        <f t="shared" si="89"/>
        <v>Yes</v>
      </c>
      <c r="J1558" s="469" t="str">
        <f>IF(ISBLANK(INDEX('Policy Characteristics'!D:D,MATCH($C1558,'Policy Characteristics'!$C:$C,0))),"",INDEX('Policy Characteristics'!D:D,MATCH($C1558,'Policy Characteristics'!$C:$C,0)))</f>
        <v/>
      </c>
      <c r="K1558" s="446" t="str">
        <f>IF(ISBLANK(INDEX('Policy Characteristics'!E:E,MATCH($C1558,'Policy Characteristics'!$C:$C,0))),"",INDEX('Policy Characteristics'!E:E,MATCH($C1558,'Policy Characteristics'!$C:$C,0)))</f>
        <v>GRA national debt interest</v>
      </c>
      <c r="L1558" s="446">
        <f>IF(ISBLANK(INDEX('Policy Characteristics'!F:F,MATCH($C1558,'Policy Characteristics'!$C:$C,0))),"",INDEX('Policy Characteristics'!F:F,MATCH($C1558,'Policy Characteristics'!$C:$C,0)))</f>
        <v>0</v>
      </c>
      <c r="M1558" s="446">
        <f>IF(ISBLANK(INDEX('Policy Characteristics'!G:G,MATCH($C1558,'Policy Characteristics'!$C:$C,0))),"",INDEX('Policy Characteristics'!G:G,MATCH($C1558,'Policy Characteristics'!$C:$C,0)))</f>
        <v>10</v>
      </c>
      <c r="N1558" s="446">
        <f>IF(ISBLANK(INDEX('Policy Characteristics'!H:H,MATCH($C1558,'Policy Characteristics'!$C:$C,0))),"",INDEX('Policy Characteristics'!H:H,MATCH($C1558,'Policy Characteristics'!$C:$C,0)))</f>
        <v>1</v>
      </c>
      <c r="O1558" s="446" t="str">
        <f>IF(ISBLANK(INDEX('Policy Characteristics'!I:I,MATCH($C1558,'Policy Characteristics'!$C:$C,0))),"",INDEX('Policy Characteristics'!I:I,MATCH($C1558,'Policy Characteristics'!$C:$C,0)))</f>
        <v>weight</v>
      </c>
      <c r="P1558" s="446" t="str">
        <f>IF(ISBLANK(INDEX('Policy Characteristics'!J:J,MATCH($C1558,'Policy Characteristics'!$C:$C,0))),"",INDEX('Policy Characteristics'!J:J,MATCH($C1558,'Policy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8" s="446" t="str">
        <f>IF(ISBLANK(INDEX('Policy Characteristics'!K:K,MATCH($C1558,'Policy Characteristics'!$C:$C,0))),"",INDEX('Policy Characteristics'!K:K,MATCH($C1558,'Policy Characteristics'!$C:$C,0)))</f>
        <v>io-model.html</v>
      </c>
      <c r="R1558" s="446" t="str">
        <f>IF(ISBLANK(INDEX('Policy Characteristics'!L:L,MATCH($C1558,'Policy Characteristics'!$C:$C,0))),"",INDEX('Policy Characteristics'!L:L,MATCH($C1558,'Policy Characteristics'!$C:$C,0)))</f>
        <v/>
      </c>
    </row>
    <row r="1559" spans="1:18" x14ac:dyDescent="0.25">
      <c r="A1559" s="446" t="str">
        <f>IF(ISBLANK(INDEX('Policy Characteristics'!A:A,MATCH($C1559,'Policy Characteristics'!$C:$C,0))),"",INDEX('Policy Characteristics'!A:A,MATCH($C1559,'Policy Characteristics'!$C:$C,0)))</f>
        <v>Government Revenue Accounting</v>
      </c>
      <c r="B1559" s="467" t="str">
        <f>IF(ISBLANK(INDEX('Policy Characteristics'!B:B,MATCH($C1559,'Policy Characteristics'!$C:$C,0))),"",INDEX('Policy Characteristics'!B:B,MATCH($C1559,'Policy Characteristics'!$C:$C,0)))</f>
        <v>National Debt Interest</v>
      </c>
      <c r="C1559" s="446" t="str">
        <f t="shared" si="88"/>
        <v>GRA for National Debt Interest</v>
      </c>
      <c r="D1559" t="s">
        <v>2965</v>
      </c>
      <c r="F1559" t="s">
        <v>2969</v>
      </c>
      <c r="H1559" s="20">
        <v>583</v>
      </c>
      <c r="I1559" s="467" t="str">
        <f t="shared" si="89"/>
        <v>Yes</v>
      </c>
      <c r="J1559" s="469" t="str">
        <f>IF(ISBLANK(INDEX('Policy Characteristics'!D:D,MATCH($C1559,'Policy Characteristics'!$C:$C,0))),"",INDEX('Policy Characteristics'!D:D,MATCH($C1559,'Policy Characteristics'!$C:$C,0)))</f>
        <v/>
      </c>
      <c r="K1559" s="446" t="str">
        <f>IF(ISBLANK(INDEX('Policy Characteristics'!E:E,MATCH($C1559,'Policy Characteristics'!$C:$C,0))),"",INDEX('Policy Characteristics'!E:E,MATCH($C1559,'Policy Characteristics'!$C:$C,0)))</f>
        <v>GRA national debt interest</v>
      </c>
      <c r="L1559" s="446">
        <f>IF(ISBLANK(INDEX('Policy Characteristics'!F:F,MATCH($C1559,'Policy Characteristics'!$C:$C,0))),"",INDEX('Policy Characteristics'!F:F,MATCH($C1559,'Policy Characteristics'!$C:$C,0)))</f>
        <v>0</v>
      </c>
      <c r="M1559" s="446">
        <f>IF(ISBLANK(INDEX('Policy Characteristics'!G:G,MATCH($C1559,'Policy Characteristics'!$C:$C,0))),"",INDEX('Policy Characteristics'!G:G,MATCH($C1559,'Policy Characteristics'!$C:$C,0)))</f>
        <v>10</v>
      </c>
      <c r="N1559" s="446">
        <f>IF(ISBLANK(INDEX('Policy Characteristics'!H:H,MATCH($C1559,'Policy Characteristics'!$C:$C,0))),"",INDEX('Policy Characteristics'!H:H,MATCH($C1559,'Policy Characteristics'!$C:$C,0)))</f>
        <v>1</v>
      </c>
      <c r="O1559" s="446" t="str">
        <f>IF(ISBLANK(INDEX('Policy Characteristics'!I:I,MATCH($C1559,'Policy Characteristics'!$C:$C,0))),"",INDEX('Policy Characteristics'!I:I,MATCH($C1559,'Policy Characteristics'!$C:$C,0)))</f>
        <v>weight</v>
      </c>
      <c r="P1559" s="446" t="str">
        <f>IF(ISBLANK(INDEX('Policy Characteristics'!J:J,MATCH($C1559,'Policy Characteristics'!$C:$C,0))),"",INDEX('Policy Characteristics'!J:J,MATCH($C1559,'Policy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9" s="446" t="str">
        <f>IF(ISBLANK(INDEX('Policy Characteristics'!K:K,MATCH($C1559,'Policy Characteristics'!$C:$C,0))),"",INDEX('Policy Characteristics'!K:K,MATCH($C1559,'Policy Characteristics'!$C:$C,0)))</f>
        <v>io-model.html</v>
      </c>
      <c r="R1559" s="446" t="str">
        <f>IF(ISBLANK(INDEX('Policy Characteristics'!L:L,MATCH($C1559,'Policy Characteristics'!$C:$C,0))),"",INDEX('Policy Characteristics'!L:L,MATCH($C1559,'Policy Characteristics'!$C:$C,0)))</f>
        <v/>
      </c>
    </row>
    <row r="1560" spans="1:18" x14ac:dyDescent="0.25">
      <c r="A1560" s="446" t="str">
        <f>IF(ISBLANK(INDEX('Policy Characteristics'!A:A,MATCH($C1560,'Policy Characteristics'!$C:$C,0))),"",INDEX('Policy Characteristics'!A:A,MATCH($C1560,'Policy Characteristics'!$C:$C,0)))</f>
        <v>Government Revenue Accounting</v>
      </c>
      <c r="B1560" s="467" t="str">
        <f>IF(ISBLANK(INDEX('Policy Characteristics'!B:B,MATCH($C1560,'Policy Characteristics'!$C:$C,0))),"",INDEX('Policy Characteristics'!B:B,MATCH($C1560,'Policy Characteristics'!$C:$C,0)))</f>
        <v>National Debt Interest</v>
      </c>
      <c r="C1560" s="446" t="str">
        <f t="shared" si="88"/>
        <v>GRA for National Debt Interest</v>
      </c>
      <c r="D1560" t="s">
        <v>2966</v>
      </c>
      <c r="F1560" t="s">
        <v>2970</v>
      </c>
      <c r="H1560" s="20">
        <v>584</v>
      </c>
      <c r="I1560" s="467" t="str">
        <f t="shared" si="89"/>
        <v>Yes</v>
      </c>
      <c r="J1560" s="469" t="str">
        <f>IF(ISBLANK(INDEX('Policy Characteristics'!D:D,MATCH($C1560,'Policy Characteristics'!$C:$C,0))),"",INDEX('Policy Characteristics'!D:D,MATCH($C1560,'Policy Characteristics'!$C:$C,0)))</f>
        <v/>
      </c>
      <c r="K1560" s="446" t="str">
        <f>IF(ISBLANK(INDEX('Policy Characteristics'!E:E,MATCH($C1560,'Policy Characteristics'!$C:$C,0))),"",INDEX('Policy Characteristics'!E:E,MATCH($C1560,'Policy Characteristics'!$C:$C,0)))</f>
        <v>GRA national debt interest</v>
      </c>
      <c r="L1560" s="446">
        <f>IF(ISBLANK(INDEX('Policy Characteristics'!F:F,MATCH($C1560,'Policy Characteristics'!$C:$C,0))),"",INDEX('Policy Characteristics'!F:F,MATCH($C1560,'Policy Characteristics'!$C:$C,0)))</f>
        <v>0</v>
      </c>
      <c r="M1560" s="446">
        <f>IF(ISBLANK(INDEX('Policy Characteristics'!G:G,MATCH($C1560,'Policy Characteristics'!$C:$C,0))),"",INDEX('Policy Characteristics'!G:G,MATCH($C1560,'Policy Characteristics'!$C:$C,0)))</f>
        <v>10</v>
      </c>
      <c r="N1560" s="446">
        <f>IF(ISBLANK(INDEX('Policy Characteristics'!H:H,MATCH($C1560,'Policy Characteristics'!$C:$C,0))),"",INDEX('Policy Characteristics'!H:H,MATCH($C1560,'Policy Characteristics'!$C:$C,0)))</f>
        <v>1</v>
      </c>
      <c r="O1560" s="446" t="str">
        <f>IF(ISBLANK(INDEX('Policy Characteristics'!I:I,MATCH($C1560,'Policy Characteristics'!$C:$C,0))),"",INDEX('Policy Characteristics'!I:I,MATCH($C1560,'Policy Characteristics'!$C:$C,0)))</f>
        <v>weight</v>
      </c>
      <c r="P1560" s="446" t="str">
        <f>IF(ISBLANK(INDEX('Policy Characteristics'!J:J,MATCH($C1560,'Policy Characteristics'!$C:$C,0))),"",INDEX('Policy Characteristics'!J:J,MATCH($C1560,'Policy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60" s="446" t="str">
        <f>IF(ISBLANK(INDEX('Policy Characteristics'!K:K,MATCH($C1560,'Policy Characteristics'!$C:$C,0))),"",INDEX('Policy Characteristics'!K:K,MATCH($C1560,'Policy Characteristics'!$C:$C,0)))</f>
        <v>io-model.html</v>
      </c>
      <c r="R1560" s="446" t="str">
        <f>IF(ISBLANK(INDEX('Policy Characteristics'!L:L,MATCH($C1560,'Policy Characteristics'!$C:$C,0))),"",INDEX('Policy Characteristics'!L:L,MATCH($C1560,'Policy Characteristics'!$C:$C,0)))</f>
        <v/>
      </c>
    </row>
    <row r="1561" spans="1:18" x14ac:dyDescent="0.25">
      <c r="A1561" s="446" t="str">
        <f>IF(ISBLANK(INDEX('Policy Characteristics'!A:A,MATCH($C1561,'Policy Characteristics'!$C:$C,0))),"",INDEX('Policy Characteristics'!A:A,MATCH($C1561,'Policy Characteristics'!$C:$C,0)))</f>
        <v>Government Revenue Accounting</v>
      </c>
      <c r="B1561" s="467" t="str">
        <f>IF(ISBLANK(INDEX('Policy Characteristics'!B:B,MATCH($C1561,'Policy Characteristics'!$C:$C,0))),"",INDEX('Policy Characteristics'!B:B,MATCH($C1561,'Policy Characteristics'!$C:$C,0)))</f>
        <v>Remaining Government Cash Flows</v>
      </c>
      <c r="C1561" t="s">
        <v>2961</v>
      </c>
      <c r="D1561" t="s">
        <v>2962</v>
      </c>
      <c r="F1561" t="s">
        <v>2967</v>
      </c>
      <c r="H1561" s="20">
        <v>585</v>
      </c>
      <c r="I1561" s="472" t="s">
        <v>43</v>
      </c>
      <c r="J1561" s="469" t="str">
        <f>IF(ISBLANK(INDEX('Policy Characteristics'!D:D,MATCH($C1561,'Policy Characteristics'!$C:$C,0))),"",INDEX('Policy Characteristics'!D:D,MATCH($C1561,'Policy Characteristics'!$C:$C,0)))</f>
        <v/>
      </c>
      <c r="K1561" s="446" t="str">
        <f>IF(ISBLANK(INDEX('Policy Characteristics'!E:E,MATCH($C1561,'Policy Characteristics'!$C:$C,0))),"",INDEX('Policy Characteristics'!E:E,MATCH($C1561,'Policy Characteristics'!$C:$C,0)))</f>
        <v>GRA remaining cash flow changes</v>
      </c>
      <c r="L1561" s="446">
        <f>IF(ISBLANK(INDEX('Policy Characteristics'!F:F,MATCH($C1561,'Policy Characteristics'!$C:$C,0))),"",INDEX('Policy Characteristics'!F:F,MATCH($C1561,'Policy Characteristics'!$C:$C,0)))</f>
        <v>0</v>
      </c>
      <c r="M1561" s="446">
        <f>IF(ISBLANK(INDEX('Policy Characteristics'!G:G,MATCH($C1561,'Policy Characteristics'!$C:$C,0))),"",INDEX('Policy Characteristics'!G:G,MATCH($C1561,'Policy Characteristics'!$C:$C,0)))</f>
        <v>10</v>
      </c>
      <c r="N1561" s="446">
        <f>IF(ISBLANK(INDEX('Policy Characteristics'!H:H,MATCH($C1561,'Policy Characteristics'!$C:$C,0))),"",INDEX('Policy Characteristics'!H:H,MATCH($C1561,'Policy Characteristics'!$C:$C,0)))</f>
        <v>1</v>
      </c>
      <c r="O1561" s="446" t="str">
        <f>IF(ISBLANK(INDEX('Policy Characteristics'!I:I,MATCH($C1561,'Policy Characteristics'!$C:$C,0))),"",INDEX('Policy Characteristics'!I:I,MATCH($C1561,'Policy Characteristics'!$C:$C,0)))</f>
        <v>weight</v>
      </c>
      <c r="P1561" s="446" t="str">
        <f>IF(ISBLANK(INDEX('Policy Characteristics'!J:J,MATCH($C1561,'Policy Characteristics'!$C:$C,0))),"",INDEX('Policy Characteristics'!J:J,MATCH($C1561,'Policy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61" s="446" t="str">
        <f>IF(ISBLANK(INDEX('Policy Characteristics'!K:K,MATCH($C1561,'Policy Characteristics'!$C:$C,0))),"",INDEX('Policy Characteristics'!K:K,MATCH($C1561,'Policy Characteristics'!$C:$C,0)))</f>
        <v>io-model.html</v>
      </c>
      <c r="R1561" s="446" t="str">
        <f>IF(ISBLANK(INDEX('Policy Characteristics'!L:L,MATCH($C1561,'Policy Characteristics'!$C:$C,0))),"",INDEX('Policy Characteristics'!L:L,MATCH($C1561,'Policy Characteristics'!$C:$C,0)))</f>
        <v/>
      </c>
    </row>
    <row r="1562" spans="1:18" x14ac:dyDescent="0.25">
      <c r="A1562" s="446" t="str">
        <f>IF(ISBLANK(INDEX('Policy Characteristics'!A:A,MATCH($C1562,'Policy Characteristics'!$C:$C,0))),"",INDEX('Policy Characteristics'!A:A,MATCH($C1562,'Policy Characteristics'!$C:$C,0)))</f>
        <v>Government Revenue Accounting</v>
      </c>
      <c r="B1562" s="467" t="str">
        <f>IF(ISBLANK(INDEX('Policy Characteristics'!B:B,MATCH($C1562,'Policy Characteristics'!$C:$C,0))),"",INDEX('Policy Characteristics'!B:B,MATCH($C1562,'Policy Characteristics'!$C:$C,0)))</f>
        <v>Remaining Government Cash Flows</v>
      </c>
      <c r="C1562" s="446" t="str">
        <f t="shared" ref="C1562" si="90">C$1561</f>
        <v>GRA for Remaining Government Cash Flow Changes</v>
      </c>
      <c r="D1562" t="s">
        <v>2963</v>
      </c>
      <c r="F1562" t="s">
        <v>2978</v>
      </c>
      <c r="H1562" s="20">
        <v>586</v>
      </c>
      <c r="I1562" s="467" t="str">
        <f t="shared" ref="I1562:I1565" si="91">I$1561</f>
        <v>Yes</v>
      </c>
      <c r="J1562" s="469" t="str">
        <f>IF(ISBLANK(INDEX('Policy Characteristics'!D:D,MATCH($C1562,'Policy Characteristics'!$C:$C,0))),"",INDEX('Policy Characteristics'!D:D,MATCH($C1562,'Policy Characteristics'!$C:$C,0)))</f>
        <v/>
      </c>
      <c r="K1562" s="446" t="str">
        <f>IF(ISBLANK(INDEX('Policy Characteristics'!E:E,MATCH($C1562,'Policy Characteristics'!$C:$C,0))),"",INDEX('Policy Characteristics'!E:E,MATCH($C1562,'Policy Characteristics'!$C:$C,0)))</f>
        <v>GRA remaining cash flow changes</v>
      </c>
      <c r="L1562" s="446">
        <f>IF(ISBLANK(INDEX('Policy Characteristics'!F:F,MATCH($C1562,'Policy Characteristics'!$C:$C,0))),"",INDEX('Policy Characteristics'!F:F,MATCH($C1562,'Policy Characteristics'!$C:$C,0)))</f>
        <v>0</v>
      </c>
      <c r="M1562" s="446">
        <f>IF(ISBLANK(INDEX('Policy Characteristics'!G:G,MATCH($C1562,'Policy Characteristics'!$C:$C,0))),"",INDEX('Policy Characteristics'!G:G,MATCH($C1562,'Policy Characteristics'!$C:$C,0)))</f>
        <v>10</v>
      </c>
      <c r="N1562" s="446">
        <f>IF(ISBLANK(INDEX('Policy Characteristics'!H:H,MATCH($C1562,'Policy Characteristics'!$C:$C,0))),"",INDEX('Policy Characteristics'!H:H,MATCH($C1562,'Policy Characteristics'!$C:$C,0)))</f>
        <v>1</v>
      </c>
      <c r="O1562" s="446" t="str">
        <f>IF(ISBLANK(INDEX('Policy Characteristics'!I:I,MATCH($C1562,'Policy Characteristics'!$C:$C,0))),"",INDEX('Policy Characteristics'!I:I,MATCH($C1562,'Policy Characteristics'!$C:$C,0)))</f>
        <v>weight</v>
      </c>
      <c r="P1562" s="446" t="str">
        <f>IF(ISBLANK(INDEX('Policy Characteristics'!J:J,MATCH($C1562,'Policy Characteristics'!$C:$C,0))),"",INDEX('Policy Characteristics'!J:J,MATCH($C1562,'Policy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62" s="446" t="str">
        <f>IF(ISBLANK(INDEX('Policy Characteristics'!K:K,MATCH($C1562,'Policy Characteristics'!$C:$C,0))),"",INDEX('Policy Characteristics'!K:K,MATCH($C1562,'Policy Characteristics'!$C:$C,0)))</f>
        <v>io-model.html</v>
      </c>
      <c r="R1562" s="446" t="str">
        <f>IF(ISBLANK(INDEX('Policy Characteristics'!L:L,MATCH($C1562,'Policy Characteristics'!$C:$C,0))),"",INDEX('Policy Characteristics'!L:L,MATCH($C1562,'Policy Characteristics'!$C:$C,0)))</f>
        <v/>
      </c>
    </row>
    <row r="1563" spans="1:18" x14ac:dyDescent="0.25">
      <c r="A1563" s="446" t="str">
        <f>IF(ISBLANK(INDEX('Policy Characteristics'!A:A,MATCH($C1563,'Policy Characteristics'!$C:$C,0))),"",INDEX('Policy Characteristics'!A:A,MATCH($C1563,'Policy Characteristics'!$C:$C,0)))</f>
        <v>Government Revenue Accounting</v>
      </c>
      <c r="B1563" s="467" t="str">
        <f>IF(ISBLANK(INDEX('Policy Characteristics'!B:B,MATCH($C1563,'Policy Characteristics'!$C:$C,0))),"",INDEX('Policy Characteristics'!B:B,MATCH($C1563,'Policy Characteristics'!$C:$C,0)))</f>
        <v>Remaining Government Cash Flows</v>
      </c>
      <c r="C1563" s="446" t="str">
        <f t="shared" ref="C1563:C1565" si="92">C$1561</f>
        <v>GRA for Remaining Government Cash Flow Changes</v>
      </c>
      <c r="D1563" t="s">
        <v>2964</v>
      </c>
      <c r="F1563" t="s">
        <v>2968</v>
      </c>
      <c r="H1563" s="20">
        <v>587</v>
      </c>
      <c r="I1563" s="467" t="str">
        <f t="shared" si="91"/>
        <v>Yes</v>
      </c>
      <c r="J1563" s="469" t="str">
        <f>IF(ISBLANK(INDEX('Policy Characteristics'!D:D,MATCH($C1563,'Policy Characteristics'!$C:$C,0))),"",INDEX('Policy Characteristics'!D:D,MATCH($C1563,'Policy Characteristics'!$C:$C,0)))</f>
        <v/>
      </c>
      <c r="K1563" s="446" t="str">
        <f>IF(ISBLANK(INDEX('Policy Characteristics'!E:E,MATCH($C1563,'Policy Characteristics'!$C:$C,0))),"",INDEX('Policy Characteristics'!E:E,MATCH($C1563,'Policy Characteristics'!$C:$C,0)))</f>
        <v>GRA remaining cash flow changes</v>
      </c>
      <c r="L1563" s="446">
        <f>IF(ISBLANK(INDEX('Policy Characteristics'!F:F,MATCH($C1563,'Policy Characteristics'!$C:$C,0))),"",INDEX('Policy Characteristics'!F:F,MATCH($C1563,'Policy Characteristics'!$C:$C,0)))</f>
        <v>0</v>
      </c>
      <c r="M1563" s="446">
        <f>IF(ISBLANK(INDEX('Policy Characteristics'!G:G,MATCH($C1563,'Policy Characteristics'!$C:$C,0))),"",INDEX('Policy Characteristics'!G:G,MATCH($C1563,'Policy Characteristics'!$C:$C,0)))</f>
        <v>10</v>
      </c>
      <c r="N1563" s="446">
        <f>IF(ISBLANK(INDEX('Policy Characteristics'!H:H,MATCH($C1563,'Policy Characteristics'!$C:$C,0))),"",INDEX('Policy Characteristics'!H:H,MATCH($C1563,'Policy Characteristics'!$C:$C,0)))</f>
        <v>1</v>
      </c>
      <c r="O1563" s="446" t="str">
        <f>IF(ISBLANK(INDEX('Policy Characteristics'!I:I,MATCH($C1563,'Policy Characteristics'!$C:$C,0))),"",INDEX('Policy Characteristics'!I:I,MATCH($C1563,'Policy Characteristics'!$C:$C,0)))</f>
        <v>weight</v>
      </c>
      <c r="P1563" s="446" t="str">
        <f>IF(ISBLANK(INDEX('Policy Characteristics'!J:J,MATCH($C1563,'Policy Characteristics'!$C:$C,0))),"",INDEX('Policy Characteristics'!J:J,MATCH($C1563,'Policy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63" s="446" t="str">
        <f>IF(ISBLANK(INDEX('Policy Characteristics'!K:K,MATCH($C1563,'Policy Characteristics'!$C:$C,0))),"",INDEX('Policy Characteristics'!K:K,MATCH($C1563,'Policy Characteristics'!$C:$C,0)))</f>
        <v>io-model.html</v>
      </c>
      <c r="R1563" s="446" t="str">
        <f>IF(ISBLANK(INDEX('Policy Characteristics'!L:L,MATCH($C1563,'Policy Characteristics'!$C:$C,0))),"",INDEX('Policy Characteristics'!L:L,MATCH($C1563,'Policy Characteristics'!$C:$C,0)))</f>
        <v/>
      </c>
    </row>
    <row r="1564" spans="1:18" x14ac:dyDescent="0.25">
      <c r="A1564" s="446" t="str">
        <f>IF(ISBLANK(INDEX('Policy Characteristics'!A:A,MATCH($C1564,'Policy Characteristics'!$C:$C,0))),"",INDEX('Policy Characteristics'!A:A,MATCH($C1564,'Policy Characteristics'!$C:$C,0)))</f>
        <v>Government Revenue Accounting</v>
      </c>
      <c r="B1564" s="467" t="str">
        <f>IF(ISBLANK(INDEX('Policy Characteristics'!B:B,MATCH($C1564,'Policy Characteristics'!$C:$C,0))),"",INDEX('Policy Characteristics'!B:B,MATCH($C1564,'Policy Characteristics'!$C:$C,0)))</f>
        <v>Remaining Government Cash Flows</v>
      </c>
      <c r="C1564" s="446" t="str">
        <f t="shared" si="92"/>
        <v>GRA for Remaining Government Cash Flow Changes</v>
      </c>
      <c r="D1564" t="s">
        <v>2965</v>
      </c>
      <c r="F1564" t="s">
        <v>2969</v>
      </c>
      <c r="H1564" s="20">
        <v>588</v>
      </c>
      <c r="I1564" s="467" t="str">
        <f t="shared" si="91"/>
        <v>Yes</v>
      </c>
      <c r="J1564" s="469" t="str">
        <f>IF(ISBLANK(INDEX('Policy Characteristics'!D:D,MATCH($C1564,'Policy Characteristics'!$C:$C,0))),"",INDEX('Policy Characteristics'!D:D,MATCH($C1564,'Policy Characteristics'!$C:$C,0)))</f>
        <v/>
      </c>
      <c r="K1564" s="446" t="str">
        <f>IF(ISBLANK(INDEX('Policy Characteristics'!E:E,MATCH($C1564,'Policy Characteristics'!$C:$C,0))),"",INDEX('Policy Characteristics'!E:E,MATCH($C1564,'Policy Characteristics'!$C:$C,0)))</f>
        <v>GRA remaining cash flow changes</v>
      </c>
      <c r="L1564" s="446">
        <f>IF(ISBLANK(INDEX('Policy Characteristics'!F:F,MATCH($C1564,'Policy Characteristics'!$C:$C,0))),"",INDEX('Policy Characteristics'!F:F,MATCH($C1564,'Policy Characteristics'!$C:$C,0)))</f>
        <v>0</v>
      </c>
      <c r="M1564" s="446">
        <f>IF(ISBLANK(INDEX('Policy Characteristics'!G:G,MATCH($C1564,'Policy Characteristics'!$C:$C,0))),"",INDEX('Policy Characteristics'!G:G,MATCH($C1564,'Policy Characteristics'!$C:$C,0)))</f>
        <v>10</v>
      </c>
      <c r="N1564" s="446">
        <f>IF(ISBLANK(INDEX('Policy Characteristics'!H:H,MATCH($C1564,'Policy Characteristics'!$C:$C,0))),"",INDEX('Policy Characteristics'!H:H,MATCH($C1564,'Policy Characteristics'!$C:$C,0)))</f>
        <v>1</v>
      </c>
      <c r="O1564" s="446" t="str">
        <f>IF(ISBLANK(INDEX('Policy Characteristics'!I:I,MATCH($C1564,'Policy Characteristics'!$C:$C,0))),"",INDEX('Policy Characteristics'!I:I,MATCH($C1564,'Policy Characteristics'!$C:$C,0)))</f>
        <v>weight</v>
      </c>
      <c r="P1564" s="446" t="str">
        <f>IF(ISBLANK(INDEX('Policy Characteristics'!J:J,MATCH($C1564,'Policy Characteristics'!$C:$C,0))),"",INDEX('Policy Characteristics'!J:J,MATCH($C1564,'Policy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64" s="446" t="str">
        <f>IF(ISBLANK(INDEX('Policy Characteristics'!K:K,MATCH($C1564,'Policy Characteristics'!$C:$C,0))),"",INDEX('Policy Characteristics'!K:K,MATCH($C1564,'Policy Characteristics'!$C:$C,0)))</f>
        <v>io-model.html</v>
      </c>
      <c r="R1564" s="446" t="str">
        <f>IF(ISBLANK(INDEX('Policy Characteristics'!L:L,MATCH($C1564,'Policy Characteristics'!$C:$C,0))),"",INDEX('Policy Characteristics'!L:L,MATCH($C1564,'Policy Characteristics'!$C:$C,0)))</f>
        <v/>
      </c>
    </row>
    <row r="1565" spans="1:18" x14ac:dyDescent="0.25">
      <c r="A1565" s="446" t="str">
        <f>IF(ISBLANK(INDEX('Policy Characteristics'!A:A,MATCH($C1565,'Policy Characteristics'!$C:$C,0))),"",INDEX('Policy Characteristics'!A:A,MATCH($C1565,'Policy Characteristics'!$C:$C,0)))</f>
        <v>Government Revenue Accounting</v>
      </c>
      <c r="B1565" s="467" t="str">
        <f>IF(ISBLANK(INDEX('Policy Characteristics'!B:B,MATCH($C1565,'Policy Characteristics'!$C:$C,0))),"",INDEX('Policy Characteristics'!B:B,MATCH($C1565,'Policy Characteristics'!$C:$C,0)))</f>
        <v>Remaining Government Cash Flows</v>
      </c>
      <c r="C1565" s="446" t="str">
        <f t="shared" si="92"/>
        <v>GRA for Remaining Government Cash Flow Changes</v>
      </c>
      <c r="D1565" t="s">
        <v>2966</v>
      </c>
      <c r="F1565" t="s">
        <v>2970</v>
      </c>
      <c r="H1565" s="20">
        <v>589</v>
      </c>
      <c r="I1565" s="467" t="str">
        <f t="shared" si="91"/>
        <v>Yes</v>
      </c>
      <c r="J1565" s="469" t="str">
        <f>IF(ISBLANK(INDEX('Policy Characteristics'!D:D,MATCH($C1565,'Policy Characteristics'!$C:$C,0))),"",INDEX('Policy Characteristics'!D:D,MATCH($C1565,'Policy Characteristics'!$C:$C,0)))</f>
        <v/>
      </c>
      <c r="K1565" s="446" t="str">
        <f>IF(ISBLANK(INDEX('Policy Characteristics'!E:E,MATCH($C1565,'Policy Characteristics'!$C:$C,0))),"",INDEX('Policy Characteristics'!E:E,MATCH($C1565,'Policy Characteristics'!$C:$C,0)))</f>
        <v>GRA remaining cash flow changes</v>
      </c>
      <c r="L1565" s="446">
        <f>IF(ISBLANK(INDEX('Policy Characteristics'!F:F,MATCH($C1565,'Policy Characteristics'!$C:$C,0))),"",INDEX('Policy Characteristics'!F:F,MATCH($C1565,'Policy Characteristics'!$C:$C,0)))</f>
        <v>0</v>
      </c>
      <c r="M1565" s="446">
        <f>IF(ISBLANK(INDEX('Policy Characteristics'!G:G,MATCH($C1565,'Policy Characteristics'!$C:$C,0))),"",INDEX('Policy Characteristics'!G:G,MATCH($C1565,'Policy Characteristics'!$C:$C,0)))</f>
        <v>10</v>
      </c>
      <c r="N1565" s="446">
        <f>IF(ISBLANK(INDEX('Policy Characteristics'!H:H,MATCH($C1565,'Policy Characteristics'!$C:$C,0))),"",INDEX('Policy Characteristics'!H:H,MATCH($C1565,'Policy Characteristics'!$C:$C,0)))</f>
        <v>1</v>
      </c>
      <c r="O1565" s="446" t="str">
        <f>IF(ISBLANK(INDEX('Policy Characteristics'!I:I,MATCH($C1565,'Policy Characteristics'!$C:$C,0))),"",INDEX('Policy Characteristics'!I:I,MATCH($C1565,'Policy Characteristics'!$C:$C,0)))</f>
        <v>weight</v>
      </c>
      <c r="P1565" s="446" t="str">
        <f>IF(ISBLANK(INDEX('Policy Characteristics'!J:J,MATCH($C1565,'Policy Characteristics'!$C:$C,0))),"",INDEX('Policy Characteristics'!J:J,MATCH($C1565,'Policy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65" s="446" t="str">
        <f>IF(ISBLANK(INDEX('Policy Characteristics'!K:K,MATCH($C1565,'Policy Characteristics'!$C:$C,0))),"",INDEX('Policy Characteristics'!K:K,MATCH($C1565,'Policy Characteristics'!$C:$C,0)))</f>
        <v>io-model.html</v>
      </c>
      <c r="R1565" s="446" t="str">
        <f>IF(ISBLANK(INDEX('Policy Characteristics'!L:L,MATCH($C1565,'Policy Characteristics'!$C:$C,0))),"",INDEX('Policy Characteristics'!L:L,MATCH($C1565,'Policy Characteristics'!$C:$C,0)))</f>
        <v/>
      </c>
    </row>
    <row r="1566" spans="1:18" x14ac:dyDescent="0.25">
      <c r="A1566" s="446" t="str">
        <f>IF(ISBLANK(INDEX('Policy Characteristics'!A:A,MATCH($C1566,'Policy Characteristics'!$C:$C,0))),"",INDEX('Policy Characteristics'!A:A,MATCH($C1566,'Policy Characteristics'!$C:$C,0)))</f>
        <v>Control Settings</v>
      </c>
      <c r="B1566" s="467" t="str">
        <f>IF(ISBLANK(INDEX('Policy Characteristics'!B:B,MATCH($C1566,'Policy Characteristics'!$C:$C,0))),"",INDEX('Policy Characteristics'!B:B,MATCH($C1566,'Policy Characteristics'!$C:$C,0)))</f>
        <v>COVID-19 Recession</v>
      </c>
      <c r="C1566" t="s">
        <v>3422</v>
      </c>
      <c r="H1566" s="20">
        <v>543</v>
      </c>
      <c r="I1566" s="472" t="s">
        <v>44</v>
      </c>
      <c r="J1566" s="469" t="str">
        <f>IF(ISBLANK(INDEX('Policy Characteristics'!D:D,MATCH($C1566,'Policy Characteristics'!$C:$C,0))),"",INDEX('Policy Characteristics'!D:D,MATCH($C1566,'Policy Characteristics'!$C:$C,0)))</f>
        <v/>
      </c>
      <c r="K1566" s="446" t="str">
        <f>IF(ISBLANK(INDEX('Policy Characteristics'!E:E,MATCH($C1566,'Policy Characteristics'!$C:$C,0))),"",INDEX('Policy Characteristics'!E:E,MATCH($C1566,'Policy Characteristics'!$C:$C,0)))</f>
        <v>settings exogenous GDP adjustment</v>
      </c>
      <c r="L1566" s="331">
        <f>IF(ISBLANK(INDEX('Policy Characteristics'!F:F,MATCH($C1566,'Policy Characteristics'!$C:$C,0))),"",INDEX('Policy Characteristics'!F:F,MATCH($C1566,'Policy Characteristics'!$C:$C,0)))</f>
        <v>0</v>
      </c>
      <c r="M1566" s="331">
        <f>IF(ISBLANK(INDEX('Policy Characteristics'!G:G,MATCH($C1566,'Policy Characteristics'!$C:$C,0))),"",INDEX('Policy Characteristics'!G:G,MATCH($C1566,'Policy Characteristics'!$C:$C,0)))</f>
        <v>1</v>
      </c>
      <c r="N1566" s="331">
        <f>IF(ISBLANK(INDEX('Policy Characteristics'!H:H,MATCH($C1566,'Policy Characteristics'!$C:$C,0))),"",INDEX('Policy Characteristics'!H:H,MATCH($C1566,'Policy Characteristics'!$C:$C,0)))</f>
        <v>1</v>
      </c>
      <c r="O1566" s="446" t="str">
        <f>IF(ISBLANK(INDEX('Policy Characteristics'!I:I,MATCH($C1566,'Policy Characteristics'!$C:$C,0))),"",INDEX('Policy Characteristics'!I:I,MATCH($C1566,'Policy Characteristics'!$C:$C,0)))</f>
        <v>on/off</v>
      </c>
      <c r="P1566" s="446" t="str">
        <f>IF(ISBLANK(INDEX('Policy Characteristics'!J:J,MATCH($C1566,'Policy Characteristics'!$C:$C,0))),"",INDEX('Policy Characteristics'!J:J,MATCH($C1566,'Policy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566" s="446" t="str">
        <f>IF(ISBLANK(INDEX('Policy Characteristics'!K:K,MATCH($C1566,'Policy Characteristics'!$C:$C,0))),"",INDEX('Policy Characteristics'!K:K,MATCH($C1566,'Policy Characteristics'!$C:$C,0)))</f>
        <v/>
      </c>
      <c r="R1566" s="446" t="str">
        <f>IF(ISBLANK(INDEX('Policy Characteristics'!L:L,MATCH($C1566,'Policy Characteristics'!$C:$C,0))),"",INDEX('Policy Characteristics'!L:L,MATCH($C1566,'Policy Characteristics'!$C:$C,0)))</f>
        <v/>
      </c>
    </row>
    <row r="1567" spans="1:18" x14ac:dyDescent="0.25">
      <c r="A1567" s="446" t="str">
        <f>IF(ISBLANK(INDEX('Policy Characteristics'!A:A,MATCH($C1567,'Policy Characteristics'!$C:$C,0))),"",INDEX('Policy Characteristics'!A:A,MATCH($C1567,'Policy Characteristics'!$C:$C,0)))</f>
        <v>Control Settings</v>
      </c>
      <c r="B1567" s="467" t="str">
        <f>IF(ISBLANK(INDEX('Policy Characteristics'!B:B,MATCH($C1567,'Policy Characteristics'!$C:$C,0))),"",INDEX('Policy Characteristics'!B:B,MATCH($C1567,'Policy Characteristics'!$C:$C,0)))</f>
        <v>Use 20-Year GWP Values</v>
      </c>
      <c r="C1567" t="s">
        <v>3283</v>
      </c>
      <c r="H1567" s="20">
        <v>1601</v>
      </c>
      <c r="I1567" s="472" t="s">
        <v>44</v>
      </c>
      <c r="J1567" s="469" t="str">
        <f>IF(ISBLANK(INDEX('Policy Characteristics'!D:D,MATCH($C1567,'Policy Characteristics'!$C:$C,0))),"",INDEX('Policy Characteristics'!D:D,MATCH($C1567,'Policy Characteristics'!$C:$C,0)))</f>
        <v/>
      </c>
      <c r="K1567" s="446" t="str">
        <f>IF(ISBLANK(INDEX('Policy Characteristics'!E:E,MATCH($C1567,'Policy Characteristics'!$C:$C,0))),"",INDEX('Policy Characteristics'!E:E,MATCH($C1567,'Policy Characteristics'!$C:$C,0)))</f>
        <v/>
      </c>
      <c r="L1567" s="331">
        <f>IF(ISBLANK(INDEX('Policy Characteristics'!F:F,MATCH($C1567,'Policy Characteristics'!$C:$C,0))),"",INDEX('Policy Characteristics'!F:F,MATCH($C1567,'Policy Characteristics'!$C:$C,0)))</f>
        <v>0</v>
      </c>
      <c r="M1567" s="331">
        <f>IF(ISBLANK(INDEX('Policy Characteristics'!G:G,MATCH($C1567,'Policy Characteristics'!$C:$C,0))),"",INDEX('Policy Characteristics'!G:G,MATCH($C1567,'Policy Characteristics'!$C:$C,0)))</f>
        <v>1</v>
      </c>
      <c r="N1567" s="331">
        <f>IF(ISBLANK(INDEX('Policy Characteristics'!H:H,MATCH($C1567,'Policy Characteristics'!$C:$C,0))),"",INDEX('Policy Characteristics'!H:H,MATCH($C1567,'Policy Characteristics'!$C:$C,0)))</f>
        <v>1</v>
      </c>
      <c r="O1567" s="446" t="str">
        <f>IF(ISBLANK(INDEX('Policy Characteristics'!I:I,MATCH($C1567,'Policy Characteristics'!$C:$C,0))),"",INDEX('Policy Characteristics'!I:I,MATCH($C1567,'Policy Characteristics'!$C:$C,0)))</f>
        <v>on/off</v>
      </c>
      <c r="P1567" s="446" t="str">
        <f>IF(ISBLANK(INDEX('Policy Characteristics'!J:J,MATCH($C1567,'Policy Characteristics'!$C:$C,0))),"",INDEX('Policy Characteristics'!J:J,MATCH($C1567,'Policy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567" s="446" t="str">
        <f>IF(ISBLANK(INDEX('Policy Characteristics'!K:K,MATCH($C1567,'Policy Characteristics'!$C:$C,0))),"",INDEX('Policy Characteristics'!K:K,MATCH($C1567,'Policy Characteristics'!$C:$C,0)))</f>
        <v/>
      </c>
      <c r="R1567" s="446" t="str">
        <f>IF(ISBLANK(INDEX('Policy Characteristics'!L:L,MATCH($C1567,'Policy Characteristics'!$C:$C,0))),"",INDEX('Policy Characteristics'!L:L,MATCH($C1567,'Policy Characteristics'!$C:$C,0)))</f>
        <v/>
      </c>
    </row>
    <row r="1568" spans="1:18" x14ac:dyDescent="0.25">
      <c r="A1568" s="446" t="str">
        <f>IF(ISBLANK(INDEX('Policy Characteristics'!A:A,MATCH($C1568,'Policy Characteristics'!$C:$C,0))),"",INDEX('Policy Characteristics'!A:A,MATCH($C1568,'Policy Characteristics'!$C:$C,0)))</f>
        <v>Cross-Sector</v>
      </c>
      <c r="B1568" s="467" t="str">
        <f>IF(ISBLANK(INDEX('Policy Characteristics'!B:B,MATCH($C1568,'Policy Characteristics'!$C:$C,0))),"",INDEX('Policy Characteristics'!B:B,MATCH($C1568,'Policy Characteristics'!$C:$C,0)))</f>
        <v>Non BAU Carbon Tax Vehicle Qualification</v>
      </c>
      <c r="C1568" t="s">
        <v>3725</v>
      </c>
      <c r="H1568" s="20">
        <v>2286</v>
      </c>
      <c r="I1568" s="472" t="s">
        <v>43</v>
      </c>
      <c r="J1568" s="469" t="str">
        <f>IF(ISBLANK(INDEX('Policy Characteristics'!D:D,MATCH($C1568,'Policy Characteristics'!$C:$C,0))),"",INDEX('Policy Characteristics'!D:D,MATCH($C1568,'Policy Characteristics'!$C:$C,0)))</f>
        <v/>
      </c>
      <c r="K1568" s="446" t="str">
        <f>IF(ISBLANK(INDEX('Policy Characteristics'!E:E,MATCH($C1568,'Policy Characteristics'!$C:$C,0))),"",INDEX('Policy Characteristics'!E:E,MATCH($C1568,'Policy Characteristics'!$C:$C,0)))</f>
        <v/>
      </c>
      <c r="L1568" s="331">
        <f>IF(ISBLANK(INDEX('Policy Characteristics'!F:F,MATCH($C1568,'Policy Characteristics'!$C:$C,0))),"",INDEX('Policy Characteristics'!F:F,MATCH($C1568,'Policy Characteristics'!$C:$C,0)))</f>
        <v>0</v>
      </c>
      <c r="M1568" s="331">
        <f>IF(ISBLANK(INDEX('Policy Characteristics'!G:G,MATCH($C1568,'Policy Characteristics'!$C:$C,0))),"",INDEX('Policy Characteristics'!G:G,MATCH($C1568,'Policy Characteristics'!$C:$C,0)))</f>
        <v>1</v>
      </c>
      <c r="N1568" s="331">
        <f>IF(ISBLANK(INDEX('Policy Characteristics'!H:H,MATCH($C1568,'Policy Characteristics'!$C:$C,0))),"",INDEX('Policy Characteristics'!H:H,MATCH($C1568,'Policy Characteristics'!$C:$C,0)))</f>
        <v>1</v>
      </c>
      <c r="O1568" s="446" t="str">
        <f>IF(ISBLANK(INDEX('Policy Characteristics'!I:I,MATCH($C1568,'Policy Characteristics'!$C:$C,0))),"",INDEX('Policy Characteristics'!I:I,MATCH($C1568,'Policy Characteristics'!$C:$C,0)))</f>
        <v>on/off</v>
      </c>
      <c r="P1568" s="446" t="str">
        <f>IF(ISBLANK(INDEX('Policy Characteristics'!J:J,MATCH($C1568,'Policy Characteristics'!$C:$C,0))),"",INDEX('Policy Characteristics'!J:J,MATCH($C1568,'Policy Characteristics'!$C:$C,0)))</f>
        <v xml:space="preserve">**Description:** This lever determines which vehicle types are captured under the scope of a carbon tax. In some regions, only certain vehicle types are covered by a carbon tax or cap. </v>
      </c>
      <c r="Q1568" s="446" t="str">
        <f>IF(ISBLANK(INDEX('Policy Characteristics'!K:K,MATCH($C1568,'Policy Characteristics'!$C:$C,0))),"",INDEX('Policy Characteristics'!K:K,MATCH($C1568,'Policy Characteristics'!$C:$C,0)))</f>
        <v/>
      </c>
      <c r="R1568" s="446" t="str">
        <f>IF(ISBLANK(INDEX('Policy Characteristics'!L:L,MATCH($C1568,'Policy Characteristics'!$C:$C,0))),"",INDEX('Policy Characteristics'!L:L,MATCH($C1568,'Policy Characteristics'!$C:$C,0)))</f>
        <v/>
      </c>
    </row>
    <row r="1569" spans="1:18" x14ac:dyDescent="0.25">
      <c r="A1569" s="446" t="str">
        <f>IF(ISBLANK(INDEX('Policy Characteristics'!A:A,MATCH($C1569,'Policy Characteristics'!$C:$C,0))),"",INDEX('Policy Characteristics'!A:A,MATCH($C1569,'Policy Characteristics'!$C:$C,0)))</f>
        <v>Cross-Sector</v>
      </c>
      <c r="B1569" s="467" t="str">
        <f>IF(ISBLANK(INDEX('Policy Characteristics'!B:B,MATCH($C1569,'Policy Characteristics'!$C:$C,0))),"",INDEX('Policy Characteristics'!B:B,MATCH($C1569,'Policy Characteristics'!$C:$C,0)))</f>
        <v>Non BAU Carbon Tax Industry Qualification</v>
      </c>
      <c r="C1569" t="s">
        <v>3726</v>
      </c>
      <c r="H1569" s="20">
        <v>2287</v>
      </c>
      <c r="I1569" s="472" t="s">
        <v>43</v>
      </c>
      <c r="J1569" s="469" t="str">
        <f>IF(ISBLANK(INDEX('Policy Characteristics'!D:D,MATCH($C1569,'Policy Characteristics'!$C:$C,0))),"",INDEX('Policy Characteristics'!D:D,MATCH($C1569,'Policy Characteristics'!$C:$C,0)))</f>
        <v/>
      </c>
      <c r="K1569" s="446" t="str">
        <f>IF(ISBLANK(INDEX('Policy Characteristics'!E:E,MATCH($C1569,'Policy Characteristics'!$C:$C,0))),"",INDEX('Policy Characteristics'!E:E,MATCH($C1569,'Policy Characteristics'!$C:$C,0)))</f>
        <v/>
      </c>
      <c r="L1569" s="331">
        <f>IF(ISBLANK(INDEX('Policy Characteristics'!F:F,MATCH($C1569,'Policy Characteristics'!$C:$C,0))),"",INDEX('Policy Characteristics'!F:F,MATCH($C1569,'Policy Characteristics'!$C:$C,0)))</f>
        <v>0</v>
      </c>
      <c r="M1569" s="331">
        <f>IF(ISBLANK(INDEX('Policy Characteristics'!G:G,MATCH($C1569,'Policy Characteristics'!$C:$C,0))),"",INDEX('Policy Characteristics'!G:G,MATCH($C1569,'Policy Characteristics'!$C:$C,0)))</f>
        <v>1</v>
      </c>
      <c r="N1569" s="331">
        <f>IF(ISBLANK(INDEX('Policy Characteristics'!H:H,MATCH($C1569,'Policy Characteristics'!$C:$C,0))),"",INDEX('Policy Characteristics'!H:H,MATCH($C1569,'Policy Characteristics'!$C:$C,0)))</f>
        <v>1</v>
      </c>
      <c r="O1569" s="446" t="str">
        <f>IF(ISBLANK(INDEX('Policy Characteristics'!I:I,MATCH($C1569,'Policy Characteristics'!$C:$C,0))),"",INDEX('Policy Characteristics'!I:I,MATCH($C1569,'Policy Characteristics'!$C:$C,0)))</f>
        <v>on/off</v>
      </c>
      <c r="P1569" s="446" t="str">
        <f>IF(ISBLANK(INDEX('Policy Characteristics'!J:J,MATCH($C1569,'Policy Characteristics'!$C:$C,0))),"",INDEX('Policy Characteristics'!J:J,MATCH($C1569,'Policy Characteristics'!$C:$C,0)))</f>
        <v xml:space="preserve">**Description:** This lever determines which industry categories are captured under the scope of a carbon tax. In some regions, only certain industries are covered by a carbon tax or cap. </v>
      </c>
      <c r="Q1569" s="446" t="str">
        <f>IF(ISBLANK(INDEX('Policy Characteristics'!K:K,MATCH($C1569,'Policy Characteristics'!$C:$C,0))),"",INDEX('Policy Characteristics'!K:K,MATCH($C1569,'Policy Characteristics'!$C:$C,0)))</f>
        <v/>
      </c>
      <c r="R1569" s="446" t="str">
        <f>IF(ISBLANK(INDEX('Policy Characteristics'!L:L,MATCH($C1569,'Policy Characteristics'!$C:$C,0))),"",INDEX('Policy Characteristics'!L:L,MATCH($C1569,'Policy Characteristics'!$C:$C,0)))</f>
        <v/>
      </c>
    </row>
    <row r="1570" spans="1:18" x14ac:dyDescent="0.25">
      <c r="A1570" s="446" t="str">
        <f>IF(ISBLANK(INDEX('Policy Characteristics'!A:A,MATCH($C1570,'Policy Characteristics'!$C:$C,0))),"",INDEX('Policy Characteristics'!A:A,MATCH($C1570,'Policy Characteristics'!$C:$C,0)))</f>
        <v>Cross-Sector</v>
      </c>
      <c r="B1570" s="467" t="str">
        <f>IF(ISBLANK(INDEX('Policy Characteristics'!B:B,MATCH($C1570,'Policy Characteristics'!$C:$C,0))),"",INDEX('Policy Characteristics'!B:B,MATCH($C1570,'Policy Characteristics'!$C:$C,0)))</f>
        <v>Non BAU CBAM Industry Qualification</v>
      </c>
      <c r="C1570" t="s">
        <v>3727</v>
      </c>
      <c r="H1570" s="20">
        <v>2288</v>
      </c>
      <c r="I1570" s="472" t="s">
        <v>43</v>
      </c>
      <c r="J1570" s="469" t="str">
        <f>IF(ISBLANK(INDEX('Policy Characteristics'!D:D,MATCH($C1570,'Policy Characteristics'!$C:$C,0))),"",INDEX('Policy Characteristics'!D:D,MATCH($C1570,'Policy Characteristics'!$C:$C,0)))</f>
        <v/>
      </c>
      <c r="K1570" s="446" t="str">
        <f>IF(ISBLANK(INDEX('Policy Characteristics'!E:E,MATCH($C1570,'Policy Characteristics'!$C:$C,0))),"",INDEX('Policy Characteristics'!E:E,MATCH($C1570,'Policy Characteristics'!$C:$C,0)))</f>
        <v/>
      </c>
      <c r="L1570" s="331">
        <f>IF(ISBLANK(INDEX('Policy Characteristics'!F:F,MATCH($C1570,'Policy Characteristics'!$C:$C,0))),"",INDEX('Policy Characteristics'!F:F,MATCH($C1570,'Policy Characteristics'!$C:$C,0)))</f>
        <v>0</v>
      </c>
      <c r="M1570" s="331">
        <f>IF(ISBLANK(INDEX('Policy Characteristics'!G:G,MATCH($C1570,'Policy Characteristics'!$C:$C,0))),"",INDEX('Policy Characteristics'!G:G,MATCH($C1570,'Policy Characteristics'!$C:$C,0)))</f>
        <v>1</v>
      </c>
      <c r="N1570" s="331">
        <f>IF(ISBLANK(INDEX('Policy Characteristics'!H:H,MATCH($C1570,'Policy Characteristics'!$C:$C,0))),"",INDEX('Policy Characteristics'!H:H,MATCH($C1570,'Policy Characteristics'!$C:$C,0)))</f>
        <v>1</v>
      </c>
      <c r="O1570" s="446" t="str">
        <f>IF(ISBLANK(INDEX('Policy Characteristics'!I:I,MATCH($C1570,'Policy Characteristics'!$C:$C,0))),"",INDEX('Policy Characteristics'!I:I,MATCH($C1570,'Policy Characteristics'!$C:$C,0)))</f>
        <v>on/off</v>
      </c>
      <c r="P1570" s="446" t="str">
        <f>IF(ISBLANK(INDEX('Policy Characteristics'!J:J,MATCH($C1570,'Policy Characteristics'!$C:$C,0))),"",INDEX('Policy Characteristics'!J:J,MATCH($C1570,'Policy Characteristics'!$C:$C,0)))</f>
        <v>**Description:** This lever determines which industry categories are captured under the scope of a carbon border adjustment mechanism. In some regions, only certain industries are covered by a border mechanism.</v>
      </c>
      <c r="Q1570" s="446" t="str">
        <f>IF(ISBLANK(INDEX('Policy Characteristics'!K:K,MATCH($C1570,'Policy Characteristics'!$C:$C,0))),"",INDEX('Policy Characteristics'!K:K,MATCH($C1570,'Policy Characteristics'!$C:$C,0)))</f>
        <v/>
      </c>
      <c r="R1570" s="446" t="str">
        <f>IF(ISBLANK(INDEX('Policy Characteristics'!L:L,MATCH($C1570,'Policy Characteristics'!$C:$C,0))),"",INDEX('Policy Characteristics'!L:L,MATCH($C1570,'Policy Characteristics'!$C:$C,0)))</f>
        <v/>
      </c>
    </row>
  </sheetData>
  <sortState xmlns:xlrd2="http://schemas.microsoft.com/office/spreadsheetml/2017/richdata2" ref="A191:I211">
    <sortCondition ref="B191:B211"/>
  </sortState>
  <conditionalFormatting sqref="I1:I1511">
    <cfRule type="containsText" dxfId="5" priority="1" operator="containsText" text="No">
      <formula>NOT(ISERROR(SEARCH("No",I1)))</formula>
    </cfRule>
  </conditionalFormatting>
  <conditionalFormatting sqref="I1516 I1521 I1531 I1536 I1541 I1546 I1556 I1561 I1566:I1048576">
    <cfRule type="containsText" dxfId="4" priority="134" operator="containsText" text="No">
      <formula>NOT(ISERROR(SEARCH("No",I1516)))</formula>
    </cfRule>
  </conditionalFormatting>
  <conditionalFormatting sqref="I1526">
    <cfRule type="containsText" dxfId="3" priority="3" operator="containsText" text="No">
      <formula>NOT(ISERROR(SEARCH("No",I1526)))</formula>
    </cfRule>
  </conditionalFormatting>
  <conditionalFormatting sqref="I1551">
    <cfRule type="containsText" dxfId="2" priority="2" operator="containsText" text="No">
      <formula>NOT(ISERROR(SEARCH("No",I1551)))</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topLeftCell="A7" zoomScale="85" zoomScaleNormal="85" workbookViewId="0">
      <selection activeCell="B19" sqref="B19"/>
    </sheetView>
  </sheetViews>
  <sheetFormatPr defaultColWidth="9.140625" defaultRowHeight="15" x14ac:dyDescent="0.25"/>
  <cols>
    <col min="1" max="2" width="76.85546875" customWidth="1"/>
  </cols>
  <sheetData>
    <row r="1" spans="1:2" x14ac:dyDescent="0.25">
      <c r="A1" s="507" t="s">
        <v>2815</v>
      </c>
      <c r="B1" s="507"/>
    </row>
    <row r="2" spans="1:2" x14ac:dyDescent="0.25">
      <c r="A2" s="186" t="s">
        <v>2816</v>
      </c>
      <c r="B2" s="186" t="s">
        <v>2817</v>
      </c>
    </row>
    <row r="3" spans="1:2" x14ac:dyDescent="0.25">
      <c r="A3" s="187" t="s">
        <v>353</v>
      </c>
      <c r="B3" t="str">
        <f>A3</f>
        <v>million metric tons / year</v>
      </c>
    </row>
    <row r="4" spans="1:2" x14ac:dyDescent="0.25">
      <c r="A4" s="187" t="s">
        <v>3477</v>
      </c>
      <c r="B4" t="str">
        <f>A4</f>
        <v>million metric tons</v>
      </c>
    </row>
    <row r="5" spans="1:2" x14ac:dyDescent="0.25">
      <c r="A5" s="187" t="s">
        <v>3689</v>
      </c>
      <c r="B5" t="str">
        <f>A5</f>
        <v>g CO2e / 2023 dollar</v>
      </c>
    </row>
    <row r="6" spans="1:2" x14ac:dyDescent="0.25">
      <c r="A6" s="188" t="s">
        <v>2319</v>
      </c>
      <c r="B6" t="str">
        <f t="shared" ref="B6:B46" si="0">A6</f>
        <v>thousand metric tons / year</v>
      </c>
    </row>
    <row r="7" spans="1:2" x14ac:dyDescent="0.25">
      <c r="A7" s="188" t="s">
        <v>3690</v>
      </c>
      <c r="B7" t="str">
        <f>A7</f>
        <v>g CO2 / 2023 dollar</v>
      </c>
    </row>
    <row r="8" spans="1:2" ht="30" x14ac:dyDescent="0.25">
      <c r="A8" s="188" t="s">
        <v>3691</v>
      </c>
      <c r="B8" t="str">
        <f t="shared" si="0"/>
        <v>2023 dollars / metric ton CO2e abated, Annual average abatement (million metric tons CO2e)</v>
      </c>
    </row>
    <row r="9" spans="1:2" x14ac:dyDescent="0.25">
      <c r="A9" s="188" t="s">
        <v>3692</v>
      </c>
      <c r="B9" t="str">
        <f t="shared" si="0"/>
        <v>billion 2023 dollars / year</v>
      </c>
    </row>
    <row r="10" spans="1:2" x14ac:dyDescent="0.25">
      <c r="A10" s="188" t="s">
        <v>3693</v>
      </c>
      <c r="B10" t="str">
        <f t="shared" si="0"/>
        <v>billion 2023 dollars</v>
      </c>
    </row>
    <row r="11" spans="1:2" x14ac:dyDescent="0.25">
      <c r="A11" s="188" t="s">
        <v>2859</v>
      </c>
      <c r="B11" t="str">
        <f t="shared" si="0"/>
        <v>jobs</v>
      </c>
    </row>
    <row r="12" spans="1:2" x14ac:dyDescent="0.25">
      <c r="A12" s="188" t="s">
        <v>2901</v>
      </c>
      <c r="B12" t="str">
        <f t="shared" si="0"/>
        <v>incidents / year</v>
      </c>
    </row>
    <row r="13" spans="1:2" x14ac:dyDescent="0.25">
      <c r="A13" s="188" t="s">
        <v>2878</v>
      </c>
      <c r="B13" t="str">
        <f t="shared" si="0"/>
        <v>% change</v>
      </c>
    </row>
    <row r="14" spans="1:2" x14ac:dyDescent="0.25">
      <c r="A14" s="188" t="s">
        <v>3694</v>
      </c>
      <c r="B14" t="str">
        <f t="shared" si="0"/>
        <v>2023 dollars / employee-year</v>
      </c>
    </row>
    <row r="15" spans="1:2" x14ac:dyDescent="0.25">
      <c r="A15" s="188" t="s">
        <v>354</v>
      </c>
      <c r="B15" t="str">
        <f t="shared" si="0"/>
        <v>lives / year</v>
      </c>
    </row>
    <row r="16" spans="1:2" x14ac:dyDescent="0.25">
      <c r="A16" s="188" t="s">
        <v>355</v>
      </c>
      <c r="B16" t="str">
        <f t="shared" si="0"/>
        <v>terawatt-hours (TWh) / year</v>
      </c>
    </row>
    <row r="17" spans="1:2" x14ac:dyDescent="0.25">
      <c r="A17" s="188" t="s">
        <v>3556</v>
      </c>
      <c r="B17" t="str">
        <f t="shared" si="0"/>
        <v>terawatt-hours (TWh)</v>
      </c>
    </row>
    <row r="18" spans="1:2" x14ac:dyDescent="0.25">
      <c r="A18" s="188" t="s">
        <v>3328</v>
      </c>
      <c r="B18" t="str">
        <f t="shared" si="0"/>
        <v>%</v>
      </c>
    </row>
    <row r="19" spans="1:2" x14ac:dyDescent="0.25">
      <c r="A19" s="188" t="s">
        <v>3329</v>
      </c>
      <c r="B19" t="str">
        <f t="shared" si="0"/>
        <v>metric tons CO2e / megawatt-hour (MWh)</v>
      </c>
    </row>
    <row r="20" spans="1:2" x14ac:dyDescent="0.25">
      <c r="A20" s="188" t="s">
        <v>3695</v>
      </c>
      <c r="B20" t="str">
        <f t="shared" si="0"/>
        <v>kilowatt-hour / 2023 dollar</v>
      </c>
    </row>
    <row r="21" spans="1:2" x14ac:dyDescent="0.25">
      <c r="A21" s="188" t="s">
        <v>356</v>
      </c>
      <c r="B21" t="str">
        <f t="shared" si="0"/>
        <v>gigawatts (GW) / year</v>
      </c>
    </row>
    <row r="22" spans="1:2" x14ac:dyDescent="0.25">
      <c r="A22" s="188" t="s">
        <v>3696</v>
      </c>
      <c r="B22" t="str">
        <f t="shared" si="0"/>
        <v>2023 dollars / megawatt-hour (MWh)</v>
      </c>
    </row>
    <row r="23" spans="1:2" x14ac:dyDescent="0.25">
      <c r="A23" s="188" t="s">
        <v>2458</v>
      </c>
      <c r="B23" t="str">
        <f t="shared" si="0"/>
        <v>cubic km / yr</v>
      </c>
    </row>
    <row r="24" spans="1:2" x14ac:dyDescent="0.25">
      <c r="A24" s="188" t="s">
        <v>2378</v>
      </c>
      <c r="B24" t="str">
        <f t="shared" si="0"/>
        <v>trillion passenger-miles / year</v>
      </c>
    </row>
    <row r="25" spans="1:2" x14ac:dyDescent="0.25">
      <c r="A25" s="188" t="s">
        <v>2379</v>
      </c>
      <c r="B25" t="str">
        <f t="shared" si="0"/>
        <v>trillion freight ton-miles / year</v>
      </c>
    </row>
    <row r="26" spans="1:2" x14ac:dyDescent="0.25">
      <c r="A26" s="188" t="s">
        <v>476</v>
      </c>
      <c r="B26" t="str">
        <f t="shared" si="0"/>
        <v>million vehicles / year</v>
      </c>
    </row>
    <row r="27" spans="1:2" x14ac:dyDescent="0.25">
      <c r="A27" s="188" t="s">
        <v>2356</v>
      </c>
      <c r="B27" t="str">
        <f t="shared" si="0"/>
        <v>thousand vehicles / year</v>
      </c>
    </row>
    <row r="28" spans="1:2" x14ac:dyDescent="0.25">
      <c r="A28" s="188" t="s">
        <v>2355</v>
      </c>
      <c r="B28" t="str">
        <f t="shared" si="0"/>
        <v>million vehicles</v>
      </c>
    </row>
    <row r="29" spans="1:2" x14ac:dyDescent="0.25">
      <c r="A29" s="188" t="s">
        <v>2388</v>
      </c>
      <c r="B29" t="str">
        <f t="shared" si="0"/>
        <v>thousand vehicles</v>
      </c>
    </row>
    <row r="30" spans="1:2" x14ac:dyDescent="0.25">
      <c r="A30" s="188" t="s">
        <v>458</v>
      </c>
      <c r="B30" t="str">
        <f t="shared" si="0"/>
        <v>quads / year</v>
      </c>
    </row>
    <row r="31" spans="1:2" x14ac:dyDescent="0.25">
      <c r="A31" s="188" t="s">
        <v>3697</v>
      </c>
      <c r="B31" t="str">
        <f>A31</f>
        <v>thousand BTU / 2023 dollar</v>
      </c>
    </row>
    <row r="32" spans="1:2" x14ac:dyDescent="0.25">
      <c r="A32" s="188" t="s">
        <v>2361</v>
      </c>
      <c r="B32" t="str">
        <f t="shared" si="0"/>
        <v>millions of short tons / year</v>
      </c>
    </row>
    <row r="33" spans="1:2" x14ac:dyDescent="0.25">
      <c r="A33" s="188" t="s">
        <v>2362</v>
      </c>
      <c r="B33" t="str">
        <f t="shared" si="0"/>
        <v>trillion cubic feet / year</v>
      </c>
    </row>
    <row r="34" spans="1:2" x14ac:dyDescent="0.25">
      <c r="A34" s="188" t="s">
        <v>3297</v>
      </c>
      <c r="B34" t="str">
        <f t="shared" si="0"/>
        <v>million barrels of oil / year</v>
      </c>
    </row>
    <row r="35" spans="1:2" x14ac:dyDescent="0.25">
      <c r="A35" s="188" t="s">
        <v>2634</v>
      </c>
      <c r="B35" t="str">
        <f t="shared" si="0"/>
        <v>million gallons / year</v>
      </c>
    </row>
    <row r="36" spans="1:2" x14ac:dyDescent="0.25">
      <c r="A36" s="188" t="s">
        <v>2423</v>
      </c>
      <c r="B36" t="str">
        <f t="shared" si="0"/>
        <v>trillion BTU / year</v>
      </c>
    </row>
    <row r="37" spans="1:2" x14ac:dyDescent="0.25">
      <c r="A37" s="188" t="s">
        <v>3698</v>
      </c>
      <c r="B37" t="str">
        <f t="shared" si="0"/>
        <v>2023 dollars / short ton</v>
      </c>
    </row>
    <row r="38" spans="1:2" x14ac:dyDescent="0.25">
      <c r="A38" s="188" t="s">
        <v>3699</v>
      </c>
      <c r="B38" t="str">
        <f t="shared" si="0"/>
        <v>2023 dollars / thousand cubic feet</v>
      </c>
    </row>
    <row r="39" spans="1:2" x14ac:dyDescent="0.25">
      <c r="A39" s="188" t="s">
        <v>3700</v>
      </c>
      <c r="B39" t="str">
        <f t="shared" si="0"/>
        <v>2023 dollars / gallon</v>
      </c>
    </row>
    <row r="40" spans="1:2" x14ac:dyDescent="0.25">
      <c r="A40" s="188" t="s">
        <v>3701</v>
      </c>
      <c r="B40" t="str">
        <f t="shared" si="0"/>
        <v>2023 dollars / barrel of oil</v>
      </c>
    </row>
    <row r="41" spans="1:2" x14ac:dyDescent="0.25">
      <c r="A41" s="188" t="s">
        <v>3702</v>
      </c>
      <c r="B41" t="str">
        <f t="shared" si="0"/>
        <v>2023 dollars / kg</v>
      </c>
    </row>
    <row r="42" spans="1:2" x14ac:dyDescent="0.25">
      <c r="A42" s="188" t="s">
        <v>3703</v>
      </c>
      <c r="B42" t="str">
        <f t="shared" si="0"/>
        <v>2023 dollars / kilowatt-hour (kWh)</v>
      </c>
    </row>
    <row r="43" spans="1:2" x14ac:dyDescent="0.25">
      <c r="A43" s="188" t="s">
        <v>3696</v>
      </c>
      <c r="B43" t="str">
        <f t="shared" ref="B43" si="1">A43</f>
        <v>2023 dollars / megawatt-hour (MWh)</v>
      </c>
    </row>
    <row r="44" spans="1:2" x14ac:dyDescent="0.25">
      <c r="A44" s="188" t="s">
        <v>3286</v>
      </c>
      <c r="B44" t="str">
        <f t="shared" si="0"/>
        <v>cost of eqpt. to capture 1 metric ton CO2e/yr (2020 dollars)</v>
      </c>
    </row>
    <row r="45" spans="1:2" x14ac:dyDescent="0.25">
      <c r="A45" s="188" t="s">
        <v>3704</v>
      </c>
      <c r="B45" t="str">
        <f t="shared" si="0"/>
        <v>million 2023 dollars / megawatt (MW)</v>
      </c>
    </row>
    <row r="46" spans="1:2" x14ac:dyDescent="0.25">
      <c r="A46" s="188" t="s">
        <v>3705</v>
      </c>
      <c r="B46" t="str">
        <f t="shared" si="0"/>
        <v>cost of eqpt. to produce 1 kg H2/yr (2023 dollars)</v>
      </c>
    </row>
    <row r="48" spans="1:2" x14ac:dyDescent="0.25">
      <c r="A48" s="507" t="s">
        <v>2819</v>
      </c>
      <c r="B48" s="507"/>
    </row>
    <row r="49" spans="1:2" x14ac:dyDescent="0.25">
      <c r="A49" s="186" t="s">
        <v>2816</v>
      </c>
      <c r="B49" s="186" t="s">
        <v>2817</v>
      </c>
    </row>
    <row r="50" spans="1:2" x14ac:dyDescent="0.25">
      <c r="A50" s="156" t="s">
        <v>139</v>
      </c>
      <c r="B50" t="str">
        <f t="shared" ref="B50:B51" si="2">A50</f>
        <v>$/metric ton CO2e</v>
      </c>
    </row>
    <row r="51" spans="1:2" x14ac:dyDescent="0.25">
      <c r="A51" s="156" t="s">
        <v>141</v>
      </c>
      <c r="B51" t="str">
        <f t="shared" si="2"/>
        <v>$/MWh</v>
      </c>
    </row>
    <row r="62" spans="1:2" x14ac:dyDescent="0.25">
      <c r="A62" s="1"/>
    </row>
  </sheetData>
  <mergeCells count="2">
    <mergeCell ref="A1:B1"/>
    <mergeCell ref="A48:B48"/>
  </mergeCells>
  <phoneticPr fontId="11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3"/>
  <sheetViews>
    <sheetView zoomScale="60" zoomScaleNormal="60" workbookViewId="0">
      <pane ySplit="1" topLeftCell="A93" activePane="bottomLeft" state="frozen"/>
      <selection pane="bottomLeft" activeCell="G98" sqref="G98"/>
    </sheetView>
  </sheetViews>
  <sheetFormatPr defaultColWidth="9.140625" defaultRowHeight="15" x14ac:dyDescent="0.25"/>
  <cols>
    <col min="1" max="1" width="53.42578125" customWidth="1"/>
    <col min="2" max="2" width="21.42578125" customWidth="1"/>
    <col min="3" max="3" width="9" customWidth="1"/>
    <col min="4" max="6" width="10.7109375" customWidth="1"/>
    <col min="7" max="7" width="95" customWidth="1"/>
    <col min="8" max="8" width="37.42578125" customWidth="1"/>
    <col min="9" max="10" width="34.42578125" customWidth="1"/>
  </cols>
  <sheetData>
    <row r="1" spans="1:10" s="9" customFormat="1" x14ac:dyDescent="0.25">
      <c r="A1" s="482" t="s">
        <v>2310</v>
      </c>
      <c r="B1" s="483" t="s">
        <v>2311</v>
      </c>
      <c r="C1" s="484" t="s">
        <v>2818</v>
      </c>
      <c r="D1" s="483" t="s">
        <v>60</v>
      </c>
      <c r="E1" s="483" t="s">
        <v>62</v>
      </c>
      <c r="F1" s="483" t="s">
        <v>440</v>
      </c>
      <c r="G1" s="483" t="s">
        <v>61</v>
      </c>
      <c r="H1" s="483" t="s">
        <v>2320</v>
      </c>
      <c r="I1" s="485" t="s">
        <v>304</v>
      </c>
      <c r="J1" s="437" t="s">
        <v>3566</v>
      </c>
    </row>
    <row r="2" spans="1:10" x14ac:dyDescent="0.25">
      <c r="A2" s="295" t="s">
        <v>2325</v>
      </c>
      <c r="B2" t="s">
        <v>2326</v>
      </c>
      <c r="C2" s="20">
        <v>1</v>
      </c>
      <c r="D2" t="s">
        <v>63</v>
      </c>
      <c r="E2" t="s">
        <v>64</v>
      </c>
      <c r="F2" t="str">
        <f>UnitControlCenter!$B$3</f>
        <v>million metric tons / year</v>
      </c>
      <c r="G2" t="s">
        <v>175</v>
      </c>
      <c r="J2" t="s">
        <v>3572</v>
      </c>
    </row>
    <row r="3" spans="1:10" x14ac:dyDescent="0.25">
      <c r="A3" s="295" t="s">
        <v>2325</v>
      </c>
      <c r="B3" t="s">
        <v>2327</v>
      </c>
      <c r="C3" s="297">
        <v>1</v>
      </c>
      <c r="D3" s="295" t="s">
        <v>63</v>
      </c>
      <c r="E3" s="295" t="s">
        <v>64</v>
      </c>
      <c r="F3" t="str">
        <f>UnitControlCenter!$B$3</f>
        <v>million metric tons / year</v>
      </c>
      <c r="G3" t="s">
        <v>2309</v>
      </c>
    </row>
    <row r="4" spans="1:10" x14ac:dyDescent="0.25">
      <c r="A4" s="295" t="s">
        <v>2325</v>
      </c>
      <c r="B4" t="s">
        <v>3475</v>
      </c>
      <c r="C4" s="20">
        <v>1</v>
      </c>
      <c r="D4" t="s">
        <v>63</v>
      </c>
      <c r="E4" t="s">
        <v>64</v>
      </c>
      <c r="F4" t="str">
        <f>UnitControlCenter!B4</f>
        <v>million metric tons</v>
      </c>
      <c r="G4" t="s">
        <v>3478</v>
      </c>
      <c r="J4" t="s">
        <v>3573</v>
      </c>
    </row>
    <row r="5" spans="1:10" x14ac:dyDescent="0.25">
      <c r="A5" s="295" t="s">
        <v>2325</v>
      </c>
      <c r="B5" t="s">
        <v>3476</v>
      </c>
      <c r="C5" s="297">
        <v>1</v>
      </c>
      <c r="D5" s="295" t="s">
        <v>63</v>
      </c>
      <c r="E5" s="295" t="s">
        <v>64</v>
      </c>
      <c r="F5" t="str">
        <f>UnitControlCenter!B4</f>
        <v>million metric tons</v>
      </c>
      <c r="G5" t="s">
        <v>3479</v>
      </c>
    </row>
    <row r="6" spans="1:10" x14ac:dyDescent="0.25">
      <c r="A6" s="295" t="s">
        <v>2325</v>
      </c>
      <c r="B6" s="295" t="s">
        <v>2328</v>
      </c>
      <c r="C6" s="20">
        <v>1</v>
      </c>
      <c r="D6" t="s">
        <v>65</v>
      </c>
      <c r="E6" t="s">
        <v>66</v>
      </c>
      <c r="F6" t="str">
        <f>UnitControlCenter!$B$3</f>
        <v>million metric tons / year</v>
      </c>
      <c r="G6" t="s">
        <v>2796</v>
      </c>
      <c r="H6" t="s">
        <v>2797</v>
      </c>
      <c r="I6" t="s">
        <v>2798</v>
      </c>
    </row>
    <row r="7" spans="1:10" x14ac:dyDescent="0.25">
      <c r="A7" s="295" t="s">
        <v>2325</v>
      </c>
      <c r="B7" s="295" t="s">
        <v>2329</v>
      </c>
      <c r="C7" s="20">
        <v>1</v>
      </c>
      <c r="D7" t="s">
        <v>65</v>
      </c>
      <c r="E7" t="s">
        <v>66</v>
      </c>
      <c r="F7" t="str">
        <f>UnitControlCenter!$B$3</f>
        <v>million metric tons / year</v>
      </c>
      <c r="G7" t="s">
        <v>2799</v>
      </c>
      <c r="H7" t="s">
        <v>2800</v>
      </c>
      <c r="I7" t="s">
        <v>2801</v>
      </c>
    </row>
    <row r="8" spans="1:10" x14ac:dyDescent="0.25">
      <c r="A8" s="295" t="s">
        <v>2325</v>
      </c>
      <c r="B8" s="295" t="s">
        <v>2330</v>
      </c>
      <c r="C8" s="20">
        <v>1</v>
      </c>
      <c r="D8" t="s">
        <v>65</v>
      </c>
      <c r="E8" t="s">
        <v>66</v>
      </c>
      <c r="F8" t="str">
        <f>UnitControlCenter!$B$3</f>
        <v>million metric tons / year</v>
      </c>
      <c r="G8" t="s">
        <v>2602</v>
      </c>
      <c r="H8" t="s">
        <v>2603</v>
      </c>
      <c r="I8" t="s">
        <v>2604</v>
      </c>
    </row>
    <row r="9" spans="1:10" x14ac:dyDescent="0.25">
      <c r="A9" s="295" t="s">
        <v>2325</v>
      </c>
      <c r="B9" s="295" t="s">
        <v>2869</v>
      </c>
      <c r="C9" s="20">
        <v>0</v>
      </c>
      <c r="D9" t="s">
        <v>63</v>
      </c>
      <c r="E9" t="s">
        <v>64</v>
      </c>
      <c r="F9" t="str">
        <f>UnitControlCenter!$B$5</f>
        <v>g CO2e / 2023 dollar</v>
      </c>
      <c r="G9" t="s">
        <v>2821</v>
      </c>
    </row>
    <row r="10" spans="1:10" x14ac:dyDescent="0.25">
      <c r="A10" s="295" t="s">
        <v>2325</v>
      </c>
      <c r="B10" s="295" t="s">
        <v>132</v>
      </c>
      <c r="C10" s="20">
        <v>1</v>
      </c>
      <c r="D10" t="s">
        <v>63</v>
      </c>
      <c r="E10" t="s">
        <v>64</v>
      </c>
      <c r="F10" t="str">
        <f>UnitControlCenter!$B$3</f>
        <v>million metric tons / year</v>
      </c>
      <c r="G10" t="s">
        <v>2428</v>
      </c>
    </row>
    <row r="11" spans="1:10" x14ac:dyDescent="0.25">
      <c r="A11" s="295" t="s">
        <v>2325</v>
      </c>
      <c r="B11" s="295" t="s">
        <v>2426</v>
      </c>
      <c r="C11" s="20">
        <v>1</v>
      </c>
      <c r="D11" t="s">
        <v>63</v>
      </c>
      <c r="E11" t="s">
        <v>64</v>
      </c>
      <c r="F11" t="str">
        <f>UnitControlCenter!$B$3</f>
        <v>million metric tons / year</v>
      </c>
      <c r="G11" t="s">
        <v>2429</v>
      </c>
    </row>
    <row r="12" spans="1:10" x14ac:dyDescent="0.25">
      <c r="A12" s="295" t="s">
        <v>2325</v>
      </c>
      <c r="B12" s="295" t="s">
        <v>2487</v>
      </c>
      <c r="C12" s="20">
        <v>1</v>
      </c>
      <c r="D12" t="s">
        <v>63</v>
      </c>
      <c r="E12" t="s">
        <v>64</v>
      </c>
      <c r="F12" t="str">
        <f>UnitControlCenter!$B$3</f>
        <v>million metric tons / year</v>
      </c>
      <c r="G12" t="s">
        <v>2495</v>
      </c>
    </row>
    <row r="13" spans="1:10" x14ac:dyDescent="0.25">
      <c r="A13" s="295" t="s">
        <v>2325</v>
      </c>
      <c r="B13" s="295" t="s">
        <v>93</v>
      </c>
      <c r="C13" s="20">
        <v>1</v>
      </c>
      <c r="D13" t="s">
        <v>63</v>
      </c>
      <c r="E13" t="s">
        <v>64</v>
      </c>
      <c r="F13" t="str">
        <f>UnitControlCenter!$B$3</f>
        <v>million metric tons / year</v>
      </c>
      <c r="G13" t="s">
        <v>2430</v>
      </c>
    </row>
    <row r="14" spans="1:10" x14ac:dyDescent="0.25">
      <c r="A14" s="295" t="s">
        <v>2325</v>
      </c>
      <c r="B14" s="295" t="s">
        <v>9</v>
      </c>
      <c r="C14" s="20">
        <v>1</v>
      </c>
      <c r="D14" t="s">
        <v>63</v>
      </c>
      <c r="E14" t="s">
        <v>64</v>
      </c>
      <c r="F14" t="str">
        <f>UnitControlCenter!$B$3</f>
        <v>million metric tons / year</v>
      </c>
      <c r="G14" t="s">
        <v>2449</v>
      </c>
    </row>
    <row r="15" spans="1:10" x14ac:dyDescent="0.25">
      <c r="A15" s="295" t="s">
        <v>2325</v>
      </c>
      <c r="B15" s="295" t="s">
        <v>2427</v>
      </c>
      <c r="C15" s="20">
        <v>1</v>
      </c>
      <c r="D15" t="s">
        <v>63</v>
      </c>
      <c r="E15" t="s">
        <v>64</v>
      </c>
      <c r="F15" t="str">
        <f>UnitControlCenter!$B$3</f>
        <v>million metric tons / year</v>
      </c>
      <c r="G15" t="s">
        <v>2431</v>
      </c>
    </row>
    <row r="16" spans="1:10" x14ac:dyDescent="0.25">
      <c r="A16" s="295" t="s">
        <v>2325</v>
      </c>
      <c r="B16" s="295" t="s">
        <v>4</v>
      </c>
      <c r="C16" s="20">
        <v>1</v>
      </c>
      <c r="D16" t="s">
        <v>63</v>
      </c>
      <c r="E16" t="s">
        <v>64</v>
      </c>
      <c r="F16" t="str">
        <f>UnitControlCenter!$B$3</f>
        <v>million metric tons / year</v>
      </c>
      <c r="G16" t="s">
        <v>2432</v>
      </c>
    </row>
    <row r="17" spans="1:10" x14ac:dyDescent="0.25">
      <c r="A17" s="295" t="s">
        <v>2325</v>
      </c>
      <c r="B17" s="295" t="s">
        <v>2436</v>
      </c>
      <c r="C17" s="20">
        <v>1</v>
      </c>
      <c r="D17" t="s">
        <v>63</v>
      </c>
      <c r="E17" t="s">
        <v>64</v>
      </c>
      <c r="F17" t="str">
        <f>UnitControlCenter!$B$3</f>
        <v>million metric tons / year</v>
      </c>
      <c r="G17" t="s">
        <v>2433</v>
      </c>
    </row>
    <row r="18" spans="1:10" ht="15.75" thickBot="1" x14ac:dyDescent="0.3">
      <c r="A18" s="486" t="s">
        <v>2325</v>
      </c>
      <c r="B18" s="486" t="s">
        <v>3706</v>
      </c>
      <c r="C18" s="487">
        <v>1</v>
      </c>
      <c r="D18" s="394" t="s">
        <v>65</v>
      </c>
      <c r="E18" s="394" t="s">
        <v>66</v>
      </c>
      <c r="F18" s="394" t="s">
        <v>353</v>
      </c>
      <c r="G18" s="394" t="s">
        <v>3707</v>
      </c>
      <c r="H18" s="394" t="s">
        <v>3745</v>
      </c>
      <c r="I18" s="394" t="s">
        <v>3708</v>
      </c>
      <c r="J18" s="394"/>
    </row>
    <row r="19" spans="1:10" x14ac:dyDescent="0.25">
      <c r="A19" s="295" t="s">
        <v>2331</v>
      </c>
      <c r="B19" s="295" t="s">
        <v>2220</v>
      </c>
      <c r="C19" s="20">
        <v>1</v>
      </c>
      <c r="D19" t="s">
        <v>65</v>
      </c>
      <c r="E19" t="s">
        <v>66</v>
      </c>
      <c r="F19" t="str">
        <f>UnitControlCenter!$B$3</f>
        <v>million metric tons / year</v>
      </c>
      <c r="G19" t="s">
        <v>3302</v>
      </c>
      <c r="H19" t="s">
        <v>2797</v>
      </c>
      <c r="I19" t="s">
        <v>2798</v>
      </c>
    </row>
    <row r="20" spans="1:10" x14ac:dyDescent="0.25">
      <c r="A20" s="295" t="s">
        <v>2331</v>
      </c>
      <c r="B20" s="295" t="s">
        <v>2236</v>
      </c>
      <c r="C20" s="20">
        <v>1</v>
      </c>
      <c r="D20" t="s">
        <v>65</v>
      </c>
      <c r="E20" t="s">
        <v>66</v>
      </c>
      <c r="F20" t="str">
        <f>UnitControlCenter!$B$3</f>
        <v>million metric tons / year</v>
      </c>
      <c r="G20" t="s">
        <v>3314</v>
      </c>
      <c r="H20" t="s">
        <v>2797</v>
      </c>
      <c r="I20" t="s">
        <v>3303</v>
      </c>
    </row>
    <row r="21" spans="1:10" x14ac:dyDescent="0.25">
      <c r="A21" s="295" t="s">
        <v>2331</v>
      </c>
      <c r="B21" s="295" t="s">
        <v>2238</v>
      </c>
      <c r="C21" s="20">
        <v>1</v>
      </c>
      <c r="D21" t="s">
        <v>65</v>
      </c>
      <c r="E21" t="s">
        <v>66</v>
      </c>
      <c r="F21" t="str">
        <f>UnitControlCenter!$B$3</f>
        <v>million metric tons / year</v>
      </c>
      <c r="G21" t="s">
        <v>3315</v>
      </c>
      <c r="H21" t="s">
        <v>2797</v>
      </c>
      <c r="I21" t="s">
        <v>3304</v>
      </c>
    </row>
    <row r="22" spans="1:10" x14ac:dyDescent="0.25">
      <c r="A22" s="295" t="s">
        <v>2331</v>
      </c>
      <c r="B22" s="295" t="s">
        <v>2318</v>
      </c>
      <c r="C22" s="20">
        <v>1</v>
      </c>
      <c r="D22" t="s">
        <v>65</v>
      </c>
      <c r="E22" t="s">
        <v>66</v>
      </c>
      <c r="F22" t="str">
        <f>UnitControlCenter!$B$3</f>
        <v>million metric tons / year</v>
      </c>
      <c r="G22" t="s">
        <v>3316</v>
      </c>
      <c r="H22" t="s">
        <v>2797</v>
      </c>
      <c r="I22" t="s">
        <v>3305</v>
      </c>
    </row>
    <row r="23" spans="1:10" x14ac:dyDescent="0.25">
      <c r="A23" s="295" t="s">
        <v>2331</v>
      </c>
      <c r="B23" s="295" t="s">
        <v>2317</v>
      </c>
      <c r="C23" s="20">
        <v>1</v>
      </c>
      <c r="D23" t="s">
        <v>65</v>
      </c>
      <c r="E23" t="s">
        <v>66</v>
      </c>
      <c r="F23" t="str">
        <f>UnitControlCenter!$B$6</f>
        <v>thousand metric tons / year</v>
      </c>
      <c r="G23" t="s">
        <v>3317</v>
      </c>
      <c r="H23" t="s">
        <v>2797</v>
      </c>
      <c r="I23" t="s">
        <v>3306</v>
      </c>
    </row>
    <row r="24" spans="1:10" x14ac:dyDescent="0.25">
      <c r="A24" s="295" t="s">
        <v>2331</v>
      </c>
      <c r="B24" s="295" t="s">
        <v>2227</v>
      </c>
      <c r="C24" s="20">
        <v>1</v>
      </c>
      <c r="D24" t="s">
        <v>65</v>
      </c>
      <c r="E24" t="s">
        <v>66</v>
      </c>
      <c r="F24" t="str">
        <f>UnitControlCenter!$B$6</f>
        <v>thousand metric tons / year</v>
      </c>
      <c r="G24" t="s">
        <v>3318</v>
      </c>
      <c r="H24" t="s">
        <v>2797</v>
      </c>
      <c r="I24" t="s">
        <v>3307</v>
      </c>
    </row>
    <row r="25" spans="1:10" x14ac:dyDescent="0.25">
      <c r="A25" s="295" t="s">
        <v>2331</v>
      </c>
      <c r="B25" s="295" t="s">
        <v>2232</v>
      </c>
      <c r="C25" s="20">
        <v>1</v>
      </c>
      <c r="D25" t="s">
        <v>65</v>
      </c>
      <c r="E25" t="s">
        <v>66</v>
      </c>
      <c r="F25" t="str">
        <f>UnitControlCenter!$B$6</f>
        <v>thousand metric tons / year</v>
      </c>
      <c r="G25" t="s">
        <v>3319</v>
      </c>
      <c r="H25" t="s">
        <v>2797</v>
      </c>
      <c r="I25" t="s">
        <v>3308</v>
      </c>
    </row>
    <row r="26" spans="1:10" x14ac:dyDescent="0.25">
      <c r="A26" s="295" t="s">
        <v>2331</v>
      </c>
      <c r="B26" s="295" t="s">
        <v>2234</v>
      </c>
      <c r="C26" s="20">
        <v>1</v>
      </c>
      <c r="D26" t="s">
        <v>65</v>
      </c>
      <c r="E26" t="s">
        <v>66</v>
      </c>
      <c r="F26" t="str">
        <f>UnitControlCenter!$B$6</f>
        <v>thousand metric tons / year</v>
      </c>
      <c r="G26" t="s">
        <v>3320</v>
      </c>
      <c r="H26" t="s">
        <v>2797</v>
      </c>
      <c r="I26" t="s">
        <v>3309</v>
      </c>
    </row>
    <row r="27" spans="1:10" x14ac:dyDescent="0.25">
      <c r="A27" s="295" t="s">
        <v>2331</v>
      </c>
      <c r="B27" s="295" t="s">
        <v>2225</v>
      </c>
      <c r="C27" s="20">
        <v>1</v>
      </c>
      <c r="D27" t="s">
        <v>65</v>
      </c>
      <c r="E27" t="s">
        <v>66</v>
      </c>
      <c r="F27" t="str">
        <f>UnitControlCenter!$B$3</f>
        <v>million metric tons / year</v>
      </c>
      <c r="G27" t="s">
        <v>3321</v>
      </c>
      <c r="H27" t="s">
        <v>2797</v>
      </c>
      <c r="I27" t="s">
        <v>3310</v>
      </c>
    </row>
    <row r="28" spans="1:10" x14ac:dyDescent="0.25">
      <c r="A28" s="295" t="s">
        <v>2331</v>
      </c>
      <c r="B28" s="295" t="s">
        <v>2222</v>
      </c>
      <c r="C28" s="20">
        <v>1</v>
      </c>
      <c r="D28" t="s">
        <v>65</v>
      </c>
      <c r="E28" t="s">
        <v>66</v>
      </c>
      <c r="F28" t="str">
        <f>UnitControlCenter!$B$6</f>
        <v>thousand metric tons / year</v>
      </c>
      <c r="G28" t="s">
        <v>3322</v>
      </c>
      <c r="H28" t="s">
        <v>2797</v>
      </c>
      <c r="I28" t="s">
        <v>3311</v>
      </c>
    </row>
    <row r="29" spans="1:10" x14ac:dyDescent="0.25">
      <c r="A29" s="295" t="s">
        <v>2331</v>
      </c>
      <c r="B29" s="295" t="s">
        <v>2230</v>
      </c>
      <c r="C29" s="20">
        <v>1</v>
      </c>
      <c r="D29" t="s">
        <v>65</v>
      </c>
      <c r="E29" t="s">
        <v>66</v>
      </c>
      <c r="F29" t="str">
        <f>UnitControlCenter!$B$3</f>
        <v>million metric tons / year</v>
      </c>
      <c r="G29" t="s">
        <v>3323</v>
      </c>
      <c r="H29" t="s">
        <v>2797</v>
      </c>
      <c r="I29" t="s">
        <v>3312</v>
      </c>
    </row>
    <row r="30" spans="1:10" ht="15.75" thickBot="1" x14ac:dyDescent="0.3">
      <c r="A30" s="486" t="s">
        <v>2331</v>
      </c>
      <c r="B30" s="486" t="s">
        <v>485</v>
      </c>
      <c r="C30" s="487">
        <v>1</v>
      </c>
      <c r="D30" t="s">
        <v>65</v>
      </c>
      <c r="E30" t="s">
        <v>66</v>
      </c>
      <c r="F30" s="394" t="str">
        <f>UnitControlCenter!$B$3</f>
        <v>million metric tons / year</v>
      </c>
      <c r="G30" t="s">
        <v>3324</v>
      </c>
      <c r="H30" t="s">
        <v>2797</v>
      </c>
      <c r="I30" t="s">
        <v>3313</v>
      </c>
    </row>
    <row r="31" spans="1:10" x14ac:dyDescent="0.25">
      <c r="A31" s="295" t="s">
        <v>2332</v>
      </c>
      <c r="B31" s="295" t="s">
        <v>2328</v>
      </c>
      <c r="C31" s="20">
        <v>1</v>
      </c>
      <c r="D31" t="s">
        <v>65</v>
      </c>
      <c r="E31" t="s">
        <v>66</v>
      </c>
      <c r="F31" t="str">
        <f>UnitControlCenter!$B$3</f>
        <v>million metric tons / year</v>
      </c>
      <c r="G31" t="s">
        <v>2881</v>
      </c>
      <c r="H31" t="s">
        <v>2882</v>
      </c>
      <c r="I31" t="s">
        <v>2883</v>
      </c>
    </row>
    <row r="32" spans="1:10" x14ac:dyDescent="0.25">
      <c r="A32" s="295" t="s">
        <v>2332</v>
      </c>
      <c r="B32" s="295" t="s">
        <v>2496</v>
      </c>
      <c r="C32" s="20">
        <v>1</v>
      </c>
      <c r="D32" t="s">
        <v>65</v>
      </c>
      <c r="E32" t="s">
        <v>66</v>
      </c>
      <c r="F32" t="str">
        <f>UnitControlCenter!$B$3</f>
        <v>million metric tons / year</v>
      </c>
      <c r="G32" t="s">
        <v>2884</v>
      </c>
      <c r="H32" t="s">
        <v>2885</v>
      </c>
      <c r="I32" t="s">
        <v>2886</v>
      </c>
    </row>
    <row r="33" spans="1:10" x14ac:dyDescent="0.25">
      <c r="A33" s="295" t="s">
        <v>2332</v>
      </c>
      <c r="B33" s="295" t="s">
        <v>2333</v>
      </c>
      <c r="C33" s="20">
        <v>1</v>
      </c>
      <c r="D33" t="s">
        <v>65</v>
      </c>
      <c r="E33" t="s">
        <v>66</v>
      </c>
      <c r="F33" t="str">
        <f>UnitControlCenter!$B$3</f>
        <v>million metric tons / year</v>
      </c>
      <c r="G33" t="s">
        <v>2887</v>
      </c>
      <c r="H33" t="s">
        <v>2888</v>
      </c>
      <c r="I33" t="s">
        <v>2889</v>
      </c>
    </row>
    <row r="34" spans="1:10" ht="15.75" thickBot="1" x14ac:dyDescent="0.3">
      <c r="A34" s="486" t="s">
        <v>2332</v>
      </c>
      <c r="B34" s="486" t="s">
        <v>2869</v>
      </c>
      <c r="C34" s="487">
        <v>0</v>
      </c>
      <c r="D34" s="394" t="s">
        <v>63</v>
      </c>
      <c r="E34" s="394" t="s">
        <v>64</v>
      </c>
      <c r="F34" s="394" t="str">
        <f>UnitControlCenter!$B$7</f>
        <v>g CO2 / 2023 dollar</v>
      </c>
      <c r="G34" s="394" t="s">
        <v>2820</v>
      </c>
      <c r="H34" s="394"/>
      <c r="I34" s="394"/>
      <c r="J34" s="394"/>
    </row>
    <row r="35" spans="1:10" x14ac:dyDescent="0.25">
      <c r="A35" s="295" t="s">
        <v>2728</v>
      </c>
      <c r="B35" s="295" t="s">
        <v>2567</v>
      </c>
      <c r="C35" s="20">
        <v>1</v>
      </c>
      <c r="D35" t="s">
        <v>63</v>
      </c>
      <c r="E35" t="s">
        <v>2974</v>
      </c>
      <c r="F35" t="str">
        <f>UnitControlCenter!$B$3</f>
        <v>million metric tons / year</v>
      </c>
      <c r="G35" t="s">
        <v>3017</v>
      </c>
    </row>
    <row r="36" spans="1:10" x14ac:dyDescent="0.25">
      <c r="A36" s="295" t="s">
        <v>2728</v>
      </c>
      <c r="B36" s="295" t="s">
        <v>132</v>
      </c>
      <c r="C36" s="20">
        <v>1</v>
      </c>
      <c r="D36" t="s">
        <v>63</v>
      </c>
      <c r="E36" t="s">
        <v>2974</v>
      </c>
      <c r="F36" t="str">
        <f>UnitControlCenter!$B$3</f>
        <v>million metric tons / year</v>
      </c>
      <c r="G36" t="s">
        <v>2428</v>
      </c>
    </row>
    <row r="37" spans="1:10" x14ac:dyDescent="0.25">
      <c r="A37" s="295" t="s">
        <v>2728</v>
      </c>
      <c r="B37" s="295" t="s">
        <v>2426</v>
      </c>
      <c r="C37" s="20">
        <v>1</v>
      </c>
      <c r="D37" t="s">
        <v>63</v>
      </c>
      <c r="E37" t="s">
        <v>2974</v>
      </c>
      <c r="F37" t="str">
        <f>UnitControlCenter!$B$3</f>
        <v>million metric tons / year</v>
      </c>
      <c r="G37" t="s">
        <v>2429</v>
      </c>
    </row>
    <row r="38" spans="1:10" x14ac:dyDescent="0.25">
      <c r="A38" s="295" t="s">
        <v>2728</v>
      </c>
      <c r="B38" s="295" t="s">
        <v>2487</v>
      </c>
      <c r="C38" s="20">
        <v>1</v>
      </c>
      <c r="D38" t="s">
        <v>63</v>
      </c>
      <c r="E38" t="s">
        <v>2974</v>
      </c>
      <c r="F38" t="str">
        <f>UnitControlCenter!$B$3</f>
        <v>million metric tons / year</v>
      </c>
      <c r="G38" t="s">
        <v>2495</v>
      </c>
    </row>
    <row r="39" spans="1:10" x14ac:dyDescent="0.25">
      <c r="A39" s="295" t="s">
        <v>2728</v>
      </c>
      <c r="B39" s="295" t="s">
        <v>93</v>
      </c>
      <c r="C39" s="20">
        <v>1</v>
      </c>
      <c r="D39" t="s">
        <v>63</v>
      </c>
      <c r="E39" t="s">
        <v>2974</v>
      </c>
      <c r="F39" t="str">
        <f>UnitControlCenter!$B$3</f>
        <v>million metric tons / year</v>
      </c>
      <c r="G39" t="s">
        <v>2430</v>
      </c>
    </row>
    <row r="40" spans="1:10" x14ac:dyDescent="0.25">
      <c r="A40" s="295" t="s">
        <v>2728</v>
      </c>
      <c r="B40" s="295" t="s">
        <v>9</v>
      </c>
      <c r="C40" s="20">
        <v>1</v>
      </c>
      <c r="D40" t="s">
        <v>63</v>
      </c>
      <c r="E40" t="s">
        <v>2974</v>
      </c>
      <c r="F40" t="str">
        <f>UnitControlCenter!$B$3</f>
        <v>million metric tons / year</v>
      </c>
      <c r="G40" t="s">
        <v>3018</v>
      </c>
    </row>
    <row r="41" spans="1:10" ht="15.75" thickBot="1" x14ac:dyDescent="0.3">
      <c r="A41" s="486" t="s">
        <v>2728</v>
      </c>
      <c r="B41" s="486" t="s">
        <v>4</v>
      </c>
      <c r="C41" s="487">
        <v>1</v>
      </c>
      <c r="D41" s="394" t="s">
        <v>63</v>
      </c>
      <c r="E41" s="394" t="s">
        <v>2974</v>
      </c>
      <c r="F41" s="394" t="str">
        <f>UnitControlCenter!$B$3</f>
        <v>million metric tons / year</v>
      </c>
      <c r="G41" s="394" t="s">
        <v>2432</v>
      </c>
      <c r="H41" s="394"/>
      <c r="I41" s="394"/>
      <c r="J41" s="394"/>
    </row>
    <row r="42" spans="1:10" x14ac:dyDescent="0.25">
      <c r="A42" s="295" t="s">
        <v>357</v>
      </c>
      <c r="B42" s="295" t="s">
        <v>2941</v>
      </c>
      <c r="C42" s="20">
        <v>1</v>
      </c>
      <c r="D42" t="s">
        <v>65</v>
      </c>
      <c r="E42" t="s">
        <v>439</v>
      </c>
      <c r="F42" t="str">
        <f>UnitControlCenter!$B$8</f>
        <v>2023 dollars / metric ton CO2e abated, Annual average abatement (million metric tons CO2e)</v>
      </c>
      <c r="G42" t="s">
        <v>3019</v>
      </c>
    </row>
    <row r="43" spans="1:10" ht="15.75" thickBot="1" x14ac:dyDescent="0.3">
      <c r="A43" s="486" t="s">
        <v>357</v>
      </c>
      <c r="B43" s="486" t="s">
        <v>2942</v>
      </c>
      <c r="C43" s="487">
        <v>1</v>
      </c>
      <c r="D43" s="394" t="s">
        <v>65</v>
      </c>
      <c r="E43" s="394" t="s">
        <v>439</v>
      </c>
      <c r="F43" s="394" t="str">
        <f>UnitControlCenter!$B$8</f>
        <v>2023 dollars / metric ton CO2e abated, Annual average abatement (million metric tons CO2e)</v>
      </c>
      <c r="G43" s="394" t="s">
        <v>3019</v>
      </c>
      <c r="H43" s="394"/>
      <c r="I43" s="394"/>
      <c r="J43" s="394"/>
    </row>
    <row r="44" spans="1:10" x14ac:dyDescent="0.25">
      <c r="A44" s="295" t="s">
        <v>2334</v>
      </c>
      <c r="B44" s="295" t="s">
        <v>2945</v>
      </c>
      <c r="C44" s="20">
        <v>1</v>
      </c>
      <c r="D44" t="s">
        <v>65</v>
      </c>
      <c r="E44" t="s">
        <v>64</v>
      </c>
      <c r="F44" t="str">
        <f>UnitControlCenter!$B$9</f>
        <v>billion 2023 dollars / year</v>
      </c>
      <c r="G44" t="s">
        <v>2943</v>
      </c>
      <c r="H44" t="s">
        <v>2412</v>
      </c>
      <c r="I44" t="s">
        <v>2396</v>
      </c>
    </row>
    <row r="45" spans="1:10" x14ac:dyDescent="0.25">
      <c r="A45" s="295" t="s">
        <v>2334</v>
      </c>
      <c r="B45" s="488" t="s">
        <v>2748</v>
      </c>
      <c r="C45" s="20">
        <v>1</v>
      </c>
      <c r="D45" t="s">
        <v>63</v>
      </c>
      <c r="E45" t="s">
        <v>64</v>
      </c>
      <c r="F45" t="str">
        <f>UnitControlCenter!$B$9</f>
        <v>billion 2023 dollars / year</v>
      </c>
      <c r="G45" t="s">
        <v>2742</v>
      </c>
    </row>
    <row r="46" spans="1:10" x14ac:dyDescent="0.25">
      <c r="A46" s="295" t="s">
        <v>2334</v>
      </c>
      <c r="B46" s="295" t="s">
        <v>2932</v>
      </c>
      <c r="C46" s="20">
        <v>1</v>
      </c>
      <c r="D46" t="s">
        <v>65</v>
      </c>
      <c r="E46" t="s">
        <v>66</v>
      </c>
      <c r="F46" t="str">
        <f>UnitControlCenter!$B$9</f>
        <v>billion 2023 dollars / year</v>
      </c>
      <c r="G46" t="s">
        <v>2933</v>
      </c>
      <c r="H46" t="s">
        <v>2934</v>
      </c>
      <c r="I46" t="s">
        <v>2935</v>
      </c>
    </row>
    <row r="47" spans="1:10" x14ac:dyDescent="0.25">
      <c r="A47" s="295" t="s">
        <v>2334</v>
      </c>
      <c r="B47" s="488" t="s">
        <v>2936</v>
      </c>
      <c r="C47" s="20">
        <v>1</v>
      </c>
      <c r="D47" t="s">
        <v>63</v>
      </c>
      <c r="E47" t="s">
        <v>64</v>
      </c>
      <c r="F47" t="str">
        <f>UnitControlCenter!$B$10</f>
        <v>billion 2023 dollars</v>
      </c>
      <c r="G47" t="s">
        <v>2937</v>
      </c>
    </row>
    <row r="48" spans="1:10" x14ac:dyDescent="0.25">
      <c r="A48" s="295" t="s">
        <v>2334</v>
      </c>
      <c r="B48" s="488" t="s">
        <v>2938</v>
      </c>
      <c r="C48" s="20">
        <v>1</v>
      </c>
      <c r="D48" t="s">
        <v>63</v>
      </c>
      <c r="E48" t="s">
        <v>64</v>
      </c>
      <c r="F48" t="str">
        <f>UnitControlCenter!$B$9</f>
        <v>billion 2023 dollars / year</v>
      </c>
      <c r="G48" t="s">
        <v>2939</v>
      </c>
    </row>
    <row r="49" spans="1:10" ht="15.75" thickBot="1" x14ac:dyDescent="0.3">
      <c r="A49" s="486" t="s">
        <v>2334</v>
      </c>
      <c r="B49" s="489" t="s">
        <v>3012</v>
      </c>
      <c r="C49" s="487">
        <v>1</v>
      </c>
      <c r="D49" s="394" t="s">
        <v>65</v>
      </c>
      <c r="E49" s="394" t="s">
        <v>64</v>
      </c>
      <c r="F49" s="394" t="str">
        <f>UnitControlCenter!$B$9</f>
        <v>billion 2023 dollars / year</v>
      </c>
      <c r="G49" s="394" t="s">
        <v>3016</v>
      </c>
      <c r="H49" s="394" t="s">
        <v>3013</v>
      </c>
      <c r="I49" s="394" t="s">
        <v>3015</v>
      </c>
      <c r="J49" s="394"/>
    </row>
    <row r="50" spans="1:10" x14ac:dyDescent="0.25">
      <c r="A50" s="295" t="s">
        <v>2856</v>
      </c>
      <c r="B50" s="488" t="s">
        <v>2873</v>
      </c>
      <c r="C50" s="20">
        <v>1</v>
      </c>
      <c r="D50" t="s">
        <v>65</v>
      </c>
      <c r="E50" t="s">
        <v>64</v>
      </c>
      <c r="F50" t="str">
        <f>UnitControlCenter!$B$11</f>
        <v>jobs</v>
      </c>
      <c r="G50" t="s">
        <v>2864</v>
      </c>
      <c r="H50" t="s">
        <v>2863</v>
      </c>
      <c r="I50" t="s">
        <v>2397</v>
      </c>
    </row>
    <row r="51" spans="1:10" x14ac:dyDescent="0.25">
      <c r="A51" s="295" t="s">
        <v>2856</v>
      </c>
      <c r="B51" s="488" t="s">
        <v>3266</v>
      </c>
      <c r="C51" s="20">
        <v>0</v>
      </c>
      <c r="D51" t="s">
        <v>65</v>
      </c>
      <c r="E51" t="s">
        <v>66</v>
      </c>
      <c r="F51" t="str">
        <f>UnitControlCenter!$B$11</f>
        <v>jobs</v>
      </c>
      <c r="G51" t="s">
        <v>3153</v>
      </c>
      <c r="H51" t="s">
        <v>3154</v>
      </c>
      <c r="I51" t="s">
        <v>3155</v>
      </c>
    </row>
    <row r="52" spans="1:10" x14ac:dyDescent="0.25">
      <c r="A52" s="295" t="s">
        <v>2856</v>
      </c>
      <c r="B52" s="488" t="s">
        <v>3267</v>
      </c>
      <c r="C52" s="20">
        <v>0</v>
      </c>
      <c r="D52" t="s">
        <v>65</v>
      </c>
      <c r="E52" t="s">
        <v>64</v>
      </c>
      <c r="F52" t="str">
        <f>UnitControlCenter!$B$13</f>
        <v>% change</v>
      </c>
      <c r="G52" t="s">
        <v>3172</v>
      </c>
      <c r="H52" t="s">
        <v>3154</v>
      </c>
      <c r="I52" t="s">
        <v>3155</v>
      </c>
    </row>
    <row r="53" spans="1:10" x14ac:dyDescent="0.25">
      <c r="A53" s="295" t="s">
        <v>2856</v>
      </c>
      <c r="B53" s="488" t="s">
        <v>3137</v>
      </c>
      <c r="C53" s="20">
        <v>0</v>
      </c>
      <c r="D53" t="s">
        <v>65</v>
      </c>
      <c r="E53" t="s">
        <v>66</v>
      </c>
      <c r="F53" t="str">
        <f>UnitControlCenter!$B$11</f>
        <v>jobs</v>
      </c>
      <c r="G53" t="s">
        <v>3176</v>
      </c>
      <c r="H53" t="s">
        <v>3156</v>
      </c>
      <c r="I53" s="20" t="s">
        <v>3157</v>
      </c>
      <c r="J53" s="20"/>
    </row>
    <row r="54" spans="1:10" x14ac:dyDescent="0.25">
      <c r="A54" s="295" t="s">
        <v>2856</v>
      </c>
      <c r="B54" s="488" t="s">
        <v>3169</v>
      </c>
      <c r="C54" s="20">
        <v>0</v>
      </c>
      <c r="D54" t="s">
        <v>65</v>
      </c>
      <c r="E54" t="s">
        <v>64</v>
      </c>
      <c r="F54" t="str">
        <f>UnitControlCenter!$B$13</f>
        <v>% change</v>
      </c>
      <c r="G54" t="s">
        <v>3175</v>
      </c>
      <c r="H54" t="s">
        <v>3156</v>
      </c>
      <c r="I54" s="20" t="s">
        <v>3157</v>
      </c>
      <c r="J54" s="20"/>
    </row>
    <row r="55" spans="1:10" x14ac:dyDescent="0.25">
      <c r="A55" s="295" t="s">
        <v>2856</v>
      </c>
      <c r="B55" s="488" t="s">
        <v>3142</v>
      </c>
      <c r="C55" s="20">
        <v>0</v>
      </c>
      <c r="D55" t="s">
        <v>65</v>
      </c>
      <c r="E55" t="s">
        <v>66</v>
      </c>
      <c r="F55" t="str">
        <f>UnitControlCenter!$B$11</f>
        <v>jobs</v>
      </c>
      <c r="G55" t="s">
        <v>3158</v>
      </c>
      <c r="H55" t="s">
        <v>3159</v>
      </c>
      <c r="I55" t="s">
        <v>3160</v>
      </c>
    </row>
    <row r="56" spans="1:10" x14ac:dyDescent="0.25">
      <c r="A56" s="295" t="s">
        <v>2856</v>
      </c>
      <c r="B56" s="488" t="s">
        <v>3170</v>
      </c>
      <c r="C56" s="20">
        <v>0</v>
      </c>
      <c r="D56" t="s">
        <v>65</v>
      </c>
      <c r="E56" t="s">
        <v>64</v>
      </c>
      <c r="F56" t="str">
        <f>UnitControlCenter!$B$13</f>
        <v>% change</v>
      </c>
      <c r="G56" t="s">
        <v>3173</v>
      </c>
      <c r="H56" t="s">
        <v>3159</v>
      </c>
      <c r="I56" t="s">
        <v>3160</v>
      </c>
    </row>
    <row r="57" spans="1:10" x14ac:dyDescent="0.25">
      <c r="A57" s="295" t="s">
        <v>2856</v>
      </c>
      <c r="B57" s="488" t="s">
        <v>3145</v>
      </c>
      <c r="C57" s="20">
        <v>0</v>
      </c>
      <c r="D57" t="s">
        <v>65</v>
      </c>
      <c r="E57" t="s">
        <v>66</v>
      </c>
      <c r="F57" t="str">
        <f>UnitControlCenter!$B$11</f>
        <v>jobs</v>
      </c>
      <c r="G57" t="s">
        <v>3161</v>
      </c>
      <c r="H57" t="s">
        <v>3162</v>
      </c>
      <c r="I57" t="s">
        <v>3163</v>
      </c>
    </row>
    <row r="58" spans="1:10" x14ac:dyDescent="0.25">
      <c r="A58" s="295" t="s">
        <v>2856</v>
      </c>
      <c r="B58" s="488" t="s">
        <v>3171</v>
      </c>
      <c r="C58" s="20">
        <v>0</v>
      </c>
      <c r="D58" t="s">
        <v>65</v>
      </c>
      <c r="E58" t="s">
        <v>64</v>
      </c>
      <c r="F58" t="str">
        <f>UnitControlCenter!$B$13</f>
        <v>% change</v>
      </c>
      <c r="G58" t="s">
        <v>3174</v>
      </c>
      <c r="H58" t="s">
        <v>3162</v>
      </c>
      <c r="I58" t="s">
        <v>3163</v>
      </c>
    </row>
    <row r="59" spans="1:10" x14ac:dyDescent="0.25">
      <c r="A59" s="295" t="s">
        <v>2856</v>
      </c>
      <c r="B59" s="488" t="s">
        <v>3225</v>
      </c>
      <c r="C59" s="20">
        <v>1</v>
      </c>
      <c r="D59" t="s">
        <v>65</v>
      </c>
      <c r="E59" t="s">
        <v>66</v>
      </c>
      <c r="F59" t="str">
        <f>UnitControlCenter!$B$11</f>
        <v>jobs</v>
      </c>
      <c r="G59" t="s">
        <v>3226</v>
      </c>
      <c r="H59" t="s">
        <v>3227</v>
      </c>
      <c r="I59" t="s">
        <v>3228</v>
      </c>
    </row>
    <row r="60" spans="1:10" x14ac:dyDescent="0.25">
      <c r="A60" s="295" t="s">
        <v>2856</v>
      </c>
      <c r="B60" s="488" t="s">
        <v>3229</v>
      </c>
      <c r="C60" s="20">
        <v>1</v>
      </c>
      <c r="D60" t="s">
        <v>65</v>
      </c>
      <c r="E60" t="s">
        <v>64</v>
      </c>
      <c r="F60" t="str">
        <f>UnitControlCenter!$B$13</f>
        <v>% change</v>
      </c>
      <c r="G60" t="s">
        <v>3230</v>
      </c>
      <c r="H60" t="s">
        <v>3227</v>
      </c>
      <c r="I60" t="s">
        <v>3228</v>
      </c>
    </row>
    <row r="61" spans="1:10" x14ac:dyDescent="0.25">
      <c r="A61" s="295" t="s">
        <v>2856</v>
      </c>
      <c r="B61" s="488" t="s">
        <v>2917</v>
      </c>
      <c r="C61" s="20">
        <v>1</v>
      </c>
      <c r="D61" t="s">
        <v>65</v>
      </c>
      <c r="E61" t="s">
        <v>64</v>
      </c>
      <c r="F61" t="str">
        <f>UnitControlCenter!$B$11</f>
        <v>jobs</v>
      </c>
      <c r="G61" t="s">
        <v>2921</v>
      </c>
      <c r="H61" t="s">
        <v>2920</v>
      </c>
      <c r="I61" t="s">
        <v>2931</v>
      </c>
    </row>
    <row r="62" spans="1:10" x14ac:dyDescent="0.25">
      <c r="A62" s="295" t="s">
        <v>2856</v>
      </c>
      <c r="B62" s="488" t="s">
        <v>2972</v>
      </c>
      <c r="C62" s="20">
        <v>1</v>
      </c>
      <c r="D62" t="s">
        <v>65</v>
      </c>
      <c r="E62" t="s">
        <v>64</v>
      </c>
      <c r="F62" t="str">
        <f>UnitControlCenter!$B$11</f>
        <v>jobs</v>
      </c>
      <c r="G62" t="s">
        <v>2971</v>
      </c>
      <c r="H62" t="s">
        <v>2863</v>
      </c>
      <c r="I62" t="s">
        <v>2397</v>
      </c>
    </row>
    <row r="63" spans="1:10" x14ac:dyDescent="0.25">
      <c r="A63" s="295" t="s">
        <v>2856</v>
      </c>
      <c r="B63" s="488" t="s">
        <v>2858</v>
      </c>
      <c r="C63" s="20">
        <v>1</v>
      </c>
      <c r="D63" t="s">
        <v>65</v>
      </c>
      <c r="E63" t="s">
        <v>64</v>
      </c>
      <c r="F63" t="str">
        <f>UnitControlCenter!$B$9</f>
        <v>billion 2023 dollars / year</v>
      </c>
      <c r="G63" t="s">
        <v>2865</v>
      </c>
      <c r="H63" t="s">
        <v>2867</v>
      </c>
      <c r="I63" t="s">
        <v>2397</v>
      </c>
    </row>
    <row r="64" spans="1:10" x14ac:dyDescent="0.25">
      <c r="A64" s="295" t="s">
        <v>2856</v>
      </c>
      <c r="B64" s="488" t="s">
        <v>2877</v>
      </c>
      <c r="C64" s="20">
        <v>1</v>
      </c>
      <c r="D64" t="s">
        <v>65</v>
      </c>
      <c r="E64" t="s">
        <v>64</v>
      </c>
      <c r="F64" t="str">
        <f>UnitControlCenter!$B$13</f>
        <v>% change</v>
      </c>
      <c r="G64" t="s">
        <v>2879</v>
      </c>
      <c r="H64" t="s">
        <v>2867</v>
      </c>
      <c r="I64" t="s">
        <v>2397</v>
      </c>
    </row>
    <row r="65" spans="1:10" x14ac:dyDescent="0.25">
      <c r="A65" s="295" t="s">
        <v>2856</v>
      </c>
      <c r="B65" s="488" t="s">
        <v>2918</v>
      </c>
      <c r="C65" s="20">
        <v>1</v>
      </c>
      <c r="D65" t="s">
        <v>65</v>
      </c>
      <c r="E65" t="s">
        <v>64</v>
      </c>
      <c r="F65" t="str">
        <f>UnitControlCenter!$B$9</f>
        <v>billion 2023 dollars / year</v>
      </c>
      <c r="G65" t="s">
        <v>2922</v>
      </c>
      <c r="H65" t="s">
        <v>2920</v>
      </c>
      <c r="I65" t="s">
        <v>2931</v>
      </c>
    </row>
    <row r="66" spans="1:10" x14ac:dyDescent="0.25">
      <c r="A66" s="295" t="s">
        <v>2856</v>
      </c>
      <c r="B66" s="488" t="s">
        <v>2872</v>
      </c>
      <c r="C66" s="20">
        <v>1</v>
      </c>
      <c r="D66" t="s">
        <v>65</v>
      </c>
      <c r="E66" t="s">
        <v>64</v>
      </c>
      <c r="F66" t="str">
        <f>UnitControlCenter!$B$9</f>
        <v>billion 2023 dollars / year</v>
      </c>
      <c r="G66" t="s">
        <v>2868</v>
      </c>
      <c r="H66" t="s">
        <v>2866</v>
      </c>
      <c r="I66" t="s">
        <v>2397</v>
      </c>
    </row>
    <row r="67" spans="1:10" x14ac:dyDescent="0.25">
      <c r="A67" s="295" t="s">
        <v>2856</v>
      </c>
      <c r="B67" s="488" t="s">
        <v>2870</v>
      </c>
      <c r="C67" s="20">
        <v>1</v>
      </c>
      <c r="D67" t="s">
        <v>63</v>
      </c>
      <c r="E67" t="s">
        <v>64</v>
      </c>
      <c r="F67" t="str">
        <f>UnitControlCenter!$B$14</f>
        <v>2023 dollars / employee-year</v>
      </c>
      <c r="G67" t="s">
        <v>2871</v>
      </c>
    </row>
    <row r="68" spans="1:10" ht="15.75" thickBot="1" x14ac:dyDescent="0.3">
      <c r="A68" s="486" t="s">
        <v>2856</v>
      </c>
      <c r="B68" s="489" t="s">
        <v>2919</v>
      </c>
      <c r="C68" s="487">
        <v>1</v>
      </c>
      <c r="D68" s="394" t="s">
        <v>65</v>
      </c>
      <c r="E68" s="394" t="s">
        <v>64</v>
      </c>
      <c r="F68" s="394" t="str">
        <f>UnitControlCenter!$B$9</f>
        <v>billion 2023 dollars / year</v>
      </c>
      <c r="G68" s="394" t="s">
        <v>2923</v>
      </c>
      <c r="H68" s="394" t="s">
        <v>2920</v>
      </c>
      <c r="I68" s="394" t="s">
        <v>2931</v>
      </c>
      <c r="J68" s="394"/>
    </row>
    <row r="69" spans="1:10" x14ac:dyDescent="0.25">
      <c r="A69" s="295" t="s">
        <v>2857</v>
      </c>
      <c r="B69" s="295" t="s">
        <v>2660</v>
      </c>
      <c r="C69" s="20">
        <v>0</v>
      </c>
      <c r="D69" t="s">
        <v>65</v>
      </c>
      <c r="E69" t="s">
        <v>64</v>
      </c>
      <c r="F69" t="str">
        <f>UnitControlCenter!$B$9</f>
        <v>billion 2023 dollars / year</v>
      </c>
      <c r="G69" t="s">
        <v>2661</v>
      </c>
      <c r="H69" t="s">
        <v>2662</v>
      </c>
      <c r="I69" t="s">
        <v>2641</v>
      </c>
    </row>
    <row r="70" spans="1:10" x14ac:dyDescent="0.25">
      <c r="A70" s="295" t="s">
        <v>2857</v>
      </c>
      <c r="B70" s="295" t="s">
        <v>2664</v>
      </c>
      <c r="C70" s="20">
        <v>0</v>
      </c>
      <c r="D70" t="s">
        <v>65</v>
      </c>
      <c r="E70" t="s">
        <v>64</v>
      </c>
      <c r="F70" t="str">
        <f>UnitControlCenter!$B$9</f>
        <v>billion 2023 dollars / year</v>
      </c>
      <c r="G70" t="s">
        <v>2674</v>
      </c>
      <c r="H70" t="s">
        <v>2675</v>
      </c>
      <c r="I70" t="s">
        <v>2676</v>
      </c>
    </row>
    <row r="71" spans="1:10" x14ac:dyDescent="0.25">
      <c r="A71" s="295" t="s">
        <v>2857</v>
      </c>
      <c r="B71" s="295" t="s">
        <v>2665</v>
      </c>
      <c r="C71" s="20">
        <v>0</v>
      </c>
      <c r="D71" t="s">
        <v>65</v>
      </c>
      <c r="E71" t="s">
        <v>64</v>
      </c>
      <c r="F71" t="str">
        <f>UnitControlCenter!$B$9</f>
        <v>billion 2023 dollars / year</v>
      </c>
      <c r="G71" t="s">
        <v>2685</v>
      </c>
      <c r="H71" t="s">
        <v>2683</v>
      </c>
      <c r="I71" t="s">
        <v>2684</v>
      </c>
    </row>
    <row r="72" spans="1:10" x14ac:dyDescent="0.25">
      <c r="A72" s="295" t="s">
        <v>2857</v>
      </c>
      <c r="B72" s="295" t="s">
        <v>2666</v>
      </c>
      <c r="C72" s="20">
        <v>0</v>
      </c>
      <c r="D72" t="s">
        <v>65</v>
      </c>
      <c r="E72" t="s">
        <v>64</v>
      </c>
      <c r="F72" t="str">
        <f>UnitControlCenter!$B$9</f>
        <v>billion 2023 dollars / year</v>
      </c>
      <c r="G72" t="s">
        <v>2679</v>
      </c>
      <c r="H72" t="s">
        <v>2675</v>
      </c>
      <c r="I72" t="s">
        <v>2677</v>
      </c>
    </row>
    <row r="73" spans="1:10" x14ac:dyDescent="0.25">
      <c r="A73" s="295" t="s">
        <v>2857</v>
      </c>
      <c r="B73" s="295" t="s">
        <v>2667</v>
      </c>
      <c r="C73" s="20">
        <v>0</v>
      </c>
      <c r="D73" t="s">
        <v>65</v>
      </c>
      <c r="E73" t="s">
        <v>64</v>
      </c>
      <c r="F73" t="str">
        <f>UnitControlCenter!$B$9</f>
        <v>billion 2023 dollars / year</v>
      </c>
      <c r="G73" t="s">
        <v>2680</v>
      </c>
      <c r="H73" t="s">
        <v>2675</v>
      </c>
      <c r="I73" t="s">
        <v>2678</v>
      </c>
    </row>
    <row r="74" spans="1:10" x14ac:dyDescent="0.25">
      <c r="A74" s="295" t="s">
        <v>2857</v>
      </c>
      <c r="B74" s="295" t="s">
        <v>2668</v>
      </c>
      <c r="C74" s="20">
        <v>0</v>
      </c>
      <c r="D74" t="s">
        <v>65</v>
      </c>
      <c r="E74" t="s">
        <v>64</v>
      </c>
      <c r="F74" t="str">
        <f>UnitControlCenter!$B$9</f>
        <v>billion 2023 dollars / year</v>
      </c>
      <c r="G74" t="s">
        <v>2686</v>
      </c>
      <c r="H74" t="s">
        <v>2683</v>
      </c>
      <c r="I74" t="s">
        <v>2684</v>
      </c>
    </row>
    <row r="75" spans="1:10" x14ac:dyDescent="0.25">
      <c r="A75" s="295" t="s">
        <v>2857</v>
      </c>
      <c r="B75" s="295" t="s">
        <v>2669</v>
      </c>
      <c r="C75" s="20">
        <v>0</v>
      </c>
      <c r="D75" t="s">
        <v>65</v>
      </c>
      <c r="E75" t="s">
        <v>64</v>
      </c>
      <c r="F75" t="str">
        <f>UnitControlCenter!$B$9</f>
        <v>billion 2023 dollars / year</v>
      </c>
      <c r="G75" t="s">
        <v>2687</v>
      </c>
      <c r="H75" t="s">
        <v>2683</v>
      </c>
      <c r="I75" t="s">
        <v>2684</v>
      </c>
    </row>
    <row r="76" spans="1:10" x14ac:dyDescent="0.25">
      <c r="A76" s="295" t="s">
        <v>2857</v>
      </c>
      <c r="B76" s="295" t="s">
        <v>2670</v>
      </c>
      <c r="C76" s="20">
        <v>0</v>
      </c>
      <c r="D76" t="s">
        <v>65</v>
      </c>
      <c r="E76" t="s">
        <v>64</v>
      </c>
      <c r="F76" t="str">
        <f>UnitControlCenter!$B$9</f>
        <v>billion 2023 dollars / year</v>
      </c>
      <c r="G76" t="s">
        <v>2688</v>
      </c>
      <c r="H76" t="s">
        <v>2683</v>
      </c>
      <c r="I76" t="s">
        <v>2684</v>
      </c>
    </row>
    <row r="77" spans="1:10" x14ac:dyDescent="0.25">
      <c r="A77" s="295" t="s">
        <v>2857</v>
      </c>
      <c r="B77" s="295" t="s">
        <v>2693</v>
      </c>
      <c r="C77" s="20">
        <v>0</v>
      </c>
      <c r="D77" t="s">
        <v>65</v>
      </c>
      <c r="E77" t="s">
        <v>64</v>
      </c>
      <c r="F77" t="str">
        <f>UnitControlCenter!$B$9</f>
        <v>billion 2023 dollars / year</v>
      </c>
      <c r="G77" t="s">
        <v>2691</v>
      </c>
      <c r="H77" t="s">
        <v>2683</v>
      </c>
      <c r="I77" t="s">
        <v>2689</v>
      </c>
    </row>
    <row r="78" spans="1:10" ht="15.75" thickBot="1" x14ac:dyDescent="0.3">
      <c r="A78" s="486" t="s">
        <v>2857</v>
      </c>
      <c r="B78" s="486" t="s">
        <v>2694</v>
      </c>
      <c r="C78" s="487">
        <v>0</v>
      </c>
      <c r="D78" s="394" t="s">
        <v>65</v>
      </c>
      <c r="E78" s="394" t="s">
        <v>64</v>
      </c>
      <c r="F78" s="394" t="str">
        <f>UnitControlCenter!$B$9</f>
        <v>billion 2023 dollars / year</v>
      </c>
      <c r="G78" s="394" t="s">
        <v>2692</v>
      </c>
      <c r="H78" s="394" t="s">
        <v>2683</v>
      </c>
      <c r="I78" s="394" t="s">
        <v>2690</v>
      </c>
      <c r="J78" s="394"/>
    </row>
    <row r="79" spans="1:10" x14ac:dyDescent="0.25">
      <c r="A79" s="295" t="s">
        <v>2335</v>
      </c>
      <c r="B79" s="295" t="s">
        <v>2973</v>
      </c>
      <c r="C79" s="20">
        <v>1</v>
      </c>
      <c r="D79" t="s">
        <v>63</v>
      </c>
      <c r="E79" t="s">
        <v>2975</v>
      </c>
      <c r="F79" t="str">
        <f>UnitControlCenter!$B$12</f>
        <v>incidents / year</v>
      </c>
      <c r="G79" t="s">
        <v>2902</v>
      </c>
    </row>
    <row r="80" spans="1:10" x14ac:dyDescent="0.25">
      <c r="A80" s="295" t="s">
        <v>2335</v>
      </c>
      <c r="B80" s="295" t="s">
        <v>3182</v>
      </c>
      <c r="C80" s="20">
        <v>1</v>
      </c>
      <c r="D80" t="s">
        <v>63</v>
      </c>
      <c r="E80" t="s">
        <v>64</v>
      </c>
      <c r="F80" t="str">
        <f>UnitControlCenter!$B$13</f>
        <v>% change</v>
      </c>
      <c r="G80" t="s">
        <v>3183</v>
      </c>
    </row>
    <row r="81" spans="1:10" x14ac:dyDescent="0.25">
      <c r="A81" s="295" t="s">
        <v>2335</v>
      </c>
      <c r="B81" s="295" t="s">
        <v>3264</v>
      </c>
      <c r="C81" s="20">
        <v>1</v>
      </c>
      <c r="D81" t="s">
        <v>65</v>
      </c>
      <c r="E81" t="s">
        <v>66</v>
      </c>
      <c r="F81" t="str">
        <f>UnitControlCenter!$B$12</f>
        <v>incidents / year</v>
      </c>
      <c r="G81" t="s">
        <v>3166</v>
      </c>
      <c r="H81" t="s">
        <v>3154</v>
      </c>
      <c r="I81" t="s">
        <v>3155</v>
      </c>
    </row>
    <row r="82" spans="1:10" x14ac:dyDescent="0.25">
      <c r="A82" s="295" t="s">
        <v>2335</v>
      </c>
      <c r="B82" s="295" t="s">
        <v>3265</v>
      </c>
      <c r="C82" s="20">
        <v>1</v>
      </c>
      <c r="D82" t="s">
        <v>65</v>
      </c>
      <c r="E82" t="s">
        <v>64</v>
      </c>
      <c r="F82" t="str">
        <f>UnitControlCenter!$B$13</f>
        <v>% change</v>
      </c>
      <c r="G82" t="s">
        <v>3177</v>
      </c>
      <c r="H82" t="s">
        <v>3154</v>
      </c>
      <c r="I82" t="s">
        <v>3155</v>
      </c>
    </row>
    <row r="83" spans="1:10" x14ac:dyDescent="0.25">
      <c r="A83" s="295" t="s">
        <v>2335</v>
      </c>
      <c r="B83" s="295" t="s">
        <v>3164</v>
      </c>
      <c r="C83" s="20">
        <v>1</v>
      </c>
      <c r="D83" t="s">
        <v>65</v>
      </c>
      <c r="E83" t="s">
        <v>66</v>
      </c>
      <c r="F83" t="str">
        <f>UnitControlCenter!$B$12</f>
        <v>incidents / year</v>
      </c>
      <c r="G83" t="s">
        <v>3167</v>
      </c>
      <c r="H83" t="s">
        <v>3156</v>
      </c>
      <c r="I83" s="20" t="s">
        <v>3157</v>
      </c>
      <c r="J83" s="20"/>
    </row>
    <row r="84" spans="1:10" x14ac:dyDescent="0.25">
      <c r="A84" s="295" t="s">
        <v>2335</v>
      </c>
      <c r="B84" s="295" t="s">
        <v>3180</v>
      </c>
      <c r="C84" s="20">
        <v>1</v>
      </c>
      <c r="D84" t="s">
        <v>65</v>
      </c>
      <c r="E84" t="s">
        <v>64</v>
      </c>
      <c r="F84" t="str">
        <f>UnitControlCenter!$B$13</f>
        <v>% change</v>
      </c>
      <c r="G84" t="s">
        <v>3178</v>
      </c>
      <c r="H84" t="s">
        <v>3156</v>
      </c>
      <c r="I84" s="20" t="s">
        <v>3157</v>
      </c>
      <c r="J84" s="20"/>
    </row>
    <row r="85" spans="1:10" x14ac:dyDescent="0.25">
      <c r="A85" s="295" t="s">
        <v>2335</v>
      </c>
      <c r="B85" s="295" t="s">
        <v>3165</v>
      </c>
      <c r="C85" s="20">
        <v>1</v>
      </c>
      <c r="D85" t="s">
        <v>65</v>
      </c>
      <c r="E85" t="s">
        <v>66</v>
      </c>
      <c r="F85" t="str">
        <f>UnitControlCenter!$B$12</f>
        <v>incidents / year</v>
      </c>
      <c r="G85" t="s">
        <v>3168</v>
      </c>
      <c r="H85" t="s">
        <v>3159</v>
      </c>
      <c r="I85" t="s">
        <v>3160</v>
      </c>
    </row>
    <row r="86" spans="1:10" x14ac:dyDescent="0.25">
      <c r="A86" s="295" t="s">
        <v>2335</v>
      </c>
      <c r="B86" s="295" t="s">
        <v>3181</v>
      </c>
      <c r="C86" s="20">
        <v>1</v>
      </c>
      <c r="D86" t="s">
        <v>65</v>
      </c>
      <c r="E86" t="s">
        <v>64</v>
      </c>
      <c r="F86" t="str">
        <f>UnitControlCenter!$B$13</f>
        <v>% change</v>
      </c>
      <c r="G86" t="s">
        <v>3179</v>
      </c>
      <c r="H86" t="s">
        <v>3159</v>
      </c>
      <c r="I86" t="s">
        <v>3160</v>
      </c>
    </row>
    <row r="87" spans="1:10" x14ac:dyDescent="0.25">
      <c r="A87" s="295" t="s">
        <v>2335</v>
      </c>
      <c r="B87" s="295" t="s">
        <v>2894</v>
      </c>
      <c r="C87" s="20">
        <v>0</v>
      </c>
      <c r="D87" t="s">
        <v>63</v>
      </c>
      <c r="E87" t="s">
        <v>64</v>
      </c>
      <c r="F87" t="str">
        <f>UnitControlCenter!$B$12</f>
        <v>incidents / year</v>
      </c>
      <c r="G87" t="s">
        <v>2902</v>
      </c>
    </row>
    <row r="88" spans="1:10" x14ac:dyDescent="0.25">
      <c r="A88" s="295" t="s">
        <v>2335</v>
      </c>
      <c r="B88" s="295" t="s">
        <v>2336</v>
      </c>
      <c r="C88" s="20">
        <v>1</v>
      </c>
      <c r="D88" t="s">
        <v>63</v>
      </c>
      <c r="E88" t="s">
        <v>64</v>
      </c>
      <c r="F88" t="str">
        <f>UnitControlCenter!$B$9</f>
        <v>billion 2023 dollars / year</v>
      </c>
      <c r="G88" t="s">
        <v>67</v>
      </c>
    </row>
    <row r="89" spans="1:10" x14ac:dyDescent="0.25">
      <c r="A89" s="295" t="s">
        <v>2335</v>
      </c>
      <c r="B89" s="295" t="s">
        <v>2895</v>
      </c>
      <c r="C89" s="20">
        <v>1</v>
      </c>
      <c r="D89" t="s">
        <v>63</v>
      </c>
      <c r="E89" t="s">
        <v>64</v>
      </c>
      <c r="F89" t="str">
        <f>UnitControlCenter!$B$12</f>
        <v>incidents / year</v>
      </c>
      <c r="G89" t="s">
        <v>2903</v>
      </c>
    </row>
    <row r="90" spans="1:10" x14ac:dyDescent="0.25">
      <c r="A90" s="295" t="s">
        <v>2335</v>
      </c>
      <c r="B90" s="295" t="s">
        <v>2896</v>
      </c>
      <c r="C90" s="20">
        <v>1</v>
      </c>
      <c r="D90" t="s">
        <v>63</v>
      </c>
      <c r="E90" t="s">
        <v>64</v>
      </c>
      <c r="F90" t="str">
        <f>UnitControlCenter!$B$12</f>
        <v>incidents / year</v>
      </c>
      <c r="G90" t="s">
        <v>2904</v>
      </c>
    </row>
    <row r="91" spans="1:10" x14ac:dyDescent="0.25">
      <c r="A91" s="295" t="s">
        <v>2335</v>
      </c>
      <c r="B91" s="295" t="s">
        <v>2909</v>
      </c>
      <c r="C91" s="20">
        <v>1</v>
      </c>
      <c r="D91" t="s">
        <v>63</v>
      </c>
      <c r="E91" t="s">
        <v>64</v>
      </c>
      <c r="F91" t="str">
        <f>UnitControlCenter!$B$12</f>
        <v>incidents / year</v>
      </c>
      <c r="G91" t="s">
        <v>2910</v>
      </c>
    </row>
    <row r="92" spans="1:10" x14ac:dyDescent="0.25">
      <c r="A92" s="295" t="s">
        <v>2335</v>
      </c>
      <c r="B92" s="295" t="s">
        <v>2897</v>
      </c>
      <c r="C92" s="20">
        <v>1</v>
      </c>
      <c r="D92" t="s">
        <v>63</v>
      </c>
      <c r="E92" t="s">
        <v>64</v>
      </c>
      <c r="F92" t="str">
        <f>UnitControlCenter!$B$12</f>
        <v>incidents / year</v>
      </c>
      <c r="G92" t="s">
        <v>2905</v>
      </c>
    </row>
    <row r="93" spans="1:10" x14ac:dyDescent="0.25">
      <c r="A93" s="295" t="s">
        <v>2335</v>
      </c>
      <c r="B93" s="295" t="s">
        <v>2898</v>
      </c>
      <c r="C93" s="20">
        <v>1</v>
      </c>
      <c r="D93" t="s">
        <v>63</v>
      </c>
      <c r="E93" t="s">
        <v>64</v>
      </c>
      <c r="F93" t="str">
        <f>UnitControlCenter!$B$12</f>
        <v>incidents / year</v>
      </c>
      <c r="G93" t="s">
        <v>2906</v>
      </c>
    </row>
    <row r="94" spans="1:10" x14ac:dyDescent="0.25">
      <c r="A94" s="295" t="s">
        <v>2335</v>
      </c>
      <c r="B94" s="295" t="s">
        <v>2899</v>
      </c>
      <c r="C94" s="20">
        <v>1</v>
      </c>
      <c r="D94" t="s">
        <v>63</v>
      </c>
      <c r="E94" t="s">
        <v>64</v>
      </c>
      <c r="F94" t="str">
        <f>UnitControlCenter!$B$12</f>
        <v>incidents / year</v>
      </c>
      <c r="G94" t="s">
        <v>2907</v>
      </c>
    </row>
    <row r="95" spans="1:10" ht="15.75" thickBot="1" x14ac:dyDescent="0.3">
      <c r="A95" s="486" t="s">
        <v>2335</v>
      </c>
      <c r="B95" s="486" t="s">
        <v>2900</v>
      </c>
      <c r="C95" s="487">
        <v>1</v>
      </c>
      <c r="D95" s="394" t="s">
        <v>63</v>
      </c>
      <c r="E95" s="394" t="s">
        <v>64</v>
      </c>
      <c r="F95" s="394" t="str">
        <f>UnitControlCenter!$B$12</f>
        <v>incidents / year</v>
      </c>
      <c r="G95" s="394" t="s">
        <v>2908</v>
      </c>
      <c r="H95" s="394"/>
      <c r="I95" s="394"/>
      <c r="J95" s="394"/>
    </row>
    <row r="96" spans="1:10" x14ac:dyDescent="0.25">
      <c r="A96" s="295" t="s">
        <v>2462</v>
      </c>
      <c r="B96" s="295" t="s">
        <v>2337</v>
      </c>
      <c r="C96" s="20">
        <v>1</v>
      </c>
      <c r="D96" t="s">
        <v>65</v>
      </c>
      <c r="E96" t="s">
        <v>66</v>
      </c>
      <c r="F96" t="str">
        <f>UnitControlCenter!$B$16</f>
        <v>terawatt-hours (TWh) / year</v>
      </c>
      <c r="G96" s="178" t="s">
        <v>4355</v>
      </c>
      <c r="H96" s="178" t="s">
        <v>4348</v>
      </c>
      <c r="I96" t="s">
        <v>3743</v>
      </c>
    </row>
    <row r="97" spans="1:10" x14ac:dyDescent="0.25">
      <c r="A97" s="295" t="s">
        <v>2462</v>
      </c>
      <c r="B97" s="295" t="s">
        <v>2338</v>
      </c>
      <c r="C97" s="20">
        <v>1</v>
      </c>
      <c r="D97" t="s">
        <v>65</v>
      </c>
      <c r="E97" t="s">
        <v>64</v>
      </c>
      <c r="F97" t="str">
        <f>UnitControlCenter!$B$16</f>
        <v>terawatt-hours (TWh) / year</v>
      </c>
      <c r="G97" s="178" t="s">
        <v>4349</v>
      </c>
      <c r="H97" s="178" t="s">
        <v>4350</v>
      </c>
      <c r="I97" t="s">
        <v>3743</v>
      </c>
    </row>
    <row r="98" spans="1:10" x14ac:dyDescent="0.25">
      <c r="A98" s="295" t="s">
        <v>2462</v>
      </c>
      <c r="B98" s="295" t="s">
        <v>2339</v>
      </c>
      <c r="C98" s="20">
        <v>1</v>
      </c>
      <c r="D98" t="s">
        <v>65</v>
      </c>
      <c r="E98" t="s">
        <v>66</v>
      </c>
      <c r="F98" t="str">
        <f>UnitControlCenter!$B$21</f>
        <v>gigawatts (GW) / year</v>
      </c>
      <c r="G98" s="178" t="s">
        <v>4351</v>
      </c>
      <c r="H98" s="178" t="s">
        <v>4352</v>
      </c>
      <c r="I98" t="s">
        <v>3662</v>
      </c>
    </row>
    <row r="99" spans="1:10" x14ac:dyDescent="0.25">
      <c r="A99" s="295" t="s">
        <v>2462</v>
      </c>
      <c r="B99" s="295" t="s">
        <v>2340</v>
      </c>
      <c r="C99" s="20">
        <v>1</v>
      </c>
      <c r="D99" t="s">
        <v>65</v>
      </c>
      <c r="E99" t="s">
        <v>64</v>
      </c>
      <c r="F99" t="str">
        <f>UnitControlCenter!$B$21</f>
        <v>gigawatts (GW) / year</v>
      </c>
      <c r="G99" s="178" t="s">
        <v>4354</v>
      </c>
      <c r="H99" s="178" t="s">
        <v>4353</v>
      </c>
      <c r="I99" t="s">
        <v>3663</v>
      </c>
    </row>
    <row r="100" spans="1:10" x14ac:dyDescent="0.25">
      <c r="A100" s="295" t="s">
        <v>2462</v>
      </c>
      <c r="B100" s="295" t="s">
        <v>2463</v>
      </c>
      <c r="C100" s="20">
        <v>1</v>
      </c>
      <c r="D100" t="s">
        <v>65</v>
      </c>
      <c r="E100" t="s">
        <v>66</v>
      </c>
      <c r="F100" t="str">
        <f>UnitControlCenter!$B$16</f>
        <v>terawatt-hours (TWh) / year</v>
      </c>
      <c r="G100" t="s">
        <v>2827</v>
      </c>
      <c r="H100" t="s">
        <v>2828</v>
      </c>
      <c r="I100" t="s">
        <v>2497</v>
      </c>
    </row>
    <row r="101" spans="1:10" x14ac:dyDescent="0.25">
      <c r="A101" s="295" t="s">
        <v>2462</v>
      </c>
      <c r="B101" s="295" t="s">
        <v>3327</v>
      </c>
      <c r="C101" s="20">
        <v>1</v>
      </c>
      <c r="D101" t="s">
        <v>63</v>
      </c>
      <c r="E101" t="s">
        <v>64</v>
      </c>
      <c r="F101" t="str">
        <f>UnitControlCenter!B18</f>
        <v>%</v>
      </c>
      <c r="G101" t="s">
        <v>3330</v>
      </c>
    </row>
    <row r="102" spans="1:10" x14ac:dyDescent="0.25">
      <c r="A102" s="295" t="s">
        <v>2462</v>
      </c>
      <c r="B102" s="295" t="s">
        <v>3332</v>
      </c>
      <c r="C102" s="20">
        <v>1</v>
      </c>
      <c r="D102" t="s">
        <v>63</v>
      </c>
      <c r="E102" t="s">
        <v>64</v>
      </c>
      <c r="F102" t="str">
        <f>UnitControlCenter!B19</f>
        <v>metric tons CO2e / megawatt-hour (MWh)</v>
      </c>
      <c r="G102" t="s">
        <v>3331</v>
      </c>
    </row>
    <row r="103" spans="1:10" ht="15.75" thickBot="1" x14ac:dyDescent="0.3">
      <c r="A103" s="486" t="s">
        <v>2462</v>
      </c>
      <c r="B103" s="486" t="s">
        <v>3339</v>
      </c>
      <c r="C103" s="487">
        <v>1</v>
      </c>
      <c r="D103" s="394" t="s">
        <v>63</v>
      </c>
      <c r="E103" s="394" t="s">
        <v>64</v>
      </c>
      <c r="F103" s="394" t="str">
        <f>UnitControlCenter!B20</f>
        <v>kilowatt-hour / 2023 dollar</v>
      </c>
      <c r="G103" s="394" t="s">
        <v>3340</v>
      </c>
      <c r="H103" s="394"/>
      <c r="I103" s="394"/>
      <c r="J103" s="394"/>
    </row>
    <row r="104" spans="1:10" x14ac:dyDescent="0.25">
      <c r="A104" s="295" t="s">
        <v>3115</v>
      </c>
      <c r="B104" s="295" t="s">
        <v>2341</v>
      </c>
      <c r="C104" s="20">
        <v>0</v>
      </c>
      <c r="D104" t="s">
        <v>65</v>
      </c>
      <c r="E104" t="s">
        <v>2353</v>
      </c>
      <c r="F104" t="str">
        <f>UnitControlCenter!$B$22</f>
        <v>2023 dollars / megawatt-hour (MWh)</v>
      </c>
      <c r="G104" t="s">
        <v>3586</v>
      </c>
      <c r="H104" t="s">
        <v>3658</v>
      </c>
      <c r="I104" s="20" t="s">
        <v>3660</v>
      </c>
    </row>
    <row r="105" spans="1:10" x14ac:dyDescent="0.25">
      <c r="A105" s="295" t="s">
        <v>3115</v>
      </c>
      <c r="B105" s="295" t="s">
        <v>2342</v>
      </c>
      <c r="C105" s="20">
        <v>1</v>
      </c>
      <c r="D105" t="s">
        <v>65</v>
      </c>
      <c r="E105" t="s">
        <v>66</v>
      </c>
      <c r="F105" t="str">
        <f>UnitControlCenter!$B$16</f>
        <v>terawatt-hours (TWh) / year</v>
      </c>
      <c r="G105" t="s">
        <v>2766</v>
      </c>
      <c r="H105" t="s">
        <v>2767</v>
      </c>
      <c r="I105" t="s">
        <v>2768</v>
      </c>
    </row>
    <row r="106" spans="1:10" x14ac:dyDescent="0.25">
      <c r="A106" s="295" t="s">
        <v>3115</v>
      </c>
      <c r="B106" s="295" t="s">
        <v>3116</v>
      </c>
      <c r="C106" s="20">
        <v>1</v>
      </c>
      <c r="D106" t="s">
        <v>65</v>
      </c>
      <c r="E106" t="s">
        <v>66</v>
      </c>
      <c r="F106" t="str">
        <f>UnitControlCenter!$B$3</f>
        <v>million metric tons / year</v>
      </c>
      <c r="G106" t="s">
        <v>3588</v>
      </c>
      <c r="H106" t="s">
        <v>3659</v>
      </c>
      <c r="I106" s="20" t="s">
        <v>3661</v>
      </c>
    </row>
    <row r="107" spans="1:10" x14ac:dyDescent="0.25">
      <c r="A107" s="295" t="s">
        <v>3115</v>
      </c>
      <c r="B107" s="295" t="s">
        <v>2456</v>
      </c>
      <c r="C107" s="20">
        <v>1</v>
      </c>
      <c r="D107" t="s">
        <v>65</v>
      </c>
      <c r="E107" t="s">
        <v>66</v>
      </c>
      <c r="F107" t="str">
        <f>UnitControlCenter!$B$23</f>
        <v>cubic km / yr</v>
      </c>
      <c r="G107" t="s">
        <v>3587</v>
      </c>
      <c r="H107" t="s">
        <v>3658</v>
      </c>
      <c r="I107" s="20" t="s">
        <v>3660</v>
      </c>
    </row>
    <row r="108" spans="1:10" s="394" customFormat="1" ht="15.75" thickBot="1" x14ac:dyDescent="0.3">
      <c r="A108" s="486" t="s">
        <v>3115</v>
      </c>
      <c r="B108" s="486" t="s">
        <v>2457</v>
      </c>
      <c r="C108" s="487">
        <v>1</v>
      </c>
      <c r="D108" s="394" t="s">
        <v>65</v>
      </c>
      <c r="E108" s="394" t="s">
        <v>66</v>
      </c>
      <c r="F108" s="394" t="str">
        <f>UnitControlCenter!$B$23</f>
        <v>cubic km / yr</v>
      </c>
      <c r="G108" s="394" t="s">
        <v>3589</v>
      </c>
      <c r="H108" t="s">
        <v>3658</v>
      </c>
      <c r="I108" s="20" t="s">
        <v>3660</v>
      </c>
    </row>
    <row r="109" spans="1:10" x14ac:dyDescent="0.25">
      <c r="A109" s="295" t="s">
        <v>3547</v>
      </c>
      <c r="B109" s="295" t="s">
        <v>3548</v>
      </c>
      <c r="C109" s="20">
        <v>1</v>
      </c>
      <c r="D109" t="s">
        <v>65</v>
      </c>
      <c r="E109" t="s">
        <v>3554</v>
      </c>
      <c r="F109" t="str">
        <f>UnitControlCenter!$B$17</f>
        <v>terawatt-hours (TWh)</v>
      </c>
      <c r="G109" t="s">
        <v>3614</v>
      </c>
      <c r="H109" s="178" t="s">
        <v>4347</v>
      </c>
      <c r="I109" t="s">
        <v>3611</v>
      </c>
    </row>
    <row r="110" spans="1:10" x14ac:dyDescent="0.25">
      <c r="A110" s="295" t="s">
        <v>3547</v>
      </c>
      <c r="B110" s="295" t="s">
        <v>3549</v>
      </c>
      <c r="C110" s="20">
        <v>1</v>
      </c>
      <c r="D110" t="s">
        <v>65</v>
      </c>
      <c r="E110" t="s">
        <v>3554</v>
      </c>
      <c r="F110" t="str">
        <f>UnitControlCenter!$B$17</f>
        <v>terawatt-hours (TWh)</v>
      </c>
      <c r="G110" t="s">
        <v>3615</v>
      </c>
      <c r="H110" s="490" t="str">
        <f>H$109</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0" s="490" t="str">
        <f>I$109</f>
        <v>abd8a4, af64ff, b49f00, ff9999, e5ffcc, 620e7a, 65fffb, 00b050, ff6400, ffff00, f1bb18, c2dffd, 087bf1, 004185, ccff33, 04ffaf, bfb088, ff00ff, 000000, ad6600, 740000, f593e0, 9b1cb0, c01b00, ff0000, 6e8000, 004d10, 009999, 969696, b49f00, af64ff</v>
      </c>
    </row>
    <row r="111" spans="1:10" x14ac:dyDescent="0.25">
      <c r="A111" s="295" t="s">
        <v>3547</v>
      </c>
      <c r="B111" s="295" t="s">
        <v>3550</v>
      </c>
      <c r="C111" s="20">
        <v>1</v>
      </c>
      <c r="D111" t="s">
        <v>65</v>
      </c>
      <c r="E111" t="s">
        <v>3554</v>
      </c>
      <c r="F111" t="str">
        <f>UnitControlCenter!$B$17</f>
        <v>terawatt-hours (TWh)</v>
      </c>
      <c r="G111" t="s">
        <v>3616</v>
      </c>
      <c r="H111" s="490" t="str">
        <f t="shared" ref="H111:I114" si="0">H$109</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490" t="str">
        <f t="shared" si="0"/>
        <v>abd8a4, af64ff, b49f00, ff9999, e5ffcc, 620e7a, 65fffb, 00b050, ff6400, ffff00, f1bb18, c2dffd, 087bf1, 004185, ccff33, 04ffaf, bfb088, ff00ff, 000000, ad6600, 740000, f593e0, 9b1cb0, c01b00, ff0000, 6e8000, 004d10, 009999, 969696, b49f00, af64ff</v>
      </c>
    </row>
    <row r="112" spans="1:10" x14ac:dyDescent="0.25">
      <c r="A112" s="295" t="s">
        <v>3547</v>
      </c>
      <c r="B112" s="295" t="s">
        <v>3551</v>
      </c>
      <c r="C112" s="20">
        <v>1</v>
      </c>
      <c r="D112" t="s">
        <v>65</v>
      </c>
      <c r="E112" t="s">
        <v>3554</v>
      </c>
      <c r="F112" t="str">
        <f>UnitControlCenter!$B$17</f>
        <v>terawatt-hours (TWh)</v>
      </c>
      <c r="G112" t="s">
        <v>3617</v>
      </c>
      <c r="H112" s="49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490"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494" t="s">
        <v>3547</v>
      </c>
      <c r="B113" s="494" t="s">
        <v>3552</v>
      </c>
      <c r="C113" s="20">
        <v>0</v>
      </c>
      <c r="D113" t="s">
        <v>65</v>
      </c>
      <c r="E113" t="s">
        <v>3554</v>
      </c>
      <c r="F113" t="str">
        <f>UnitControlCenter!$B$17</f>
        <v>terawatt-hours (TWh)</v>
      </c>
      <c r="G113" t="s">
        <v>3612</v>
      </c>
      <c r="H113" s="49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490"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494" t="s">
        <v>3547</v>
      </c>
      <c r="B114" s="494" t="s">
        <v>3553</v>
      </c>
      <c r="C114" s="20">
        <v>0</v>
      </c>
      <c r="D114" t="s">
        <v>65</v>
      </c>
      <c r="E114" t="s">
        <v>3554</v>
      </c>
      <c r="F114" t="str">
        <f>UnitControlCenter!$B$17</f>
        <v>terawatt-hours (TWh)</v>
      </c>
      <c r="G114" t="s">
        <v>3613</v>
      </c>
      <c r="H114" s="49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490"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295" t="s">
        <v>3547</v>
      </c>
      <c r="B115" s="295" t="s">
        <v>3557</v>
      </c>
      <c r="C115" s="20">
        <v>1</v>
      </c>
      <c r="D115" t="s">
        <v>65</v>
      </c>
      <c r="E115" t="s">
        <v>3555</v>
      </c>
      <c r="F115" t="str">
        <f>UnitControlCenter!$B$17</f>
        <v>terawatt-hours (TWh)</v>
      </c>
      <c r="G115" s="491" t="str">
        <f>G109</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5" s="491" t="str">
        <f t="shared" ref="H115:I115" si="1">H109</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491" t="str">
        <f t="shared" si="1"/>
        <v>abd8a4, af64ff, b49f00, ff9999, e5ffcc, 620e7a, 65fffb, 00b050, ff6400, ffff00, f1bb18, c2dffd, 087bf1, 004185, ccff33, 04ffaf, bfb088, ff00ff, 000000, ad6600, 740000, f593e0, 9b1cb0, c01b00, ff0000, 6e8000, 004d10, 009999, 969696, b49f00, af64ff</v>
      </c>
      <c r="J115" s="491"/>
    </row>
    <row r="116" spans="1:10" x14ac:dyDescent="0.25">
      <c r="A116" s="295" t="s">
        <v>3547</v>
      </c>
      <c r="B116" s="295" t="s">
        <v>3558</v>
      </c>
      <c r="C116" s="20">
        <v>1</v>
      </c>
      <c r="D116" t="s">
        <v>65</v>
      </c>
      <c r="E116" t="s">
        <v>3555</v>
      </c>
      <c r="F116" t="str">
        <f>UnitControlCenter!$B$17</f>
        <v>terawatt-hours (TWh)</v>
      </c>
      <c r="G116" s="491" t="str">
        <f t="shared" ref="G116:I116" si="2">G110</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6" s="49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491" t="str">
        <f t="shared" si="2"/>
        <v>abd8a4, af64ff, b49f00, ff9999, e5ffcc, 620e7a, 65fffb, 00b050, ff6400, ffff00, f1bb18, c2dffd, 087bf1, 004185, ccff33, 04ffaf, bfb088, ff00ff, 000000, ad6600, 740000, f593e0, 9b1cb0, c01b00, ff0000, 6e8000, 004d10, 009999, 969696, b49f00, af64ff</v>
      </c>
      <c r="J116" s="491"/>
    </row>
    <row r="117" spans="1:10" x14ac:dyDescent="0.25">
      <c r="A117" s="295" t="s">
        <v>3547</v>
      </c>
      <c r="B117" s="295" t="s">
        <v>3559</v>
      </c>
      <c r="C117" s="20">
        <v>1</v>
      </c>
      <c r="D117" t="s">
        <v>65</v>
      </c>
      <c r="E117" t="s">
        <v>3555</v>
      </c>
      <c r="F117" t="str">
        <f>UnitControlCenter!$B$17</f>
        <v>terawatt-hours (TWh)</v>
      </c>
      <c r="G117" s="491" t="str">
        <f t="shared" ref="G117:I117" si="3">G111</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7" s="491"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491" t="str">
        <f t="shared" si="3"/>
        <v>abd8a4, af64ff, b49f00, ff9999, e5ffcc, 620e7a, 65fffb, 00b050, ff6400, ffff00, f1bb18, c2dffd, 087bf1, 004185, ccff33, 04ffaf, bfb088, ff00ff, 000000, ad6600, 740000, f593e0, 9b1cb0, c01b00, ff0000, 6e8000, 004d10, 009999, 969696, b49f00, af64ff</v>
      </c>
      <c r="J117" s="491"/>
    </row>
    <row r="118" spans="1:10" x14ac:dyDescent="0.25">
      <c r="A118" s="295" t="s">
        <v>3547</v>
      </c>
      <c r="B118" s="295" t="s">
        <v>3560</v>
      </c>
      <c r="C118" s="20">
        <v>1</v>
      </c>
      <c r="D118" t="s">
        <v>65</v>
      </c>
      <c r="E118" t="s">
        <v>3555</v>
      </c>
      <c r="F118" t="str">
        <f>UnitControlCenter!$B$17</f>
        <v>terawatt-hours (TWh)</v>
      </c>
      <c r="G118" s="491" t="str">
        <f t="shared" ref="G118:I118" si="4">G112</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8" s="491"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491" t="str">
        <f t="shared" si="4"/>
        <v>abd8a4, af64ff, b49f00, ff9999, e5ffcc, 620e7a, 65fffb, 00b050, ff6400, ffff00, f1bb18, c2dffd, 087bf1, 004185, ccff33, 04ffaf, bfb088, ff00ff, 000000, ad6600, 740000, f593e0, 9b1cb0, c01b00, ff0000, 6e8000, 004d10, 009999, 969696, b49f00, af64ff</v>
      </c>
      <c r="J118" s="491"/>
    </row>
    <row r="119" spans="1:10" x14ac:dyDescent="0.25">
      <c r="A119" s="494" t="s">
        <v>3547</v>
      </c>
      <c r="B119" s="494" t="s">
        <v>3561</v>
      </c>
      <c r="C119" s="20">
        <v>0</v>
      </c>
      <c r="D119" t="s">
        <v>65</v>
      </c>
      <c r="E119" t="s">
        <v>3555</v>
      </c>
      <c r="F119" t="str">
        <f>UnitControlCenter!$B$17</f>
        <v>terawatt-hours (TWh)</v>
      </c>
      <c r="G119" s="491" t="str">
        <f t="shared" ref="G119:I119" si="5">G113</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19" s="491"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491" t="str">
        <f t="shared" si="5"/>
        <v>abd8a4, af64ff, b49f00, ff9999, e5ffcc, 620e7a, 65fffb, 00b050, ff6400, ffff00, f1bb18, c2dffd, 087bf1, 004185, ccff33, 04ffaf, bfb088, ff00ff, 000000, ad6600, 740000, f593e0, 9b1cb0, c01b00, ff0000, 6e8000, 004d10, 009999, 969696, b49f00, af64ff</v>
      </c>
      <c r="J119" s="491"/>
    </row>
    <row r="120" spans="1:10" s="394" customFormat="1" ht="15.75" thickBot="1" x14ac:dyDescent="0.3">
      <c r="A120" s="495" t="s">
        <v>3547</v>
      </c>
      <c r="B120" s="495" t="s">
        <v>3562</v>
      </c>
      <c r="C120" s="487">
        <v>0</v>
      </c>
      <c r="D120" s="394" t="s">
        <v>65</v>
      </c>
      <c r="E120" s="394" t="s">
        <v>3555</v>
      </c>
      <c r="F120" s="394" t="str">
        <f>UnitControlCenter!$B$17</f>
        <v>terawatt-hours (TWh)</v>
      </c>
      <c r="G120" s="492" t="str">
        <f t="shared" ref="G120:I120" si="6">G114</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0" s="492"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492" t="str">
        <f t="shared" si="6"/>
        <v>abd8a4, af64ff, b49f00, ff9999, e5ffcc, 620e7a, 65fffb, 00b050, ff6400, ffff00, f1bb18, c2dffd, 087bf1, 004185, ccff33, 04ffaf, bfb088, ff00ff, 000000, ad6600, 740000, f593e0, 9b1cb0, c01b00, ff0000, 6e8000, 004d10, 009999, 969696, b49f00, af64ff</v>
      </c>
      <c r="J120" s="492"/>
    </row>
    <row r="121" spans="1:10" x14ac:dyDescent="0.25">
      <c r="A121" s="295" t="s">
        <v>2743</v>
      </c>
      <c r="B121" s="295" t="s">
        <v>2744</v>
      </c>
      <c r="C121" s="20">
        <v>1</v>
      </c>
      <c r="D121" t="s">
        <v>65</v>
      </c>
      <c r="E121" t="s">
        <v>66</v>
      </c>
      <c r="F121" t="str">
        <f>UnitControlCenter!$B$26</f>
        <v>million vehicles / year</v>
      </c>
      <c r="G121" t="s">
        <v>2607</v>
      </c>
      <c r="H121" t="s">
        <v>2608</v>
      </c>
      <c r="I121" t="s">
        <v>2609</v>
      </c>
    </row>
    <row r="122" spans="1:10" x14ac:dyDescent="0.25">
      <c r="A122" s="295" t="s">
        <v>2743</v>
      </c>
      <c r="B122" s="295" t="s">
        <v>2745</v>
      </c>
      <c r="C122" s="20">
        <v>1</v>
      </c>
      <c r="D122" t="s">
        <v>65</v>
      </c>
      <c r="E122" t="s">
        <v>66</v>
      </c>
      <c r="F122" t="str">
        <f>UnitControlCenter!$B$27</f>
        <v>thousand vehicles / year</v>
      </c>
      <c r="G122" t="s">
        <v>2610</v>
      </c>
      <c r="H122" t="s">
        <v>2611</v>
      </c>
      <c r="I122" t="s">
        <v>2612</v>
      </c>
    </row>
    <row r="123" spans="1:10" x14ac:dyDescent="0.25">
      <c r="A123" s="295" t="s">
        <v>2743</v>
      </c>
      <c r="B123" s="295" t="s">
        <v>3117</v>
      </c>
      <c r="C123" s="20">
        <v>1</v>
      </c>
      <c r="D123" t="s">
        <v>65</v>
      </c>
      <c r="E123" t="s">
        <v>66</v>
      </c>
      <c r="F123" t="str">
        <f>UnitControlCenter!$B$27</f>
        <v>thousand vehicles / year</v>
      </c>
      <c r="G123" t="s">
        <v>2613</v>
      </c>
      <c r="H123" t="s">
        <v>2608</v>
      </c>
      <c r="I123" t="s">
        <v>2609</v>
      </c>
    </row>
    <row r="124" spans="1:10" x14ac:dyDescent="0.25">
      <c r="A124" s="295" t="s">
        <v>2743</v>
      </c>
      <c r="B124" s="295" t="s">
        <v>3120</v>
      </c>
      <c r="C124" s="20">
        <v>1</v>
      </c>
      <c r="D124" t="s">
        <v>65</v>
      </c>
      <c r="E124" t="s">
        <v>66</v>
      </c>
      <c r="F124" t="str">
        <f>UnitControlCenter!$B$27</f>
        <v>thousand vehicles / year</v>
      </c>
      <c r="G124" t="s">
        <v>2614</v>
      </c>
      <c r="H124" t="s">
        <v>2611</v>
      </c>
      <c r="I124" t="s">
        <v>2612</v>
      </c>
    </row>
    <row r="125" spans="1:10" x14ac:dyDescent="0.25">
      <c r="A125" s="295" t="s">
        <v>2743</v>
      </c>
      <c r="B125" s="295" t="s">
        <v>3362</v>
      </c>
      <c r="C125" s="20">
        <v>1</v>
      </c>
      <c r="D125" t="s">
        <v>65</v>
      </c>
      <c r="E125" t="s">
        <v>66</v>
      </c>
      <c r="F125" t="str">
        <f>UnitControlCenter!$B$27</f>
        <v>thousand vehicles / year</v>
      </c>
      <c r="G125" t="s">
        <v>2498</v>
      </c>
      <c r="H125" t="s">
        <v>2499</v>
      </c>
      <c r="I125" t="s">
        <v>2598</v>
      </c>
    </row>
    <row r="126" spans="1:10" x14ac:dyDescent="0.25">
      <c r="A126" s="295" t="s">
        <v>2743</v>
      </c>
      <c r="B126" s="295" t="s">
        <v>3363</v>
      </c>
      <c r="C126" s="20">
        <v>0</v>
      </c>
      <c r="D126" t="s">
        <v>65</v>
      </c>
      <c r="E126" t="s">
        <v>66</v>
      </c>
      <c r="F126" t="str">
        <f>UnitControlCenter!$B$27</f>
        <v>thousand vehicles / year</v>
      </c>
      <c r="G126" t="s">
        <v>3364</v>
      </c>
      <c r="H126" t="s">
        <v>2499</v>
      </c>
      <c r="I126" t="s">
        <v>2598</v>
      </c>
    </row>
    <row r="127" spans="1:10" x14ac:dyDescent="0.25">
      <c r="A127" s="295" t="s">
        <v>2743</v>
      </c>
      <c r="B127" s="295" t="s">
        <v>2746</v>
      </c>
      <c r="C127" s="20">
        <v>1</v>
      </c>
      <c r="D127" t="s">
        <v>65</v>
      </c>
      <c r="E127" t="s">
        <v>66</v>
      </c>
      <c r="F127" t="str">
        <f>UnitControlCenter!$B$28</f>
        <v>million vehicles</v>
      </c>
      <c r="G127" t="s">
        <v>2615</v>
      </c>
      <c r="H127" t="s">
        <v>2608</v>
      </c>
      <c r="I127" t="s">
        <v>2609</v>
      </c>
    </row>
    <row r="128" spans="1:10" x14ac:dyDescent="0.25">
      <c r="A128" s="295" t="s">
        <v>2743</v>
      </c>
      <c r="B128" s="295" t="s">
        <v>2747</v>
      </c>
      <c r="C128" s="20">
        <v>1</v>
      </c>
      <c r="D128" t="s">
        <v>65</v>
      </c>
      <c r="E128" t="s">
        <v>66</v>
      </c>
      <c r="F128" t="str">
        <f>UnitControlCenter!$B$29</f>
        <v>thousand vehicles</v>
      </c>
      <c r="G128" t="s">
        <v>2826</v>
      </c>
      <c r="H128" t="s">
        <v>2611</v>
      </c>
      <c r="I128" t="s">
        <v>2612</v>
      </c>
    </row>
    <row r="129" spans="1:10" x14ac:dyDescent="0.25">
      <c r="A129" s="295" t="s">
        <v>2743</v>
      </c>
      <c r="B129" s="295" t="s">
        <v>3118</v>
      </c>
      <c r="C129" s="20">
        <v>1</v>
      </c>
      <c r="D129" t="s">
        <v>65</v>
      </c>
      <c r="E129" t="s">
        <v>66</v>
      </c>
      <c r="F129" t="str">
        <f>UnitControlCenter!$B$28</f>
        <v>million vehicles</v>
      </c>
      <c r="G129" t="s">
        <v>2616</v>
      </c>
      <c r="H129" t="s">
        <v>2608</v>
      </c>
      <c r="I129" t="s">
        <v>2609</v>
      </c>
    </row>
    <row r="130" spans="1:10" x14ac:dyDescent="0.25">
      <c r="A130" s="295" t="s">
        <v>2743</v>
      </c>
      <c r="B130" s="295" t="s">
        <v>3121</v>
      </c>
      <c r="C130" s="20">
        <v>1</v>
      </c>
      <c r="D130" t="s">
        <v>65</v>
      </c>
      <c r="E130" t="s">
        <v>66</v>
      </c>
      <c r="F130" t="str">
        <f>UnitControlCenter!$B$28</f>
        <v>million vehicles</v>
      </c>
      <c r="G130" t="s">
        <v>2617</v>
      </c>
      <c r="H130" t="s">
        <v>2611</v>
      </c>
      <c r="I130" t="s">
        <v>2612</v>
      </c>
    </row>
    <row r="131" spans="1:10" x14ac:dyDescent="0.25">
      <c r="A131" s="295" t="s">
        <v>2743</v>
      </c>
      <c r="B131" s="295" t="s">
        <v>3365</v>
      </c>
      <c r="C131" s="20">
        <v>1</v>
      </c>
      <c r="D131" t="s">
        <v>65</v>
      </c>
      <c r="E131" t="s">
        <v>66</v>
      </c>
      <c r="F131" t="str">
        <f>UnitControlCenter!$B$28</f>
        <v>million vehicles</v>
      </c>
      <c r="G131" t="s">
        <v>2599</v>
      </c>
      <c r="H131" t="s">
        <v>2499</v>
      </c>
      <c r="I131" t="s">
        <v>2598</v>
      </c>
    </row>
    <row r="132" spans="1:10" s="394" customFormat="1" ht="15.75" thickBot="1" x14ac:dyDescent="0.3">
      <c r="A132" s="486" t="s">
        <v>2743</v>
      </c>
      <c r="B132" s="486" t="s">
        <v>3366</v>
      </c>
      <c r="C132" s="487">
        <v>0</v>
      </c>
      <c r="D132" s="394" t="s">
        <v>65</v>
      </c>
      <c r="E132" s="394" t="s">
        <v>66</v>
      </c>
      <c r="F132" s="394" t="str">
        <f>UnitControlCenter!$B$28</f>
        <v>million vehicles</v>
      </c>
      <c r="G132" s="394" t="s">
        <v>3367</v>
      </c>
      <c r="H132" s="394" t="s">
        <v>2499</v>
      </c>
      <c r="I132" s="394" t="s">
        <v>2598</v>
      </c>
    </row>
    <row r="133" spans="1:10" x14ac:dyDescent="0.25">
      <c r="A133" s="295" t="s">
        <v>2853</v>
      </c>
      <c r="B133" s="295" t="s">
        <v>2344</v>
      </c>
      <c r="C133" s="20">
        <v>1</v>
      </c>
      <c r="D133" t="s">
        <v>65</v>
      </c>
      <c r="E133" t="s">
        <v>66</v>
      </c>
      <c r="F133" t="str">
        <f>UnitControlCenter!$B$3</f>
        <v>million metric tons / year</v>
      </c>
      <c r="G133" t="s">
        <v>3269</v>
      </c>
      <c r="H133" t="s">
        <v>3268</v>
      </c>
      <c r="I133" t="s">
        <v>2600</v>
      </c>
    </row>
    <row r="134" spans="1:10" x14ac:dyDescent="0.25">
      <c r="A134" s="295" t="s">
        <v>2853</v>
      </c>
      <c r="B134" s="295" t="s">
        <v>2345</v>
      </c>
      <c r="C134" s="20">
        <v>1</v>
      </c>
      <c r="D134" t="s">
        <v>65</v>
      </c>
      <c r="E134" t="s">
        <v>66</v>
      </c>
      <c r="F134" t="str">
        <f>UnitControlCenter!$B$30</f>
        <v>quads / year</v>
      </c>
      <c r="G134" t="s">
        <v>2765</v>
      </c>
      <c r="H134" t="s">
        <v>2618</v>
      </c>
      <c r="I134" t="s">
        <v>2619</v>
      </c>
    </row>
    <row r="135" spans="1:10" x14ac:dyDescent="0.25">
      <c r="A135" s="295" t="s">
        <v>2853</v>
      </c>
      <c r="B135" s="295" t="s">
        <v>2395</v>
      </c>
      <c r="C135" s="20">
        <v>1</v>
      </c>
      <c r="D135" t="s">
        <v>65</v>
      </c>
      <c r="E135" t="s">
        <v>66</v>
      </c>
      <c r="F135" t="str">
        <f>UnitControlCenter!$B$30</f>
        <v>quads / year</v>
      </c>
      <c r="G135" t="s">
        <v>3270</v>
      </c>
      <c r="H135" t="s">
        <v>3268</v>
      </c>
      <c r="I135" t="s">
        <v>2600</v>
      </c>
    </row>
    <row r="136" spans="1:10" x14ac:dyDescent="0.25">
      <c r="A136" s="295" t="s">
        <v>2853</v>
      </c>
      <c r="B136" s="295" t="s">
        <v>3276</v>
      </c>
      <c r="C136" s="20">
        <v>1</v>
      </c>
      <c r="D136" t="s">
        <v>63</v>
      </c>
      <c r="E136" t="s">
        <v>64</v>
      </c>
      <c r="F136" t="str">
        <f>UnitControlCenter!$B$30</f>
        <v>quads / year</v>
      </c>
      <c r="G136" t="s">
        <v>3277</v>
      </c>
    </row>
    <row r="137" spans="1:10" x14ac:dyDescent="0.25">
      <c r="A137" s="295" t="s">
        <v>2853</v>
      </c>
      <c r="B137" s="295" t="s">
        <v>2854</v>
      </c>
      <c r="C137" s="20">
        <v>1</v>
      </c>
      <c r="D137" t="s">
        <v>65</v>
      </c>
      <c r="E137" t="s">
        <v>66</v>
      </c>
      <c r="F137" t="str">
        <f>UnitControlCenter!$B$24</f>
        <v>trillion passenger-miles / year</v>
      </c>
      <c r="G137" t="s">
        <v>2354</v>
      </c>
      <c r="H137" t="s">
        <v>2559</v>
      </c>
      <c r="I137" t="s">
        <v>2560</v>
      </c>
    </row>
    <row r="138" spans="1:10" ht="15.75" thickBot="1" x14ac:dyDescent="0.3">
      <c r="A138" s="486" t="s">
        <v>2853</v>
      </c>
      <c r="B138" s="486" t="s">
        <v>2855</v>
      </c>
      <c r="C138" s="487">
        <v>1</v>
      </c>
      <c r="D138" s="394" t="s">
        <v>65</v>
      </c>
      <c r="E138" s="394" t="s">
        <v>66</v>
      </c>
      <c r="F138" s="394" t="str">
        <f>UnitControlCenter!$B$25</f>
        <v>trillion freight ton-miles / year</v>
      </c>
      <c r="G138" s="394" t="s">
        <v>2596</v>
      </c>
      <c r="H138" s="394" t="s">
        <v>3125</v>
      </c>
      <c r="I138" s="394" t="s">
        <v>2597</v>
      </c>
      <c r="J138" s="394"/>
    </row>
    <row r="139" spans="1:10" x14ac:dyDescent="0.25">
      <c r="A139" s="295" t="s">
        <v>2346</v>
      </c>
      <c r="B139" s="295" t="s">
        <v>2734</v>
      </c>
      <c r="C139" s="20">
        <v>1</v>
      </c>
      <c r="D139" t="s">
        <v>65</v>
      </c>
      <c r="E139" t="s">
        <v>66</v>
      </c>
      <c r="F139" t="str">
        <f>UnitControlCenter!$B$30</f>
        <v>quads / year</v>
      </c>
      <c r="G139" t="s">
        <v>3061</v>
      </c>
      <c r="H139" t="s">
        <v>3059</v>
      </c>
      <c r="I139" s="17" t="s">
        <v>3060</v>
      </c>
      <c r="J139" s="17"/>
    </row>
    <row r="140" spans="1:10" x14ac:dyDescent="0.25">
      <c r="A140" s="295" t="s">
        <v>2346</v>
      </c>
      <c r="B140" s="295" t="s">
        <v>2735</v>
      </c>
      <c r="C140" s="20">
        <v>1</v>
      </c>
      <c r="D140" t="s">
        <v>65</v>
      </c>
      <c r="E140" t="s">
        <v>66</v>
      </c>
      <c r="F140" t="str">
        <f>UnitControlCenter!$B$30</f>
        <v>quads / year</v>
      </c>
      <c r="G140" t="s">
        <v>2736</v>
      </c>
      <c r="H140" t="s">
        <v>2730</v>
      </c>
      <c r="I140" t="s">
        <v>2731</v>
      </c>
    </row>
    <row r="141" spans="1:10" x14ac:dyDescent="0.25">
      <c r="A141" s="295" t="s">
        <v>2346</v>
      </c>
      <c r="B141" s="295" t="s">
        <v>3278</v>
      </c>
      <c r="C141" s="20">
        <v>1</v>
      </c>
      <c r="D141" t="s">
        <v>63</v>
      </c>
      <c r="E141" t="s">
        <v>64</v>
      </c>
      <c r="F141" t="str">
        <f>UnitControlCenter!$B$30</f>
        <v>quads / year</v>
      </c>
      <c r="G141" t="s">
        <v>3279</v>
      </c>
    </row>
    <row r="142" spans="1:10" x14ac:dyDescent="0.25">
      <c r="A142" s="295" t="s">
        <v>2346</v>
      </c>
      <c r="B142" s="295" t="s">
        <v>2732</v>
      </c>
      <c r="C142" s="20">
        <v>1</v>
      </c>
      <c r="D142" t="s">
        <v>65</v>
      </c>
      <c r="E142" t="s">
        <v>66</v>
      </c>
      <c r="F142" t="str">
        <f>UnitControlCenter!$B$30</f>
        <v>quads / year</v>
      </c>
      <c r="G142" t="s">
        <v>3058</v>
      </c>
      <c r="H142" t="s">
        <v>3059</v>
      </c>
      <c r="I142" s="17" t="s">
        <v>3060</v>
      </c>
      <c r="J142" s="17"/>
    </row>
    <row r="143" spans="1:10" x14ac:dyDescent="0.25">
      <c r="A143" s="295" t="s">
        <v>2346</v>
      </c>
      <c r="B143" s="295" t="s">
        <v>2733</v>
      </c>
      <c r="C143" s="20">
        <v>1</v>
      </c>
      <c r="D143" t="s">
        <v>65</v>
      </c>
      <c r="E143" t="s">
        <v>66</v>
      </c>
      <c r="F143" t="str">
        <f>UnitControlCenter!$B$30</f>
        <v>quads / year</v>
      </c>
      <c r="G143" t="s">
        <v>2729</v>
      </c>
      <c r="H143" t="s">
        <v>2730</v>
      </c>
      <c r="I143" t="s">
        <v>2731</v>
      </c>
    </row>
    <row r="144" spans="1:10" x14ac:dyDescent="0.25">
      <c r="A144" s="295" t="s">
        <v>2346</v>
      </c>
      <c r="B144" s="295" t="s">
        <v>3280</v>
      </c>
      <c r="C144" s="20">
        <v>1</v>
      </c>
      <c r="D144" t="s">
        <v>63</v>
      </c>
      <c r="E144" t="s">
        <v>64</v>
      </c>
      <c r="F144" t="str">
        <f>UnitControlCenter!$B$30</f>
        <v>quads / year</v>
      </c>
      <c r="G144" t="s">
        <v>3281</v>
      </c>
    </row>
    <row r="145" spans="1:10" x14ac:dyDescent="0.25">
      <c r="A145" s="295" t="s">
        <v>2346</v>
      </c>
      <c r="B145" s="295" t="s">
        <v>3530</v>
      </c>
      <c r="C145" s="20">
        <v>1</v>
      </c>
      <c r="D145" t="s">
        <v>65</v>
      </c>
      <c r="E145" t="s">
        <v>66</v>
      </c>
      <c r="F145" t="str">
        <f>UnitControlCenter!$B$30</f>
        <v>quads / year</v>
      </c>
      <c r="G145" t="s">
        <v>3678</v>
      </c>
      <c r="H145" t="s">
        <v>3534</v>
      </c>
      <c r="I145" t="s">
        <v>3535</v>
      </c>
    </row>
    <row r="146" spans="1:10" s="394" customFormat="1" ht="15.75" thickBot="1" x14ac:dyDescent="0.3">
      <c r="A146" s="486" t="s">
        <v>2346</v>
      </c>
      <c r="B146" s="486" t="s">
        <v>3531</v>
      </c>
      <c r="C146" s="487">
        <v>1</v>
      </c>
      <c r="D146" s="394" t="s">
        <v>65</v>
      </c>
      <c r="E146" s="394" t="s">
        <v>66</v>
      </c>
      <c r="F146" s="394" t="str">
        <f>UnitControlCenter!$B$16</f>
        <v>terawatt-hours (TWh) / year</v>
      </c>
      <c r="G146" s="394" t="s">
        <v>3679</v>
      </c>
      <c r="H146" s="394" t="s">
        <v>3532</v>
      </c>
      <c r="I146" s="394" t="s">
        <v>3533</v>
      </c>
    </row>
    <row r="147" spans="1:10" x14ac:dyDescent="0.25">
      <c r="A147" s="295" t="s">
        <v>2811</v>
      </c>
      <c r="B147" s="295" t="s">
        <v>2391</v>
      </c>
      <c r="C147" s="20">
        <v>1</v>
      </c>
      <c r="D147" t="s">
        <v>65</v>
      </c>
      <c r="E147" t="s">
        <v>66</v>
      </c>
      <c r="F147" t="str">
        <f>UnitControlCenter!$B$3</f>
        <v>million metric tons / year</v>
      </c>
      <c r="G147" t="s">
        <v>3062</v>
      </c>
      <c r="H147" t="s">
        <v>3059</v>
      </c>
      <c r="I147" s="17" t="s">
        <v>3060</v>
      </c>
      <c r="J147" s="17"/>
    </row>
    <row r="148" spans="1:10" x14ac:dyDescent="0.25">
      <c r="A148" s="295" t="s">
        <v>2811</v>
      </c>
      <c r="B148" s="295" t="s">
        <v>2392</v>
      </c>
      <c r="C148" s="20">
        <v>1</v>
      </c>
      <c r="D148" t="s">
        <v>65</v>
      </c>
      <c r="E148" t="s">
        <v>66</v>
      </c>
      <c r="F148" t="str">
        <f>UnitControlCenter!$B$3</f>
        <v>million metric tons / year</v>
      </c>
      <c r="G148" t="s">
        <v>2605</v>
      </c>
      <c r="H148" t="s">
        <v>2603</v>
      </c>
      <c r="I148" t="s">
        <v>2604</v>
      </c>
    </row>
    <row r="149" spans="1:10" x14ac:dyDescent="0.25">
      <c r="A149" s="295" t="s">
        <v>2811</v>
      </c>
      <c r="B149" s="295" t="s">
        <v>2393</v>
      </c>
      <c r="C149" s="20">
        <v>1</v>
      </c>
      <c r="D149" t="s">
        <v>65</v>
      </c>
      <c r="E149" t="s">
        <v>66</v>
      </c>
      <c r="F149" t="str">
        <f>UnitControlCenter!$B$3</f>
        <v>million metric tons / year</v>
      </c>
      <c r="G149" t="s">
        <v>3114</v>
      </c>
      <c r="H149" t="s">
        <v>3059</v>
      </c>
      <c r="I149" s="17" t="s">
        <v>3060</v>
      </c>
      <c r="J149" s="17"/>
    </row>
    <row r="150" spans="1:10" x14ac:dyDescent="0.25">
      <c r="A150" s="295" t="s">
        <v>2811</v>
      </c>
      <c r="B150" s="295" t="s">
        <v>2394</v>
      </c>
      <c r="C150" s="20">
        <v>1</v>
      </c>
      <c r="D150" t="s">
        <v>65</v>
      </c>
      <c r="E150" t="s">
        <v>66</v>
      </c>
      <c r="F150" t="str">
        <f>UnitControlCenter!$B$3</f>
        <v>million metric tons / year</v>
      </c>
      <c r="G150" t="s">
        <v>2606</v>
      </c>
      <c r="H150" t="s">
        <v>2603</v>
      </c>
      <c r="I150" t="s">
        <v>2604</v>
      </c>
    </row>
    <row r="151" spans="1:10" x14ac:dyDescent="0.25">
      <c r="A151" s="295" t="s">
        <v>2811</v>
      </c>
      <c r="B151" s="295" t="s">
        <v>2809</v>
      </c>
      <c r="C151" s="20">
        <v>1</v>
      </c>
      <c r="D151" t="s">
        <v>65</v>
      </c>
      <c r="E151" t="s">
        <v>66</v>
      </c>
      <c r="F151" t="str">
        <f>UnitControlCenter!$B$3</f>
        <v>million metric tons / year</v>
      </c>
      <c r="G151" t="s">
        <v>3063</v>
      </c>
      <c r="H151" t="s">
        <v>3059</v>
      </c>
      <c r="I151" s="17" t="s">
        <v>3060</v>
      </c>
      <c r="J151" s="17"/>
    </row>
    <row r="152" spans="1:10" x14ac:dyDescent="0.25">
      <c r="A152" s="295" t="s">
        <v>2811</v>
      </c>
      <c r="B152" s="295" t="s">
        <v>2810</v>
      </c>
      <c r="C152" s="20">
        <v>1</v>
      </c>
      <c r="D152" t="s">
        <v>65</v>
      </c>
      <c r="E152" t="s">
        <v>66</v>
      </c>
      <c r="F152" t="str">
        <f>UnitControlCenter!$B$3</f>
        <v>million metric tons / year</v>
      </c>
      <c r="G152" t="s">
        <v>2850</v>
      </c>
      <c r="H152" t="s">
        <v>2812</v>
      </c>
      <c r="I152" t="s">
        <v>2813</v>
      </c>
    </row>
    <row r="153" spans="1:10" x14ac:dyDescent="0.25">
      <c r="A153" s="295" t="s">
        <v>2811</v>
      </c>
      <c r="B153" s="295" t="s">
        <v>3341</v>
      </c>
      <c r="C153" s="20">
        <v>1</v>
      </c>
      <c r="D153" t="s">
        <v>65</v>
      </c>
      <c r="E153" t="s">
        <v>66</v>
      </c>
      <c r="F153" t="str">
        <f>UnitControlCenter!$B$3</f>
        <v>million metric tons / year</v>
      </c>
      <c r="G153" t="s">
        <v>3438</v>
      </c>
      <c r="H153" t="s">
        <v>3335</v>
      </c>
      <c r="I153" t="s">
        <v>3338</v>
      </c>
    </row>
    <row r="154" spans="1:10" x14ac:dyDescent="0.25">
      <c r="A154" s="295" t="s">
        <v>2811</v>
      </c>
      <c r="B154" s="295" t="s">
        <v>3333</v>
      </c>
      <c r="C154" s="20">
        <v>1</v>
      </c>
      <c r="D154" t="s">
        <v>65</v>
      </c>
      <c r="E154" t="s">
        <v>66</v>
      </c>
      <c r="F154" t="str">
        <f>UnitControlCenter!$B$3</f>
        <v>million metric tons / year</v>
      </c>
      <c r="G154" t="s">
        <v>3336</v>
      </c>
      <c r="H154" t="s">
        <v>3059</v>
      </c>
      <c r="I154" s="17" t="s">
        <v>3060</v>
      </c>
      <c r="J154" s="17"/>
    </row>
    <row r="155" spans="1:10" ht="15.75" thickBot="1" x14ac:dyDescent="0.3">
      <c r="A155" s="486" t="s">
        <v>2811</v>
      </c>
      <c r="B155" s="486" t="s">
        <v>3334</v>
      </c>
      <c r="C155" s="487">
        <v>1</v>
      </c>
      <c r="D155" s="486" t="s">
        <v>65</v>
      </c>
      <c r="E155" s="486" t="s">
        <v>66</v>
      </c>
      <c r="F155" s="486" t="str">
        <f>UnitControlCenter!$B$3</f>
        <v>million metric tons / year</v>
      </c>
      <c r="G155" s="486" t="s">
        <v>3337</v>
      </c>
      <c r="H155" s="486" t="s">
        <v>3059</v>
      </c>
      <c r="I155" s="486" t="s">
        <v>3060</v>
      </c>
      <c r="J155" s="486"/>
    </row>
    <row r="156" spans="1:10" x14ac:dyDescent="0.25">
      <c r="A156" s="295" t="s">
        <v>3466</v>
      </c>
      <c r="B156" s="295" t="s">
        <v>3467</v>
      </c>
      <c r="C156" s="20">
        <v>1</v>
      </c>
      <c r="D156" t="s">
        <v>65</v>
      </c>
      <c r="E156" t="s">
        <v>66</v>
      </c>
      <c r="F156" t="str">
        <f>UnitControlCenter!$B$30</f>
        <v>quads / year</v>
      </c>
      <c r="G156" t="s">
        <v>2357</v>
      </c>
      <c r="H156" t="s">
        <v>2358</v>
      </c>
      <c r="I156" t="s">
        <v>2589</v>
      </c>
    </row>
    <row r="157" spans="1:10" s="295" customFormat="1" x14ac:dyDescent="0.25">
      <c r="A157" s="295" t="s">
        <v>3466</v>
      </c>
      <c r="B157" s="295" t="s">
        <v>3468</v>
      </c>
      <c r="C157" s="20">
        <v>1</v>
      </c>
      <c r="D157" s="295" t="s">
        <v>65</v>
      </c>
      <c r="E157" s="295" t="s">
        <v>66</v>
      </c>
      <c r="F157" s="295" t="str">
        <f>UnitControlCenter!$B$30</f>
        <v>quads / year</v>
      </c>
      <c r="G157" s="295" t="s">
        <v>2375</v>
      </c>
      <c r="H157" s="295" t="s">
        <v>2359</v>
      </c>
      <c r="I157" s="295" t="s">
        <v>2360</v>
      </c>
    </row>
    <row r="158" spans="1:10" x14ac:dyDescent="0.25">
      <c r="A158" s="295" t="s">
        <v>3466</v>
      </c>
      <c r="B158" s="295" t="s">
        <v>3469</v>
      </c>
      <c r="C158" s="20">
        <v>1</v>
      </c>
      <c r="D158" t="s">
        <v>65</v>
      </c>
      <c r="E158" t="s">
        <v>66</v>
      </c>
      <c r="F158" t="str">
        <f>UnitControlCenter!$B$30</f>
        <v>quads / year</v>
      </c>
      <c r="G158" t="s">
        <v>2628</v>
      </c>
      <c r="H158" t="s">
        <v>2630</v>
      </c>
      <c r="I158" t="s">
        <v>2629</v>
      </c>
    </row>
    <row r="159" spans="1:10" s="295" customFormat="1" x14ac:dyDescent="0.25">
      <c r="A159" s="295" t="s">
        <v>3466</v>
      </c>
      <c r="B159" s="295" t="s">
        <v>3470</v>
      </c>
      <c r="C159" s="20">
        <v>1</v>
      </c>
      <c r="D159" s="295" t="s">
        <v>63</v>
      </c>
      <c r="E159" s="295" t="s">
        <v>64</v>
      </c>
      <c r="F159" s="295" t="str">
        <f>UnitControlCenter!$B$30</f>
        <v>quads / year</v>
      </c>
      <c r="G159" s="295" t="s">
        <v>3282</v>
      </c>
    </row>
    <row r="160" spans="1:10" x14ac:dyDescent="0.25">
      <c r="A160" s="295" t="s">
        <v>3466</v>
      </c>
      <c r="B160" s="295" t="s">
        <v>3471</v>
      </c>
      <c r="C160" s="20">
        <v>1</v>
      </c>
      <c r="D160" t="s">
        <v>65</v>
      </c>
      <c r="E160" t="s">
        <v>66</v>
      </c>
      <c r="F160" s="295" t="str">
        <f>UnitControlCenter!B3</f>
        <v>million metric tons / year</v>
      </c>
      <c r="G160" t="s">
        <v>3618</v>
      </c>
      <c r="H160" t="s">
        <v>3473</v>
      </c>
      <c r="I160" s="295" t="s">
        <v>3474</v>
      </c>
      <c r="J160" s="295"/>
    </row>
    <row r="161" spans="1:10" s="394" customFormat="1" ht="15.75" thickBot="1" x14ac:dyDescent="0.3">
      <c r="A161" s="295" t="s">
        <v>3466</v>
      </c>
      <c r="B161" s="486" t="s">
        <v>3472</v>
      </c>
      <c r="C161" s="487">
        <v>1</v>
      </c>
      <c r="D161" s="394" t="s">
        <v>65</v>
      </c>
      <c r="E161" s="394" t="s">
        <v>66</v>
      </c>
      <c r="F161" s="486" t="str">
        <f>UnitControlCenter!B3</f>
        <v>million metric tons / year</v>
      </c>
      <c r="G161" s="394" t="s">
        <v>3619</v>
      </c>
      <c r="H161" s="394" t="s">
        <v>3473</v>
      </c>
      <c r="I161" s="486" t="s">
        <v>3474</v>
      </c>
      <c r="J161" s="486"/>
    </row>
    <row r="162" spans="1:10" x14ac:dyDescent="0.25">
      <c r="A162" s="295" t="s">
        <v>2413</v>
      </c>
      <c r="B162" s="295" t="s">
        <v>2414</v>
      </c>
      <c r="C162" s="20">
        <v>1</v>
      </c>
      <c r="D162" t="s">
        <v>65</v>
      </c>
      <c r="E162" t="s">
        <v>66</v>
      </c>
      <c r="F162" t="str">
        <f>UnitControlCenter!$B$30</f>
        <v>quads / year</v>
      </c>
      <c r="G162" t="s">
        <v>3652</v>
      </c>
      <c r="H162" t="s">
        <v>3651</v>
      </c>
      <c r="I162" t="s">
        <v>3650</v>
      </c>
    </row>
    <row r="163" spans="1:10" x14ac:dyDescent="0.25">
      <c r="A163" s="295" t="s">
        <v>2413</v>
      </c>
      <c r="B163" s="295" t="s">
        <v>2415</v>
      </c>
      <c r="C163" s="20">
        <v>1</v>
      </c>
      <c r="D163" t="s">
        <v>65</v>
      </c>
      <c r="E163" t="s">
        <v>66</v>
      </c>
      <c r="F163" t="str">
        <f>UnitControlCenter!$B$30</f>
        <v>quads / year</v>
      </c>
      <c r="G163" t="s">
        <v>3653</v>
      </c>
      <c r="H163" t="s">
        <v>3274</v>
      </c>
      <c r="I163" t="s">
        <v>3275</v>
      </c>
    </row>
    <row r="164" spans="1:10" x14ac:dyDescent="0.25">
      <c r="A164" s="295" t="s">
        <v>2413</v>
      </c>
      <c r="B164" s="295" t="s">
        <v>3648</v>
      </c>
      <c r="C164" s="20">
        <v>1</v>
      </c>
      <c r="D164" t="s">
        <v>65</v>
      </c>
      <c r="E164" t="s">
        <v>66</v>
      </c>
      <c r="F164" t="str">
        <f>UnitControlCenter!$B$30</f>
        <v>quads / year</v>
      </c>
      <c r="G164" t="s">
        <v>3664</v>
      </c>
      <c r="H164" t="s">
        <v>3654</v>
      </c>
      <c r="I164" s="20" t="s">
        <v>3655</v>
      </c>
    </row>
    <row r="165" spans="1:10" x14ac:dyDescent="0.25">
      <c r="A165" s="295" t="s">
        <v>2413</v>
      </c>
      <c r="B165" s="295" t="s">
        <v>3649</v>
      </c>
      <c r="C165" s="20">
        <v>1</v>
      </c>
      <c r="D165" t="s">
        <v>65</v>
      </c>
      <c r="E165" t="s">
        <v>66</v>
      </c>
      <c r="F165" t="str">
        <f>UnitControlCenter!$B$30</f>
        <v>quads / year</v>
      </c>
      <c r="G165" t="s">
        <v>3665</v>
      </c>
      <c r="H165" t="s">
        <v>3274</v>
      </c>
      <c r="I165" t="s">
        <v>3275</v>
      </c>
    </row>
    <row r="166" spans="1:10" x14ac:dyDescent="0.25">
      <c r="A166" s="295" t="s">
        <v>2413</v>
      </c>
      <c r="B166" s="295" t="s">
        <v>2869</v>
      </c>
      <c r="C166" s="20">
        <v>0</v>
      </c>
      <c r="D166" t="s">
        <v>63</v>
      </c>
      <c r="E166" t="s">
        <v>64</v>
      </c>
      <c r="F166" t="str">
        <f>UnitControlCenter!$B$31</f>
        <v>thousand BTU / 2023 dollar</v>
      </c>
      <c r="G166" t="s">
        <v>2822</v>
      </c>
    </row>
    <row r="167" spans="1:10" x14ac:dyDescent="0.25">
      <c r="A167" s="295" t="s">
        <v>2413</v>
      </c>
      <c r="B167" s="295" t="s">
        <v>2416</v>
      </c>
      <c r="C167" s="20">
        <v>1</v>
      </c>
      <c r="D167" t="s">
        <v>63</v>
      </c>
      <c r="E167" t="s">
        <v>64</v>
      </c>
      <c r="F167" t="str">
        <f>UnitControlCenter!$B$16</f>
        <v>terawatt-hours (TWh) / year</v>
      </c>
      <c r="G167" t="s">
        <v>2316</v>
      </c>
    </row>
    <row r="168" spans="1:10" x14ac:dyDescent="0.25">
      <c r="A168" s="295" t="s">
        <v>2413</v>
      </c>
      <c r="B168" s="295" t="s">
        <v>2417</v>
      </c>
      <c r="C168" s="20">
        <v>1</v>
      </c>
      <c r="D168" t="s">
        <v>63</v>
      </c>
      <c r="E168" t="s">
        <v>64</v>
      </c>
      <c r="F168" t="str">
        <f>UnitControlCenter!$B$32</f>
        <v>millions of short tons / year</v>
      </c>
      <c r="G168" t="s">
        <v>2315</v>
      </c>
    </row>
    <row r="169" spans="1:10" x14ac:dyDescent="0.25">
      <c r="A169" s="295" t="s">
        <v>2413</v>
      </c>
      <c r="B169" s="295" t="s">
        <v>2418</v>
      </c>
      <c r="C169" s="20">
        <v>1</v>
      </c>
      <c r="D169" t="s">
        <v>63</v>
      </c>
      <c r="E169" t="s">
        <v>64</v>
      </c>
      <c r="F169" t="str">
        <f>UnitControlCenter!$B$32</f>
        <v>millions of short tons / year</v>
      </c>
      <c r="G169" t="s">
        <v>2314</v>
      </c>
    </row>
    <row r="170" spans="1:10" x14ac:dyDescent="0.25">
      <c r="A170" s="295" t="s">
        <v>2413</v>
      </c>
      <c r="B170" s="295" t="s">
        <v>2419</v>
      </c>
      <c r="C170" s="20">
        <v>1</v>
      </c>
      <c r="D170" t="s">
        <v>63</v>
      </c>
      <c r="E170" t="s">
        <v>64</v>
      </c>
      <c r="F170" t="str">
        <f>UnitControlCenter!$B$33</f>
        <v>trillion cubic feet / year</v>
      </c>
      <c r="G170" t="s">
        <v>2313</v>
      </c>
    </row>
    <row r="171" spans="1:10" x14ac:dyDescent="0.25">
      <c r="A171" s="295" t="s">
        <v>2413</v>
      </c>
      <c r="B171" s="295" t="s">
        <v>2420</v>
      </c>
      <c r="C171" s="20">
        <v>1</v>
      </c>
      <c r="D171" t="s">
        <v>63</v>
      </c>
      <c r="E171" t="s">
        <v>64</v>
      </c>
      <c r="F171" t="str">
        <f>UnitControlCenter!$B$34</f>
        <v>million barrels of oil / year</v>
      </c>
      <c r="G171" t="s">
        <v>2312</v>
      </c>
    </row>
    <row r="172" spans="1:10" x14ac:dyDescent="0.25">
      <c r="A172" s="295" t="s">
        <v>2413</v>
      </c>
      <c r="B172" s="295" t="s">
        <v>2421</v>
      </c>
      <c r="C172" s="20">
        <v>1</v>
      </c>
      <c r="D172" t="s">
        <v>63</v>
      </c>
      <c r="E172" t="s">
        <v>64</v>
      </c>
      <c r="F172" t="str">
        <f>UnitControlCenter!$B$34</f>
        <v>million barrels of oil / year</v>
      </c>
      <c r="G172" t="s">
        <v>2363</v>
      </c>
    </row>
    <row r="173" spans="1:10" x14ac:dyDescent="0.25">
      <c r="A173" s="295" t="s">
        <v>2413</v>
      </c>
      <c r="B173" s="295" t="s">
        <v>2422</v>
      </c>
      <c r="C173" s="20">
        <v>1</v>
      </c>
      <c r="D173" t="s">
        <v>63</v>
      </c>
      <c r="E173" t="s">
        <v>64</v>
      </c>
      <c r="F173" t="str">
        <f>UnitControlCenter!$B$32</f>
        <v>millions of short tons / year</v>
      </c>
      <c r="G173" t="s">
        <v>2364</v>
      </c>
    </row>
    <row r="174" spans="1:10" x14ac:dyDescent="0.25">
      <c r="A174" s="295" t="s">
        <v>2413</v>
      </c>
      <c r="B174" s="295" t="s">
        <v>2631</v>
      </c>
      <c r="C174" s="20">
        <v>1</v>
      </c>
      <c r="D174" t="s">
        <v>63</v>
      </c>
      <c r="E174" t="s">
        <v>64</v>
      </c>
      <c r="F174" t="str">
        <f>UnitControlCenter!$B$35</f>
        <v>million gallons / year</v>
      </c>
      <c r="G174" t="s">
        <v>2635</v>
      </c>
    </row>
    <row r="175" spans="1:10" x14ac:dyDescent="0.25">
      <c r="A175" s="295" t="s">
        <v>2413</v>
      </c>
      <c r="B175" s="295" t="s">
        <v>2632</v>
      </c>
      <c r="C175" s="20">
        <v>1</v>
      </c>
      <c r="D175" t="s">
        <v>63</v>
      </c>
      <c r="E175" t="s">
        <v>64</v>
      </c>
      <c r="F175" t="str">
        <f>UnitControlCenter!$B$32</f>
        <v>millions of short tons / year</v>
      </c>
      <c r="G175" t="s">
        <v>2636</v>
      </c>
    </row>
    <row r="176" spans="1:10" ht="15.75" thickBot="1" x14ac:dyDescent="0.3">
      <c r="A176" s="486" t="s">
        <v>2413</v>
      </c>
      <c r="B176" s="486" t="s">
        <v>2633</v>
      </c>
      <c r="C176" s="487">
        <v>1</v>
      </c>
      <c r="D176" s="394" t="s">
        <v>63</v>
      </c>
      <c r="E176" s="394" t="s">
        <v>64</v>
      </c>
      <c r="F176" s="394" t="str">
        <f>UnitControlCenter!$B$6</f>
        <v>thousand metric tons / year</v>
      </c>
      <c r="G176" s="394" t="s">
        <v>2637</v>
      </c>
      <c r="H176" s="394"/>
      <c r="I176" s="394"/>
      <c r="J176" s="394"/>
    </row>
    <row r="177" spans="1:10" x14ac:dyDescent="0.25">
      <c r="A177" s="295" t="s">
        <v>3344</v>
      </c>
      <c r="B177" s="295" t="s">
        <v>3372</v>
      </c>
      <c r="C177" s="20">
        <v>1</v>
      </c>
      <c r="D177" t="s">
        <v>65</v>
      </c>
      <c r="E177" t="s">
        <v>66</v>
      </c>
      <c r="F177" t="str">
        <f>UnitControlCenter!$B$36</f>
        <v>trillion BTU / year</v>
      </c>
      <c r="G177" t="s">
        <v>2642</v>
      </c>
      <c r="H177" t="s">
        <v>2643</v>
      </c>
      <c r="I177" t="s">
        <v>2644</v>
      </c>
    </row>
    <row r="178" spans="1:10" x14ac:dyDescent="0.25">
      <c r="A178" s="295" t="s">
        <v>3344</v>
      </c>
      <c r="B178" s="295" t="s">
        <v>3373</v>
      </c>
      <c r="C178" s="20">
        <v>1</v>
      </c>
      <c r="D178" t="s">
        <v>65</v>
      </c>
      <c r="E178" t="s">
        <v>66</v>
      </c>
      <c r="F178" t="str">
        <f>UnitControlCenter!$B$36</f>
        <v>trillion BTU / year</v>
      </c>
      <c r="G178" t="s">
        <v>2645</v>
      </c>
      <c r="H178" t="s">
        <v>2643</v>
      </c>
      <c r="I178" t="s">
        <v>2644</v>
      </c>
    </row>
    <row r="179" spans="1:10" x14ac:dyDescent="0.25">
      <c r="A179" s="295" t="s">
        <v>3344</v>
      </c>
      <c r="B179" s="295" t="s">
        <v>3374</v>
      </c>
      <c r="C179" s="20">
        <v>1</v>
      </c>
      <c r="D179" t="s">
        <v>65</v>
      </c>
      <c r="E179" t="s">
        <v>66</v>
      </c>
      <c r="F179" t="str">
        <f>UnitControlCenter!$B$9</f>
        <v>billion 2023 dollars / year</v>
      </c>
      <c r="G179" t="s">
        <v>2646</v>
      </c>
      <c r="H179" t="s">
        <v>2643</v>
      </c>
      <c r="I179" t="s">
        <v>2644</v>
      </c>
    </row>
    <row r="180" spans="1:10" x14ac:dyDescent="0.25">
      <c r="A180" s="295" t="s">
        <v>3344</v>
      </c>
      <c r="B180" s="295" t="s">
        <v>3375</v>
      </c>
      <c r="C180" s="20">
        <v>1</v>
      </c>
      <c r="D180" t="s">
        <v>65</v>
      </c>
      <c r="E180" t="s">
        <v>66</v>
      </c>
      <c r="F180" t="str">
        <f>UnitControlCenter!$B$9</f>
        <v>billion 2023 dollars / year</v>
      </c>
      <c r="G180" t="s">
        <v>2647</v>
      </c>
      <c r="H180" t="s">
        <v>2643</v>
      </c>
      <c r="I180" t="s">
        <v>2644</v>
      </c>
    </row>
    <row r="181" spans="1:10" x14ac:dyDescent="0.25">
      <c r="A181" s="295" t="s">
        <v>3344</v>
      </c>
      <c r="B181" s="295" t="s">
        <v>3376</v>
      </c>
      <c r="C181" s="20">
        <v>1</v>
      </c>
      <c r="D181" t="s">
        <v>65</v>
      </c>
      <c r="E181" t="s">
        <v>66</v>
      </c>
      <c r="F181" t="str">
        <f>UnitControlCenter!B3</f>
        <v>million metric tons / year</v>
      </c>
      <c r="G181" t="s">
        <v>2892</v>
      </c>
      <c r="H181" t="s">
        <v>2890</v>
      </c>
      <c r="I181" t="s">
        <v>2891</v>
      </c>
    </row>
    <row r="182" spans="1:10" x14ac:dyDescent="0.25">
      <c r="A182" s="295" t="s">
        <v>3344</v>
      </c>
      <c r="B182" s="295" t="s">
        <v>3377</v>
      </c>
      <c r="C182" s="20">
        <v>1</v>
      </c>
      <c r="D182" t="s">
        <v>65</v>
      </c>
      <c r="E182" t="s">
        <v>66</v>
      </c>
      <c r="F182" t="str">
        <f>UnitControlCenter!B3</f>
        <v>million metric tons / year</v>
      </c>
      <c r="G182" t="s">
        <v>2893</v>
      </c>
      <c r="H182" t="s">
        <v>2890</v>
      </c>
      <c r="I182" t="s">
        <v>2891</v>
      </c>
    </row>
    <row r="183" spans="1:10" x14ac:dyDescent="0.25">
      <c r="A183" s="295" t="s">
        <v>3344</v>
      </c>
      <c r="B183" s="295" t="s">
        <v>3378</v>
      </c>
      <c r="C183" s="20">
        <v>1</v>
      </c>
      <c r="D183" t="s">
        <v>65</v>
      </c>
      <c r="E183" t="s">
        <v>66</v>
      </c>
      <c r="F183" t="str">
        <f>UnitControlCenter!$B$36</f>
        <v>trillion BTU / year</v>
      </c>
      <c r="G183" t="s">
        <v>2724</v>
      </c>
      <c r="H183" t="s">
        <v>2719</v>
      </c>
      <c r="I183" t="s">
        <v>2720</v>
      </c>
    </row>
    <row r="184" spans="1:10" x14ac:dyDescent="0.25">
      <c r="A184" s="295" t="s">
        <v>3344</v>
      </c>
      <c r="B184" s="295" t="s">
        <v>3379</v>
      </c>
      <c r="C184" s="20">
        <v>1</v>
      </c>
      <c r="D184" t="s">
        <v>65</v>
      </c>
      <c r="E184" t="s">
        <v>66</v>
      </c>
      <c r="F184" t="str">
        <f>UnitControlCenter!$B$36</f>
        <v>trillion BTU / year</v>
      </c>
      <c r="G184" t="s">
        <v>2725</v>
      </c>
      <c r="H184" t="s">
        <v>2719</v>
      </c>
      <c r="I184" t="s">
        <v>2721</v>
      </c>
    </row>
    <row r="185" spans="1:10" x14ac:dyDescent="0.25">
      <c r="A185" s="295" t="s">
        <v>3344</v>
      </c>
      <c r="B185" s="295" t="s">
        <v>3380</v>
      </c>
      <c r="C185" s="20">
        <v>1</v>
      </c>
      <c r="D185" t="s">
        <v>65</v>
      </c>
      <c r="E185" t="s">
        <v>66</v>
      </c>
      <c r="F185" t="str">
        <f>UnitControlCenter!$B$9</f>
        <v>billion 2023 dollars / year</v>
      </c>
      <c r="G185" t="s">
        <v>2726</v>
      </c>
      <c r="H185" t="s">
        <v>2719</v>
      </c>
      <c r="I185" t="s">
        <v>2722</v>
      </c>
    </row>
    <row r="186" spans="1:10" x14ac:dyDescent="0.25">
      <c r="A186" s="295" t="s">
        <v>3344</v>
      </c>
      <c r="B186" s="295" t="s">
        <v>3381</v>
      </c>
      <c r="C186" s="20">
        <v>1</v>
      </c>
      <c r="D186" t="s">
        <v>65</v>
      </c>
      <c r="E186" t="s">
        <v>66</v>
      </c>
      <c r="F186" t="str">
        <f>UnitControlCenter!$B$9</f>
        <v>billion 2023 dollars / year</v>
      </c>
      <c r="G186" t="s">
        <v>2727</v>
      </c>
      <c r="H186" t="s">
        <v>2719</v>
      </c>
      <c r="I186" t="s">
        <v>2723</v>
      </c>
    </row>
    <row r="187" spans="1:10" x14ac:dyDescent="0.25">
      <c r="A187" s="295" t="s">
        <v>3344</v>
      </c>
      <c r="B187" s="295" t="s">
        <v>3382</v>
      </c>
      <c r="C187" s="20">
        <v>1</v>
      </c>
      <c r="D187" t="s">
        <v>65</v>
      </c>
      <c r="E187" t="s">
        <v>66</v>
      </c>
      <c r="F187" t="str">
        <f>UnitControlCenter!$B$30</f>
        <v>quads / year</v>
      </c>
      <c r="G187" t="s">
        <v>2753</v>
      </c>
      <c r="H187" t="s">
        <v>2755</v>
      </c>
      <c r="I187" t="s">
        <v>2756</v>
      </c>
    </row>
    <row r="188" spans="1:10" x14ac:dyDescent="0.25">
      <c r="A188" s="295" t="s">
        <v>3344</v>
      </c>
      <c r="B188" s="295" t="s">
        <v>3383</v>
      </c>
      <c r="C188" s="20">
        <v>1</v>
      </c>
      <c r="D188" t="s">
        <v>65</v>
      </c>
      <c r="E188" t="s">
        <v>66</v>
      </c>
      <c r="F188" t="str">
        <f>UnitControlCenter!$B$30</f>
        <v>quads / year</v>
      </c>
      <c r="G188" t="s">
        <v>2754</v>
      </c>
      <c r="H188" t="s">
        <v>2755</v>
      </c>
      <c r="I188" t="s">
        <v>2756</v>
      </c>
    </row>
    <row r="189" spans="1:10" x14ac:dyDescent="0.25">
      <c r="A189" s="295" t="s">
        <v>3344</v>
      </c>
      <c r="B189" s="295" t="s">
        <v>3709</v>
      </c>
      <c r="C189" s="20">
        <v>1</v>
      </c>
      <c r="D189" t="s">
        <v>65</v>
      </c>
      <c r="E189" t="s">
        <v>66</v>
      </c>
      <c r="F189" t="s">
        <v>353</v>
      </c>
      <c r="G189" t="s">
        <v>3744</v>
      </c>
      <c r="H189" t="s">
        <v>3746</v>
      </c>
      <c r="I189" t="s">
        <v>3710</v>
      </c>
    </row>
    <row r="190" spans="1:10" x14ac:dyDescent="0.25">
      <c r="A190" s="295" t="s">
        <v>3344</v>
      </c>
      <c r="B190" s="295" t="s">
        <v>3391</v>
      </c>
      <c r="C190" s="20">
        <v>1</v>
      </c>
      <c r="D190" t="s">
        <v>65</v>
      </c>
      <c r="E190" t="s">
        <v>66</v>
      </c>
      <c r="F190" t="str">
        <f>UnitControlCenter!$B$10</f>
        <v>billion 2023 dollars</v>
      </c>
      <c r="G190" t="s">
        <v>3347</v>
      </c>
      <c r="H190" t="s">
        <v>3346</v>
      </c>
      <c r="I190" s="17" t="s">
        <v>3345</v>
      </c>
      <c r="J190" s="17"/>
    </row>
    <row r="191" spans="1:10" x14ac:dyDescent="0.25">
      <c r="A191" s="295" t="s">
        <v>3344</v>
      </c>
      <c r="B191" s="295" t="s">
        <v>3384</v>
      </c>
      <c r="C191" s="20">
        <v>1</v>
      </c>
      <c r="D191" t="s">
        <v>65</v>
      </c>
      <c r="E191" t="s">
        <v>66</v>
      </c>
      <c r="F191" t="str">
        <f>UnitControlCenter!$B$10</f>
        <v>billion 2023 dollars</v>
      </c>
      <c r="G191" t="s">
        <v>3355</v>
      </c>
      <c r="H191" t="s">
        <v>3346</v>
      </c>
      <c r="I191" s="17" t="s">
        <v>3348</v>
      </c>
      <c r="J191" s="17"/>
    </row>
    <row r="192" spans="1:10" x14ac:dyDescent="0.25">
      <c r="A192" s="295" t="s">
        <v>3344</v>
      </c>
      <c r="B192" s="295" t="s">
        <v>3385</v>
      </c>
      <c r="C192" s="20">
        <v>1</v>
      </c>
      <c r="D192" t="s">
        <v>65</v>
      </c>
      <c r="E192" t="s">
        <v>66</v>
      </c>
      <c r="F192" t="str">
        <f>UnitControlCenter!$B$10</f>
        <v>billion 2023 dollars</v>
      </c>
      <c r="G192" t="s">
        <v>3356</v>
      </c>
      <c r="H192" t="s">
        <v>3346</v>
      </c>
      <c r="I192" s="17" t="s">
        <v>3349</v>
      </c>
      <c r="J192" s="17"/>
    </row>
    <row r="193" spans="1:10" x14ac:dyDescent="0.25">
      <c r="A193" s="295" t="s">
        <v>3344</v>
      </c>
      <c r="B193" s="295" t="s">
        <v>3386</v>
      </c>
      <c r="C193" s="20">
        <v>1</v>
      </c>
      <c r="D193" t="s">
        <v>65</v>
      </c>
      <c r="E193" t="s">
        <v>66</v>
      </c>
      <c r="F193" t="str">
        <f>UnitControlCenter!$B$10</f>
        <v>billion 2023 dollars</v>
      </c>
      <c r="G193" t="s">
        <v>3357</v>
      </c>
      <c r="H193" t="s">
        <v>3346</v>
      </c>
      <c r="I193" s="17" t="s">
        <v>3350</v>
      </c>
      <c r="J193" s="17"/>
    </row>
    <row r="194" spans="1:10" x14ac:dyDescent="0.25">
      <c r="A194" s="295" t="s">
        <v>3344</v>
      </c>
      <c r="B194" s="295" t="s">
        <v>3387</v>
      </c>
      <c r="C194" s="20">
        <v>1</v>
      </c>
      <c r="D194" t="s">
        <v>65</v>
      </c>
      <c r="E194" t="s">
        <v>66</v>
      </c>
      <c r="F194" t="str">
        <f>UnitControlCenter!$B$10</f>
        <v>billion 2023 dollars</v>
      </c>
      <c r="G194" t="s">
        <v>3360</v>
      </c>
      <c r="H194" t="s">
        <v>3346</v>
      </c>
      <c r="I194" s="17" t="s">
        <v>3351</v>
      </c>
      <c r="J194" s="17"/>
    </row>
    <row r="195" spans="1:10" x14ac:dyDescent="0.25">
      <c r="A195" s="295" t="s">
        <v>3344</v>
      </c>
      <c r="B195" s="295" t="s">
        <v>3388</v>
      </c>
      <c r="C195" s="20">
        <v>1</v>
      </c>
      <c r="D195" t="s">
        <v>65</v>
      </c>
      <c r="E195" t="s">
        <v>66</v>
      </c>
      <c r="F195" t="str">
        <f>UnitControlCenter!$B$10</f>
        <v>billion 2023 dollars</v>
      </c>
      <c r="G195" t="s">
        <v>3361</v>
      </c>
      <c r="H195" t="s">
        <v>3346</v>
      </c>
      <c r="I195" s="17" t="s">
        <v>3352</v>
      </c>
      <c r="J195" s="17"/>
    </row>
    <row r="196" spans="1:10" x14ac:dyDescent="0.25">
      <c r="A196" s="295" t="s">
        <v>3344</v>
      </c>
      <c r="B196" s="295" t="s">
        <v>3389</v>
      </c>
      <c r="C196" s="20">
        <v>1</v>
      </c>
      <c r="D196" t="s">
        <v>65</v>
      </c>
      <c r="E196" t="s">
        <v>66</v>
      </c>
      <c r="F196" t="str">
        <f>UnitControlCenter!$B$10</f>
        <v>billion 2023 dollars</v>
      </c>
      <c r="G196" t="s">
        <v>3358</v>
      </c>
      <c r="H196" t="s">
        <v>3346</v>
      </c>
      <c r="I196" s="17" t="s">
        <v>3353</v>
      </c>
      <c r="J196" s="17"/>
    </row>
    <row r="197" spans="1:10" ht="15.75" thickBot="1" x14ac:dyDescent="0.3">
      <c r="A197" s="486" t="s">
        <v>3344</v>
      </c>
      <c r="B197" s="486" t="s">
        <v>3390</v>
      </c>
      <c r="C197" s="487">
        <v>1</v>
      </c>
      <c r="D197" s="394" t="s">
        <v>65</v>
      </c>
      <c r="E197" s="394" t="s">
        <v>66</v>
      </c>
      <c r="F197" s="394" t="str">
        <f>UnitControlCenter!$B$10</f>
        <v>billion 2023 dollars</v>
      </c>
      <c r="G197" s="394" t="s">
        <v>3359</v>
      </c>
      <c r="H197" s="394" t="s">
        <v>3346</v>
      </c>
      <c r="I197" s="493" t="s">
        <v>3354</v>
      </c>
      <c r="J197" s="493"/>
    </row>
    <row r="198" spans="1:10" x14ac:dyDescent="0.25">
      <c r="A198" s="295" t="s">
        <v>2347</v>
      </c>
      <c r="B198" s="295" t="s">
        <v>93</v>
      </c>
      <c r="C198" s="20">
        <v>1</v>
      </c>
      <c r="D198" t="s">
        <v>65</v>
      </c>
      <c r="E198" t="s">
        <v>2353</v>
      </c>
      <c r="F198" t="str">
        <f>UnitControlCenter!$B$22</f>
        <v>2023 dollars / megawatt-hour (MWh)</v>
      </c>
      <c r="G198" t="s">
        <v>3299</v>
      </c>
      <c r="H198" t="s">
        <v>3298</v>
      </c>
      <c r="I198" t="s">
        <v>3656</v>
      </c>
    </row>
    <row r="199" spans="1:10" x14ac:dyDescent="0.25">
      <c r="A199" s="295" t="s">
        <v>2347</v>
      </c>
      <c r="B199" s="295" t="s">
        <v>447</v>
      </c>
      <c r="C199" s="20">
        <v>1</v>
      </c>
      <c r="D199" t="s">
        <v>65</v>
      </c>
      <c r="E199" t="s">
        <v>2353</v>
      </c>
      <c r="F199" t="str">
        <f>UnitControlCenter!$B$37</f>
        <v>2023 dollars / short ton</v>
      </c>
      <c r="G199" t="s">
        <v>2655</v>
      </c>
      <c r="H199" t="s">
        <v>2656</v>
      </c>
      <c r="I199" t="s">
        <v>2657</v>
      </c>
    </row>
    <row r="200" spans="1:10" x14ac:dyDescent="0.25">
      <c r="A200" s="295" t="s">
        <v>2347</v>
      </c>
      <c r="B200" s="295" t="s">
        <v>444</v>
      </c>
      <c r="C200" s="20">
        <v>1</v>
      </c>
      <c r="D200" t="s">
        <v>65</v>
      </c>
      <c r="E200" t="s">
        <v>2353</v>
      </c>
      <c r="F200" t="str">
        <f>UnitControlCenter!$B$37</f>
        <v>2023 dollars / short ton</v>
      </c>
      <c r="G200" t="s">
        <v>2366</v>
      </c>
      <c r="H200" t="s">
        <v>342</v>
      </c>
      <c r="I200" t="s">
        <v>2542</v>
      </c>
    </row>
    <row r="201" spans="1:10" x14ac:dyDescent="0.25">
      <c r="A201" s="295" t="s">
        <v>2347</v>
      </c>
      <c r="B201" s="295" t="s">
        <v>87</v>
      </c>
      <c r="C201" s="20">
        <v>1</v>
      </c>
      <c r="D201" t="s">
        <v>65</v>
      </c>
      <c r="E201" t="s">
        <v>2353</v>
      </c>
      <c r="F201" t="str">
        <f>UnitControlCenter!$B$38</f>
        <v>2023 dollars / thousand cubic feet</v>
      </c>
      <c r="G201" t="s">
        <v>3301</v>
      </c>
      <c r="H201" t="s">
        <v>3300</v>
      </c>
      <c r="I201" t="s">
        <v>3657</v>
      </c>
    </row>
    <row r="202" spans="1:10" x14ac:dyDescent="0.25">
      <c r="A202" s="295" t="s">
        <v>2347</v>
      </c>
      <c r="B202" s="295" t="s">
        <v>95</v>
      </c>
      <c r="C202" s="20">
        <v>1</v>
      </c>
      <c r="D202" t="s">
        <v>65</v>
      </c>
      <c r="E202" t="s">
        <v>2353</v>
      </c>
      <c r="F202" t="str">
        <f>UnitControlCenter!$B$39</f>
        <v>2023 dollars / gallon</v>
      </c>
      <c r="G202" t="s">
        <v>2368</v>
      </c>
      <c r="H202" t="s">
        <v>337</v>
      </c>
      <c r="I202" s="20">
        <v>969696</v>
      </c>
      <c r="J202" s="20"/>
    </row>
    <row r="203" spans="1:10" x14ac:dyDescent="0.25">
      <c r="A203" s="295" t="s">
        <v>2347</v>
      </c>
      <c r="B203" s="295" t="s">
        <v>96</v>
      </c>
      <c r="C203" s="20">
        <v>1</v>
      </c>
      <c r="D203" t="s">
        <v>65</v>
      </c>
      <c r="E203" t="s">
        <v>2353</v>
      </c>
      <c r="F203" t="str">
        <f>UnitControlCenter!$B$39</f>
        <v>2023 dollars / gallon</v>
      </c>
      <c r="G203" t="s">
        <v>2650</v>
      </c>
      <c r="H203" t="s">
        <v>2648</v>
      </c>
      <c r="I203" t="s">
        <v>2649</v>
      </c>
    </row>
    <row r="204" spans="1:10" x14ac:dyDescent="0.25">
      <c r="A204" s="295" t="s">
        <v>2347</v>
      </c>
      <c r="B204" s="295" t="s">
        <v>92</v>
      </c>
      <c r="C204" s="20">
        <v>1</v>
      </c>
      <c r="D204" t="s">
        <v>65</v>
      </c>
      <c r="E204" t="s">
        <v>2353</v>
      </c>
      <c r="F204" t="str">
        <f>UnitControlCenter!$B$37</f>
        <v>2023 dollars / short ton</v>
      </c>
      <c r="G204" t="s">
        <v>2651</v>
      </c>
      <c r="H204" t="s">
        <v>2652</v>
      </c>
      <c r="I204" t="s">
        <v>2653</v>
      </c>
    </row>
    <row r="205" spans="1:10" x14ac:dyDescent="0.25">
      <c r="A205" s="295" t="s">
        <v>2347</v>
      </c>
      <c r="B205" s="295" t="s">
        <v>2592</v>
      </c>
      <c r="C205" s="20">
        <v>1</v>
      </c>
      <c r="D205" t="s">
        <v>65</v>
      </c>
      <c r="E205" t="s">
        <v>2353</v>
      </c>
      <c r="F205" t="str">
        <f>UnitControlCenter!$B$40</f>
        <v>2023 dollars / barrel of oil</v>
      </c>
      <c r="G205" t="s">
        <v>2716</v>
      </c>
      <c r="H205" t="s">
        <v>2717</v>
      </c>
      <c r="I205" t="s">
        <v>2718</v>
      </c>
    </row>
    <row r="206" spans="1:10" x14ac:dyDescent="0.25">
      <c r="A206" s="295" t="s">
        <v>2347</v>
      </c>
      <c r="B206" s="295" t="s">
        <v>2654</v>
      </c>
      <c r="C206" s="20">
        <v>1</v>
      </c>
      <c r="D206" t="s">
        <v>65</v>
      </c>
      <c r="E206" t="s">
        <v>2353</v>
      </c>
      <c r="F206" t="str">
        <f>UnitControlCenter!$B$39</f>
        <v>2023 dollars / gallon</v>
      </c>
      <c r="G206" t="s">
        <v>2658</v>
      </c>
      <c r="H206" t="s">
        <v>2365</v>
      </c>
      <c r="I206" t="s">
        <v>2588</v>
      </c>
    </row>
    <row r="207" spans="1:10" ht="15.75" thickBot="1" x14ac:dyDescent="0.3">
      <c r="A207" s="486" t="s">
        <v>2347</v>
      </c>
      <c r="B207" s="486" t="s">
        <v>2471</v>
      </c>
      <c r="C207" s="487">
        <v>1</v>
      </c>
      <c r="D207" s="394" t="s">
        <v>65</v>
      </c>
      <c r="E207" s="394" t="s">
        <v>2353</v>
      </c>
      <c r="F207" s="394" t="str">
        <f>UnitControlCenter!$B$41</f>
        <v>2023 dollars / kg</v>
      </c>
      <c r="G207" s="394" t="s">
        <v>2761</v>
      </c>
      <c r="H207" s="394" t="s">
        <v>2762</v>
      </c>
      <c r="I207" s="394" t="s">
        <v>2763</v>
      </c>
      <c r="J207" s="394"/>
    </row>
    <row r="208" spans="1:10" x14ac:dyDescent="0.25">
      <c r="A208" s="295" t="s">
        <v>2348</v>
      </c>
      <c r="B208" s="295" t="s">
        <v>3480</v>
      </c>
      <c r="C208" s="20">
        <v>1</v>
      </c>
      <c r="D208" t="s">
        <v>63</v>
      </c>
      <c r="E208" t="s">
        <v>64</v>
      </c>
      <c r="F208" t="str">
        <f>UnitControlCenter!$B$42</f>
        <v>2023 dollars / kilowatt-hour (kWh)</v>
      </c>
      <c r="G208" t="s">
        <v>2369</v>
      </c>
    </row>
    <row r="209" spans="1:10" x14ac:dyDescent="0.25">
      <c r="A209" s="295" t="s">
        <v>2348</v>
      </c>
      <c r="B209" s="295" t="s">
        <v>2349</v>
      </c>
      <c r="C209" s="20">
        <v>0</v>
      </c>
      <c r="D209" t="s">
        <v>65</v>
      </c>
      <c r="E209" t="s">
        <v>64</v>
      </c>
      <c r="F209" t="str">
        <f>UnitControlCenter!$B$44</f>
        <v>cost of eqpt. to capture 1 metric ton CO2e/yr (2020 dollars)</v>
      </c>
      <c r="G209" t="s">
        <v>2373</v>
      </c>
      <c r="H209" t="s">
        <v>2374</v>
      </c>
      <c r="I209" t="s">
        <v>2549</v>
      </c>
    </row>
    <row r="210" spans="1:10" x14ac:dyDescent="0.25">
      <c r="A210" s="295" t="s">
        <v>2348</v>
      </c>
      <c r="B210" s="295" t="s">
        <v>2350</v>
      </c>
      <c r="C210" s="20">
        <v>1</v>
      </c>
      <c r="D210" t="s">
        <v>63</v>
      </c>
      <c r="E210" t="s">
        <v>64</v>
      </c>
      <c r="F210" t="str">
        <f>UnitControlCenter!$B$45</f>
        <v>million 2023 dollars / megawatt (MW)</v>
      </c>
      <c r="G210" t="s">
        <v>2370</v>
      </c>
    </row>
    <row r="211" spans="1:10" x14ac:dyDescent="0.25">
      <c r="A211" s="295" t="s">
        <v>2348</v>
      </c>
      <c r="B211" s="295" t="s">
        <v>2351</v>
      </c>
      <c r="C211" s="20">
        <v>1</v>
      </c>
      <c r="D211" t="s">
        <v>63</v>
      </c>
      <c r="E211" t="s">
        <v>64</v>
      </c>
      <c r="F211" t="str">
        <f>UnitControlCenter!$B$45</f>
        <v>million 2023 dollars / megawatt (MW)</v>
      </c>
      <c r="G211" t="s">
        <v>2371</v>
      </c>
    </row>
    <row r="212" spans="1:10" x14ac:dyDescent="0.25">
      <c r="A212" s="295" t="s">
        <v>2348</v>
      </c>
      <c r="B212" s="295" t="s">
        <v>2352</v>
      </c>
      <c r="C212" s="20">
        <v>1</v>
      </c>
      <c r="D212" t="s">
        <v>63</v>
      </c>
      <c r="E212" t="s">
        <v>64</v>
      </c>
      <c r="F212" t="str">
        <f>UnitControlCenter!$B$45</f>
        <v>million 2023 dollars / megawatt (MW)</v>
      </c>
      <c r="G212" t="s">
        <v>2372</v>
      </c>
    </row>
    <row r="213" spans="1:10" ht="15.75" thickBot="1" x14ac:dyDescent="0.3">
      <c r="A213" s="486" t="s">
        <v>2348</v>
      </c>
      <c r="B213" s="486" t="s">
        <v>2488</v>
      </c>
      <c r="C213" s="487">
        <v>1</v>
      </c>
      <c r="D213" s="394" t="s">
        <v>63</v>
      </c>
      <c r="E213" s="394" t="s">
        <v>64</v>
      </c>
      <c r="F213" s="394" t="str">
        <f>UnitControlCenter!$B$46</f>
        <v>cost of eqpt. to produce 1 kg H2/yr (2023 dollars)</v>
      </c>
      <c r="G213" s="394" t="s">
        <v>2489</v>
      </c>
      <c r="H213" s="394"/>
      <c r="I213" s="394"/>
      <c r="J213" s="394"/>
    </row>
  </sheetData>
  <phoneticPr fontId="112" type="noConversion"/>
  <conditionalFormatting sqref="C2:C213">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4 F27 F128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10"/>
  <sheetViews>
    <sheetView workbookViewId="0">
      <selection activeCell="F287" sqref="F287"/>
    </sheetView>
  </sheetViews>
  <sheetFormatPr defaultColWidth="8.85546875" defaultRowHeight="15" x14ac:dyDescent="0.25"/>
  <cols>
    <col min="1" max="1" width="13.42578125" customWidth="1"/>
    <col min="2" max="2" width="8.85546875" style="20"/>
    <col min="4" max="4" width="46" customWidth="1"/>
  </cols>
  <sheetData>
    <row r="1" spans="1:5" x14ac:dyDescent="0.25">
      <c r="A1" s="42" t="s">
        <v>2537</v>
      </c>
      <c r="B1" s="163"/>
      <c r="C1" s="156"/>
      <c r="D1" s="156"/>
    </row>
    <row r="2" spans="1:5" x14ac:dyDescent="0.25">
      <c r="A2" s="9" t="s">
        <v>2501</v>
      </c>
      <c r="B2" s="164" t="s">
        <v>2502</v>
      </c>
      <c r="C2" s="9" t="s">
        <v>2503</v>
      </c>
      <c r="D2" s="9" t="s">
        <v>2504</v>
      </c>
    </row>
    <row r="3" spans="1:5" x14ac:dyDescent="0.25">
      <c r="A3" s="340" t="s">
        <v>3591</v>
      </c>
      <c r="B3" s="343" t="s">
        <v>3593</v>
      </c>
      <c r="C3" s="341"/>
      <c r="D3" s="342" t="s">
        <v>3592</v>
      </c>
    </row>
    <row r="4" spans="1:5" x14ac:dyDescent="0.25">
      <c r="A4" t="s">
        <v>2551</v>
      </c>
      <c r="B4" s="20" t="s">
        <v>2545</v>
      </c>
      <c r="C4" s="182"/>
      <c r="D4" s="344" t="s">
        <v>3595</v>
      </c>
      <c r="E4" t="s">
        <v>3598</v>
      </c>
    </row>
    <row r="5" spans="1:5" x14ac:dyDescent="0.25">
      <c r="A5" t="s">
        <v>3602</v>
      </c>
      <c r="B5" s="165" t="s">
        <v>3603</v>
      </c>
      <c r="C5" s="345"/>
      <c r="D5" s="344" t="s">
        <v>3597</v>
      </c>
      <c r="E5" t="s">
        <v>3601</v>
      </c>
    </row>
    <row r="6" spans="1:5" x14ac:dyDescent="0.25">
      <c r="A6" t="s">
        <v>3054</v>
      </c>
      <c r="B6" s="165" t="s">
        <v>3604</v>
      </c>
      <c r="C6" s="194"/>
      <c r="D6" t="s">
        <v>3608</v>
      </c>
    </row>
    <row r="7" spans="1:5" x14ac:dyDescent="0.25">
      <c r="A7" t="s">
        <v>3609</v>
      </c>
      <c r="B7" s="165" t="s">
        <v>3610</v>
      </c>
      <c r="C7" s="347"/>
      <c r="D7" s="346" t="s">
        <v>3581</v>
      </c>
    </row>
    <row r="8" spans="1:5" x14ac:dyDescent="0.25">
      <c r="A8" t="s">
        <v>2511</v>
      </c>
      <c r="B8" s="20" t="s">
        <v>2522</v>
      </c>
      <c r="C8" s="170"/>
      <c r="D8" t="s">
        <v>437</v>
      </c>
    </row>
    <row r="9" spans="1:5" x14ac:dyDescent="0.25">
      <c r="A9" t="s">
        <v>3565</v>
      </c>
      <c r="B9" s="20" t="s">
        <v>3564</v>
      </c>
      <c r="C9" s="334"/>
      <c r="D9" t="s">
        <v>3496</v>
      </c>
    </row>
    <row r="10" spans="1:5" x14ac:dyDescent="0.25">
      <c r="A10" t="s">
        <v>2519</v>
      </c>
      <c r="B10" s="165" t="s">
        <v>2520</v>
      </c>
      <c r="C10" s="169"/>
      <c r="D10" t="s">
        <v>92</v>
      </c>
    </row>
    <row r="11" spans="1:5" x14ac:dyDescent="0.25">
      <c r="A11" t="s">
        <v>2547</v>
      </c>
      <c r="B11" s="20" t="s">
        <v>2541</v>
      </c>
      <c r="C11" s="179"/>
      <c r="D11" t="s">
        <v>91</v>
      </c>
    </row>
    <row r="12" spans="1:5" x14ac:dyDescent="0.25">
      <c r="A12" t="s">
        <v>2526</v>
      </c>
      <c r="B12" s="20" t="s">
        <v>2542</v>
      </c>
      <c r="C12" s="174"/>
      <c r="D12" t="s">
        <v>2538</v>
      </c>
    </row>
    <row r="13" spans="1:5" x14ac:dyDescent="0.25">
      <c r="A13" t="s">
        <v>2548</v>
      </c>
      <c r="B13" s="20" t="s">
        <v>2367</v>
      </c>
      <c r="C13" s="178"/>
      <c r="D13" t="s">
        <v>2539</v>
      </c>
    </row>
    <row r="14" spans="1:5" x14ac:dyDescent="0.25">
      <c r="A14" t="s">
        <v>2546</v>
      </c>
      <c r="B14" s="20" t="s">
        <v>2543</v>
      </c>
      <c r="C14" s="181"/>
      <c r="D14" t="s">
        <v>452</v>
      </c>
    </row>
    <row r="15" spans="1:5" x14ac:dyDescent="0.25">
      <c r="A15" t="s">
        <v>2527</v>
      </c>
      <c r="B15" s="20" t="s">
        <v>2523</v>
      </c>
      <c r="C15" s="173"/>
      <c r="D15" t="s">
        <v>455</v>
      </c>
    </row>
    <row r="16" spans="1:5" x14ac:dyDescent="0.25">
      <c r="A16" t="s">
        <v>2500</v>
      </c>
      <c r="B16" s="166" t="s">
        <v>2507</v>
      </c>
      <c r="C16" s="162"/>
      <c r="D16" t="s">
        <v>89</v>
      </c>
    </row>
    <row r="17" spans="1:5" x14ac:dyDescent="0.25">
      <c r="A17" t="s">
        <v>3055</v>
      </c>
      <c r="B17" t="s">
        <v>3605</v>
      </c>
      <c r="C17" s="195"/>
      <c r="D17" t="s">
        <v>3498</v>
      </c>
    </row>
    <row r="18" spans="1:5" x14ac:dyDescent="0.25">
      <c r="A18" t="s">
        <v>2528</v>
      </c>
      <c r="B18" s="20" t="s">
        <v>2524</v>
      </c>
      <c r="C18" s="175"/>
      <c r="D18" t="s">
        <v>3499</v>
      </c>
    </row>
    <row r="19" spans="1:5" x14ac:dyDescent="0.25">
      <c r="A19" t="s">
        <v>2510</v>
      </c>
      <c r="B19" s="165" t="s">
        <v>2515</v>
      </c>
      <c r="C19" s="171"/>
      <c r="D19" t="s">
        <v>2540</v>
      </c>
    </row>
    <row r="20" spans="1:5" x14ac:dyDescent="0.25">
      <c r="A20" t="s">
        <v>2550</v>
      </c>
      <c r="B20" s="20" t="s">
        <v>2544</v>
      </c>
      <c r="C20" s="180"/>
      <c r="D20" t="s">
        <v>2470</v>
      </c>
    </row>
    <row r="21" spans="1:5" x14ac:dyDescent="0.25">
      <c r="A21" t="s">
        <v>2513</v>
      </c>
      <c r="B21" s="165" t="s">
        <v>2514</v>
      </c>
      <c r="C21" s="161"/>
      <c r="D21" t="s">
        <v>2625</v>
      </c>
    </row>
    <row r="22" spans="1:5" x14ac:dyDescent="0.25">
      <c r="A22" t="s">
        <v>2593</v>
      </c>
      <c r="B22" s="165" t="s">
        <v>2595</v>
      </c>
      <c r="C22" s="183"/>
      <c r="D22" t="s">
        <v>2592</v>
      </c>
    </row>
    <row r="23" spans="1:5" x14ac:dyDescent="0.25">
      <c r="A23" t="s">
        <v>2594</v>
      </c>
      <c r="B23" s="165">
        <v>740000</v>
      </c>
      <c r="C23" s="184"/>
      <c r="D23" t="s">
        <v>2468</v>
      </c>
    </row>
    <row r="24" spans="1:5" x14ac:dyDescent="0.25">
      <c r="A24" t="s">
        <v>2529</v>
      </c>
      <c r="B24" s="20" t="s">
        <v>2525</v>
      </c>
      <c r="C24" s="176"/>
      <c r="D24" t="s">
        <v>312</v>
      </c>
    </row>
    <row r="25" spans="1:5" x14ac:dyDescent="0.25">
      <c r="A25" t="s">
        <v>3563</v>
      </c>
      <c r="B25" s="20" t="s">
        <v>3606</v>
      </c>
      <c r="C25" s="333"/>
      <c r="D25" t="s">
        <v>3495</v>
      </c>
    </row>
    <row r="26" spans="1:5" x14ac:dyDescent="0.25">
      <c r="A26" t="s">
        <v>2512</v>
      </c>
      <c r="B26" s="165" t="s">
        <v>2517</v>
      </c>
      <c r="C26" s="168"/>
      <c r="D26" t="s">
        <v>3427</v>
      </c>
    </row>
    <row r="27" spans="1:5" x14ac:dyDescent="0.25">
      <c r="A27" t="s">
        <v>3428</v>
      </c>
      <c r="B27" s="165" t="s">
        <v>3429</v>
      </c>
      <c r="C27" s="332"/>
      <c r="D27" t="s">
        <v>3426</v>
      </c>
    </row>
    <row r="28" spans="1:5" x14ac:dyDescent="0.25">
      <c r="A28" t="s">
        <v>3056</v>
      </c>
      <c r="B28" s="17" t="s">
        <v>3607</v>
      </c>
      <c r="C28" s="196"/>
      <c r="D28" t="s">
        <v>3497</v>
      </c>
    </row>
    <row r="29" spans="1:5" x14ac:dyDescent="0.25">
      <c r="A29" t="s">
        <v>2536</v>
      </c>
      <c r="B29" s="20" t="s">
        <v>2535</v>
      </c>
      <c r="C29" s="177"/>
      <c r="D29" t="s">
        <v>444</v>
      </c>
    </row>
    <row r="30" spans="1:5" x14ac:dyDescent="0.25">
      <c r="A30" t="s">
        <v>3057</v>
      </c>
      <c r="B30" s="193" t="s">
        <v>3050</v>
      </c>
      <c r="C30" s="192"/>
      <c r="D30" t="s">
        <v>3494</v>
      </c>
    </row>
    <row r="31" spans="1:5" x14ac:dyDescent="0.25">
      <c r="A31" t="s">
        <v>2506</v>
      </c>
      <c r="B31" s="165" t="s">
        <v>2516</v>
      </c>
      <c r="C31" s="167"/>
      <c r="D31" t="s">
        <v>447</v>
      </c>
    </row>
    <row r="32" spans="1:5" x14ac:dyDescent="0.25">
      <c r="A32" t="s">
        <v>3602</v>
      </c>
      <c r="B32" s="165" t="s">
        <v>3603</v>
      </c>
      <c r="C32" s="345"/>
      <c r="D32" t="s">
        <v>3596</v>
      </c>
      <c r="E32" t="s">
        <v>3600</v>
      </c>
    </row>
    <row r="33" spans="1:5" x14ac:dyDescent="0.25">
      <c r="A33" t="s">
        <v>2551</v>
      </c>
      <c r="B33" s="20" t="s">
        <v>2545</v>
      </c>
      <c r="C33" s="182"/>
      <c r="D33" s="344" t="s">
        <v>3594</v>
      </c>
      <c r="E33" t="s">
        <v>3599</v>
      </c>
    </row>
    <row r="35" spans="1:5" x14ac:dyDescent="0.25">
      <c r="A35" s="42" t="s">
        <v>2521</v>
      </c>
      <c r="B35" s="163"/>
      <c r="C35" s="156"/>
      <c r="D35" s="156"/>
    </row>
    <row r="36" spans="1:5" s="9" customFormat="1" x14ac:dyDescent="0.25">
      <c r="A36" s="9" t="s">
        <v>2501</v>
      </c>
      <c r="B36" s="164" t="s">
        <v>2502</v>
      </c>
      <c r="C36" s="9" t="s">
        <v>2503</v>
      </c>
      <c r="D36" s="9" t="s">
        <v>2585</v>
      </c>
    </row>
    <row r="37" spans="1:5" x14ac:dyDescent="0.25">
      <c r="A37" t="s">
        <v>2527</v>
      </c>
      <c r="B37" s="20" t="s">
        <v>2523</v>
      </c>
      <c r="C37" s="173"/>
      <c r="D37" t="s">
        <v>2587</v>
      </c>
    </row>
    <row r="38" spans="1:5" x14ac:dyDescent="0.25">
      <c r="A38" t="s">
        <v>2500</v>
      </c>
      <c r="B38" s="166" t="s">
        <v>2507</v>
      </c>
      <c r="C38" s="162"/>
      <c r="D38" t="s">
        <v>2586</v>
      </c>
    </row>
    <row r="39" spans="1:5" x14ac:dyDescent="0.25">
      <c r="A39" t="s">
        <v>2512</v>
      </c>
      <c r="B39" s="20" t="s">
        <v>2517</v>
      </c>
      <c r="C39" s="168"/>
      <c r="D39" t="s">
        <v>4</v>
      </c>
    </row>
    <row r="40" spans="1:5" x14ac:dyDescent="0.25">
      <c r="A40" t="s">
        <v>2526</v>
      </c>
      <c r="B40" s="20" t="s">
        <v>2542</v>
      </c>
      <c r="C40" s="174"/>
      <c r="D40" t="s">
        <v>93</v>
      </c>
    </row>
    <row r="41" spans="1:5" x14ac:dyDescent="0.25">
      <c r="A41" t="s">
        <v>2506</v>
      </c>
      <c r="B41" s="20">
        <v>969696</v>
      </c>
      <c r="C41" s="167"/>
      <c r="D41" t="s">
        <v>9</v>
      </c>
    </row>
    <row r="42" spans="1:5" x14ac:dyDescent="0.25">
      <c r="A42" t="s">
        <v>2519</v>
      </c>
      <c r="B42" s="20" t="s">
        <v>2520</v>
      </c>
      <c r="C42" s="169"/>
      <c r="D42" t="s">
        <v>2427</v>
      </c>
    </row>
    <row r="43" spans="1:5" x14ac:dyDescent="0.25">
      <c r="A43" t="s">
        <v>2528</v>
      </c>
      <c r="B43" s="20" t="s">
        <v>2524</v>
      </c>
      <c r="C43" s="175"/>
      <c r="D43" t="s">
        <v>132</v>
      </c>
    </row>
    <row r="44" spans="1:5" x14ac:dyDescent="0.25">
      <c r="A44" t="s">
        <v>2529</v>
      </c>
      <c r="B44" s="20" t="s">
        <v>2525</v>
      </c>
      <c r="C44" s="176"/>
      <c r="D44" t="s">
        <v>2436</v>
      </c>
    </row>
    <row r="45" spans="1:5" x14ac:dyDescent="0.25">
      <c r="A45" t="s">
        <v>2511</v>
      </c>
      <c r="B45" s="20" t="s">
        <v>2522</v>
      </c>
      <c r="C45" s="172"/>
      <c r="D45" t="s">
        <v>2487</v>
      </c>
    </row>
    <row r="46" spans="1:5" x14ac:dyDescent="0.25">
      <c r="A46" t="s">
        <v>2593</v>
      </c>
      <c r="B46" s="165" t="s">
        <v>2595</v>
      </c>
      <c r="C46" s="183"/>
      <c r="D46" t="s">
        <v>2794</v>
      </c>
    </row>
    <row r="48" spans="1:5" x14ac:dyDescent="0.25">
      <c r="A48" s="42" t="s">
        <v>2530</v>
      </c>
      <c r="B48" s="163"/>
      <c r="C48" s="156"/>
      <c r="D48" s="156"/>
    </row>
    <row r="49" spans="1:4" x14ac:dyDescent="0.25">
      <c r="A49" s="9" t="s">
        <v>2501</v>
      </c>
      <c r="B49" s="164" t="s">
        <v>2502</v>
      </c>
      <c r="C49" s="9" t="s">
        <v>2503</v>
      </c>
      <c r="D49" s="9" t="s">
        <v>2504</v>
      </c>
    </row>
    <row r="50" spans="1:4" x14ac:dyDescent="0.25">
      <c r="A50" t="s">
        <v>2512</v>
      </c>
      <c r="B50" s="165" t="s">
        <v>2517</v>
      </c>
      <c r="C50" s="168"/>
      <c r="D50" t="s">
        <v>2531</v>
      </c>
    </row>
    <row r="51" spans="1:4" x14ac:dyDescent="0.25">
      <c r="A51" t="s">
        <v>2506</v>
      </c>
      <c r="B51" s="20">
        <v>969696</v>
      </c>
      <c r="C51" s="167"/>
      <c r="D51" t="s">
        <v>2532</v>
      </c>
    </row>
    <row r="52" spans="1:4" x14ac:dyDescent="0.25">
      <c r="A52" t="s">
        <v>2519</v>
      </c>
      <c r="B52" s="20" t="s">
        <v>2520</v>
      </c>
      <c r="C52" s="169"/>
      <c r="D52" t="s">
        <v>2533</v>
      </c>
    </row>
    <row r="53" spans="1:4" x14ac:dyDescent="0.25">
      <c r="A53" t="s">
        <v>2593</v>
      </c>
      <c r="B53" s="165" t="s">
        <v>2595</v>
      </c>
      <c r="C53" s="183"/>
      <c r="D53" t="s">
        <v>2795</v>
      </c>
    </row>
    <row r="55" spans="1:4" x14ac:dyDescent="0.25">
      <c r="A55" s="42" t="s">
        <v>2534</v>
      </c>
      <c r="B55" s="163"/>
      <c r="C55" s="156"/>
      <c r="D55" s="156"/>
    </row>
    <row r="56" spans="1:4" x14ac:dyDescent="0.25">
      <c r="A56" s="9" t="s">
        <v>2501</v>
      </c>
      <c r="B56" s="164" t="s">
        <v>2502</v>
      </c>
      <c r="C56" s="9" t="s">
        <v>2503</v>
      </c>
      <c r="D56" s="9" t="s">
        <v>2504</v>
      </c>
    </row>
    <row r="57" spans="1:4" x14ac:dyDescent="0.25">
      <c r="A57" t="s">
        <v>2519</v>
      </c>
      <c r="B57" s="20" t="s">
        <v>2520</v>
      </c>
      <c r="C57" s="169"/>
      <c r="D57" t="s">
        <v>2238</v>
      </c>
    </row>
    <row r="58" spans="1:4" x14ac:dyDescent="0.25">
      <c r="A58" t="s">
        <v>2513</v>
      </c>
      <c r="B58" s="165" t="s">
        <v>2514</v>
      </c>
      <c r="C58" s="161"/>
      <c r="D58" t="s">
        <v>847</v>
      </c>
    </row>
    <row r="59" spans="1:4" x14ac:dyDescent="0.25">
      <c r="A59" t="s">
        <v>2512</v>
      </c>
      <c r="B59" s="165" t="s">
        <v>2517</v>
      </c>
      <c r="C59" s="168"/>
      <c r="D59" t="s">
        <v>2236</v>
      </c>
    </row>
    <row r="60" spans="1:4" x14ac:dyDescent="0.25">
      <c r="A60" t="s">
        <v>2506</v>
      </c>
      <c r="B60" s="165" t="s">
        <v>2516</v>
      </c>
      <c r="C60" s="167"/>
      <c r="D60" t="s">
        <v>2220</v>
      </c>
    </row>
    <row r="61" spans="1:4" x14ac:dyDescent="0.25">
      <c r="B61" s="165"/>
    </row>
    <row r="62" spans="1:4" x14ac:dyDescent="0.25">
      <c r="A62" s="42" t="s">
        <v>2671</v>
      </c>
      <c r="B62" s="163"/>
      <c r="C62" s="156"/>
      <c r="D62" s="156"/>
    </row>
    <row r="63" spans="1:4" x14ac:dyDescent="0.25">
      <c r="A63" s="9" t="s">
        <v>2501</v>
      </c>
      <c r="B63" s="164" t="s">
        <v>2502</v>
      </c>
      <c r="C63" s="9" t="s">
        <v>2503</v>
      </c>
      <c r="D63" s="9" t="s">
        <v>2504</v>
      </c>
    </row>
    <row r="64" spans="1:4" x14ac:dyDescent="0.25">
      <c r="A64" t="s">
        <v>2512</v>
      </c>
      <c r="B64" s="165" t="s">
        <v>2517</v>
      </c>
      <c r="C64" s="168"/>
      <c r="D64" t="s">
        <v>2563</v>
      </c>
    </row>
    <row r="65" spans="1:4" x14ac:dyDescent="0.25">
      <c r="A65" t="s">
        <v>2527</v>
      </c>
      <c r="B65" s="20" t="s">
        <v>2523</v>
      </c>
      <c r="C65" s="173"/>
      <c r="D65" t="s">
        <v>2564</v>
      </c>
    </row>
    <row r="66" spans="1:4" x14ac:dyDescent="0.25">
      <c r="A66" t="s">
        <v>2526</v>
      </c>
      <c r="B66" s="20" t="s">
        <v>2542</v>
      </c>
      <c r="C66" s="174"/>
      <c r="D66" t="s">
        <v>2565</v>
      </c>
    </row>
    <row r="67" spans="1:4" x14ac:dyDescent="0.25">
      <c r="A67" t="s">
        <v>2519</v>
      </c>
      <c r="B67" s="165" t="s">
        <v>2520</v>
      </c>
      <c r="C67" s="169"/>
      <c r="D67" t="s">
        <v>2566</v>
      </c>
    </row>
    <row r="68" spans="1:4" x14ac:dyDescent="0.25">
      <c r="A68" t="s">
        <v>2513</v>
      </c>
      <c r="B68" s="165" t="s">
        <v>2514</v>
      </c>
      <c r="C68" s="161"/>
      <c r="D68" t="s">
        <v>2567</v>
      </c>
    </row>
    <row r="70" spans="1:4" x14ac:dyDescent="0.25">
      <c r="A70" s="42" t="s">
        <v>2940</v>
      </c>
      <c r="B70" s="163"/>
      <c r="C70" s="156"/>
      <c r="D70" s="156"/>
    </row>
    <row r="71" spans="1:4" x14ac:dyDescent="0.25">
      <c r="A71" s="9" t="s">
        <v>2501</v>
      </c>
      <c r="B71" s="164" t="s">
        <v>2502</v>
      </c>
      <c r="C71" s="9" t="s">
        <v>2503</v>
      </c>
      <c r="D71" s="9" t="s">
        <v>2504</v>
      </c>
    </row>
    <row r="72" spans="1:4" x14ac:dyDescent="0.25">
      <c r="A72" t="s">
        <v>2527</v>
      </c>
      <c r="B72" s="20" t="s">
        <v>2523</v>
      </c>
      <c r="C72" s="173"/>
      <c r="D72" t="s">
        <v>2930</v>
      </c>
    </row>
    <row r="73" spans="1:4" x14ac:dyDescent="0.25">
      <c r="A73" t="s">
        <v>2512</v>
      </c>
      <c r="B73" s="165" t="s">
        <v>2517</v>
      </c>
      <c r="C73" s="168"/>
      <c r="D73" t="s">
        <v>2929</v>
      </c>
    </row>
    <row r="74" spans="1:4" x14ac:dyDescent="0.25">
      <c r="A74" t="s">
        <v>2511</v>
      </c>
      <c r="B74" s="20" t="s">
        <v>2522</v>
      </c>
      <c r="C74" s="172"/>
      <c r="D74" t="s">
        <v>2926</v>
      </c>
    </row>
    <row r="75" spans="1:4" x14ac:dyDescent="0.25">
      <c r="A75" t="s">
        <v>2551</v>
      </c>
      <c r="B75" s="20" t="s">
        <v>2545</v>
      </c>
      <c r="C75" s="182"/>
      <c r="D75" t="s">
        <v>2927</v>
      </c>
    </row>
    <row r="76" spans="1:4" x14ac:dyDescent="0.25">
      <c r="A76" t="s">
        <v>2529</v>
      </c>
      <c r="B76" s="20" t="s">
        <v>2525</v>
      </c>
      <c r="C76" s="176"/>
      <c r="D76" t="s">
        <v>2928</v>
      </c>
    </row>
    <row r="78" spans="1:4" x14ac:dyDescent="0.25">
      <c r="A78" s="42" t="s">
        <v>3014</v>
      </c>
      <c r="B78" s="163"/>
      <c r="C78" s="156"/>
      <c r="D78" s="156"/>
    </row>
    <row r="79" spans="1:4" x14ac:dyDescent="0.25">
      <c r="A79" s="9" t="s">
        <v>2501</v>
      </c>
      <c r="B79" s="164" t="s">
        <v>2502</v>
      </c>
      <c r="C79" s="9" t="s">
        <v>2503</v>
      </c>
      <c r="D79" s="9" t="s">
        <v>2504</v>
      </c>
    </row>
    <row r="80" spans="1:4" x14ac:dyDescent="0.25">
      <c r="A80" t="s">
        <v>2593</v>
      </c>
      <c r="B80" s="165" t="s">
        <v>2595</v>
      </c>
      <c r="C80" s="183"/>
      <c r="D80" t="s">
        <v>2947</v>
      </c>
    </row>
    <row r="81" spans="1:4" x14ac:dyDescent="0.25">
      <c r="A81" t="s">
        <v>2527</v>
      </c>
      <c r="B81" s="20" t="s">
        <v>2523</v>
      </c>
      <c r="C81" s="173"/>
      <c r="D81" t="s">
        <v>2948</v>
      </c>
    </row>
    <row r="82" spans="1:4" x14ac:dyDescent="0.25">
      <c r="A82" t="s">
        <v>2529</v>
      </c>
      <c r="B82" s="20" t="s">
        <v>2525</v>
      </c>
      <c r="C82" s="176"/>
      <c r="D82" t="s">
        <v>459</v>
      </c>
    </row>
    <row r="83" spans="1:4" x14ac:dyDescent="0.25">
      <c r="A83" t="s">
        <v>2528</v>
      </c>
      <c r="B83" s="20" t="s">
        <v>2524</v>
      </c>
      <c r="C83" s="175"/>
      <c r="D83" t="s">
        <v>2949</v>
      </c>
    </row>
    <row r="84" spans="1:4" x14ac:dyDescent="0.25">
      <c r="A84" t="s">
        <v>2526</v>
      </c>
      <c r="B84" s="20" t="s">
        <v>2542</v>
      </c>
      <c r="C84" s="174"/>
      <c r="D84" t="s">
        <v>2950</v>
      </c>
    </row>
    <row r="85" spans="1:4" x14ac:dyDescent="0.25">
      <c r="A85" t="s">
        <v>2506</v>
      </c>
      <c r="B85" s="165" t="s">
        <v>2516</v>
      </c>
      <c r="C85" s="167"/>
      <c r="D85" t="s">
        <v>264</v>
      </c>
    </row>
    <row r="86" spans="1:4" x14ac:dyDescent="0.25">
      <c r="A86" t="s">
        <v>2512</v>
      </c>
      <c r="B86" s="165" t="s">
        <v>2517</v>
      </c>
      <c r="C86" s="168"/>
      <c r="D86" t="s">
        <v>2951</v>
      </c>
    </row>
    <row r="87" spans="1:4" x14ac:dyDescent="0.25">
      <c r="A87" t="s">
        <v>2519</v>
      </c>
      <c r="B87" s="165" t="s">
        <v>2520</v>
      </c>
      <c r="C87" s="169"/>
      <c r="D87" t="s">
        <v>2952</v>
      </c>
    </row>
    <row r="88" spans="1:4" x14ac:dyDescent="0.25">
      <c r="A88" t="s">
        <v>2511</v>
      </c>
      <c r="B88" s="20" t="s">
        <v>2522</v>
      </c>
      <c r="C88" s="172"/>
      <c r="D88" t="s">
        <v>2953</v>
      </c>
    </row>
    <row r="89" spans="1:4" x14ac:dyDescent="0.25">
      <c r="A89" t="s">
        <v>2513</v>
      </c>
      <c r="B89" s="165" t="s">
        <v>2514</v>
      </c>
      <c r="C89" s="161"/>
      <c r="D89" t="s">
        <v>2567</v>
      </c>
    </row>
    <row r="90" spans="1:4" x14ac:dyDescent="0.25">
      <c r="B90" s="165"/>
    </row>
    <row r="91" spans="1:4" x14ac:dyDescent="0.25">
      <c r="A91" s="42" t="s">
        <v>2912</v>
      </c>
      <c r="B91" s="163"/>
      <c r="C91" s="156"/>
      <c r="D91" s="156"/>
    </row>
    <row r="92" spans="1:4" x14ac:dyDescent="0.25">
      <c r="A92" s="9" t="s">
        <v>2501</v>
      </c>
      <c r="B92" s="164" t="s">
        <v>2502</v>
      </c>
      <c r="C92" s="9" t="s">
        <v>2503</v>
      </c>
      <c r="D92" s="9" t="s">
        <v>2504</v>
      </c>
    </row>
    <row r="93" spans="1:4" x14ac:dyDescent="0.25">
      <c r="A93" t="s">
        <v>2512</v>
      </c>
      <c r="B93" s="165" t="s">
        <v>2517</v>
      </c>
      <c r="C93" s="168"/>
      <c r="D93" t="s">
        <v>2860</v>
      </c>
    </row>
    <row r="94" spans="1:4" x14ac:dyDescent="0.25">
      <c r="A94" t="s">
        <v>2527</v>
      </c>
      <c r="B94" s="20" t="s">
        <v>2523</v>
      </c>
      <c r="C94" s="173"/>
      <c r="D94" t="s">
        <v>2861</v>
      </c>
    </row>
    <row r="95" spans="1:4" x14ac:dyDescent="0.25">
      <c r="A95" t="s">
        <v>2526</v>
      </c>
      <c r="B95" s="20" t="s">
        <v>2542</v>
      </c>
      <c r="C95" s="174"/>
      <c r="D95" t="s">
        <v>2862</v>
      </c>
    </row>
    <row r="96" spans="1:4" x14ac:dyDescent="0.25">
      <c r="A96" t="s">
        <v>2513</v>
      </c>
      <c r="B96" s="165" t="s">
        <v>2514</v>
      </c>
      <c r="C96" s="161"/>
      <c r="D96" t="s">
        <v>2567</v>
      </c>
    </row>
    <row r="98" spans="1:4" x14ac:dyDescent="0.25">
      <c r="A98" s="42" t="s">
        <v>3266</v>
      </c>
      <c r="B98" s="163"/>
      <c r="C98" s="156"/>
      <c r="D98" s="156"/>
    </row>
    <row r="99" spans="1:4" x14ac:dyDescent="0.25">
      <c r="A99" s="9" t="s">
        <v>2501</v>
      </c>
      <c r="B99" s="164" t="s">
        <v>2502</v>
      </c>
      <c r="C99" s="9" t="s">
        <v>2503</v>
      </c>
      <c r="D99" s="9" t="s">
        <v>2504</v>
      </c>
    </row>
    <row r="100" spans="1:4" x14ac:dyDescent="0.25">
      <c r="A100" t="s">
        <v>2547</v>
      </c>
      <c r="B100" s="20" t="s">
        <v>2541</v>
      </c>
      <c r="C100" s="179"/>
      <c r="D100" t="s">
        <v>3135</v>
      </c>
    </row>
    <row r="101" spans="1:4" x14ac:dyDescent="0.25">
      <c r="A101" t="s">
        <v>2519</v>
      </c>
      <c r="B101" s="165" t="s">
        <v>2520</v>
      </c>
      <c r="C101" s="169"/>
      <c r="D101" t="s">
        <v>3136</v>
      </c>
    </row>
    <row r="103" spans="1:4" x14ac:dyDescent="0.25">
      <c r="A103" s="42" t="s">
        <v>3137</v>
      </c>
      <c r="B103" s="163"/>
      <c r="C103" s="156"/>
      <c r="D103" s="156"/>
    </row>
    <row r="104" spans="1:4" x14ac:dyDescent="0.25">
      <c r="A104" s="9" t="s">
        <v>2501</v>
      </c>
      <c r="B104" s="164" t="s">
        <v>2502</v>
      </c>
      <c r="C104" s="9" t="s">
        <v>2503</v>
      </c>
      <c r="D104" s="9" t="s">
        <v>2504</v>
      </c>
    </row>
    <row r="105" spans="1:4" x14ac:dyDescent="0.25">
      <c r="A105" t="s">
        <v>2512</v>
      </c>
      <c r="B105" s="165" t="s">
        <v>2517</v>
      </c>
      <c r="C105" s="168"/>
      <c r="D105" t="s">
        <v>3138</v>
      </c>
    </row>
    <row r="106" spans="1:4" x14ac:dyDescent="0.25">
      <c r="A106" t="s">
        <v>2526</v>
      </c>
      <c r="B106" s="20" t="s">
        <v>2542</v>
      </c>
      <c r="C106" s="174"/>
      <c r="D106" t="s">
        <v>3139</v>
      </c>
    </row>
    <row r="107" spans="1:4" x14ac:dyDescent="0.25">
      <c r="A107" t="s">
        <v>2519</v>
      </c>
      <c r="B107" s="165" t="s">
        <v>2520</v>
      </c>
      <c r="C107" s="169"/>
      <c r="D107" t="s">
        <v>3140</v>
      </c>
    </row>
    <row r="108" spans="1:4" x14ac:dyDescent="0.25">
      <c r="A108" t="s">
        <v>2527</v>
      </c>
      <c r="B108" s="20" t="s">
        <v>2523</v>
      </c>
      <c r="C108" s="173"/>
      <c r="D108" t="s">
        <v>3141</v>
      </c>
    </row>
    <row r="110" spans="1:4" x14ac:dyDescent="0.25">
      <c r="A110" s="42" t="s">
        <v>3142</v>
      </c>
      <c r="B110" s="163"/>
      <c r="C110" s="156"/>
      <c r="D110" s="156"/>
    </row>
    <row r="111" spans="1:4" x14ac:dyDescent="0.25">
      <c r="A111" s="9" t="s">
        <v>2501</v>
      </c>
      <c r="B111" s="164" t="s">
        <v>2502</v>
      </c>
      <c r="C111" s="9" t="s">
        <v>2503</v>
      </c>
      <c r="D111" s="9" t="s">
        <v>2504</v>
      </c>
    </row>
    <row r="112" spans="1:4" x14ac:dyDescent="0.25">
      <c r="A112" t="s">
        <v>2551</v>
      </c>
      <c r="B112" s="20" t="s">
        <v>2545</v>
      </c>
      <c r="C112" s="182"/>
      <c r="D112" t="s">
        <v>3143</v>
      </c>
    </row>
    <row r="113" spans="1:4" x14ac:dyDescent="0.25">
      <c r="A113" t="s">
        <v>2528</v>
      </c>
      <c r="B113" s="20" t="s">
        <v>2524</v>
      </c>
      <c r="C113" s="175"/>
      <c r="D113" t="s">
        <v>3144</v>
      </c>
    </row>
    <row r="115" spans="1:4" x14ac:dyDescent="0.25">
      <c r="A115" s="42" t="s">
        <v>3145</v>
      </c>
      <c r="B115" s="163"/>
      <c r="C115" s="156"/>
      <c r="D115" s="156"/>
    </row>
    <row r="116" spans="1:4" x14ac:dyDescent="0.25">
      <c r="A116" s="9" t="s">
        <v>2501</v>
      </c>
      <c r="B116" s="164" t="s">
        <v>2502</v>
      </c>
      <c r="C116" s="9" t="s">
        <v>2503</v>
      </c>
      <c r="D116" s="9" t="s">
        <v>2504</v>
      </c>
    </row>
    <row r="117" spans="1:4" x14ac:dyDescent="0.25">
      <c r="A117" t="s">
        <v>2547</v>
      </c>
      <c r="B117" s="20" t="s">
        <v>2541</v>
      </c>
      <c r="C117" s="179"/>
      <c r="D117" t="s">
        <v>3146</v>
      </c>
    </row>
    <row r="118" spans="1:4" x14ac:dyDescent="0.25">
      <c r="A118" t="s">
        <v>2527</v>
      </c>
      <c r="B118" s="20" t="s">
        <v>2523</v>
      </c>
      <c r="C118" s="173"/>
      <c r="D118" t="s">
        <v>3147</v>
      </c>
    </row>
    <row r="119" spans="1:4" x14ac:dyDescent="0.25">
      <c r="A119" t="s">
        <v>2529</v>
      </c>
      <c r="B119" s="20" t="s">
        <v>2525</v>
      </c>
      <c r="C119" s="176"/>
      <c r="D119" t="s">
        <v>3148</v>
      </c>
    </row>
    <row r="120" spans="1:4" x14ac:dyDescent="0.25">
      <c r="A120" t="s">
        <v>2519</v>
      </c>
      <c r="B120" s="165" t="s">
        <v>2520</v>
      </c>
      <c r="C120" s="169"/>
      <c r="D120" t="s">
        <v>3149</v>
      </c>
    </row>
    <row r="121" spans="1:4" x14ac:dyDescent="0.25">
      <c r="A121" t="s">
        <v>2526</v>
      </c>
      <c r="B121" s="20" t="s">
        <v>2542</v>
      </c>
      <c r="C121" s="174"/>
      <c r="D121" t="s">
        <v>3150</v>
      </c>
    </row>
    <row r="122" spans="1:4" x14ac:dyDescent="0.25">
      <c r="A122" t="s">
        <v>2506</v>
      </c>
      <c r="B122" s="165" t="s">
        <v>2516</v>
      </c>
      <c r="C122" s="167"/>
      <c r="D122" t="s">
        <v>3151</v>
      </c>
    </row>
    <row r="123" spans="1:4" x14ac:dyDescent="0.25">
      <c r="A123" t="s">
        <v>2512</v>
      </c>
      <c r="B123" s="165" t="s">
        <v>2517</v>
      </c>
      <c r="C123" s="168"/>
      <c r="D123" t="s">
        <v>3152</v>
      </c>
    </row>
    <row r="125" spans="1:4" x14ac:dyDescent="0.25">
      <c r="A125" s="42" t="s">
        <v>2874</v>
      </c>
      <c r="B125" s="163"/>
      <c r="C125" s="156"/>
      <c r="D125" s="156"/>
    </row>
    <row r="126" spans="1:4" x14ac:dyDescent="0.25">
      <c r="A126" s="9" t="s">
        <v>2501</v>
      </c>
      <c r="B126" s="164" t="s">
        <v>2502</v>
      </c>
      <c r="C126" s="9" t="s">
        <v>2503</v>
      </c>
      <c r="D126" s="9" t="s">
        <v>2504</v>
      </c>
    </row>
    <row r="127" spans="1:4" x14ac:dyDescent="0.25">
      <c r="A127" t="s">
        <v>2527</v>
      </c>
      <c r="B127" s="20" t="s">
        <v>2523</v>
      </c>
      <c r="C127" s="173"/>
      <c r="D127" t="s">
        <v>2875</v>
      </c>
    </row>
    <row r="128" spans="1:4" x14ac:dyDescent="0.25">
      <c r="A128" t="s">
        <v>2519</v>
      </c>
      <c r="B128" s="165" t="s">
        <v>2520</v>
      </c>
      <c r="C128" s="169"/>
      <c r="D128" t="s">
        <v>2876</v>
      </c>
    </row>
    <row r="129" spans="1:4" x14ac:dyDescent="0.25">
      <c r="A129" t="s">
        <v>2513</v>
      </c>
      <c r="B129" s="165" t="s">
        <v>2514</v>
      </c>
      <c r="C129" s="161"/>
      <c r="D129" t="s">
        <v>2567</v>
      </c>
    </row>
    <row r="130" spans="1:4" x14ac:dyDescent="0.25">
      <c r="B130" s="165"/>
    </row>
    <row r="131" spans="1:4" x14ac:dyDescent="0.25">
      <c r="A131" s="42" t="s">
        <v>2913</v>
      </c>
      <c r="B131" s="163"/>
      <c r="C131" s="156"/>
      <c r="D131" s="156"/>
    </row>
    <row r="132" spans="1:4" x14ac:dyDescent="0.25">
      <c r="A132" s="9" t="s">
        <v>2501</v>
      </c>
      <c r="B132" s="164" t="s">
        <v>2502</v>
      </c>
      <c r="C132" s="9" t="s">
        <v>2503</v>
      </c>
      <c r="D132" s="9" t="s">
        <v>2504</v>
      </c>
    </row>
    <row r="133" spans="1:4" x14ac:dyDescent="0.25">
      <c r="A133" t="s">
        <v>2512</v>
      </c>
      <c r="B133" s="165" t="s">
        <v>2517</v>
      </c>
      <c r="C133" s="168"/>
      <c r="D133" t="s">
        <v>2914</v>
      </c>
    </row>
    <row r="134" spans="1:4" x14ac:dyDescent="0.25">
      <c r="A134" t="s">
        <v>2551</v>
      </c>
      <c r="B134" s="20" t="s">
        <v>2545</v>
      </c>
      <c r="C134" s="182"/>
      <c r="D134" t="s">
        <v>2915</v>
      </c>
    </row>
    <row r="135" spans="1:4" x14ac:dyDescent="0.25">
      <c r="A135" t="s">
        <v>2529</v>
      </c>
      <c r="B135" s="20" t="s">
        <v>2525</v>
      </c>
      <c r="C135" s="176"/>
      <c r="D135" t="s">
        <v>2916</v>
      </c>
    </row>
    <row r="136" spans="1:4" x14ac:dyDescent="0.25">
      <c r="A136" t="s">
        <v>2513</v>
      </c>
      <c r="B136" s="165" t="s">
        <v>2514</v>
      </c>
      <c r="C136" s="161"/>
      <c r="D136" t="s">
        <v>2567</v>
      </c>
    </row>
    <row r="138" spans="1:4" x14ac:dyDescent="0.25">
      <c r="A138" s="42" t="s">
        <v>2569</v>
      </c>
      <c r="B138" s="163"/>
      <c r="C138" s="156"/>
      <c r="D138" s="156"/>
    </row>
    <row r="139" spans="1:4" x14ac:dyDescent="0.25">
      <c r="A139" s="9" t="s">
        <v>2501</v>
      </c>
      <c r="B139" s="164" t="s">
        <v>2502</v>
      </c>
      <c r="C139" s="9" t="s">
        <v>2503</v>
      </c>
      <c r="D139" s="9" t="s">
        <v>2504</v>
      </c>
    </row>
    <row r="140" spans="1:4" x14ac:dyDescent="0.25">
      <c r="A140" t="s">
        <v>2513</v>
      </c>
      <c r="B140" s="165" t="s">
        <v>2514</v>
      </c>
      <c r="C140" s="161"/>
      <c r="D140" t="s">
        <v>2570</v>
      </c>
    </row>
    <row r="141" spans="1:4" x14ac:dyDescent="0.25">
      <c r="A141" t="s">
        <v>2527</v>
      </c>
      <c r="B141" s="20" t="s">
        <v>2523</v>
      </c>
      <c r="C141" s="173"/>
      <c r="D141" t="s">
        <v>2571</v>
      </c>
    </row>
    <row r="142" spans="1:4" x14ac:dyDescent="0.25">
      <c r="A142" t="s">
        <v>2529</v>
      </c>
      <c r="B142" s="20" t="s">
        <v>2525</v>
      </c>
      <c r="C142" s="176"/>
      <c r="D142" t="s">
        <v>2663</v>
      </c>
    </row>
    <row r="143" spans="1:4" x14ac:dyDescent="0.25">
      <c r="A143" t="s">
        <v>2528</v>
      </c>
      <c r="B143" s="20" t="s">
        <v>2524</v>
      </c>
      <c r="C143" s="175"/>
      <c r="D143" t="s">
        <v>2572</v>
      </c>
    </row>
    <row r="144" spans="1:4" x14ac:dyDescent="0.25">
      <c r="A144" t="s">
        <v>2526</v>
      </c>
      <c r="B144" s="20" t="s">
        <v>2542</v>
      </c>
      <c r="C144" s="174"/>
      <c r="D144" t="s">
        <v>2573</v>
      </c>
    </row>
    <row r="145" spans="1:4" x14ac:dyDescent="0.25">
      <c r="A145" t="s">
        <v>2506</v>
      </c>
      <c r="B145" s="165" t="s">
        <v>2516</v>
      </c>
      <c r="C145" s="167"/>
      <c r="D145" t="s">
        <v>2574</v>
      </c>
    </row>
    <row r="146" spans="1:4" x14ac:dyDescent="0.25">
      <c r="A146" t="s">
        <v>2512</v>
      </c>
      <c r="B146" s="165" t="s">
        <v>2517</v>
      </c>
      <c r="C146" s="168"/>
      <c r="D146" t="s">
        <v>2575</v>
      </c>
    </row>
    <row r="147" spans="1:4" x14ac:dyDescent="0.25">
      <c r="A147" t="s">
        <v>2519</v>
      </c>
      <c r="B147" s="165" t="s">
        <v>2520</v>
      </c>
      <c r="C147" s="169"/>
      <c r="D147" t="s">
        <v>2576</v>
      </c>
    </row>
    <row r="148" spans="1:4" x14ac:dyDescent="0.25">
      <c r="A148" t="s">
        <v>2511</v>
      </c>
      <c r="B148" s="20" t="s">
        <v>2522</v>
      </c>
      <c r="C148" s="172"/>
      <c r="D148" t="s">
        <v>2577</v>
      </c>
    </row>
    <row r="150" spans="1:4" x14ac:dyDescent="0.25">
      <c r="A150" s="42" t="s">
        <v>2568</v>
      </c>
      <c r="B150" s="163"/>
      <c r="C150" s="156"/>
      <c r="D150" s="156"/>
    </row>
    <row r="151" spans="1:4" x14ac:dyDescent="0.25">
      <c r="A151" s="9" t="s">
        <v>2501</v>
      </c>
      <c r="B151" s="164" t="s">
        <v>2502</v>
      </c>
      <c r="C151" s="9" t="s">
        <v>2503</v>
      </c>
      <c r="D151" s="9" t="s">
        <v>2504</v>
      </c>
    </row>
    <row r="152" spans="1:4" x14ac:dyDescent="0.25">
      <c r="A152" t="s">
        <v>2519</v>
      </c>
      <c r="B152" s="165" t="s">
        <v>2520</v>
      </c>
      <c r="C152" s="169"/>
      <c r="D152" t="s">
        <v>2681</v>
      </c>
    </row>
    <row r="153" spans="1:4" x14ac:dyDescent="0.25">
      <c r="A153" t="s">
        <v>2526</v>
      </c>
      <c r="B153" s="20" t="s">
        <v>2542</v>
      </c>
      <c r="C153" s="174"/>
      <c r="D153" t="s">
        <v>2682</v>
      </c>
    </row>
    <row r="154" spans="1:4" x14ac:dyDescent="0.25">
      <c r="A154" t="s">
        <v>2512</v>
      </c>
      <c r="B154" s="165" t="s">
        <v>2517</v>
      </c>
      <c r="C154" s="168"/>
      <c r="D154" t="s">
        <v>2672</v>
      </c>
    </row>
    <row r="155" spans="1:4" x14ac:dyDescent="0.25">
      <c r="A155" t="s">
        <v>2527</v>
      </c>
      <c r="B155" s="20" t="s">
        <v>2523</v>
      </c>
      <c r="C155" s="173"/>
      <c r="D155" t="s">
        <v>2673</v>
      </c>
    </row>
    <row r="156" spans="1:4" x14ac:dyDescent="0.25">
      <c r="A156" t="s">
        <v>2513</v>
      </c>
      <c r="B156" s="165" t="s">
        <v>2514</v>
      </c>
      <c r="C156" s="161"/>
      <c r="D156" t="s">
        <v>2567</v>
      </c>
    </row>
    <row r="158" spans="1:4" x14ac:dyDescent="0.25">
      <c r="A158" s="42" t="s">
        <v>2505</v>
      </c>
      <c r="B158" s="163"/>
      <c r="C158" s="156"/>
      <c r="D158" s="156"/>
    </row>
    <row r="159" spans="1:4" x14ac:dyDescent="0.25">
      <c r="A159" s="9" t="s">
        <v>2501</v>
      </c>
      <c r="B159" s="164" t="s">
        <v>2502</v>
      </c>
      <c r="C159" s="9" t="s">
        <v>2503</v>
      </c>
      <c r="D159" s="9" t="s">
        <v>2504</v>
      </c>
    </row>
    <row r="160" spans="1:4" x14ac:dyDescent="0.25">
      <c r="A160" t="s">
        <v>2526</v>
      </c>
      <c r="B160" s="20" t="s">
        <v>2542</v>
      </c>
      <c r="C160" s="174"/>
      <c r="D160" t="s">
        <v>2246</v>
      </c>
    </row>
    <row r="161" spans="1:4" x14ac:dyDescent="0.25">
      <c r="A161" t="s">
        <v>2506</v>
      </c>
      <c r="B161" s="165" t="s">
        <v>2516</v>
      </c>
      <c r="C161" s="167"/>
      <c r="D161" t="s">
        <v>2248</v>
      </c>
    </row>
    <row r="162" spans="1:4" x14ac:dyDescent="0.25">
      <c r="A162" t="s">
        <v>2512</v>
      </c>
      <c r="B162" s="165" t="s">
        <v>2517</v>
      </c>
      <c r="C162" s="168"/>
      <c r="D162" t="s">
        <v>2247</v>
      </c>
    </row>
    <row r="163" spans="1:4" x14ac:dyDescent="0.25">
      <c r="A163" t="s">
        <v>2511</v>
      </c>
      <c r="B163" s="20" t="s">
        <v>2522</v>
      </c>
      <c r="C163" s="170"/>
      <c r="D163" t="s">
        <v>2508</v>
      </c>
    </row>
    <row r="164" spans="1:4" x14ac:dyDescent="0.25">
      <c r="A164" t="s">
        <v>2527</v>
      </c>
      <c r="B164" s="20" t="s">
        <v>2523</v>
      </c>
      <c r="C164" s="173"/>
      <c r="D164" t="s">
        <v>2509</v>
      </c>
    </row>
    <row r="165" spans="1:4" x14ac:dyDescent="0.25">
      <c r="A165" t="s">
        <v>2513</v>
      </c>
      <c r="B165" s="165" t="s">
        <v>2514</v>
      </c>
      <c r="C165" s="161"/>
      <c r="D165" t="s">
        <v>2249</v>
      </c>
    </row>
    <row r="166" spans="1:4" x14ac:dyDescent="0.25">
      <c r="A166" t="s">
        <v>2519</v>
      </c>
      <c r="B166" s="165" t="s">
        <v>2520</v>
      </c>
      <c r="C166" s="169"/>
      <c r="D166" t="s">
        <v>2518</v>
      </c>
    </row>
    <row r="168" spans="1:4" x14ac:dyDescent="0.25">
      <c r="A168" s="42" t="s">
        <v>2552</v>
      </c>
      <c r="B168" s="163"/>
      <c r="C168" s="156"/>
      <c r="D168" s="156"/>
    </row>
    <row r="169" spans="1:4" x14ac:dyDescent="0.25">
      <c r="A169" s="9" t="s">
        <v>2501</v>
      </c>
      <c r="B169" s="164" t="s">
        <v>2502</v>
      </c>
      <c r="C169" s="9" t="s">
        <v>2503</v>
      </c>
      <c r="D169" s="9" t="s">
        <v>2504</v>
      </c>
    </row>
    <row r="170" spans="1:4" x14ac:dyDescent="0.25">
      <c r="A170" t="s">
        <v>2512</v>
      </c>
      <c r="B170" s="165" t="s">
        <v>2517</v>
      </c>
      <c r="C170" s="168"/>
      <c r="D170" t="s">
        <v>144</v>
      </c>
    </row>
    <row r="171" spans="1:4" x14ac:dyDescent="0.25">
      <c r="A171" t="s">
        <v>2500</v>
      </c>
      <c r="B171" s="166" t="s">
        <v>2507</v>
      </c>
      <c r="C171" s="162"/>
      <c r="D171" t="s">
        <v>2554</v>
      </c>
    </row>
    <row r="172" spans="1:4" x14ac:dyDescent="0.25">
      <c r="A172" t="s">
        <v>2551</v>
      </c>
      <c r="B172" s="20" t="s">
        <v>2545</v>
      </c>
      <c r="C172" s="182"/>
      <c r="D172" t="s">
        <v>2561</v>
      </c>
    </row>
    <row r="173" spans="1:4" x14ac:dyDescent="0.25">
      <c r="A173" t="s">
        <v>2519</v>
      </c>
      <c r="B173" s="165" t="s">
        <v>2520</v>
      </c>
      <c r="C173" s="169"/>
      <c r="D173" t="s">
        <v>2555</v>
      </c>
    </row>
    <row r="174" spans="1:4" x14ac:dyDescent="0.25">
      <c r="A174" t="s">
        <v>2528</v>
      </c>
      <c r="B174" s="20" t="s">
        <v>2524</v>
      </c>
      <c r="C174" s="175"/>
      <c r="D174" t="s">
        <v>2556</v>
      </c>
    </row>
    <row r="175" spans="1:4" x14ac:dyDescent="0.25">
      <c r="A175" t="s">
        <v>2527</v>
      </c>
      <c r="B175" s="20" t="s">
        <v>2523</v>
      </c>
      <c r="C175" s="173"/>
      <c r="D175" t="s">
        <v>2557</v>
      </c>
    </row>
    <row r="176" spans="1:4" x14ac:dyDescent="0.25">
      <c r="A176" t="s">
        <v>2546</v>
      </c>
      <c r="B176" s="20" t="s">
        <v>2543</v>
      </c>
      <c r="C176" s="181"/>
      <c r="D176" t="s">
        <v>2558</v>
      </c>
    </row>
    <row r="177" spans="1:4" x14ac:dyDescent="0.25">
      <c r="A177" t="s">
        <v>2513</v>
      </c>
      <c r="B177" s="165" t="s">
        <v>2514</v>
      </c>
      <c r="C177" s="161"/>
      <c r="D177" t="s">
        <v>2562</v>
      </c>
    </row>
    <row r="178" spans="1:4" x14ac:dyDescent="0.25">
      <c r="A178" t="s">
        <v>2526</v>
      </c>
      <c r="B178" s="20" t="s">
        <v>2542</v>
      </c>
      <c r="C178" s="174"/>
      <c r="D178" t="s">
        <v>2343</v>
      </c>
    </row>
    <row r="179" spans="1:4" x14ac:dyDescent="0.25">
      <c r="A179" t="s">
        <v>2529</v>
      </c>
      <c r="B179" s="20" t="s">
        <v>2525</v>
      </c>
      <c r="C179" s="176"/>
      <c r="D179" t="s">
        <v>3119</v>
      </c>
    </row>
    <row r="180" spans="1:4" x14ac:dyDescent="0.25">
      <c r="A180" t="s">
        <v>2506</v>
      </c>
      <c r="B180" s="165" t="s">
        <v>2516</v>
      </c>
      <c r="C180" s="167"/>
      <c r="D180" t="s">
        <v>2553</v>
      </c>
    </row>
    <row r="182" spans="1:4" x14ac:dyDescent="0.25">
      <c r="A182" s="42" t="s">
        <v>2578</v>
      </c>
      <c r="B182" s="163"/>
      <c r="C182" s="156"/>
      <c r="D182" s="156"/>
    </row>
    <row r="183" spans="1:4" x14ac:dyDescent="0.25">
      <c r="A183" s="9" t="s">
        <v>2501</v>
      </c>
      <c r="B183" s="164" t="s">
        <v>2502</v>
      </c>
      <c r="C183" s="9" t="s">
        <v>2503</v>
      </c>
      <c r="D183" s="9" t="s">
        <v>2504</v>
      </c>
    </row>
    <row r="184" spans="1:4" x14ac:dyDescent="0.25">
      <c r="A184" t="s">
        <v>2506</v>
      </c>
      <c r="B184" s="165" t="s">
        <v>2516</v>
      </c>
      <c r="C184" s="167"/>
      <c r="D184" t="s">
        <v>2760</v>
      </c>
    </row>
    <row r="185" spans="1:4" x14ac:dyDescent="0.25">
      <c r="A185" t="s">
        <v>2512</v>
      </c>
      <c r="B185" s="165" t="s">
        <v>2517</v>
      </c>
      <c r="C185" s="168"/>
      <c r="D185" t="s">
        <v>3030</v>
      </c>
    </row>
    <row r="186" spans="1:4" x14ac:dyDescent="0.25">
      <c r="A186" t="s">
        <v>2511</v>
      </c>
      <c r="B186" s="20" t="s">
        <v>2522</v>
      </c>
      <c r="C186" s="170"/>
      <c r="D186" t="s">
        <v>3031</v>
      </c>
    </row>
    <row r="187" spans="1:4" x14ac:dyDescent="0.25">
      <c r="A187" t="s">
        <v>2547</v>
      </c>
      <c r="B187" s="20" t="s">
        <v>2541</v>
      </c>
      <c r="C187" s="179"/>
      <c r="D187" t="s">
        <v>3032</v>
      </c>
    </row>
    <row r="188" spans="1:4" x14ac:dyDescent="0.25">
      <c r="A188" t="s">
        <v>2548</v>
      </c>
      <c r="B188" s="20" t="s">
        <v>2367</v>
      </c>
      <c r="C188" s="178"/>
      <c r="D188" t="s">
        <v>3033</v>
      </c>
    </row>
    <row r="189" spans="1:4" x14ac:dyDescent="0.25">
      <c r="A189" t="s">
        <v>2519</v>
      </c>
      <c r="B189" s="165" t="s">
        <v>2520</v>
      </c>
      <c r="C189" s="169"/>
      <c r="D189" t="s">
        <v>3034</v>
      </c>
    </row>
    <row r="190" spans="1:4" x14ac:dyDescent="0.25">
      <c r="A190" t="s">
        <v>2528</v>
      </c>
      <c r="B190" s="20" t="s">
        <v>2524</v>
      </c>
      <c r="C190" s="175"/>
      <c r="D190" t="s">
        <v>3035</v>
      </c>
    </row>
    <row r="191" spans="1:4" x14ac:dyDescent="0.25">
      <c r="A191" t="s">
        <v>2513</v>
      </c>
      <c r="B191" s="165" t="s">
        <v>2514</v>
      </c>
      <c r="C191" s="161"/>
      <c r="D191" t="s">
        <v>3036</v>
      </c>
    </row>
    <row r="192" spans="1:4" x14ac:dyDescent="0.25">
      <c r="A192" t="s">
        <v>2526</v>
      </c>
      <c r="B192" s="20" t="s">
        <v>2542</v>
      </c>
      <c r="C192" s="174"/>
      <c r="D192" t="s">
        <v>2579</v>
      </c>
    </row>
    <row r="193" spans="1:4" x14ac:dyDescent="0.25">
      <c r="A193" t="s">
        <v>2550</v>
      </c>
      <c r="B193" s="20" t="s">
        <v>2544</v>
      </c>
      <c r="C193" s="180"/>
      <c r="D193" t="s">
        <v>3037</v>
      </c>
    </row>
    <row r="194" spans="1:4" x14ac:dyDescent="0.25">
      <c r="A194" t="s">
        <v>2593</v>
      </c>
      <c r="B194" s="165" t="s">
        <v>2595</v>
      </c>
      <c r="C194" s="183"/>
      <c r="D194" t="s">
        <v>3038</v>
      </c>
    </row>
    <row r="195" spans="1:4" x14ac:dyDescent="0.25">
      <c r="A195" t="s">
        <v>2546</v>
      </c>
      <c r="B195" s="20" t="s">
        <v>2543</v>
      </c>
      <c r="C195" s="181"/>
      <c r="D195" t="s">
        <v>3039</v>
      </c>
    </row>
    <row r="196" spans="1:4" x14ac:dyDescent="0.25">
      <c r="A196" t="s">
        <v>2500</v>
      </c>
      <c r="B196" s="166" t="s">
        <v>2507</v>
      </c>
      <c r="C196" s="162"/>
      <c r="D196" t="s">
        <v>2580</v>
      </c>
    </row>
    <row r="197" spans="1:4" x14ac:dyDescent="0.25">
      <c r="A197" t="s">
        <v>2527</v>
      </c>
      <c r="B197" s="20" t="s">
        <v>2523</v>
      </c>
      <c r="C197" s="173"/>
      <c r="D197" t="s">
        <v>3040</v>
      </c>
    </row>
    <row r="198" spans="1:4" x14ac:dyDescent="0.25">
      <c r="A198" t="s">
        <v>2594</v>
      </c>
      <c r="B198" s="165">
        <v>740000</v>
      </c>
      <c r="C198" s="184"/>
      <c r="D198" t="s">
        <v>3041</v>
      </c>
    </row>
    <row r="199" spans="1:4" x14ac:dyDescent="0.25">
      <c r="A199" t="s">
        <v>2529</v>
      </c>
      <c r="B199" s="20" t="s">
        <v>2525</v>
      </c>
      <c r="C199" s="176"/>
      <c r="D199" t="s">
        <v>3042</v>
      </c>
    </row>
    <row r="200" spans="1:4" x14ac:dyDescent="0.25">
      <c r="A200" t="s">
        <v>2536</v>
      </c>
      <c r="B200" s="20" t="s">
        <v>2535</v>
      </c>
      <c r="C200" s="177"/>
      <c r="D200" t="s">
        <v>3043</v>
      </c>
    </row>
    <row r="201" spans="1:4" x14ac:dyDescent="0.25">
      <c r="A201" t="s">
        <v>2551</v>
      </c>
      <c r="B201" s="20" t="s">
        <v>2545</v>
      </c>
      <c r="C201" s="182"/>
      <c r="D201" t="s">
        <v>3044</v>
      </c>
    </row>
    <row r="202" spans="1:4" x14ac:dyDescent="0.25">
      <c r="A202" t="s">
        <v>2510</v>
      </c>
      <c r="B202" s="165" t="s">
        <v>2515</v>
      </c>
      <c r="C202" s="171"/>
      <c r="D202" t="s">
        <v>3045</v>
      </c>
    </row>
    <row r="203" spans="1:4" x14ac:dyDescent="0.25">
      <c r="A203" t="s">
        <v>3057</v>
      </c>
      <c r="B203" s="193" t="s">
        <v>3050</v>
      </c>
      <c r="C203" s="192"/>
      <c r="D203" t="s">
        <v>3046</v>
      </c>
    </row>
    <row r="204" spans="1:4" x14ac:dyDescent="0.25">
      <c r="A204" t="s">
        <v>3054</v>
      </c>
      <c r="B204" s="165" t="s">
        <v>3051</v>
      </c>
      <c r="C204" s="194"/>
      <c r="D204" t="s">
        <v>3047</v>
      </c>
    </row>
    <row r="205" spans="1:4" x14ac:dyDescent="0.25">
      <c r="A205" t="s">
        <v>3055</v>
      </c>
      <c r="B205" t="s">
        <v>3052</v>
      </c>
      <c r="C205" s="195"/>
      <c r="D205" t="s">
        <v>3048</v>
      </c>
    </row>
    <row r="206" spans="1:4" x14ac:dyDescent="0.25">
      <c r="A206" t="s">
        <v>3056</v>
      </c>
      <c r="B206" s="17" t="s">
        <v>3053</v>
      </c>
      <c r="C206" s="196"/>
      <c r="D206" t="s">
        <v>3049</v>
      </c>
    </row>
    <row r="208" spans="1:4" x14ac:dyDescent="0.25">
      <c r="A208" s="42" t="s">
        <v>2581</v>
      </c>
      <c r="B208" s="163"/>
      <c r="C208" s="156"/>
      <c r="D208" s="156"/>
    </row>
    <row r="209" spans="1:4" x14ac:dyDescent="0.25">
      <c r="A209" s="9" t="s">
        <v>2501</v>
      </c>
      <c r="B209" s="164" t="s">
        <v>2502</v>
      </c>
      <c r="C209" s="9" t="s">
        <v>2503</v>
      </c>
      <c r="D209" s="9" t="s">
        <v>2504</v>
      </c>
    </row>
    <row r="210" spans="1:4" x14ac:dyDescent="0.25">
      <c r="A210" t="s">
        <v>2513</v>
      </c>
      <c r="B210" s="165" t="s">
        <v>2514</v>
      </c>
      <c r="C210" s="161"/>
      <c r="D210" t="s">
        <v>126</v>
      </c>
    </row>
    <row r="211" spans="1:4" x14ac:dyDescent="0.25">
      <c r="A211" t="s">
        <v>2519</v>
      </c>
      <c r="B211" s="165" t="s">
        <v>2520</v>
      </c>
      <c r="C211" s="169"/>
      <c r="D211" t="s">
        <v>125</v>
      </c>
    </row>
    <row r="212" spans="1:4" x14ac:dyDescent="0.25">
      <c r="A212" t="s">
        <v>2526</v>
      </c>
      <c r="B212" s="20" t="s">
        <v>2542</v>
      </c>
      <c r="C212" s="174"/>
      <c r="D212" t="s">
        <v>124</v>
      </c>
    </row>
    <row r="213" spans="1:4" x14ac:dyDescent="0.25">
      <c r="A213" t="s">
        <v>2527</v>
      </c>
      <c r="B213" s="20" t="s">
        <v>2523</v>
      </c>
      <c r="C213" s="173"/>
      <c r="D213" t="s">
        <v>122</v>
      </c>
    </row>
    <row r="214" spans="1:4" x14ac:dyDescent="0.25">
      <c r="A214" t="s">
        <v>2512</v>
      </c>
      <c r="B214" s="165" t="s">
        <v>2517</v>
      </c>
      <c r="C214" s="168"/>
      <c r="D214" t="s">
        <v>121</v>
      </c>
    </row>
    <row r="216" spans="1:4" x14ac:dyDescent="0.25">
      <c r="A216" s="42" t="s">
        <v>2582</v>
      </c>
      <c r="B216" s="163"/>
      <c r="C216" s="156"/>
      <c r="D216" s="156"/>
    </row>
    <row r="217" spans="1:4" x14ac:dyDescent="0.25">
      <c r="A217" s="9" t="s">
        <v>2501</v>
      </c>
      <c r="B217" s="164" t="s">
        <v>2502</v>
      </c>
      <c r="C217" s="9" t="s">
        <v>2503</v>
      </c>
      <c r="D217" s="9" t="s">
        <v>2504</v>
      </c>
    </row>
    <row r="218" spans="1:4" x14ac:dyDescent="0.25">
      <c r="A218" t="s">
        <v>2500</v>
      </c>
      <c r="B218" s="166" t="s">
        <v>2507</v>
      </c>
      <c r="C218" s="162"/>
      <c r="D218" t="s">
        <v>165</v>
      </c>
    </row>
    <row r="219" spans="1:4" x14ac:dyDescent="0.25">
      <c r="A219" t="s">
        <v>2519</v>
      </c>
      <c r="B219" s="165" t="s">
        <v>2520</v>
      </c>
      <c r="C219" s="169"/>
      <c r="D219" t="s">
        <v>280</v>
      </c>
    </row>
    <row r="220" spans="1:4" x14ac:dyDescent="0.25">
      <c r="A220" t="s">
        <v>2506</v>
      </c>
      <c r="B220" s="165" t="s">
        <v>2516</v>
      </c>
      <c r="C220" s="167"/>
      <c r="D220" t="s">
        <v>281</v>
      </c>
    </row>
    <row r="222" spans="1:4" x14ac:dyDescent="0.25">
      <c r="A222" s="42" t="s">
        <v>2621</v>
      </c>
      <c r="B222" s="163"/>
      <c r="C222" s="156"/>
      <c r="D222" s="156"/>
    </row>
    <row r="223" spans="1:4" x14ac:dyDescent="0.25">
      <c r="A223" s="9" t="s">
        <v>2501</v>
      </c>
      <c r="B223" s="164" t="s">
        <v>2502</v>
      </c>
      <c r="C223" s="9" t="s">
        <v>2503</v>
      </c>
      <c r="D223" s="9" t="s">
        <v>2504</v>
      </c>
    </row>
    <row r="224" spans="1:4" x14ac:dyDescent="0.25">
      <c r="A224" t="s">
        <v>2511</v>
      </c>
      <c r="B224" s="20" t="s">
        <v>2522</v>
      </c>
      <c r="C224" s="170"/>
      <c r="D224" t="s">
        <v>2471</v>
      </c>
    </row>
    <row r="225" spans="1:4" x14ac:dyDescent="0.25">
      <c r="A225" t="s">
        <v>2526</v>
      </c>
      <c r="B225" s="20" t="s">
        <v>2542</v>
      </c>
      <c r="C225" s="174"/>
      <c r="D225" t="s">
        <v>93</v>
      </c>
    </row>
    <row r="226" spans="1:4" x14ac:dyDescent="0.25">
      <c r="A226" t="s">
        <v>2512</v>
      </c>
      <c r="B226" s="165" t="s">
        <v>2517</v>
      </c>
      <c r="C226" s="168"/>
      <c r="D226" t="s">
        <v>87</v>
      </c>
    </row>
    <row r="227" spans="1:4" x14ac:dyDescent="0.25">
      <c r="A227" t="s">
        <v>2546</v>
      </c>
      <c r="B227" s="20" t="s">
        <v>2543</v>
      </c>
      <c r="C227" s="181"/>
      <c r="D227" t="s">
        <v>2622</v>
      </c>
    </row>
    <row r="228" spans="1:4" x14ac:dyDescent="0.25">
      <c r="A228" t="s">
        <v>2527</v>
      </c>
      <c r="B228" s="20" t="s">
        <v>2523</v>
      </c>
      <c r="C228" s="173"/>
      <c r="D228" t="s">
        <v>2623</v>
      </c>
    </row>
    <row r="229" spans="1:4" x14ac:dyDescent="0.25">
      <c r="A229" t="s">
        <v>2519</v>
      </c>
      <c r="B229" s="165" t="s">
        <v>2520</v>
      </c>
      <c r="C229" s="169"/>
      <c r="D229" t="s">
        <v>98</v>
      </c>
    </row>
    <row r="230" spans="1:4" x14ac:dyDescent="0.25">
      <c r="A230" t="s">
        <v>2528</v>
      </c>
      <c r="B230" s="20" t="s">
        <v>2524</v>
      </c>
      <c r="C230" s="175"/>
      <c r="D230" t="s">
        <v>97</v>
      </c>
    </row>
    <row r="231" spans="1:4" x14ac:dyDescent="0.25">
      <c r="A231" t="s">
        <v>2513</v>
      </c>
      <c r="B231" s="165" t="s">
        <v>2514</v>
      </c>
      <c r="C231" s="161"/>
      <c r="D231" t="s">
        <v>96</v>
      </c>
    </row>
    <row r="232" spans="1:4" x14ac:dyDescent="0.25">
      <c r="A232" t="s">
        <v>2506</v>
      </c>
      <c r="B232" s="165" t="s">
        <v>2516</v>
      </c>
      <c r="C232" s="167"/>
      <c r="D232" t="s">
        <v>95</v>
      </c>
    </row>
    <row r="234" spans="1:4" x14ac:dyDescent="0.25">
      <c r="A234" s="42" t="s">
        <v>2626</v>
      </c>
      <c r="B234" s="163"/>
      <c r="C234" s="156"/>
      <c r="D234" s="156"/>
    </row>
    <row r="235" spans="1:4" x14ac:dyDescent="0.25">
      <c r="A235" s="9" t="s">
        <v>2501</v>
      </c>
      <c r="B235" s="164" t="s">
        <v>2502</v>
      </c>
      <c r="C235" s="9" t="s">
        <v>2503</v>
      </c>
      <c r="D235" s="9" t="s">
        <v>2504</v>
      </c>
    </row>
    <row r="236" spans="1:4" x14ac:dyDescent="0.25">
      <c r="A236" t="s">
        <v>2511</v>
      </c>
      <c r="B236" s="20" t="s">
        <v>2522</v>
      </c>
      <c r="C236" s="170"/>
      <c r="D236" t="s">
        <v>2471</v>
      </c>
    </row>
    <row r="237" spans="1:4" x14ac:dyDescent="0.25">
      <c r="A237" t="s">
        <v>2529</v>
      </c>
      <c r="B237" s="20" t="s">
        <v>2525</v>
      </c>
      <c r="C237" s="176"/>
      <c r="D237" t="s">
        <v>2584</v>
      </c>
    </row>
    <row r="238" spans="1:4" x14ac:dyDescent="0.25">
      <c r="A238" t="s">
        <v>2519</v>
      </c>
      <c r="B238" s="165" t="s">
        <v>2520</v>
      </c>
      <c r="C238" s="169"/>
      <c r="D238" t="s">
        <v>92</v>
      </c>
    </row>
    <row r="239" spans="1:4" x14ac:dyDescent="0.25">
      <c r="A239" t="s">
        <v>2526</v>
      </c>
      <c r="B239" s="20" t="s">
        <v>2542</v>
      </c>
      <c r="C239" s="174"/>
      <c r="D239" t="s">
        <v>93</v>
      </c>
    </row>
    <row r="240" spans="1:4" x14ac:dyDescent="0.25">
      <c r="A240" t="s">
        <v>2512</v>
      </c>
      <c r="B240" s="165" t="s">
        <v>2517</v>
      </c>
      <c r="C240" s="168"/>
      <c r="D240" t="s">
        <v>87</v>
      </c>
    </row>
    <row r="241" spans="1:4" x14ac:dyDescent="0.25">
      <c r="A241" t="s">
        <v>2527</v>
      </c>
      <c r="B241" s="20" t="s">
        <v>2523</v>
      </c>
      <c r="C241" s="173"/>
      <c r="D241" t="s">
        <v>2624</v>
      </c>
    </row>
    <row r="242" spans="1:4" x14ac:dyDescent="0.25">
      <c r="A242" t="s">
        <v>2506</v>
      </c>
      <c r="B242" s="165" t="s">
        <v>2516</v>
      </c>
      <c r="C242" s="167"/>
      <c r="D242" t="s">
        <v>447</v>
      </c>
    </row>
    <row r="243" spans="1:4" x14ac:dyDescent="0.25">
      <c r="A243" t="s">
        <v>2593</v>
      </c>
      <c r="B243" s="165" t="s">
        <v>2595</v>
      </c>
      <c r="C243" s="183"/>
      <c r="D243" t="s">
        <v>2592</v>
      </c>
    </row>
    <row r="244" spans="1:4" x14ac:dyDescent="0.25">
      <c r="A244" t="s">
        <v>2594</v>
      </c>
      <c r="B244" s="165">
        <v>740000</v>
      </c>
      <c r="C244" s="184"/>
      <c r="D244" t="s">
        <v>2468</v>
      </c>
    </row>
    <row r="245" spans="1:4" x14ac:dyDescent="0.25">
      <c r="A245" t="s">
        <v>2513</v>
      </c>
      <c r="B245" s="165" t="s">
        <v>2514</v>
      </c>
      <c r="C245" s="161"/>
      <c r="D245" t="s">
        <v>2625</v>
      </c>
    </row>
    <row r="247" spans="1:4" x14ac:dyDescent="0.25">
      <c r="A247" s="42" t="s">
        <v>3514</v>
      </c>
      <c r="B247" s="163"/>
      <c r="C247" s="156"/>
      <c r="D247" s="156"/>
    </row>
    <row r="248" spans="1:4" x14ac:dyDescent="0.25">
      <c r="A248" s="9" t="s">
        <v>2501</v>
      </c>
      <c r="B248" s="164" t="s">
        <v>2502</v>
      </c>
      <c r="C248" s="9" t="s">
        <v>2503</v>
      </c>
      <c r="D248" s="9" t="s">
        <v>2504</v>
      </c>
    </row>
    <row r="249" spans="1:4" x14ac:dyDescent="0.25">
      <c r="A249" t="s">
        <v>2548</v>
      </c>
      <c r="B249" s="20" t="s">
        <v>2367</v>
      </c>
      <c r="C249" s="178"/>
      <c r="D249" t="s">
        <v>3522</v>
      </c>
    </row>
    <row r="250" spans="1:4" x14ac:dyDescent="0.25">
      <c r="A250" t="s">
        <v>2526</v>
      </c>
      <c r="B250" s="20" t="s">
        <v>2542</v>
      </c>
      <c r="C250" s="174"/>
      <c r="D250" t="s">
        <v>3523</v>
      </c>
    </row>
    <row r="251" spans="1:4" x14ac:dyDescent="0.25">
      <c r="A251" t="s">
        <v>2547</v>
      </c>
      <c r="B251" s="20" t="s">
        <v>2541</v>
      </c>
      <c r="C251" s="179"/>
      <c r="D251" t="s">
        <v>3524</v>
      </c>
    </row>
    <row r="252" spans="1:4" x14ac:dyDescent="0.25">
      <c r="A252" t="s">
        <v>2512</v>
      </c>
      <c r="B252" s="165" t="s">
        <v>2517</v>
      </c>
      <c r="C252" s="168"/>
      <c r="D252" t="s">
        <v>3525</v>
      </c>
    </row>
    <row r="253" spans="1:4" x14ac:dyDescent="0.25">
      <c r="A253" t="s">
        <v>2527</v>
      </c>
      <c r="B253" s="20" t="s">
        <v>2523</v>
      </c>
      <c r="C253" s="173"/>
      <c r="D253" t="s">
        <v>3526</v>
      </c>
    </row>
    <row r="254" spans="1:4" x14ac:dyDescent="0.25">
      <c r="A254" t="s">
        <v>2506</v>
      </c>
      <c r="B254" s="165" t="s">
        <v>2516</v>
      </c>
      <c r="C254" s="167"/>
      <c r="D254" t="s">
        <v>3527</v>
      </c>
    </row>
    <row r="255" spans="1:4" x14ac:dyDescent="0.25">
      <c r="A255" t="s">
        <v>2528</v>
      </c>
      <c r="B255" s="20" t="s">
        <v>2524</v>
      </c>
      <c r="C255" s="175"/>
      <c r="D255" t="s">
        <v>3528</v>
      </c>
    </row>
    <row r="256" spans="1:4" x14ac:dyDescent="0.25">
      <c r="A256" t="s">
        <v>2551</v>
      </c>
      <c r="B256" s="20" t="s">
        <v>2545</v>
      </c>
      <c r="C256" s="182"/>
      <c r="D256" t="s">
        <v>3529</v>
      </c>
    </row>
    <row r="258" spans="1:4" x14ac:dyDescent="0.25">
      <c r="A258" s="42" t="s">
        <v>2627</v>
      </c>
      <c r="B258" s="163"/>
      <c r="C258" s="156"/>
      <c r="D258" s="156"/>
    </row>
    <row r="259" spans="1:4" x14ac:dyDescent="0.25">
      <c r="A259" s="9" t="s">
        <v>2501</v>
      </c>
      <c r="B259" s="164" t="s">
        <v>2502</v>
      </c>
      <c r="C259" s="9" t="s">
        <v>2503</v>
      </c>
      <c r="D259" s="9" t="s">
        <v>2504</v>
      </c>
    </row>
    <row r="260" spans="1:4" x14ac:dyDescent="0.25">
      <c r="A260" t="s">
        <v>2511</v>
      </c>
      <c r="B260" s="20" t="s">
        <v>2522</v>
      </c>
      <c r="C260" s="170"/>
      <c r="D260" t="s">
        <v>2471</v>
      </c>
    </row>
    <row r="261" spans="1:4" x14ac:dyDescent="0.25">
      <c r="A261" t="s">
        <v>2506</v>
      </c>
      <c r="B261" s="165" t="s">
        <v>2516</v>
      </c>
      <c r="C261" s="167"/>
      <c r="D261" t="s">
        <v>447</v>
      </c>
    </row>
    <row r="262" spans="1:4" x14ac:dyDescent="0.25">
      <c r="A262" t="s">
        <v>2529</v>
      </c>
      <c r="B262" s="20" t="s">
        <v>2525</v>
      </c>
      <c r="C262" s="176"/>
      <c r="D262" t="s">
        <v>2584</v>
      </c>
    </row>
    <row r="263" spans="1:4" x14ac:dyDescent="0.25">
      <c r="A263" t="s">
        <v>2519</v>
      </c>
      <c r="B263" s="165" t="s">
        <v>2520</v>
      </c>
      <c r="C263" s="169"/>
      <c r="D263" t="s">
        <v>92</v>
      </c>
    </row>
    <row r="264" spans="1:4" x14ac:dyDescent="0.25">
      <c r="A264" t="s">
        <v>2546</v>
      </c>
      <c r="B264" s="20" t="s">
        <v>2543</v>
      </c>
      <c r="C264" s="181"/>
      <c r="D264" t="s">
        <v>2620</v>
      </c>
    </row>
    <row r="265" spans="1:4" x14ac:dyDescent="0.25">
      <c r="A265" t="s">
        <v>2593</v>
      </c>
      <c r="B265" s="165" t="s">
        <v>2595</v>
      </c>
      <c r="C265" s="183"/>
      <c r="D265" t="s">
        <v>2592</v>
      </c>
    </row>
    <row r="266" spans="1:4" x14ac:dyDescent="0.25">
      <c r="A266" t="s">
        <v>2513</v>
      </c>
      <c r="B266" s="165" t="s">
        <v>2514</v>
      </c>
      <c r="C266" s="161"/>
      <c r="D266" t="s">
        <v>2625</v>
      </c>
    </row>
    <row r="267" spans="1:4" x14ac:dyDescent="0.25">
      <c r="A267" t="s">
        <v>2527</v>
      </c>
      <c r="B267" s="20" t="s">
        <v>2523</v>
      </c>
      <c r="C267" s="173"/>
      <c r="D267" t="s">
        <v>2624</v>
      </c>
    </row>
    <row r="268" spans="1:4" x14ac:dyDescent="0.25">
      <c r="A268" t="s">
        <v>2512</v>
      </c>
      <c r="B268" s="165" t="s">
        <v>2517</v>
      </c>
      <c r="C268" s="168"/>
      <c r="D268" t="s">
        <v>87</v>
      </c>
    </row>
    <row r="269" spans="1:4" x14ac:dyDescent="0.25">
      <c r="A269" t="s">
        <v>2526</v>
      </c>
      <c r="B269" s="20" t="s">
        <v>2542</v>
      </c>
      <c r="C269" s="174"/>
      <c r="D269" t="s">
        <v>93</v>
      </c>
    </row>
    <row r="271" spans="1:4" x14ac:dyDescent="0.25">
      <c r="A271" s="42" t="s">
        <v>2601</v>
      </c>
      <c r="B271" s="163"/>
      <c r="C271" s="156"/>
      <c r="D271" s="156"/>
    </row>
    <row r="272" spans="1:4" x14ac:dyDescent="0.25">
      <c r="A272" s="9" t="s">
        <v>2501</v>
      </c>
      <c r="B272" s="164" t="s">
        <v>2502</v>
      </c>
      <c r="C272" s="9" t="s">
        <v>2503</v>
      </c>
      <c r="D272" s="9" t="s">
        <v>2504</v>
      </c>
    </row>
    <row r="273" spans="1:4" x14ac:dyDescent="0.25">
      <c r="A273" t="s">
        <v>2511</v>
      </c>
      <c r="B273" s="20" t="s">
        <v>2522</v>
      </c>
      <c r="C273" s="170"/>
      <c r="D273" t="s">
        <v>437</v>
      </c>
    </row>
    <row r="274" spans="1:4" x14ac:dyDescent="0.25">
      <c r="A274" t="s">
        <v>2550</v>
      </c>
      <c r="B274" s="20" t="s">
        <v>2544</v>
      </c>
      <c r="C274" s="180"/>
      <c r="D274" t="s">
        <v>2470</v>
      </c>
    </row>
    <row r="275" spans="1:4" x14ac:dyDescent="0.25">
      <c r="A275" t="s">
        <v>2519</v>
      </c>
      <c r="B275" s="165" t="s">
        <v>2520</v>
      </c>
      <c r="C275" s="169"/>
      <c r="D275" t="s">
        <v>92</v>
      </c>
    </row>
    <row r="276" spans="1:4" x14ac:dyDescent="0.25">
      <c r="A276" t="s">
        <v>2526</v>
      </c>
      <c r="B276" s="20" t="s">
        <v>2542</v>
      </c>
      <c r="C276" s="174"/>
      <c r="D276" t="s">
        <v>2590</v>
      </c>
    </row>
    <row r="277" spans="1:4" x14ac:dyDescent="0.25">
      <c r="A277" t="s">
        <v>2546</v>
      </c>
      <c r="B277" s="20" t="s">
        <v>2543</v>
      </c>
      <c r="C277" s="181"/>
      <c r="D277" t="s">
        <v>2591</v>
      </c>
    </row>
    <row r="278" spans="1:4" x14ac:dyDescent="0.25">
      <c r="A278" t="s">
        <v>2500</v>
      </c>
      <c r="B278" s="166" t="s">
        <v>2507</v>
      </c>
      <c r="C278" s="162"/>
      <c r="D278" t="s">
        <v>89</v>
      </c>
    </row>
    <row r="279" spans="1:4" x14ac:dyDescent="0.25">
      <c r="A279" t="s">
        <v>2528</v>
      </c>
      <c r="B279" s="20" t="s">
        <v>2524</v>
      </c>
      <c r="C279" s="175"/>
      <c r="D279" t="s">
        <v>88</v>
      </c>
    </row>
    <row r="280" spans="1:4" x14ac:dyDescent="0.25">
      <c r="A280" t="s">
        <v>2512</v>
      </c>
      <c r="B280" s="165" t="s">
        <v>2517</v>
      </c>
      <c r="C280" s="168"/>
      <c r="D280" t="s">
        <v>87</v>
      </c>
    </row>
    <row r="281" spans="1:4" x14ac:dyDescent="0.25">
      <c r="A281" t="s">
        <v>2536</v>
      </c>
      <c r="B281" s="20" t="s">
        <v>2535</v>
      </c>
      <c r="C281" s="177"/>
      <c r="D281" t="s">
        <v>444</v>
      </c>
    </row>
    <row r="282" spans="1:4" x14ac:dyDescent="0.25">
      <c r="A282" t="s">
        <v>2506</v>
      </c>
      <c r="B282" s="165" t="s">
        <v>2516</v>
      </c>
      <c r="C282" s="167"/>
      <c r="D282" t="s">
        <v>447</v>
      </c>
    </row>
    <row r="283" spans="1:4" x14ac:dyDescent="0.25">
      <c r="A283" t="s">
        <v>2594</v>
      </c>
      <c r="B283" s="165">
        <v>740000</v>
      </c>
      <c r="C283" s="184"/>
      <c r="D283" t="s">
        <v>2468</v>
      </c>
    </row>
    <row r="284" spans="1:4" x14ac:dyDescent="0.25">
      <c r="B284" s="165"/>
    </row>
    <row r="285" spans="1:4" x14ac:dyDescent="0.25">
      <c r="A285" s="42" t="s">
        <v>2601</v>
      </c>
      <c r="B285" s="163"/>
      <c r="C285" s="156"/>
      <c r="D285" s="156"/>
    </row>
    <row r="286" spans="1:4" x14ac:dyDescent="0.25">
      <c r="A286" s="9" t="s">
        <v>2501</v>
      </c>
      <c r="B286" s="164" t="s">
        <v>2502</v>
      </c>
      <c r="C286" s="9" t="s">
        <v>2503</v>
      </c>
      <c r="D286" s="9" t="s">
        <v>2504</v>
      </c>
    </row>
    <row r="287" spans="1:4" x14ac:dyDescent="0.25">
      <c r="A287" t="s">
        <v>2511</v>
      </c>
      <c r="B287" s="20" t="s">
        <v>2522</v>
      </c>
      <c r="C287" s="170"/>
      <c r="D287" s="348" t="s">
        <v>2471</v>
      </c>
    </row>
    <row r="288" spans="1:4" x14ac:dyDescent="0.25">
      <c r="A288" t="s">
        <v>2551</v>
      </c>
      <c r="B288" s="20" t="s">
        <v>2545</v>
      </c>
      <c r="C288" s="182"/>
      <c r="D288" t="s">
        <v>2583</v>
      </c>
    </row>
    <row r="289" spans="1:4" x14ac:dyDescent="0.25">
      <c r="A289" t="s">
        <v>2519</v>
      </c>
      <c r="B289" s="165" t="s">
        <v>2520</v>
      </c>
      <c r="C289" s="169"/>
      <c r="D289" t="s">
        <v>92</v>
      </c>
    </row>
    <row r="290" spans="1:4" x14ac:dyDescent="0.25">
      <c r="A290" t="s">
        <v>2513</v>
      </c>
      <c r="B290" s="165" t="s">
        <v>2514</v>
      </c>
      <c r="C290" s="161"/>
      <c r="D290" t="s">
        <v>2638</v>
      </c>
    </row>
    <row r="291" spans="1:4" x14ac:dyDescent="0.25">
      <c r="A291" t="s">
        <v>2512</v>
      </c>
      <c r="B291" s="165" t="s">
        <v>2517</v>
      </c>
      <c r="C291" s="168"/>
      <c r="D291" t="s">
        <v>87</v>
      </c>
    </row>
    <row r="292" spans="1:4" x14ac:dyDescent="0.25">
      <c r="A292" t="s">
        <v>2536</v>
      </c>
      <c r="B292" s="20" t="s">
        <v>2535</v>
      </c>
      <c r="C292" s="177"/>
      <c r="D292" t="s">
        <v>444</v>
      </c>
    </row>
    <row r="293" spans="1:4" x14ac:dyDescent="0.25">
      <c r="A293" t="s">
        <v>2506</v>
      </c>
      <c r="B293" s="165" t="s">
        <v>2516</v>
      </c>
      <c r="C293" s="167"/>
      <c r="D293" t="s">
        <v>447</v>
      </c>
    </row>
    <row r="294" spans="1:4" x14ac:dyDescent="0.25">
      <c r="A294" t="s">
        <v>2594</v>
      </c>
      <c r="B294" s="165">
        <v>740000</v>
      </c>
      <c r="C294" s="184"/>
      <c r="D294" t="s">
        <v>2468</v>
      </c>
    </row>
    <row r="295" spans="1:4" x14ac:dyDescent="0.25">
      <c r="A295" t="s">
        <v>2529</v>
      </c>
      <c r="B295" s="20" t="s">
        <v>2525</v>
      </c>
      <c r="C295" s="176"/>
      <c r="D295" t="s">
        <v>2584</v>
      </c>
    </row>
    <row r="296" spans="1:4" x14ac:dyDescent="0.25">
      <c r="A296" t="s">
        <v>2526</v>
      </c>
      <c r="B296" s="20" t="s">
        <v>2542</v>
      </c>
      <c r="C296" s="174"/>
      <c r="D296" t="s">
        <v>93</v>
      </c>
    </row>
    <row r="297" spans="1:4" x14ac:dyDescent="0.25">
      <c r="B297"/>
    </row>
    <row r="298" spans="1:4" x14ac:dyDescent="0.25">
      <c r="A298" s="42" t="s">
        <v>2752</v>
      </c>
      <c r="B298" s="163"/>
      <c r="C298" s="156"/>
      <c r="D298" s="156"/>
    </row>
    <row r="299" spans="1:4" x14ac:dyDescent="0.25">
      <c r="A299" s="9" t="s">
        <v>2501</v>
      </c>
      <c r="B299" s="164" t="s">
        <v>2502</v>
      </c>
      <c r="C299" s="9" t="s">
        <v>2503</v>
      </c>
      <c r="D299" s="9" t="s">
        <v>2504</v>
      </c>
    </row>
    <row r="300" spans="1:4" x14ac:dyDescent="0.25">
      <c r="A300" t="s">
        <v>2511</v>
      </c>
      <c r="B300" s="20" t="s">
        <v>2522</v>
      </c>
      <c r="C300" s="170"/>
      <c r="D300" t="s">
        <v>2471</v>
      </c>
    </row>
    <row r="301" spans="1:4" x14ac:dyDescent="0.25">
      <c r="A301" t="s">
        <v>2526</v>
      </c>
      <c r="B301" s="20" t="s">
        <v>2542</v>
      </c>
      <c r="C301" s="174"/>
      <c r="D301" t="s">
        <v>93</v>
      </c>
    </row>
    <row r="302" spans="1:4" x14ac:dyDescent="0.25">
      <c r="A302" t="s">
        <v>2529</v>
      </c>
      <c r="B302" s="20" t="s">
        <v>2525</v>
      </c>
      <c r="C302" s="176"/>
      <c r="D302" t="s">
        <v>2584</v>
      </c>
    </row>
    <row r="303" spans="1:4" x14ac:dyDescent="0.25">
      <c r="A303" t="s">
        <v>2550</v>
      </c>
      <c r="B303" s="20" t="s">
        <v>2544</v>
      </c>
      <c r="C303" s="180"/>
      <c r="D303" t="s">
        <v>2470</v>
      </c>
    </row>
    <row r="304" spans="1:4" x14ac:dyDescent="0.25">
      <c r="A304" t="s">
        <v>2551</v>
      </c>
      <c r="B304" s="20" t="s">
        <v>2545</v>
      </c>
      <c r="C304" s="182"/>
      <c r="D304" t="s">
        <v>2583</v>
      </c>
    </row>
    <row r="305" spans="1:4" x14ac:dyDescent="0.25">
      <c r="A305" t="s">
        <v>2519</v>
      </c>
      <c r="B305" s="165" t="s">
        <v>2520</v>
      </c>
      <c r="C305" s="169"/>
      <c r="D305" t="s">
        <v>92</v>
      </c>
    </row>
    <row r="306" spans="1:4" x14ac:dyDescent="0.25">
      <c r="A306" t="s">
        <v>2528</v>
      </c>
      <c r="B306" s="20" t="s">
        <v>2524</v>
      </c>
      <c r="C306" s="175"/>
      <c r="D306" t="s">
        <v>2640</v>
      </c>
    </row>
    <row r="307" spans="1:4" x14ac:dyDescent="0.25">
      <c r="A307" t="s">
        <v>2506</v>
      </c>
      <c r="B307" s="165" t="s">
        <v>2516</v>
      </c>
      <c r="C307" s="167"/>
      <c r="D307" t="s">
        <v>2639</v>
      </c>
    </row>
    <row r="308" spans="1:4" x14ac:dyDescent="0.25">
      <c r="A308" t="s">
        <v>2512</v>
      </c>
      <c r="B308" s="165" t="s">
        <v>2517</v>
      </c>
      <c r="C308" s="168"/>
      <c r="D308" t="s">
        <v>87</v>
      </c>
    </row>
    <row r="309" spans="1:4" x14ac:dyDescent="0.25">
      <c r="A309" t="s">
        <v>2513</v>
      </c>
      <c r="B309" s="165" t="s">
        <v>2514</v>
      </c>
      <c r="C309" s="161"/>
      <c r="D309" t="s">
        <v>2638</v>
      </c>
    </row>
    <row r="310" spans="1:4" x14ac:dyDescent="0.25">
      <c r="A310" t="s">
        <v>2594</v>
      </c>
      <c r="B310" s="165">
        <v>740000</v>
      </c>
      <c r="C310" s="184"/>
      <c r="D310" t="s">
        <v>2468</v>
      </c>
    </row>
  </sheetData>
  <pageMargins left="0.7" right="0.7" top="0.75" bottom="0.75" header="0.3" footer="0.3"/>
  <pageSetup orientation="portrait" r:id="rId1"/>
  <ignoredErrors>
    <ignoredError sqref="B161:B162 B165 B68 B140:B145 B33:B42 B60 B171:B181 B271:B273 B58 B208:B221 B275:B279 B47:B50 B96 B184 B191:B194 B196:B203 B19 B280:B282 B22:B23"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F0E3F7-9B93-4A6B-8B66-BEF72252EFBD}">
  <sheetPr>
    <tabColor rgb="FFFFCCFF"/>
  </sheetPr>
  <dimension ref="A1:Q52"/>
  <sheetViews>
    <sheetView zoomScale="65" workbookViewId="0">
      <selection activeCell="G7" sqref="G7"/>
    </sheetView>
  </sheetViews>
  <sheetFormatPr defaultRowHeight="15" x14ac:dyDescent="0.25"/>
  <cols>
    <col min="3" max="3" width="41.5703125" style="351" customWidth="1"/>
    <col min="4" max="4" width="12.85546875" customWidth="1"/>
    <col min="5" max="6" width="8.7109375" style="423"/>
    <col min="7" max="7" width="30.28515625" style="384" customWidth="1"/>
    <col min="8" max="8" width="12.85546875" customWidth="1"/>
    <col min="9" max="11" width="8.7109375" style="424"/>
    <col min="12" max="13" width="20.140625" style="424" customWidth="1"/>
    <col min="14" max="14" width="8.7109375" style="425"/>
    <col min="15" max="16" width="7" customWidth="1"/>
    <col min="17" max="17" width="22.5703125" style="384" customWidth="1"/>
  </cols>
  <sheetData>
    <row r="1" spans="1:17" ht="15.75" thickBot="1" x14ac:dyDescent="0.3">
      <c r="A1" s="354" t="s">
        <v>3763</v>
      </c>
      <c r="B1" s="354" t="s">
        <v>3764</v>
      </c>
      <c r="C1" s="417" t="s">
        <v>3981</v>
      </c>
      <c r="D1" s="417" t="s">
        <v>3982</v>
      </c>
      <c r="E1" s="418" t="s">
        <v>3983</v>
      </c>
      <c r="F1" s="418" t="s">
        <v>3984</v>
      </c>
      <c r="G1" s="419" t="s">
        <v>3985</v>
      </c>
      <c r="H1" s="354" t="s">
        <v>3986</v>
      </c>
      <c r="I1" s="420" t="s">
        <v>3987</v>
      </c>
      <c r="J1" s="420" t="s">
        <v>3988</v>
      </c>
      <c r="K1" s="420" t="s">
        <v>3989</v>
      </c>
      <c r="L1" s="420" t="s">
        <v>3990</v>
      </c>
      <c r="M1" s="420" t="s">
        <v>3991</v>
      </c>
      <c r="N1" s="421" t="s">
        <v>3992</v>
      </c>
      <c r="O1" s="420" t="s">
        <v>3993</v>
      </c>
      <c r="P1" s="420" t="s">
        <v>3994</v>
      </c>
      <c r="Q1" s="422" t="s">
        <v>3995</v>
      </c>
    </row>
    <row r="2" spans="1:17" x14ac:dyDescent="0.25">
      <c r="A2" t="s">
        <v>3765</v>
      </c>
      <c r="B2" t="s">
        <v>3766</v>
      </c>
    </row>
    <row r="3" spans="1:17" x14ac:dyDescent="0.25">
      <c r="A3" t="s">
        <v>3767</v>
      </c>
      <c r="B3" t="s">
        <v>3768</v>
      </c>
    </row>
    <row r="4" spans="1:17" x14ac:dyDescent="0.25">
      <c r="A4" t="s">
        <v>3769</v>
      </c>
      <c r="B4" t="s">
        <v>3770</v>
      </c>
    </row>
    <row r="5" spans="1:17" x14ac:dyDescent="0.25">
      <c r="A5" t="s">
        <v>3771</v>
      </c>
      <c r="B5" t="s">
        <v>3772</v>
      </c>
    </row>
    <row r="6" spans="1:17" x14ac:dyDescent="0.25">
      <c r="A6" t="s">
        <v>3773</v>
      </c>
      <c r="B6" t="s">
        <v>3774</v>
      </c>
      <c r="C6" s="351" t="s">
        <v>3996</v>
      </c>
      <c r="D6">
        <v>1990</v>
      </c>
      <c r="E6" s="423">
        <v>0.4</v>
      </c>
      <c r="F6" s="423">
        <v>1</v>
      </c>
      <c r="G6" s="406">
        <f>ROUND(IF(About!$B$2=$A6,INDEX('State GHG Summary'!$C$1:$AH$1,MATCH('State Targets'!D6,'State GHG Summary'!$C$3:$AH$3,0)),0),0)</f>
        <v>0</v>
      </c>
      <c r="H6" t="s">
        <v>3997</v>
      </c>
      <c r="I6" s="424">
        <v>2030</v>
      </c>
      <c r="J6" s="424">
        <f>IF($E6="","",(1-$E6)*$G6)</f>
        <v>0</v>
      </c>
      <c r="K6" s="424">
        <f>J6</f>
        <v>0</v>
      </c>
      <c r="L6" s="424" t="s">
        <v>3998</v>
      </c>
      <c r="M6" t="s">
        <v>3999</v>
      </c>
      <c r="N6" s="425">
        <v>2045</v>
      </c>
      <c r="O6">
        <f>IF($F6="","",(1-$F6)*$G6)</f>
        <v>0</v>
      </c>
      <c r="P6">
        <f>O6</f>
        <v>0</v>
      </c>
      <c r="Q6" s="384" t="s">
        <v>4000</v>
      </c>
    </row>
    <row r="7" spans="1:17" x14ac:dyDescent="0.25">
      <c r="A7" t="s">
        <v>485</v>
      </c>
      <c r="B7" t="s">
        <v>3775</v>
      </c>
      <c r="C7" s="351" t="s">
        <v>4001</v>
      </c>
      <c r="D7">
        <v>2005</v>
      </c>
      <c r="E7" s="426">
        <v>0.5</v>
      </c>
      <c r="F7" s="426">
        <v>0.9</v>
      </c>
      <c r="G7" s="406">
        <f>ROUND(IF(About!$B$2=$A7,INDEX('State GHG Summary'!$C$1:$AH$1,MATCH('State Targets'!D7,'State GHG Summary'!$C$3:$AH$3,0)),0),0)</f>
        <v>0</v>
      </c>
      <c r="H7" t="s">
        <v>4002</v>
      </c>
      <c r="I7" s="427">
        <v>2030</v>
      </c>
      <c r="J7" s="424">
        <f t="shared" ref="J7:J52" si="0">IF($E7="","",(1-$E7)*$G7)</f>
        <v>0</v>
      </c>
      <c r="K7" s="424">
        <f t="shared" ref="K7:K52" si="1">J7</f>
        <v>0</v>
      </c>
      <c r="L7" s="427" t="s">
        <v>4003</v>
      </c>
      <c r="M7" t="s">
        <v>4004</v>
      </c>
      <c r="N7" s="428">
        <v>2050</v>
      </c>
      <c r="O7">
        <f t="shared" ref="O7:O52" si="2">IF($F7="","",(1-$F7)*$G7)</f>
        <v>0</v>
      </c>
      <c r="P7">
        <f t="shared" ref="P7:P52" si="3">O7</f>
        <v>0</v>
      </c>
      <c r="Q7" s="384" t="s">
        <v>4005</v>
      </c>
    </row>
    <row r="8" spans="1:17" x14ac:dyDescent="0.25">
      <c r="A8" t="s">
        <v>3776</v>
      </c>
      <c r="B8" t="s">
        <v>3777</v>
      </c>
      <c r="C8" s="351" t="s">
        <v>4006</v>
      </c>
      <c r="D8">
        <v>2001</v>
      </c>
      <c r="E8" s="423">
        <v>0.45</v>
      </c>
      <c r="F8" s="423">
        <v>0.8</v>
      </c>
      <c r="G8" s="406">
        <f>ROUND(IF(About!$B$2=$A8,INDEX('State GHG Summary'!$C$1:$AH$1,MATCH('State Targets'!D8,'State GHG Summary'!$C$3:$AH$3,0)),0),0)</f>
        <v>0</v>
      </c>
      <c r="H8" t="s">
        <v>4007</v>
      </c>
      <c r="I8" s="424">
        <v>2030</v>
      </c>
      <c r="J8" s="424">
        <f t="shared" si="0"/>
        <v>0</v>
      </c>
      <c r="K8" s="424">
        <f t="shared" si="1"/>
        <v>0</v>
      </c>
      <c r="L8" s="424" t="s">
        <v>4008</v>
      </c>
      <c r="M8" t="s">
        <v>4009</v>
      </c>
      <c r="N8" s="425">
        <v>2050</v>
      </c>
      <c r="O8">
        <f t="shared" si="2"/>
        <v>0</v>
      </c>
      <c r="P8">
        <f t="shared" si="3"/>
        <v>0</v>
      </c>
      <c r="Q8" s="384" t="s">
        <v>4010</v>
      </c>
    </row>
    <row r="9" spans="1:17" x14ac:dyDescent="0.25">
      <c r="A9" t="s">
        <v>3778</v>
      </c>
      <c r="B9" t="s">
        <v>3778</v>
      </c>
      <c r="J9" s="424" t="str">
        <f t="shared" si="0"/>
        <v/>
      </c>
      <c r="K9" s="424" t="str">
        <f t="shared" si="1"/>
        <v/>
      </c>
      <c r="O9" t="str">
        <f t="shared" si="2"/>
        <v/>
      </c>
      <c r="P9" t="str">
        <f t="shared" si="3"/>
        <v/>
      </c>
    </row>
    <row r="10" spans="1:17" x14ac:dyDescent="0.25">
      <c r="A10" t="s">
        <v>3779</v>
      </c>
      <c r="B10" t="s">
        <v>3780</v>
      </c>
      <c r="C10" s="351" t="s">
        <v>4011</v>
      </c>
      <c r="D10">
        <v>2005</v>
      </c>
      <c r="E10" s="423">
        <v>0.5</v>
      </c>
      <c r="F10" s="423">
        <v>1</v>
      </c>
      <c r="G10" s="406">
        <f>ROUND(IF(About!$B$2=$A10,INDEX('State GHG Summary'!$C$1:$AH$1,MATCH('State Targets'!D10,'State GHG Summary'!$C$3:$AH$3,0)),0),0)</f>
        <v>0</v>
      </c>
      <c r="H10" t="s">
        <v>4002</v>
      </c>
      <c r="I10" s="424">
        <v>2030</v>
      </c>
      <c r="J10" s="424">
        <f t="shared" si="0"/>
        <v>0</v>
      </c>
      <c r="K10" s="424">
        <f t="shared" si="1"/>
        <v>0</v>
      </c>
      <c r="L10" s="424" t="s">
        <v>4012</v>
      </c>
      <c r="M10" t="s">
        <v>4013</v>
      </c>
      <c r="N10" s="425">
        <v>2050</v>
      </c>
      <c r="O10">
        <f t="shared" si="2"/>
        <v>0</v>
      </c>
      <c r="P10">
        <f t="shared" si="3"/>
        <v>0</v>
      </c>
      <c r="Q10" s="384" t="s">
        <v>4014</v>
      </c>
    </row>
    <row r="11" spans="1:17" x14ac:dyDescent="0.25">
      <c r="A11" t="s">
        <v>3781</v>
      </c>
      <c r="B11" t="s">
        <v>3782</v>
      </c>
      <c r="C11" s="351" t="s">
        <v>4015</v>
      </c>
      <c r="D11">
        <v>1990</v>
      </c>
      <c r="E11" s="423">
        <v>0.8</v>
      </c>
      <c r="G11" s="406">
        <f>ROUND(IF(About!$B$2=$A11,INDEX('State GHG Summary'!$C$1:$AH$1,MATCH('State Targets'!D11,'State GHG Summary'!$C$3:$AH$3,0)),0),0)</f>
        <v>0</v>
      </c>
      <c r="H11" t="s">
        <v>4016</v>
      </c>
      <c r="I11" s="424">
        <v>2050</v>
      </c>
      <c r="J11" s="424">
        <f t="shared" si="0"/>
        <v>0</v>
      </c>
      <c r="K11" s="424">
        <f t="shared" si="1"/>
        <v>0</v>
      </c>
      <c r="L11" s="424" t="s">
        <v>4017</v>
      </c>
      <c r="O11" t="str">
        <f t="shared" si="2"/>
        <v/>
      </c>
      <c r="P11" t="str">
        <f t="shared" si="3"/>
        <v/>
      </c>
    </row>
    <row r="12" spans="1:17" x14ac:dyDescent="0.25">
      <c r="A12" t="s">
        <v>3783</v>
      </c>
      <c r="B12" t="s">
        <v>3784</v>
      </c>
      <c r="J12" s="424" t="str">
        <f t="shared" si="0"/>
        <v/>
      </c>
      <c r="K12" s="424" t="str">
        <f t="shared" si="1"/>
        <v/>
      </c>
      <c r="O12" t="str">
        <f t="shared" si="2"/>
        <v/>
      </c>
      <c r="P12" t="str">
        <f t="shared" si="3"/>
        <v/>
      </c>
    </row>
    <row r="13" spans="1:17" x14ac:dyDescent="0.25">
      <c r="A13" t="s">
        <v>3785</v>
      </c>
      <c r="B13" t="s">
        <v>3786</v>
      </c>
      <c r="J13" s="424" t="str">
        <f t="shared" si="0"/>
        <v/>
      </c>
      <c r="K13" s="424" t="str">
        <f t="shared" si="1"/>
        <v/>
      </c>
      <c r="O13" t="str">
        <f t="shared" si="2"/>
        <v/>
      </c>
      <c r="P13" t="str">
        <f t="shared" si="3"/>
        <v/>
      </c>
    </row>
    <row r="14" spans="1:17" x14ac:dyDescent="0.25">
      <c r="A14" t="s">
        <v>3787</v>
      </c>
      <c r="B14" t="s">
        <v>3788</v>
      </c>
      <c r="J14" s="424" t="str">
        <f t="shared" si="0"/>
        <v/>
      </c>
      <c r="K14" s="424" t="str">
        <f t="shared" si="1"/>
        <v/>
      </c>
      <c r="O14" t="str">
        <f t="shared" si="2"/>
        <v/>
      </c>
      <c r="P14" t="str">
        <f t="shared" si="3"/>
        <v/>
      </c>
    </row>
    <row r="15" spans="1:17" x14ac:dyDescent="0.25">
      <c r="A15" t="s">
        <v>3789</v>
      </c>
      <c r="B15" t="s">
        <v>3790</v>
      </c>
      <c r="J15" s="424" t="str">
        <f t="shared" si="0"/>
        <v/>
      </c>
      <c r="K15" s="424" t="str">
        <f t="shared" si="1"/>
        <v/>
      </c>
      <c r="O15" t="str">
        <f t="shared" si="2"/>
        <v/>
      </c>
      <c r="P15" t="str">
        <f t="shared" si="3"/>
        <v/>
      </c>
    </row>
    <row r="16" spans="1:17" x14ac:dyDescent="0.25">
      <c r="A16" t="s">
        <v>3791</v>
      </c>
      <c r="B16" t="s">
        <v>3792</v>
      </c>
      <c r="J16" s="424" t="str">
        <f t="shared" si="0"/>
        <v/>
      </c>
      <c r="K16" s="424" t="str">
        <f t="shared" si="1"/>
        <v/>
      </c>
      <c r="O16" t="str">
        <f t="shared" si="2"/>
        <v/>
      </c>
      <c r="P16" t="str">
        <f t="shared" si="3"/>
        <v/>
      </c>
    </row>
    <row r="17" spans="1:17" x14ac:dyDescent="0.25">
      <c r="A17" t="s">
        <v>3793</v>
      </c>
      <c r="B17" t="s">
        <v>3794</v>
      </c>
      <c r="J17" s="424" t="str">
        <f t="shared" si="0"/>
        <v/>
      </c>
      <c r="K17" s="424" t="str">
        <f t="shared" si="1"/>
        <v/>
      </c>
      <c r="O17" t="str">
        <f t="shared" si="2"/>
        <v/>
      </c>
      <c r="P17" t="str">
        <f t="shared" si="3"/>
        <v/>
      </c>
    </row>
    <row r="18" spans="1:17" x14ac:dyDescent="0.25">
      <c r="A18" t="s">
        <v>3795</v>
      </c>
      <c r="B18" t="s">
        <v>3796</v>
      </c>
      <c r="J18" s="424" t="str">
        <f t="shared" si="0"/>
        <v/>
      </c>
      <c r="K18" s="424" t="str">
        <f t="shared" si="1"/>
        <v/>
      </c>
      <c r="O18" t="str">
        <f t="shared" si="2"/>
        <v/>
      </c>
      <c r="P18" t="str">
        <f t="shared" si="3"/>
        <v/>
      </c>
    </row>
    <row r="19" spans="1:17" x14ac:dyDescent="0.25">
      <c r="A19" t="s">
        <v>3797</v>
      </c>
      <c r="B19" t="s">
        <v>3798</v>
      </c>
      <c r="C19" s="351" t="s">
        <v>4018</v>
      </c>
      <c r="D19">
        <v>1990</v>
      </c>
      <c r="E19" s="423">
        <v>0.2</v>
      </c>
      <c r="G19" s="406">
        <f>ROUND(IF(About!$B$2=$A19,INDEX('State GHG Summary'!$C$1:$AH$1,MATCH('State Targets'!D19,'State GHG Summary'!$C$3:$AH$3,0)),0),0)</f>
        <v>0</v>
      </c>
      <c r="H19" t="s">
        <v>4019</v>
      </c>
      <c r="I19" s="424">
        <v>2030</v>
      </c>
      <c r="J19" s="424">
        <f t="shared" si="0"/>
        <v>0</v>
      </c>
      <c r="K19" s="424">
        <f t="shared" si="1"/>
        <v>0</v>
      </c>
      <c r="L19" s="424"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3799</v>
      </c>
      <c r="B20" t="s">
        <v>3800</v>
      </c>
      <c r="C20" s="351" t="s">
        <v>4020</v>
      </c>
      <c r="D20">
        <v>2005</v>
      </c>
      <c r="E20" s="423">
        <v>0.45</v>
      </c>
      <c r="F20" s="423">
        <v>1</v>
      </c>
      <c r="G20" s="406">
        <f>ROUND(IF(About!$B$2=$A20,INDEX('State GHG Summary'!$C$1:$AH$1,MATCH('State Targets'!D20,'State GHG Summary'!$C$3:$AH$3,0)),0),0)</f>
        <v>0</v>
      </c>
      <c r="H20" t="s">
        <v>4021</v>
      </c>
      <c r="I20" s="424">
        <v>2030</v>
      </c>
      <c r="J20" s="424">
        <f t="shared" si="0"/>
        <v>0</v>
      </c>
      <c r="K20" s="424">
        <f t="shared" si="1"/>
        <v>0</v>
      </c>
      <c r="L20" s="424" t="s">
        <v>4022</v>
      </c>
      <c r="M20" t="s">
        <v>4013</v>
      </c>
      <c r="N20" s="425">
        <v>2050</v>
      </c>
      <c r="O20">
        <f t="shared" si="2"/>
        <v>0</v>
      </c>
      <c r="P20">
        <f t="shared" si="3"/>
        <v>0</v>
      </c>
      <c r="Q20" t="s">
        <v>4023</v>
      </c>
    </row>
    <row r="21" spans="1:17" x14ac:dyDescent="0.25">
      <c r="A21" t="s">
        <v>3801</v>
      </c>
      <c r="B21" t="s">
        <v>3802</v>
      </c>
      <c r="C21" s="351" t="s">
        <v>4024</v>
      </c>
      <c r="D21">
        <v>1990</v>
      </c>
      <c r="E21" s="423">
        <v>0.75</v>
      </c>
      <c r="F21" s="423">
        <v>1</v>
      </c>
      <c r="G21" s="406">
        <f>ROUND(IF(About!$B$2=$A21,INDEX('State GHG Summary'!$C$1:$AH$1,MATCH('State Targets'!D21,'State GHG Summary'!$C$3:$AH$3,0)),0),0)</f>
        <v>0</v>
      </c>
      <c r="H21" t="s">
        <v>4025</v>
      </c>
      <c r="I21" s="424">
        <v>2040</v>
      </c>
      <c r="J21" s="424">
        <f t="shared" si="0"/>
        <v>0</v>
      </c>
      <c r="K21" s="424">
        <f t="shared" si="1"/>
        <v>0</v>
      </c>
      <c r="L21" s="424" t="s">
        <v>4026</v>
      </c>
      <c r="M21" t="s">
        <v>4013</v>
      </c>
      <c r="N21" s="425">
        <v>2050</v>
      </c>
      <c r="O21">
        <f t="shared" si="2"/>
        <v>0</v>
      </c>
      <c r="P21">
        <f t="shared" si="3"/>
        <v>0</v>
      </c>
      <c r="Q21" t="s">
        <v>4027</v>
      </c>
    </row>
    <row r="22" spans="1:17" x14ac:dyDescent="0.25">
      <c r="A22" t="s">
        <v>3803</v>
      </c>
      <c r="B22" t="s">
        <v>3804</v>
      </c>
      <c r="C22" s="351" t="s">
        <v>4028</v>
      </c>
      <c r="D22">
        <v>2006</v>
      </c>
      <c r="E22" s="423">
        <v>0.6</v>
      </c>
      <c r="F22" s="423">
        <v>1</v>
      </c>
      <c r="G22" s="406">
        <f>ROUND(IF(About!$B$2=$A22,INDEX('State GHG Summary'!$C$1:$AH$1,MATCH('State Targets'!D22,'State GHG Summary'!$C$3:$AH$3,0)),0),0)</f>
        <v>0</v>
      </c>
      <c r="H22" t="s">
        <v>4029</v>
      </c>
      <c r="I22" s="424">
        <v>2031</v>
      </c>
      <c r="J22" s="424">
        <f t="shared" si="0"/>
        <v>0</v>
      </c>
      <c r="K22" s="424">
        <f t="shared" si="1"/>
        <v>0</v>
      </c>
      <c r="L22" s="424" t="s">
        <v>4030</v>
      </c>
      <c r="M22" t="s">
        <v>4031</v>
      </c>
      <c r="N22" s="425">
        <v>2045</v>
      </c>
      <c r="O22">
        <f t="shared" si="2"/>
        <v>0</v>
      </c>
      <c r="P22">
        <f t="shared" si="3"/>
        <v>0</v>
      </c>
      <c r="Q22" s="384" t="s">
        <v>4032</v>
      </c>
    </row>
    <row r="23" spans="1:17" x14ac:dyDescent="0.25">
      <c r="A23" t="s">
        <v>3805</v>
      </c>
      <c r="B23" t="s">
        <v>3806</v>
      </c>
      <c r="C23" s="351" t="s">
        <v>4033</v>
      </c>
      <c r="D23">
        <v>1990</v>
      </c>
      <c r="E23" s="423">
        <v>0.45</v>
      </c>
      <c r="F23" s="423">
        <v>1</v>
      </c>
      <c r="G23" s="406">
        <f>ROUND(IF(About!$B$2=$A23,INDEX('State GHG Summary'!$C$1:$AH$1,MATCH('State Targets'!D23,'State GHG Summary'!$C$3:$AH$3,0)),0),0)</f>
        <v>0</v>
      </c>
      <c r="H23" t="s">
        <v>4034</v>
      </c>
      <c r="I23" s="424">
        <v>2030</v>
      </c>
      <c r="J23" s="424">
        <f t="shared" si="0"/>
        <v>0</v>
      </c>
      <c r="K23" s="424">
        <f t="shared" si="1"/>
        <v>0</v>
      </c>
      <c r="L23" s="424" t="s">
        <v>4035</v>
      </c>
      <c r="M23" t="s">
        <v>4013</v>
      </c>
      <c r="N23" s="425">
        <v>2050</v>
      </c>
      <c r="O23">
        <f t="shared" si="2"/>
        <v>0</v>
      </c>
      <c r="P23">
        <f t="shared" si="3"/>
        <v>0</v>
      </c>
      <c r="Q23" s="384" t="s">
        <v>4036</v>
      </c>
    </row>
    <row r="24" spans="1:17" x14ac:dyDescent="0.25">
      <c r="A24" t="s">
        <v>3807</v>
      </c>
      <c r="B24" t="s">
        <v>3808</v>
      </c>
      <c r="C24" s="351" t="s">
        <v>4037</v>
      </c>
      <c r="D24">
        <v>2005</v>
      </c>
      <c r="E24" s="423">
        <v>0.52</v>
      </c>
      <c r="F24" s="423">
        <v>1</v>
      </c>
      <c r="G24" s="406">
        <f>ROUND(IF(About!$B$2=$A24,INDEX('State GHG Summary'!$C$1:$AH$1,MATCH('State Targets'!D24,'State GHG Summary'!$C$3:$AH$3,0)),0),0)</f>
        <v>0</v>
      </c>
      <c r="H24" t="s">
        <v>4038</v>
      </c>
      <c r="I24" s="424">
        <v>2030</v>
      </c>
      <c r="J24" s="424">
        <f t="shared" si="0"/>
        <v>0</v>
      </c>
      <c r="K24" s="424">
        <f t="shared" si="1"/>
        <v>0</v>
      </c>
      <c r="L24" s="424" t="s">
        <v>4039</v>
      </c>
      <c r="M24" t="s">
        <v>4040</v>
      </c>
      <c r="N24" s="425">
        <v>2050</v>
      </c>
      <c r="O24">
        <f t="shared" si="2"/>
        <v>0</v>
      </c>
      <c r="P24">
        <f t="shared" si="3"/>
        <v>0</v>
      </c>
      <c r="Q24" s="384" t="s">
        <v>4041</v>
      </c>
    </row>
    <row r="25" spans="1:17" x14ac:dyDescent="0.25">
      <c r="A25" t="s">
        <v>3809</v>
      </c>
      <c r="B25" t="s">
        <v>3810</v>
      </c>
      <c r="C25" s="351" t="s">
        <v>4042</v>
      </c>
      <c r="D25">
        <v>2005</v>
      </c>
      <c r="E25" s="423">
        <v>0.3</v>
      </c>
      <c r="F25" s="423">
        <v>0.8</v>
      </c>
      <c r="G25" s="406">
        <f>ROUND(IF(About!$B$2=$A25,INDEX('State GHG Summary'!$C$1:$AH$1,MATCH('State Targets'!D25,'State GHG Summary'!$C$3:$AH$3,0)),0),0)</f>
        <v>0</v>
      </c>
      <c r="H25" t="s">
        <v>4043</v>
      </c>
      <c r="I25" s="424">
        <v>2025</v>
      </c>
      <c r="J25" s="424">
        <f t="shared" si="0"/>
        <v>0</v>
      </c>
      <c r="K25" s="424">
        <f t="shared" si="1"/>
        <v>0</v>
      </c>
      <c r="L25" s="424" t="s">
        <v>4044</v>
      </c>
      <c r="M25" t="s">
        <v>4045</v>
      </c>
      <c r="N25" s="425">
        <v>2050</v>
      </c>
      <c r="O25">
        <f t="shared" si="2"/>
        <v>0</v>
      </c>
      <c r="P25">
        <f t="shared" si="3"/>
        <v>0</v>
      </c>
      <c r="Q25" s="384" t="s">
        <v>4046</v>
      </c>
    </row>
    <row r="26" spans="1:17" x14ac:dyDescent="0.25">
      <c r="A26" t="s">
        <v>3811</v>
      </c>
      <c r="B26" t="s">
        <v>3812</v>
      </c>
      <c r="J26" s="424" t="str">
        <f t="shared" si="0"/>
        <v/>
      </c>
      <c r="K26" s="424" t="str">
        <f t="shared" si="1"/>
        <v/>
      </c>
      <c r="O26" t="str">
        <f t="shared" si="2"/>
        <v/>
      </c>
      <c r="P26" t="str">
        <f t="shared" si="3"/>
        <v/>
      </c>
    </row>
    <row r="27" spans="1:17" x14ac:dyDescent="0.25">
      <c r="A27" t="s">
        <v>3813</v>
      </c>
      <c r="B27" t="s">
        <v>3814</v>
      </c>
      <c r="J27" s="424" t="str">
        <f t="shared" si="0"/>
        <v/>
      </c>
      <c r="K27" s="424" t="str">
        <f t="shared" si="1"/>
        <v/>
      </c>
      <c r="O27" t="str">
        <f t="shared" si="2"/>
        <v/>
      </c>
      <c r="P27" t="str">
        <f t="shared" si="3"/>
        <v/>
      </c>
    </row>
    <row r="28" spans="1:17" x14ac:dyDescent="0.25">
      <c r="A28" t="s">
        <v>3815</v>
      </c>
      <c r="B28" t="s">
        <v>3816</v>
      </c>
      <c r="C28" s="351" t="s">
        <v>4047</v>
      </c>
      <c r="D28">
        <v>2005</v>
      </c>
      <c r="E28" s="423">
        <v>1</v>
      </c>
      <c r="G28" s="406">
        <f>ROUND(IF(About!$B$2=$A28,INDEX('State GHG Summary'!$C$1:$AH$1,MATCH('State Targets'!D28,'State GHG Summary'!$C$3:$AH$3,0)),0),0)</f>
        <v>0</v>
      </c>
      <c r="H28" t="s">
        <v>4040</v>
      </c>
      <c r="I28" s="424">
        <v>2050</v>
      </c>
      <c r="J28" s="424">
        <f t="shared" si="0"/>
        <v>0</v>
      </c>
      <c r="K28" s="424">
        <f t="shared" si="1"/>
        <v>0</v>
      </c>
      <c r="L28" s="424" t="s">
        <v>4047</v>
      </c>
      <c r="O28" t="str">
        <f t="shared" si="2"/>
        <v/>
      </c>
      <c r="P28" t="str">
        <f t="shared" si="3"/>
        <v/>
      </c>
    </row>
    <row r="29" spans="1:17" x14ac:dyDescent="0.25">
      <c r="A29" t="s">
        <v>3817</v>
      </c>
      <c r="B29" t="s">
        <v>3818</v>
      </c>
      <c r="C29" s="351" t="s">
        <v>4048</v>
      </c>
      <c r="D29">
        <v>2005</v>
      </c>
      <c r="E29" s="423">
        <v>0.5</v>
      </c>
      <c r="F29" s="423">
        <v>1</v>
      </c>
      <c r="G29" s="406">
        <f>ROUND(IF(About!$B$2=$A29,INDEX('State GHG Summary'!$C$1:$AH$1,MATCH('State Targets'!D29,'State GHG Summary'!$C$3:$AH$3,0)),0),0)</f>
        <v>0</v>
      </c>
      <c r="H29" t="s">
        <v>4002</v>
      </c>
      <c r="I29" s="424">
        <v>2030</v>
      </c>
      <c r="J29" s="424">
        <f t="shared" si="0"/>
        <v>0</v>
      </c>
      <c r="K29" s="424">
        <f t="shared" si="1"/>
        <v>0</v>
      </c>
      <c r="L29" s="424" t="s">
        <v>4049</v>
      </c>
      <c r="M29" s="424" t="s">
        <v>4013</v>
      </c>
      <c r="N29" s="425">
        <v>2050</v>
      </c>
      <c r="O29">
        <f t="shared" si="2"/>
        <v>0</v>
      </c>
      <c r="P29">
        <f t="shared" si="3"/>
        <v>0</v>
      </c>
      <c r="Q29" s="384" t="s">
        <v>4050</v>
      </c>
    </row>
    <row r="30" spans="1:17" x14ac:dyDescent="0.25">
      <c r="A30" t="s">
        <v>3819</v>
      </c>
      <c r="B30" t="s">
        <v>3820</v>
      </c>
      <c r="J30" s="424" t="str">
        <f t="shared" si="0"/>
        <v/>
      </c>
      <c r="K30" s="424" t="str">
        <f t="shared" si="1"/>
        <v/>
      </c>
      <c r="O30" t="str">
        <f t="shared" si="2"/>
        <v/>
      </c>
      <c r="P30" t="str">
        <f t="shared" si="3"/>
        <v/>
      </c>
    </row>
    <row r="31" spans="1:17" x14ac:dyDescent="0.25">
      <c r="A31" t="s">
        <v>521</v>
      </c>
      <c r="B31" t="s">
        <v>3821</v>
      </c>
      <c r="J31" s="424" t="str">
        <f t="shared" si="0"/>
        <v/>
      </c>
      <c r="K31" s="424" t="str">
        <f t="shared" si="1"/>
        <v/>
      </c>
      <c r="O31" t="str">
        <f t="shared" si="2"/>
        <v/>
      </c>
      <c r="P31" t="str">
        <f t="shared" si="3"/>
        <v/>
      </c>
    </row>
    <row r="32" spans="1:17" x14ac:dyDescent="0.25">
      <c r="A32" t="s">
        <v>3822</v>
      </c>
      <c r="B32" t="s">
        <v>3823</v>
      </c>
      <c r="C32" s="351" t="s">
        <v>4051</v>
      </c>
      <c r="D32">
        <v>1990</v>
      </c>
      <c r="E32" s="423">
        <v>0.2</v>
      </c>
      <c r="F32" s="423">
        <v>0.8</v>
      </c>
      <c r="G32" s="406">
        <f>ROUND(IF(About!$B$2=$A32,INDEX('State GHG Summary'!$C$1:$AH$1,MATCH('State Targets'!D32,'State GHG Summary'!$C$3:$AH$3,0)),0),0)</f>
        <v>0</v>
      </c>
      <c r="H32" t="s">
        <v>4052</v>
      </c>
      <c r="I32" s="424">
        <v>2025</v>
      </c>
      <c r="J32" s="424">
        <f t="shared" si="0"/>
        <v>0</v>
      </c>
      <c r="K32" s="424">
        <f t="shared" si="1"/>
        <v>0</v>
      </c>
      <c r="L32" s="424" t="s">
        <v>4053</v>
      </c>
      <c r="M32" t="s">
        <v>4016</v>
      </c>
      <c r="N32" s="425">
        <v>2050</v>
      </c>
      <c r="O32">
        <f t="shared" si="2"/>
        <v>0</v>
      </c>
      <c r="P32">
        <f t="shared" si="3"/>
        <v>0</v>
      </c>
      <c r="Q32" s="384" t="s">
        <v>4054</v>
      </c>
    </row>
    <row r="33" spans="1:17" x14ac:dyDescent="0.25">
      <c r="A33" t="s">
        <v>3824</v>
      </c>
      <c r="B33" t="s">
        <v>3825</v>
      </c>
      <c r="C33" s="351" t="s">
        <v>4055</v>
      </c>
      <c r="D33">
        <v>2006</v>
      </c>
      <c r="E33" s="423">
        <v>0.5</v>
      </c>
      <c r="F33" s="423">
        <v>0.8</v>
      </c>
      <c r="G33" s="406">
        <f>ROUND(IF(About!$B$2=$A33,INDEX('State GHG Summary'!$C$1:$AH$1,MATCH('State Targets'!D33,'State GHG Summary'!$C$3:$AH$3,0)),0),0)</f>
        <v>0</v>
      </c>
      <c r="H33" t="s">
        <v>4056</v>
      </c>
      <c r="I33" s="424">
        <v>2030</v>
      </c>
      <c r="J33" s="424">
        <f t="shared" si="0"/>
        <v>0</v>
      </c>
      <c r="K33" s="424">
        <f t="shared" si="1"/>
        <v>0</v>
      </c>
      <c r="L33" s="424" t="s">
        <v>4057</v>
      </c>
      <c r="M33" t="s">
        <v>4058</v>
      </c>
      <c r="N33" s="425">
        <v>2050</v>
      </c>
      <c r="O33">
        <f t="shared" si="2"/>
        <v>0</v>
      </c>
      <c r="P33">
        <f t="shared" si="3"/>
        <v>0</v>
      </c>
      <c r="Q33" s="384" t="s">
        <v>4059</v>
      </c>
    </row>
    <row r="34" spans="1:17" x14ac:dyDescent="0.25">
      <c r="A34" t="s">
        <v>3826</v>
      </c>
      <c r="B34" t="s">
        <v>3827</v>
      </c>
      <c r="C34" s="351" t="s">
        <v>4060</v>
      </c>
      <c r="D34">
        <v>2005</v>
      </c>
      <c r="E34" s="423">
        <v>0.45</v>
      </c>
      <c r="G34" s="406">
        <f>ROUND(IF(About!$B$2=$A34,INDEX('State GHG Summary'!$C$1:$AH$1,MATCH('State Targets'!D34,'State GHG Summary'!$C$3:$AH$3,0)),0),0)</f>
        <v>0</v>
      </c>
      <c r="H34" t="s">
        <v>4061</v>
      </c>
      <c r="I34" s="424">
        <v>2030</v>
      </c>
      <c r="J34" s="424">
        <f t="shared" si="0"/>
        <v>0</v>
      </c>
      <c r="K34" s="424">
        <f t="shared" si="1"/>
        <v>0</v>
      </c>
      <c r="L34" t="s">
        <v>4060</v>
      </c>
      <c r="O34" t="str">
        <f t="shared" si="2"/>
        <v/>
      </c>
      <c r="P34" t="str">
        <f t="shared" si="3"/>
        <v/>
      </c>
    </row>
    <row r="35" spans="1:17" x14ac:dyDescent="0.25">
      <c r="A35" t="s">
        <v>3828</v>
      </c>
      <c r="B35" t="s">
        <v>3829</v>
      </c>
      <c r="C35" s="351" t="s">
        <v>4062</v>
      </c>
      <c r="D35">
        <v>2005</v>
      </c>
      <c r="E35" s="423">
        <v>0.45</v>
      </c>
      <c r="F35" s="423">
        <v>1</v>
      </c>
      <c r="G35" s="406">
        <f>ROUND(IF(About!$B$2=$A35,INDEX('State GHG Summary'!$C$1:$AH$1,MATCH('State Targets'!D35,'State GHG Summary'!$C$3:$AH$3,0)),0),0)</f>
        <v>0</v>
      </c>
      <c r="H35" t="s">
        <v>4061</v>
      </c>
      <c r="I35" s="424">
        <v>2030</v>
      </c>
      <c r="J35" s="424">
        <f t="shared" si="0"/>
        <v>0</v>
      </c>
      <c r="K35" s="424">
        <f t="shared" si="1"/>
        <v>0</v>
      </c>
      <c r="L35" s="424" t="s">
        <v>4063</v>
      </c>
      <c r="M35" s="424" t="s">
        <v>4013</v>
      </c>
      <c r="N35" s="425">
        <v>2050</v>
      </c>
      <c r="O35">
        <f t="shared" si="2"/>
        <v>0</v>
      </c>
      <c r="P35">
        <f t="shared" si="3"/>
        <v>0</v>
      </c>
      <c r="Q35" s="384" t="s">
        <v>4064</v>
      </c>
    </row>
    <row r="36" spans="1:17" x14ac:dyDescent="0.25">
      <c r="A36" t="s">
        <v>3830</v>
      </c>
      <c r="B36" t="s">
        <v>3831</v>
      </c>
      <c r="C36" s="351" t="s">
        <v>4065</v>
      </c>
      <c r="D36">
        <v>1990</v>
      </c>
      <c r="E36" s="423">
        <v>0.4</v>
      </c>
      <c r="F36" s="423">
        <v>1</v>
      </c>
      <c r="G36" s="406">
        <f>ROUND(IF(About!$B$2=$A36,INDEX('State GHG Summary'!$C$1:$AH$1,MATCH('State Targets'!D36,'State GHG Summary'!$C$3:$AH$3,0)),0),0)</f>
        <v>0</v>
      </c>
      <c r="H36" t="s">
        <v>3997</v>
      </c>
      <c r="I36" s="424">
        <v>2030</v>
      </c>
      <c r="J36" s="424">
        <f t="shared" si="0"/>
        <v>0</v>
      </c>
      <c r="K36" s="424">
        <f t="shared" si="1"/>
        <v>0</v>
      </c>
      <c r="L36" s="424" t="s">
        <v>4066</v>
      </c>
      <c r="M36" s="424" t="s">
        <v>4013</v>
      </c>
      <c r="N36" s="425">
        <v>2050</v>
      </c>
      <c r="O36">
        <f t="shared" si="2"/>
        <v>0</v>
      </c>
      <c r="P36">
        <f t="shared" si="3"/>
        <v>0</v>
      </c>
      <c r="Q36" s="384" t="s">
        <v>4067</v>
      </c>
    </row>
    <row r="37" spans="1:17" x14ac:dyDescent="0.25">
      <c r="A37" t="s">
        <v>3832</v>
      </c>
      <c r="B37" t="s">
        <v>3833</v>
      </c>
      <c r="J37" s="424" t="str">
        <f t="shared" si="0"/>
        <v/>
      </c>
      <c r="K37" s="424" t="str">
        <f t="shared" si="1"/>
        <v/>
      </c>
      <c r="O37" t="str">
        <f t="shared" si="2"/>
        <v/>
      </c>
      <c r="P37" t="str">
        <f t="shared" si="3"/>
        <v/>
      </c>
    </row>
    <row r="38" spans="1:17" x14ac:dyDescent="0.25">
      <c r="A38" t="s">
        <v>3834</v>
      </c>
      <c r="B38" t="s">
        <v>3835</v>
      </c>
      <c r="J38" s="424" t="str">
        <f t="shared" si="0"/>
        <v/>
      </c>
      <c r="K38" s="424" t="str">
        <f t="shared" si="1"/>
        <v/>
      </c>
      <c r="O38" t="str">
        <f t="shared" si="2"/>
        <v/>
      </c>
      <c r="P38" t="str">
        <f t="shared" si="3"/>
        <v/>
      </c>
    </row>
    <row r="39" spans="1:17" x14ac:dyDescent="0.25">
      <c r="A39" t="s">
        <v>3836</v>
      </c>
      <c r="B39" t="s">
        <v>3837</v>
      </c>
      <c r="C39" s="351" t="s">
        <v>4068</v>
      </c>
      <c r="D39">
        <v>1990</v>
      </c>
      <c r="E39" s="423">
        <v>0.45</v>
      </c>
      <c r="F39" s="423">
        <v>0.8</v>
      </c>
      <c r="G39" s="406">
        <f>ROUND(IF(About!$B$2=$A39,INDEX('State GHG Summary'!$C$1:$AH$1,MATCH('State Targets'!D39,'State GHG Summary'!$C$3:$AH$3,0)),0),0)</f>
        <v>0</v>
      </c>
      <c r="H39" t="s">
        <v>4069</v>
      </c>
      <c r="I39" s="424">
        <v>2035</v>
      </c>
      <c r="J39" s="424">
        <f t="shared" si="0"/>
        <v>0</v>
      </c>
      <c r="K39" s="424">
        <f t="shared" si="1"/>
        <v>0</v>
      </c>
      <c r="L39" s="424" t="s">
        <v>4070</v>
      </c>
      <c r="M39" t="s">
        <v>4016</v>
      </c>
      <c r="N39" s="425">
        <v>2050</v>
      </c>
      <c r="O39">
        <f t="shared" si="2"/>
        <v>0</v>
      </c>
      <c r="P39">
        <f t="shared" si="3"/>
        <v>0</v>
      </c>
      <c r="Q39" s="384" t="s">
        <v>4071</v>
      </c>
    </row>
    <row r="40" spans="1:17" x14ac:dyDescent="0.25">
      <c r="A40" t="s">
        <v>3838</v>
      </c>
      <c r="B40" t="s">
        <v>3839</v>
      </c>
      <c r="C40" s="351" t="s">
        <v>4072</v>
      </c>
      <c r="D40">
        <v>2005</v>
      </c>
      <c r="E40" s="423">
        <v>0.26</v>
      </c>
      <c r="F40" s="423">
        <v>0.8</v>
      </c>
      <c r="G40" s="406">
        <f>ROUND(IF(About!$B$2=$A40,INDEX('State GHG Summary'!$C$1:$AH$1,MATCH('State Targets'!D40,'State GHG Summary'!$C$3:$AH$3,0)),0),0)</f>
        <v>0</v>
      </c>
      <c r="H40" t="s">
        <v>4073</v>
      </c>
      <c r="I40" s="424">
        <v>2025</v>
      </c>
      <c r="J40" s="424">
        <f t="shared" si="0"/>
        <v>0</v>
      </c>
      <c r="K40" s="424">
        <f t="shared" si="1"/>
        <v>0</v>
      </c>
      <c r="L40" s="424" t="s">
        <v>4074</v>
      </c>
      <c r="M40" t="s">
        <v>4045</v>
      </c>
      <c r="N40" s="425">
        <v>2050</v>
      </c>
      <c r="O40">
        <f t="shared" si="2"/>
        <v>0</v>
      </c>
      <c r="P40">
        <f t="shared" si="3"/>
        <v>0</v>
      </c>
      <c r="Q40" s="384" t="s">
        <v>4075</v>
      </c>
    </row>
    <row r="41" spans="1:17" x14ac:dyDescent="0.25">
      <c r="A41" t="s">
        <v>3840</v>
      </c>
      <c r="B41" t="s">
        <v>3841</v>
      </c>
      <c r="C41" s="351" t="s">
        <v>4076</v>
      </c>
      <c r="D41">
        <v>1990</v>
      </c>
      <c r="E41" s="423">
        <v>0.8</v>
      </c>
      <c r="F41" s="423">
        <v>1</v>
      </c>
      <c r="G41" s="406">
        <f>ROUND(IF(About!$B$2=$A41,INDEX('State GHG Summary'!$C$1:$AH$1,MATCH('State Targets'!D41,'State GHG Summary'!$C$3:$AH$3,0)),0),0)</f>
        <v>0</v>
      </c>
      <c r="H41" t="s">
        <v>4077</v>
      </c>
      <c r="I41" s="424">
        <v>2040</v>
      </c>
      <c r="J41" s="424">
        <f t="shared" si="0"/>
        <v>0</v>
      </c>
      <c r="K41" s="424">
        <f t="shared" si="1"/>
        <v>0</v>
      </c>
      <c r="L41" s="424" t="s">
        <v>4078</v>
      </c>
      <c r="M41" s="424" t="s">
        <v>4013</v>
      </c>
      <c r="N41" s="425">
        <v>2050</v>
      </c>
      <c r="O41">
        <f t="shared" si="2"/>
        <v>0</v>
      </c>
      <c r="P41">
        <f t="shared" si="3"/>
        <v>0</v>
      </c>
      <c r="Q41" s="384" t="s">
        <v>4079</v>
      </c>
    </row>
    <row r="42" spans="1:17" x14ac:dyDescent="0.25">
      <c r="A42" t="s">
        <v>3842</v>
      </c>
      <c r="B42" t="s">
        <v>3843</v>
      </c>
      <c r="J42" s="424" t="str">
        <f t="shared" si="0"/>
        <v/>
      </c>
      <c r="K42" s="424" t="str">
        <f t="shared" si="1"/>
        <v/>
      </c>
      <c r="O42" t="str">
        <f t="shared" si="2"/>
        <v/>
      </c>
      <c r="P42" t="str">
        <f t="shared" si="3"/>
        <v/>
      </c>
    </row>
    <row r="43" spans="1:17" x14ac:dyDescent="0.25">
      <c r="A43" t="s">
        <v>3844</v>
      </c>
      <c r="B43" t="s">
        <v>3845</v>
      </c>
      <c r="J43" s="424" t="str">
        <f t="shared" si="0"/>
        <v/>
      </c>
      <c r="K43" s="424" t="str">
        <f t="shared" si="1"/>
        <v/>
      </c>
      <c r="O43" t="str">
        <f t="shared" si="2"/>
        <v/>
      </c>
      <c r="P43" t="str">
        <f t="shared" si="3"/>
        <v/>
      </c>
    </row>
    <row r="44" spans="1:17" x14ac:dyDescent="0.25">
      <c r="A44" t="s">
        <v>3846</v>
      </c>
      <c r="B44" t="s">
        <v>3847</v>
      </c>
      <c r="J44" s="424" t="str">
        <f t="shared" si="0"/>
        <v/>
      </c>
      <c r="K44" s="424" t="str">
        <f t="shared" si="1"/>
        <v/>
      </c>
      <c r="O44" t="str">
        <f t="shared" si="2"/>
        <v/>
      </c>
      <c r="P44" t="str">
        <f t="shared" si="3"/>
        <v/>
      </c>
    </row>
    <row r="45" spans="1:17" x14ac:dyDescent="0.25">
      <c r="A45" t="s">
        <v>3848</v>
      </c>
      <c r="B45" t="s">
        <v>3849</v>
      </c>
      <c r="J45" s="424" t="str">
        <f t="shared" si="0"/>
        <v/>
      </c>
      <c r="K45" s="424" t="str">
        <f t="shared" si="1"/>
        <v/>
      </c>
      <c r="O45" t="str">
        <f t="shared" si="2"/>
        <v/>
      </c>
      <c r="P45" t="str">
        <f t="shared" si="3"/>
        <v/>
      </c>
    </row>
    <row r="46" spans="1:17" x14ac:dyDescent="0.25">
      <c r="A46" t="s">
        <v>3850</v>
      </c>
      <c r="B46" t="s">
        <v>3851</v>
      </c>
      <c r="J46" s="424" t="str">
        <f t="shared" si="0"/>
        <v/>
      </c>
      <c r="K46" s="424" t="str">
        <f t="shared" si="1"/>
        <v/>
      </c>
      <c r="O46" t="str">
        <f t="shared" si="2"/>
        <v/>
      </c>
      <c r="P46" t="str">
        <f t="shared" si="3"/>
        <v/>
      </c>
    </row>
    <row r="47" spans="1:17" x14ac:dyDescent="0.25">
      <c r="A47" t="s">
        <v>3852</v>
      </c>
      <c r="B47" t="s">
        <v>3853</v>
      </c>
      <c r="C47" s="351" t="s">
        <v>4080</v>
      </c>
      <c r="E47" s="423">
        <v>1</v>
      </c>
      <c r="H47" s="424" t="s">
        <v>4031</v>
      </c>
      <c r="I47" s="424">
        <v>2045</v>
      </c>
      <c r="J47" s="424">
        <f t="shared" si="0"/>
        <v>0</v>
      </c>
      <c r="K47" s="424">
        <f t="shared" si="1"/>
        <v>0</v>
      </c>
      <c r="L47" t="s">
        <v>4080</v>
      </c>
      <c r="O47" t="str">
        <f t="shared" si="2"/>
        <v/>
      </c>
      <c r="P47" t="str">
        <f t="shared" si="3"/>
        <v/>
      </c>
    </row>
    <row r="48" spans="1:17" x14ac:dyDescent="0.25">
      <c r="A48" t="s">
        <v>3854</v>
      </c>
      <c r="B48" t="s">
        <v>3855</v>
      </c>
      <c r="C48" s="351" t="s">
        <v>4081</v>
      </c>
      <c r="D48">
        <v>1990</v>
      </c>
      <c r="E48" s="423">
        <v>0.4</v>
      </c>
      <c r="F48" s="423">
        <v>0.8</v>
      </c>
      <c r="G48" s="406">
        <f>ROUND(IF(About!$B$2=$A48,INDEX('State GHG Summary'!$C$1:$AH$1,MATCH('State Targets'!D48,'State GHG Summary'!$C$3:$AH$3,0)),0),0)</f>
        <v>0</v>
      </c>
      <c r="H48" t="s">
        <v>3997</v>
      </c>
      <c r="I48" s="424">
        <v>2030</v>
      </c>
      <c r="J48" s="424">
        <f t="shared" si="0"/>
        <v>0</v>
      </c>
      <c r="K48" s="424">
        <f t="shared" si="1"/>
        <v>0</v>
      </c>
      <c r="L48" s="424" t="s">
        <v>4082</v>
      </c>
      <c r="M48" t="s">
        <v>4016</v>
      </c>
      <c r="N48" s="425">
        <v>2050</v>
      </c>
      <c r="O48">
        <f t="shared" si="2"/>
        <v>0</v>
      </c>
      <c r="P48">
        <f t="shared" si="3"/>
        <v>0</v>
      </c>
      <c r="Q48" s="429" t="s">
        <v>4083</v>
      </c>
    </row>
    <row r="49" spans="1:17" x14ac:dyDescent="0.25">
      <c r="A49" t="s">
        <v>3856</v>
      </c>
      <c r="B49" t="s">
        <v>3857</v>
      </c>
      <c r="C49" s="351" t="s">
        <v>4084</v>
      </c>
      <c r="D49">
        <v>1990</v>
      </c>
      <c r="E49" s="423">
        <v>0.45</v>
      </c>
      <c r="F49" s="423">
        <v>1</v>
      </c>
      <c r="G49" s="406">
        <f>ROUND(IF(About!$B$2=$A49,INDEX('State GHG Summary'!$C$1:$AH$1,MATCH('State Targets'!D49,'State GHG Summary'!$C$3:$AH$3,0)),0),0)</f>
        <v>0</v>
      </c>
      <c r="H49" t="s">
        <v>4034</v>
      </c>
      <c r="I49" s="424">
        <v>2030</v>
      </c>
      <c r="J49" s="424">
        <f t="shared" si="0"/>
        <v>0</v>
      </c>
      <c r="K49" s="424">
        <f t="shared" si="1"/>
        <v>0</v>
      </c>
      <c r="L49" t="s">
        <v>4085</v>
      </c>
      <c r="M49" s="424" t="s">
        <v>4040</v>
      </c>
      <c r="N49" s="425">
        <v>2050</v>
      </c>
      <c r="O49">
        <f t="shared" si="2"/>
        <v>0</v>
      </c>
      <c r="P49">
        <f t="shared" si="3"/>
        <v>0</v>
      </c>
      <c r="Q49" s="384" t="s">
        <v>4086</v>
      </c>
    </row>
    <row r="50" spans="1:17" x14ac:dyDescent="0.25">
      <c r="A50" t="s">
        <v>3858</v>
      </c>
      <c r="B50" t="s">
        <v>3859</v>
      </c>
      <c r="J50" s="424" t="str">
        <f t="shared" si="0"/>
        <v/>
      </c>
      <c r="K50" s="424" t="str">
        <f t="shared" si="1"/>
        <v/>
      </c>
      <c r="O50" t="str">
        <f t="shared" si="2"/>
        <v/>
      </c>
      <c r="P50" t="str">
        <f t="shared" si="3"/>
        <v/>
      </c>
    </row>
    <row r="51" spans="1:17" x14ac:dyDescent="0.25">
      <c r="A51" t="s">
        <v>3860</v>
      </c>
      <c r="B51" t="s">
        <v>3861</v>
      </c>
      <c r="J51" s="424" t="str">
        <f t="shared" si="0"/>
        <v/>
      </c>
      <c r="K51" s="424" t="str">
        <f t="shared" si="1"/>
        <v/>
      </c>
      <c r="O51" t="str">
        <f t="shared" si="2"/>
        <v/>
      </c>
      <c r="P51" t="str">
        <f t="shared" si="3"/>
        <v/>
      </c>
    </row>
    <row r="52" spans="1:17" x14ac:dyDescent="0.25">
      <c r="A52" t="s">
        <v>3862</v>
      </c>
      <c r="B52" t="s">
        <v>3863</v>
      </c>
      <c r="J52" s="424" t="str">
        <f t="shared" si="0"/>
        <v/>
      </c>
      <c r="K52" s="424" t="str">
        <f t="shared" si="1"/>
        <v/>
      </c>
      <c r="O52" t="str">
        <f t="shared" si="2"/>
        <v/>
      </c>
      <c r="P52" t="str">
        <f t="shared" si="3"/>
        <v/>
      </c>
    </row>
  </sheetData>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B4" sqref="B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42" t="s">
        <v>72</v>
      </c>
      <c r="B1" s="42" t="s">
        <v>73</v>
      </c>
    </row>
    <row r="2" spans="1:3" ht="165" x14ac:dyDescent="0.25">
      <c r="A2" t="s">
        <v>137</v>
      </c>
      <c r="B2" t="s">
        <v>3424</v>
      </c>
      <c r="C2" s="160" t="s">
        <v>3425</v>
      </c>
    </row>
    <row r="3" spans="1:3" x14ac:dyDescent="0.25">
      <c r="A3" t="s">
        <v>3680</v>
      </c>
      <c r="B3" t="s">
        <v>3681</v>
      </c>
    </row>
  </sheetData>
  <pageMargins left="0.7" right="0.7" top="0.75" bottom="0.75" header="0.3" footer="0.3"/>
  <pageSetup orientation="portrait" horizontalDpi="1200" verticalDpi="12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9" customWidth="1"/>
    <col min="4" max="33" width="10.140625" customWidth="1"/>
  </cols>
  <sheetData>
    <row r="1" spans="1:33" x14ac:dyDescent="0.25">
      <c r="A1" s="335" t="s">
        <v>3566</v>
      </c>
      <c r="B1" s="336" t="s">
        <v>3590</v>
      </c>
      <c r="C1" s="338" t="s">
        <v>2503</v>
      </c>
      <c r="D1" s="336">
        <v>2021</v>
      </c>
      <c r="E1" s="336">
        <v>2022</v>
      </c>
      <c r="F1" s="336">
        <v>2023</v>
      </c>
      <c r="G1" s="336">
        <v>2024</v>
      </c>
      <c r="H1" s="336">
        <v>2025</v>
      </c>
      <c r="I1" s="336">
        <v>2026</v>
      </c>
      <c r="J1" s="336">
        <v>2027</v>
      </c>
      <c r="K1" s="336">
        <v>2028</v>
      </c>
      <c r="L1" s="336">
        <v>2029</v>
      </c>
      <c r="M1" s="336">
        <v>2030</v>
      </c>
      <c r="N1" s="336">
        <v>2031</v>
      </c>
      <c r="O1" s="336">
        <v>2032</v>
      </c>
      <c r="P1" s="336">
        <v>2033</v>
      </c>
      <c r="Q1" s="336">
        <v>2034</v>
      </c>
      <c r="R1" s="336">
        <v>2035</v>
      </c>
      <c r="S1" s="336">
        <v>2036</v>
      </c>
      <c r="T1" s="336">
        <v>2037</v>
      </c>
      <c r="U1" s="336">
        <v>2038</v>
      </c>
      <c r="V1" s="336">
        <v>2039</v>
      </c>
      <c r="W1" s="336">
        <v>2040</v>
      </c>
      <c r="X1" s="336">
        <v>2041</v>
      </c>
      <c r="Y1" s="336">
        <v>2042</v>
      </c>
      <c r="Z1" s="336">
        <v>2043</v>
      </c>
      <c r="AA1" s="336">
        <v>2044</v>
      </c>
      <c r="AB1" s="336">
        <v>2045</v>
      </c>
      <c r="AC1" s="336">
        <v>2046</v>
      </c>
      <c r="AD1" s="336">
        <v>2047</v>
      </c>
      <c r="AE1" s="336">
        <v>2048</v>
      </c>
      <c r="AF1" s="336">
        <v>2049</v>
      </c>
      <c r="AG1" s="336">
        <v>2050</v>
      </c>
    </row>
    <row r="2" spans="1:33" x14ac:dyDescent="0.25">
      <c r="A2" s="1"/>
    </row>
  </sheetData>
  <pageMargins left="0.7" right="0.7" top="0.75" bottom="0.75" header="0.3" footer="0.3"/>
  <pageSetup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5" t="s">
        <v>3566</v>
      </c>
      <c r="B1" s="336" t="s">
        <v>3567</v>
      </c>
      <c r="C1" s="336" t="s">
        <v>3568</v>
      </c>
      <c r="D1" s="336" t="s">
        <v>3569</v>
      </c>
      <c r="E1" s="336" t="s">
        <v>3570</v>
      </c>
      <c r="F1" s="337" t="s">
        <v>3571</v>
      </c>
    </row>
    <row r="2" spans="1:6" ht="45" x14ac:dyDescent="0.25">
      <c r="A2" s="1" t="s">
        <v>3572</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Targets'!L:L,MATCH(About!$C$2,'State Targets'!$B:$B,0))=0,"",INDEX('State Targets'!L:L,MATCH(About!$C$2,'State Targets'!$B:$B,0)))</f>
        <v/>
      </c>
    </row>
    <row r="3" spans="1:6" ht="45" x14ac:dyDescent="0.25">
      <c r="A3" s="1" t="s">
        <v>3572</v>
      </c>
      <c r="B3" s="1" t="str">
        <f>IF(INDEX('State Targets'!M:M,MATCH(About!$C$2,'State Targets'!$B:$B,0))=0,"",INDEX('State Targets'!M:M,MATCH(About!$C$2,'State Targets'!$B:$B,0)))</f>
        <v/>
      </c>
      <c r="C3" s="1" t="str">
        <f>IF(INDEX('State Targets'!N:N,MATCH(About!$C$2,'State Targets'!$B:$B,0))=0,"",INDEX('State Targets'!N:N,MATCH(About!$C$2,'State Targets'!$B:$B,0)))</f>
        <v/>
      </c>
      <c r="D3" s="1" t="str">
        <f>INDEX('State Targets'!O:O,MATCH(About!$C$2,'State Targets'!$B:$B,0))</f>
        <v/>
      </c>
      <c r="E3" s="1" t="str">
        <f>INDEX('State Targets'!P:P,MATCH(About!$C$2,'State Targets'!$B:$B,0))</f>
        <v/>
      </c>
      <c r="F3" s="1" t="str">
        <f>IF(INDEX('State Targets'!Q:Q,MATCH(About!$C$2,'State Targets'!$B:$B,0))=0,"",INDEX('State Targets'!Q:Q,MATCH(About!$C$2,'State Targets'!$B:$B,0)))</f>
        <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43F7A4-CB38-4FFB-A68F-8720518196A2}">
  <sheetPr>
    <tabColor rgb="FFFFCCFF"/>
  </sheetPr>
  <dimension ref="A1:AL5911"/>
  <sheetViews>
    <sheetView workbookViewId="0">
      <selection activeCell="F2" sqref="F2"/>
    </sheetView>
  </sheetViews>
  <sheetFormatPr defaultRowHeight="15" x14ac:dyDescent="0.25"/>
  <sheetData>
    <row r="1" spans="1:38" x14ac:dyDescent="0.25">
      <c r="A1" s="430" t="s">
        <v>4087</v>
      </c>
      <c r="B1" s="430" t="s">
        <v>4088</v>
      </c>
      <c r="C1" s="430" t="s">
        <v>4089</v>
      </c>
      <c r="D1" s="430" t="s">
        <v>4090</v>
      </c>
      <c r="E1" s="430" t="s">
        <v>4091</v>
      </c>
      <c r="F1" s="430" t="s">
        <v>4092</v>
      </c>
      <c r="G1" s="430" t="s">
        <v>4093</v>
      </c>
      <c r="H1" s="430" t="s">
        <v>4094</v>
      </c>
      <c r="I1" s="430" t="s">
        <v>4095</v>
      </c>
      <c r="J1" s="430" t="s">
        <v>4096</v>
      </c>
      <c r="K1" s="430" t="s">
        <v>4097</v>
      </c>
      <c r="L1" s="430" t="s">
        <v>4098</v>
      </c>
      <c r="M1" s="430" t="s">
        <v>4099</v>
      </c>
      <c r="N1" s="430" t="s">
        <v>4100</v>
      </c>
      <c r="O1" s="430" t="s">
        <v>4101</v>
      </c>
      <c r="P1" s="430" t="s">
        <v>4102</v>
      </c>
      <c r="Q1" s="430" t="s">
        <v>4103</v>
      </c>
      <c r="R1" s="430" t="s">
        <v>4104</v>
      </c>
      <c r="S1" s="430" t="s">
        <v>4105</v>
      </c>
      <c r="T1" s="430" t="s">
        <v>4106</v>
      </c>
      <c r="U1" s="430" t="s">
        <v>4107</v>
      </c>
      <c r="V1" s="430" t="s">
        <v>4108</v>
      </c>
      <c r="W1" s="430" t="s">
        <v>4109</v>
      </c>
      <c r="X1" s="430" t="s">
        <v>4110</v>
      </c>
      <c r="Y1" s="430" t="s">
        <v>4111</v>
      </c>
      <c r="Z1" s="430" t="s">
        <v>4112</v>
      </c>
      <c r="AA1" s="430" t="s">
        <v>4113</v>
      </c>
      <c r="AB1" s="430" t="s">
        <v>4114</v>
      </c>
      <c r="AC1" s="430" t="s">
        <v>4115</v>
      </c>
      <c r="AD1" s="430" t="s">
        <v>4116</v>
      </c>
      <c r="AE1" s="430" t="s">
        <v>4117</v>
      </c>
      <c r="AF1" s="430" t="s">
        <v>4118</v>
      </c>
      <c r="AG1" s="430" t="s">
        <v>4119</v>
      </c>
      <c r="AH1" s="430" t="s">
        <v>4120</v>
      </c>
      <c r="AI1" s="430" t="s">
        <v>4121</v>
      </c>
      <c r="AJ1" s="430" t="s">
        <v>4122</v>
      </c>
      <c r="AK1" s="430" t="s">
        <v>4123</v>
      </c>
      <c r="AL1" s="430" t="s">
        <v>4124</v>
      </c>
    </row>
    <row r="2" spans="1:38" x14ac:dyDescent="0.25">
      <c r="A2" s="430" t="s">
        <v>4125</v>
      </c>
      <c r="B2" s="430">
        <v>1</v>
      </c>
      <c r="C2" s="430" t="s">
        <v>4126</v>
      </c>
      <c r="D2" s="430" t="s">
        <v>3765</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4125</v>
      </c>
      <c r="B3" s="430">
        <v>1</v>
      </c>
      <c r="C3" s="430" t="s">
        <v>4126</v>
      </c>
      <c r="D3" s="430" t="s">
        <v>3767</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4125</v>
      </c>
      <c r="B4" s="430">
        <v>1</v>
      </c>
      <c r="C4" s="430" t="s">
        <v>4126</v>
      </c>
      <c r="D4" s="430" t="s">
        <v>3769</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4125</v>
      </c>
      <c r="B5" s="430">
        <v>1</v>
      </c>
      <c r="C5" s="430" t="s">
        <v>4126</v>
      </c>
      <c r="D5" s="430" t="s">
        <v>3771</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4125</v>
      </c>
      <c r="B6" s="430">
        <v>1</v>
      </c>
      <c r="C6" s="430" t="s">
        <v>4126</v>
      </c>
      <c r="D6" s="430" t="s">
        <v>3773</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4125</v>
      </c>
      <c r="B7" s="430">
        <v>1</v>
      </c>
      <c r="C7" s="430" t="s">
        <v>4126</v>
      </c>
      <c r="D7" s="430" t="s">
        <v>485</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4125</v>
      </c>
      <c r="B8" s="430">
        <v>1</v>
      </c>
      <c r="C8" s="430" t="s">
        <v>4126</v>
      </c>
      <c r="D8" s="430" t="s">
        <v>3776</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4125</v>
      </c>
      <c r="B9" s="430">
        <v>1</v>
      </c>
      <c r="C9" s="430" t="s">
        <v>4126</v>
      </c>
      <c r="D9" s="430" t="s">
        <v>3778</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4125</v>
      </c>
      <c r="B10" s="430">
        <v>1</v>
      </c>
      <c r="C10" s="430" t="s">
        <v>4126</v>
      </c>
      <c r="D10" s="430" t="s">
        <v>3779</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4125</v>
      </c>
      <c r="B11" s="430">
        <v>1</v>
      </c>
      <c r="C11" s="430" t="s">
        <v>4126</v>
      </c>
      <c r="D11" s="430" t="s">
        <v>3781</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4125</v>
      </c>
      <c r="B12" s="430">
        <v>1</v>
      </c>
      <c r="C12" s="430" t="s">
        <v>4126</v>
      </c>
      <c r="D12" s="430" t="s">
        <v>3783</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4125</v>
      </c>
      <c r="B13" s="430">
        <v>1</v>
      </c>
      <c r="C13" s="430" t="s">
        <v>4126</v>
      </c>
      <c r="D13" s="430" t="s">
        <v>3785</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4125</v>
      </c>
      <c r="B14" s="430">
        <v>1</v>
      </c>
      <c r="C14" s="430" t="s">
        <v>4126</v>
      </c>
      <c r="D14" s="430" t="s">
        <v>3787</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4125</v>
      </c>
      <c r="B15" s="430">
        <v>1</v>
      </c>
      <c r="C15" s="430" t="s">
        <v>4126</v>
      </c>
      <c r="D15" s="430" t="s">
        <v>3789</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4125</v>
      </c>
      <c r="B16" s="430">
        <v>1</v>
      </c>
      <c r="C16" s="430" t="s">
        <v>4126</v>
      </c>
      <c r="D16" s="430" t="s">
        <v>3791</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4125</v>
      </c>
      <c r="B17" s="430">
        <v>1</v>
      </c>
      <c r="C17" s="430" t="s">
        <v>4126</v>
      </c>
      <c r="D17" s="430" t="s">
        <v>3793</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4125</v>
      </c>
      <c r="B18" s="430">
        <v>1</v>
      </c>
      <c r="C18" s="430" t="s">
        <v>4126</v>
      </c>
      <c r="D18" s="430" t="s">
        <v>3795</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4125</v>
      </c>
      <c r="B19" s="430">
        <v>1</v>
      </c>
      <c r="C19" s="430" t="s">
        <v>4126</v>
      </c>
      <c r="D19" s="430" t="s">
        <v>3797</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4125</v>
      </c>
      <c r="B20" s="430">
        <v>1</v>
      </c>
      <c r="C20" s="430" t="s">
        <v>4126</v>
      </c>
      <c r="D20" s="430" t="s">
        <v>3799</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4125</v>
      </c>
      <c r="B21" s="430">
        <v>1</v>
      </c>
      <c r="C21" s="430" t="s">
        <v>4126</v>
      </c>
      <c r="D21" s="430" t="s">
        <v>3801</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4125</v>
      </c>
      <c r="B22" s="430">
        <v>1</v>
      </c>
      <c r="C22" s="430" t="s">
        <v>4126</v>
      </c>
      <c r="D22" s="430" t="s">
        <v>3803</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4125</v>
      </c>
      <c r="B23" s="430">
        <v>1</v>
      </c>
      <c r="C23" s="430" t="s">
        <v>4126</v>
      </c>
      <c r="D23" s="430" t="s">
        <v>3805</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4125</v>
      </c>
      <c r="B24" s="430">
        <v>1</v>
      </c>
      <c r="C24" s="430" t="s">
        <v>4126</v>
      </c>
      <c r="D24" s="430" t="s">
        <v>3807</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4125</v>
      </c>
      <c r="B25" s="430">
        <v>1</v>
      </c>
      <c r="C25" s="430" t="s">
        <v>4126</v>
      </c>
      <c r="D25" s="430" t="s">
        <v>3809</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4125</v>
      </c>
      <c r="B26" s="430">
        <v>1</v>
      </c>
      <c r="C26" s="430" t="s">
        <v>4126</v>
      </c>
      <c r="D26" s="430" t="s">
        <v>3811</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4125</v>
      </c>
      <c r="B27" s="430">
        <v>1</v>
      </c>
      <c r="C27" s="430" t="s">
        <v>4126</v>
      </c>
      <c r="D27" s="430" t="s">
        <v>3813</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4125</v>
      </c>
      <c r="B28" s="430">
        <v>1</v>
      </c>
      <c r="C28" s="430" t="s">
        <v>4126</v>
      </c>
      <c r="D28" s="430" t="s">
        <v>3815</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4125</v>
      </c>
      <c r="B29" s="430">
        <v>1</v>
      </c>
      <c r="C29" s="430" t="s">
        <v>4126</v>
      </c>
      <c r="D29" s="430" t="s">
        <v>3817</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4125</v>
      </c>
      <c r="B30" s="430">
        <v>1</v>
      </c>
      <c r="C30" s="430" t="s">
        <v>4126</v>
      </c>
      <c r="D30" s="430" t="s">
        <v>3819</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4125</v>
      </c>
      <c r="B31" s="430">
        <v>1</v>
      </c>
      <c r="C31" s="430" t="s">
        <v>4126</v>
      </c>
      <c r="D31" s="430" t="s">
        <v>521</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4125</v>
      </c>
      <c r="B32" s="430">
        <v>1</v>
      </c>
      <c r="C32" s="430" t="s">
        <v>4126</v>
      </c>
      <c r="D32" s="430" t="s">
        <v>3822</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4125</v>
      </c>
      <c r="B33" s="430">
        <v>1</v>
      </c>
      <c r="C33" s="430" t="s">
        <v>4126</v>
      </c>
      <c r="D33" s="430" t="s">
        <v>3824</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4125</v>
      </c>
      <c r="B34" s="430">
        <v>1</v>
      </c>
      <c r="C34" s="430" t="s">
        <v>4126</v>
      </c>
      <c r="D34" s="430" t="s">
        <v>3826</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4125</v>
      </c>
      <c r="B35" s="430">
        <v>1</v>
      </c>
      <c r="C35" s="430" t="s">
        <v>4126</v>
      </c>
      <c r="D35" s="430" t="s">
        <v>3828</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4125</v>
      </c>
      <c r="B36" s="430">
        <v>1</v>
      </c>
      <c r="C36" s="430" t="s">
        <v>4126</v>
      </c>
      <c r="D36" s="430" t="s">
        <v>3830</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4125</v>
      </c>
      <c r="B37" s="430">
        <v>1</v>
      </c>
      <c r="C37" s="430" t="s">
        <v>4126</v>
      </c>
      <c r="D37" s="430" t="s">
        <v>3832</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4125</v>
      </c>
      <c r="B38" s="430">
        <v>1</v>
      </c>
      <c r="C38" s="430" t="s">
        <v>4126</v>
      </c>
      <c r="D38" s="430" t="s">
        <v>3834</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4125</v>
      </c>
      <c r="B39" s="430">
        <v>1</v>
      </c>
      <c r="C39" s="430" t="s">
        <v>4126</v>
      </c>
      <c r="D39" s="430" t="s">
        <v>3836</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4125</v>
      </c>
      <c r="B40" s="430">
        <v>1</v>
      </c>
      <c r="C40" s="430" t="s">
        <v>4126</v>
      </c>
      <c r="D40" s="430" t="s">
        <v>3838</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4125</v>
      </c>
      <c r="B41" s="430">
        <v>1</v>
      </c>
      <c r="C41" s="430" t="s">
        <v>4126</v>
      </c>
      <c r="D41" s="430" t="s">
        <v>3840</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4125</v>
      </c>
      <c r="B42" s="430">
        <v>1</v>
      </c>
      <c r="C42" s="430" t="s">
        <v>4126</v>
      </c>
      <c r="D42" s="430" t="s">
        <v>3842</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4125</v>
      </c>
      <c r="B43" s="430">
        <v>1</v>
      </c>
      <c r="C43" s="430" t="s">
        <v>4126</v>
      </c>
      <c r="D43" s="430" t="s">
        <v>3844</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4125</v>
      </c>
      <c r="B44" s="430">
        <v>1</v>
      </c>
      <c r="C44" s="430" t="s">
        <v>4126</v>
      </c>
      <c r="D44" s="430" t="s">
        <v>3846</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4125</v>
      </c>
      <c r="B45" s="430">
        <v>1</v>
      </c>
      <c r="C45" s="430" t="s">
        <v>4126</v>
      </c>
      <c r="D45" s="430" t="s">
        <v>3848</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4125</v>
      </c>
      <c r="B46" s="430">
        <v>1</v>
      </c>
      <c r="C46" s="430" t="s">
        <v>4126</v>
      </c>
      <c r="D46" s="430" t="s">
        <v>3850</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4125</v>
      </c>
      <c r="B47" s="430">
        <v>1</v>
      </c>
      <c r="C47" s="430" t="s">
        <v>4126</v>
      </c>
      <c r="D47" s="430" t="s">
        <v>3852</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4125</v>
      </c>
      <c r="B48" s="430">
        <v>1</v>
      </c>
      <c r="C48" s="430" t="s">
        <v>4126</v>
      </c>
      <c r="D48" s="430" t="s">
        <v>3854</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4125</v>
      </c>
      <c r="B49" s="430">
        <v>1</v>
      </c>
      <c r="C49" s="430" t="s">
        <v>4126</v>
      </c>
      <c r="D49" s="430" t="s">
        <v>3856</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4125</v>
      </c>
      <c r="B50" s="430">
        <v>1</v>
      </c>
      <c r="C50" s="430" t="s">
        <v>4126</v>
      </c>
      <c r="D50" s="430" t="s">
        <v>3858</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4125</v>
      </c>
      <c r="B51" s="430">
        <v>1</v>
      </c>
      <c r="C51" s="430" t="s">
        <v>4126</v>
      </c>
      <c r="D51" s="430" t="s">
        <v>3860</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4125</v>
      </c>
      <c r="B52" s="430">
        <v>1</v>
      </c>
      <c r="C52" s="430" t="s">
        <v>4126</v>
      </c>
      <c r="D52" s="430" t="s">
        <v>3862</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4127</v>
      </c>
      <c r="B53" s="430">
        <v>1</v>
      </c>
      <c r="C53" s="430" t="s">
        <v>4128</v>
      </c>
      <c r="D53" s="430" t="s">
        <v>3765</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4127</v>
      </c>
      <c r="B54" s="430">
        <v>1</v>
      </c>
      <c r="C54" s="430" t="s">
        <v>4128</v>
      </c>
      <c r="D54" s="430" t="s">
        <v>3767</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4127</v>
      </c>
      <c r="B55" s="430">
        <v>1</v>
      </c>
      <c r="C55" s="430" t="s">
        <v>4128</v>
      </c>
      <c r="D55" s="430" t="s">
        <v>3769</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4127</v>
      </c>
      <c r="B56" s="430">
        <v>1</v>
      </c>
      <c r="C56" s="430" t="s">
        <v>4128</v>
      </c>
      <c r="D56" s="430" t="s">
        <v>3771</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4127</v>
      </c>
      <c r="B57" s="430">
        <v>1</v>
      </c>
      <c r="C57" s="430" t="s">
        <v>4128</v>
      </c>
      <c r="D57" s="430" t="s">
        <v>3773</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4127</v>
      </c>
      <c r="B58" s="430">
        <v>1</v>
      </c>
      <c r="C58" s="430" t="s">
        <v>4128</v>
      </c>
      <c r="D58" s="430" t="s">
        <v>485</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4127</v>
      </c>
      <c r="B59" s="430">
        <v>1</v>
      </c>
      <c r="C59" s="430" t="s">
        <v>4128</v>
      </c>
      <c r="D59" s="430" t="s">
        <v>3776</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4127</v>
      </c>
      <c r="B60" s="430">
        <v>1</v>
      </c>
      <c r="C60" s="430" t="s">
        <v>4128</v>
      </c>
      <c r="D60" s="430" t="s">
        <v>3778</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4127</v>
      </c>
      <c r="B61" s="430">
        <v>1</v>
      </c>
      <c r="C61" s="430" t="s">
        <v>4128</v>
      </c>
      <c r="D61" s="430" t="s">
        <v>3779</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4127</v>
      </c>
      <c r="B62" s="430">
        <v>1</v>
      </c>
      <c r="C62" s="430" t="s">
        <v>4128</v>
      </c>
      <c r="D62" s="430" t="s">
        <v>3781</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4127</v>
      </c>
      <c r="B63" s="430">
        <v>1</v>
      </c>
      <c r="C63" s="430" t="s">
        <v>4128</v>
      </c>
      <c r="D63" s="430" t="s">
        <v>3783</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4127</v>
      </c>
      <c r="B64" s="430">
        <v>1</v>
      </c>
      <c r="C64" s="430" t="s">
        <v>4128</v>
      </c>
      <c r="D64" s="430" t="s">
        <v>3785</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4127</v>
      </c>
      <c r="B65" s="430">
        <v>1</v>
      </c>
      <c r="C65" s="430" t="s">
        <v>4128</v>
      </c>
      <c r="D65" s="430" t="s">
        <v>3787</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4127</v>
      </c>
      <c r="B66" s="430">
        <v>1</v>
      </c>
      <c r="C66" s="430" t="s">
        <v>4128</v>
      </c>
      <c r="D66" s="430" t="s">
        <v>3789</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4127</v>
      </c>
      <c r="B67" s="430">
        <v>1</v>
      </c>
      <c r="C67" s="430" t="s">
        <v>4128</v>
      </c>
      <c r="D67" s="430" t="s">
        <v>3791</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4127</v>
      </c>
      <c r="B68" s="430">
        <v>1</v>
      </c>
      <c r="C68" s="430" t="s">
        <v>4128</v>
      </c>
      <c r="D68" s="430" t="s">
        <v>3793</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4127</v>
      </c>
      <c r="B69" s="430">
        <v>1</v>
      </c>
      <c r="C69" s="430" t="s">
        <v>4128</v>
      </c>
      <c r="D69" s="430" t="s">
        <v>3795</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4127</v>
      </c>
      <c r="B70" s="430">
        <v>1</v>
      </c>
      <c r="C70" s="430" t="s">
        <v>4128</v>
      </c>
      <c r="D70" s="430" t="s">
        <v>3797</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4127</v>
      </c>
      <c r="B71" s="430">
        <v>1</v>
      </c>
      <c r="C71" s="430" t="s">
        <v>4128</v>
      </c>
      <c r="D71" s="430" t="s">
        <v>3799</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4127</v>
      </c>
      <c r="B72" s="430">
        <v>1</v>
      </c>
      <c r="C72" s="430" t="s">
        <v>4128</v>
      </c>
      <c r="D72" s="430" t="s">
        <v>3801</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4127</v>
      </c>
      <c r="B73" s="430">
        <v>1</v>
      </c>
      <c r="C73" s="430" t="s">
        <v>4128</v>
      </c>
      <c r="D73" s="430" t="s">
        <v>3803</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4127</v>
      </c>
      <c r="B74" s="430">
        <v>1</v>
      </c>
      <c r="C74" s="430" t="s">
        <v>4128</v>
      </c>
      <c r="D74" s="430" t="s">
        <v>3805</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4127</v>
      </c>
      <c r="B75" s="430">
        <v>1</v>
      </c>
      <c r="C75" s="430" t="s">
        <v>4128</v>
      </c>
      <c r="D75" s="430" t="s">
        <v>3807</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4127</v>
      </c>
      <c r="B76" s="430">
        <v>1</v>
      </c>
      <c r="C76" s="430" t="s">
        <v>4128</v>
      </c>
      <c r="D76" s="430" t="s">
        <v>3809</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4127</v>
      </c>
      <c r="B77" s="430">
        <v>1</v>
      </c>
      <c r="C77" s="430" t="s">
        <v>4128</v>
      </c>
      <c r="D77" s="430" t="s">
        <v>3811</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4127</v>
      </c>
      <c r="B78" s="430">
        <v>1</v>
      </c>
      <c r="C78" s="430" t="s">
        <v>4128</v>
      </c>
      <c r="D78" s="430" t="s">
        <v>3813</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4127</v>
      </c>
      <c r="B79" s="430">
        <v>1</v>
      </c>
      <c r="C79" s="430" t="s">
        <v>4128</v>
      </c>
      <c r="D79" s="430" t="s">
        <v>3815</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4127</v>
      </c>
      <c r="B80" s="430">
        <v>1</v>
      </c>
      <c r="C80" s="430" t="s">
        <v>4128</v>
      </c>
      <c r="D80" s="430" t="s">
        <v>3817</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4127</v>
      </c>
      <c r="B81" s="430">
        <v>1</v>
      </c>
      <c r="C81" s="430" t="s">
        <v>4128</v>
      </c>
      <c r="D81" s="430" t="s">
        <v>3819</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4127</v>
      </c>
      <c r="B82" s="430">
        <v>1</v>
      </c>
      <c r="C82" s="430" t="s">
        <v>4128</v>
      </c>
      <c r="D82" s="430" t="s">
        <v>521</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4127</v>
      </c>
      <c r="B83" s="430">
        <v>1</v>
      </c>
      <c r="C83" s="430" t="s">
        <v>4128</v>
      </c>
      <c r="D83" s="430" t="s">
        <v>3822</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4127</v>
      </c>
      <c r="B84" s="430">
        <v>1</v>
      </c>
      <c r="C84" s="430" t="s">
        <v>4128</v>
      </c>
      <c r="D84" s="430" t="s">
        <v>3824</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4127</v>
      </c>
      <c r="B85" s="430">
        <v>1</v>
      </c>
      <c r="C85" s="430" t="s">
        <v>4128</v>
      </c>
      <c r="D85" s="430" t="s">
        <v>3826</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4127</v>
      </c>
      <c r="B86" s="430">
        <v>1</v>
      </c>
      <c r="C86" s="430" t="s">
        <v>4128</v>
      </c>
      <c r="D86" s="430" t="s">
        <v>3828</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4127</v>
      </c>
      <c r="B87" s="430">
        <v>1</v>
      </c>
      <c r="C87" s="430" t="s">
        <v>4128</v>
      </c>
      <c r="D87" s="430" t="s">
        <v>3830</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4127</v>
      </c>
      <c r="B88" s="430">
        <v>1</v>
      </c>
      <c r="C88" s="430" t="s">
        <v>4128</v>
      </c>
      <c r="D88" s="430" t="s">
        <v>3832</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4127</v>
      </c>
      <c r="B89" s="430">
        <v>1</v>
      </c>
      <c r="C89" s="430" t="s">
        <v>4128</v>
      </c>
      <c r="D89" s="430" t="s">
        <v>3834</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4127</v>
      </c>
      <c r="B90" s="430">
        <v>1</v>
      </c>
      <c r="C90" s="430" t="s">
        <v>4128</v>
      </c>
      <c r="D90" s="430" t="s">
        <v>3836</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4127</v>
      </c>
      <c r="B91" s="430">
        <v>1</v>
      </c>
      <c r="C91" s="430" t="s">
        <v>4128</v>
      </c>
      <c r="D91" s="430" t="s">
        <v>3838</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4127</v>
      </c>
      <c r="B92" s="430">
        <v>1</v>
      </c>
      <c r="C92" s="430" t="s">
        <v>4128</v>
      </c>
      <c r="D92" s="430" t="s">
        <v>3840</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4127</v>
      </c>
      <c r="B93" s="430">
        <v>1</v>
      </c>
      <c r="C93" s="430" t="s">
        <v>4128</v>
      </c>
      <c r="D93" s="430" t="s">
        <v>3842</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4127</v>
      </c>
      <c r="B94" s="430">
        <v>1</v>
      </c>
      <c r="C94" s="430" t="s">
        <v>4128</v>
      </c>
      <c r="D94" s="430" t="s">
        <v>3844</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4127</v>
      </c>
      <c r="B95" s="430">
        <v>1</v>
      </c>
      <c r="C95" s="430" t="s">
        <v>4128</v>
      </c>
      <c r="D95" s="430" t="s">
        <v>3846</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4127</v>
      </c>
      <c r="B96" s="430">
        <v>1</v>
      </c>
      <c r="C96" s="430" t="s">
        <v>4128</v>
      </c>
      <c r="D96" s="430" t="s">
        <v>3848</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4127</v>
      </c>
      <c r="B97" s="430">
        <v>1</v>
      </c>
      <c r="C97" s="430" t="s">
        <v>4128</v>
      </c>
      <c r="D97" s="430" t="s">
        <v>3850</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4127</v>
      </c>
      <c r="B98" s="430">
        <v>1</v>
      </c>
      <c r="C98" s="430" t="s">
        <v>4128</v>
      </c>
      <c r="D98" s="430" t="s">
        <v>3852</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4127</v>
      </c>
      <c r="B99" s="430">
        <v>1</v>
      </c>
      <c r="C99" s="430" t="s">
        <v>4128</v>
      </c>
      <c r="D99" s="430" t="s">
        <v>3854</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4127</v>
      </c>
      <c r="B100" s="430">
        <v>1</v>
      </c>
      <c r="C100" s="430" t="s">
        <v>4128</v>
      </c>
      <c r="D100" s="430" t="s">
        <v>3856</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4127</v>
      </c>
      <c r="B101" s="430">
        <v>1</v>
      </c>
      <c r="C101" s="430" t="s">
        <v>4128</v>
      </c>
      <c r="D101" s="430" t="s">
        <v>3858</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4127</v>
      </c>
      <c r="B102" s="430">
        <v>1</v>
      </c>
      <c r="C102" s="430" t="s">
        <v>4128</v>
      </c>
      <c r="D102" s="430" t="s">
        <v>3860</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4127</v>
      </c>
      <c r="B103" s="430">
        <v>1</v>
      </c>
      <c r="C103" s="430" t="s">
        <v>4128</v>
      </c>
      <c r="D103" s="430" t="s">
        <v>3862</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4129</v>
      </c>
      <c r="B104" s="430">
        <v>1</v>
      </c>
      <c r="C104" s="430" t="s">
        <v>4130</v>
      </c>
      <c r="D104" s="430" t="s">
        <v>3765</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4129</v>
      </c>
      <c r="B105" s="430">
        <v>1</v>
      </c>
      <c r="C105" s="430" t="s">
        <v>4130</v>
      </c>
      <c r="D105" s="430" t="s">
        <v>3767</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4129</v>
      </c>
      <c r="B106" s="430">
        <v>1</v>
      </c>
      <c r="C106" s="430" t="s">
        <v>4130</v>
      </c>
      <c r="D106" s="430" t="s">
        <v>3769</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4129</v>
      </c>
      <c r="B107" s="430">
        <v>1</v>
      </c>
      <c r="C107" s="430" t="s">
        <v>4130</v>
      </c>
      <c r="D107" s="430" t="s">
        <v>3771</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4129</v>
      </c>
      <c r="B108" s="430">
        <v>1</v>
      </c>
      <c r="C108" s="430" t="s">
        <v>4130</v>
      </c>
      <c r="D108" s="430" t="s">
        <v>3773</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4129</v>
      </c>
      <c r="B109" s="430">
        <v>1</v>
      </c>
      <c r="C109" s="430" t="s">
        <v>4130</v>
      </c>
      <c r="D109" s="430" t="s">
        <v>485</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4129</v>
      </c>
      <c r="B110" s="430">
        <v>1</v>
      </c>
      <c r="C110" s="430" t="s">
        <v>4130</v>
      </c>
      <c r="D110" s="430" t="s">
        <v>3776</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4129</v>
      </c>
      <c r="B111" s="430">
        <v>1</v>
      </c>
      <c r="C111" s="430" t="s">
        <v>4130</v>
      </c>
      <c r="D111" s="430" t="s">
        <v>3778</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4129</v>
      </c>
      <c r="B112" s="430">
        <v>1</v>
      </c>
      <c r="C112" s="430" t="s">
        <v>4130</v>
      </c>
      <c r="D112" s="430" t="s">
        <v>3779</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4129</v>
      </c>
      <c r="B113" s="430">
        <v>1</v>
      </c>
      <c r="C113" s="430" t="s">
        <v>4130</v>
      </c>
      <c r="D113" s="430" t="s">
        <v>3781</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4129</v>
      </c>
      <c r="B114" s="430">
        <v>1</v>
      </c>
      <c r="C114" s="430" t="s">
        <v>4130</v>
      </c>
      <c r="D114" s="430" t="s">
        <v>3783</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4129</v>
      </c>
      <c r="B115" s="430">
        <v>1</v>
      </c>
      <c r="C115" s="430" t="s">
        <v>4130</v>
      </c>
      <c r="D115" s="430" t="s">
        <v>3785</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4129</v>
      </c>
      <c r="B116" s="430">
        <v>1</v>
      </c>
      <c r="C116" s="430" t="s">
        <v>4130</v>
      </c>
      <c r="D116" s="430" t="s">
        <v>3787</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4129</v>
      </c>
      <c r="B117" s="430">
        <v>1</v>
      </c>
      <c r="C117" s="430" t="s">
        <v>4130</v>
      </c>
      <c r="D117" s="430" t="s">
        <v>3789</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4129</v>
      </c>
      <c r="B118" s="430">
        <v>1</v>
      </c>
      <c r="C118" s="430" t="s">
        <v>4130</v>
      </c>
      <c r="D118" s="430" t="s">
        <v>3791</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4129</v>
      </c>
      <c r="B119" s="430">
        <v>1</v>
      </c>
      <c r="C119" s="430" t="s">
        <v>4130</v>
      </c>
      <c r="D119" s="430" t="s">
        <v>3793</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4129</v>
      </c>
      <c r="B120" s="430">
        <v>1</v>
      </c>
      <c r="C120" s="430" t="s">
        <v>4130</v>
      </c>
      <c r="D120" s="430" t="s">
        <v>3795</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4129</v>
      </c>
      <c r="B121" s="430">
        <v>1</v>
      </c>
      <c r="C121" s="430" t="s">
        <v>4130</v>
      </c>
      <c r="D121" s="430" t="s">
        <v>3797</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4129</v>
      </c>
      <c r="B122" s="430">
        <v>1</v>
      </c>
      <c r="C122" s="430" t="s">
        <v>4130</v>
      </c>
      <c r="D122" s="430" t="s">
        <v>3799</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4129</v>
      </c>
      <c r="B123" s="430">
        <v>1</v>
      </c>
      <c r="C123" s="430" t="s">
        <v>4130</v>
      </c>
      <c r="D123" s="430" t="s">
        <v>3801</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4129</v>
      </c>
      <c r="B124" s="430">
        <v>1</v>
      </c>
      <c r="C124" s="430" t="s">
        <v>4130</v>
      </c>
      <c r="D124" s="430" t="s">
        <v>3803</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4129</v>
      </c>
      <c r="B125" s="430">
        <v>1</v>
      </c>
      <c r="C125" s="430" t="s">
        <v>4130</v>
      </c>
      <c r="D125" s="430" t="s">
        <v>3805</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4129</v>
      </c>
      <c r="B126" s="430">
        <v>1</v>
      </c>
      <c r="C126" s="430" t="s">
        <v>4130</v>
      </c>
      <c r="D126" s="430" t="s">
        <v>3807</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4129</v>
      </c>
      <c r="B127" s="430">
        <v>1</v>
      </c>
      <c r="C127" s="430" t="s">
        <v>4130</v>
      </c>
      <c r="D127" s="430" t="s">
        <v>3809</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4129</v>
      </c>
      <c r="B128" s="430">
        <v>1</v>
      </c>
      <c r="C128" s="430" t="s">
        <v>4130</v>
      </c>
      <c r="D128" s="430" t="s">
        <v>3811</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4129</v>
      </c>
      <c r="B129" s="430">
        <v>1</v>
      </c>
      <c r="C129" s="430" t="s">
        <v>4130</v>
      </c>
      <c r="D129" s="430" t="s">
        <v>3813</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4129</v>
      </c>
      <c r="B130" s="430">
        <v>1</v>
      </c>
      <c r="C130" s="430" t="s">
        <v>4130</v>
      </c>
      <c r="D130" s="430" t="s">
        <v>3815</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4129</v>
      </c>
      <c r="B131" s="430">
        <v>1</v>
      </c>
      <c r="C131" s="430" t="s">
        <v>4130</v>
      </c>
      <c r="D131" s="430" t="s">
        <v>3817</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4129</v>
      </c>
      <c r="B132" s="430">
        <v>1</v>
      </c>
      <c r="C132" s="430" t="s">
        <v>4130</v>
      </c>
      <c r="D132" s="430" t="s">
        <v>3819</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4129</v>
      </c>
      <c r="B133" s="430">
        <v>1</v>
      </c>
      <c r="C133" s="430" t="s">
        <v>4130</v>
      </c>
      <c r="D133" s="430" t="s">
        <v>521</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4129</v>
      </c>
      <c r="B134" s="430">
        <v>1</v>
      </c>
      <c r="C134" s="430" t="s">
        <v>4130</v>
      </c>
      <c r="D134" s="430" t="s">
        <v>3822</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4129</v>
      </c>
      <c r="B135" s="430">
        <v>1</v>
      </c>
      <c r="C135" s="430" t="s">
        <v>4130</v>
      </c>
      <c r="D135" s="430" t="s">
        <v>3824</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4129</v>
      </c>
      <c r="B136" s="430">
        <v>1</v>
      </c>
      <c r="C136" s="430" t="s">
        <v>4130</v>
      </c>
      <c r="D136" s="430" t="s">
        <v>3826</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4129</v>
      </c>
      <c r="B137" s="430">
        <v>1</v>
      </c>
      <c r="C137" s="430" t="s">
        <v>4130</v>
      </c>
      <c r="D137" s="430" t="s">
        <v>3828</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4129</v>
      </c>
      <c r="B138" s="430">
        <v>1</v>
      </c>
      <c r="C138" s="430" t="s">
        <v>4130</v>
      </c>
      <c r="D138" s="430" t="s">
        <v>3830</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4129</v>
      </c>
      <c r="B139" s="430">
        <v>1</v>
      </c>
      <c r="C139" s="430" t="s">
        <v>4130</v>
      </c>
      <c r="D139" s="430" t="s">
        <v>3832</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4129</v>
      </c>
      <c r="B140" s="430">
        <v>1</v>
      </c>
      <c r="C140" s="430" t="s">
        <v>4130</v>
      </c>
      <c r="D140" s="430" t="s">
        <v>3834</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4129</v>
      </c>
      <c r="B141" s="430">
        <v>1</v>
      </c>
      <c r="C141" s="430" t="s">
        <v>4130</v>
      </c>
      <c r="D141" s="430" t="s">
        <v>3836</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4129</v>
      </c>
      <c r="B142" s="430">
        <v>1</v>
      </c>
      <c r="C142" s="430" t="s">
        <v>4130</v>
      </c>
      <c r="D142" s="430" t="s">
        <v>3838</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4129</v>
      </c>
      <c r="B143" s="430">
        <v>1</v>
      </c>
      <c r="C143" s="430" t="s">
        <v>4130</v>
      </c>
      <c r="D143" s="430" t="s">
        <v>3840</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4129</v>
      </c>
      <c r="B144" s="430">
        <v>1</v>
      </c>
      <c r="C144" s="430" t="s">
        <v>4130</v>
      </c>
      <c r="D144" s="430" t="s">
        <v>3842</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4129</v>
      </c>
      <c r="B145" s="430">
        <v>1</v>
      </c>
      <c r="C145" s="430" t="s">
        <v>4130</v>
      </c>
      <c r="D145" s="430" t="s">
        <v>3844</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4129</v>
      </c>
      <c r="B146" s="430">
        <v>1</v>
      </c>
      <c r="C146" s="430" t="s">
        <v>4130</v>
      </c>
      <c r="D146" s="430" t="s">
        <v>3846</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4129</v>
      </c>
      <c r="B147" s="430">
        <v>1</v>
      </c>
      <c r="C147" s="430" t="s">
        <v>4130</v>
      </c>
      <c r="D147" s="430" t="s">
        <v>3848</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4129</v>
      </c>
      <c r="B148" s="430">
        <v>1</v>
      </c>
      <c r="C148" s="430" t="s">
        <v>4130</v>
      </c>
      <c r="D148" s="430" t="s">
        <v>3850</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4129</v>
      </c>
      <c r="B149" s="430">
        <v>1</v>
      </c>
      <c r="C149" s="430" t="s">
        <v>4130</v>
      </c>
      <c r="D149" s="430" t="s">
        <v>3852</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4129</v>
      </c>
      <c r="B150" s="430">
        <v>1</v>
      </c>
      <c r="C150" s="430" t="s">
        <v>4130</v>
      </c>
      <c r="D150" s="430" t="s">
        <v>3854</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4129</v>
      </c>
      <c r="B151" s="430">
        <v>1</v>
      </c>
      <c r="C151" s="430" t="s">
        <v>4130</v>
      </c>
      <c r="D151" s="430" t="s">
        <v>3856</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4129</v>
      </c>
      <c r="B152" s="430">
        <v>1</v>
      </c>
      <c r="C152" s="430" t="s">
        <v>4130</v>
      </c>
      <c r="D152" s="430" t="s">
        <v>3858</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4129</v>
      </c>
      <c r="B153" s="430">
        <v>1</v>
      </c>
      <c r="C153" s="430" t="s">
        <v>4130</v>
      </c>
      <c r="D153" s="430" t="s">
        <v>3860</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4129</v>
      </c>
      <c r="B154" s="430">
        <v>1</v>
      </c>
      <c r="C154" s="430" t="s">
        <v>4130</v>
      </c>
      <c r="D154" s="430" t="s">
        <v>3862</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4131</v>
      </c>
      <c r="B155" s="430">
        <v>1</v>
      </c>
      <c r="C155" s="430" t="s">
        <v>4132</v>
      </c>
      <c r="D155" s="430" t="s">
        <v>3765</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4131</v>
      </c>
      <c r="B156" s="430">
        <v>1</v>
      </c>
      <c r="C156" s="430" t="s">
        <v>4132</v>
      </c>
      <c r="D156" s="430" t="s">
        <v>3767</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4131</v>
      </c>
      <c r="B157" s="430">
        <v>1</v>
      </c>
      <c r="C157" s="430" t="s">
        <v>4132</v>
      </c>
      <c r="D157" s="430" t="s">
        <v>3769</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4131</v>
      </c>
      <c r="B158" s="430">
        <v>1</v>
      </c>
      <c r="C158" s="430" t="s">
        <v>4132</v>
      </c>
      <c r="D158" s="430" t="s">
        <v>3771</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4131</v>
      </c>
      <c r="B159" s="430">
        <v>1</v>
      </c>
      <c r="C159" s="430" t="s">
        <v>4132</v>
      </c>
      <c r="D159" s="430" t="s">
        <v>3773</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4131</v>
      </c>
      <c r="B160" s="430">
        <v>1</v>
      </c>
      <c r="C160" s="430" t="s">
        <v>4132</v>
      </c>
      <c r="D160" s="430" t="s">
        <v>485</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4131</v>
      </c>
      <c r="B161" s="430">
        <v>1</v>
      </c>
      <c r="C161" s="430" t="s">
        <v>4132</v>
      </c>
      <c r="D161" s="430" t="s">
        <v>3776</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4131</v>
      </c>
      <c r="B162" s="430">
        <v>1</v>
      </c>
      <c r="C162" s="430" t="s">
        <v>4132</v>
      </c>
      <c r="D162" s="430" t="s">
        <v>3778</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4131</v>
      </c>
      <c r="B163" s="430">
        <v>1</v>
      </c>
      <c r="C163" s="430" t="s">
        <v>4132</v>
      </c>
      <c r="D163" s="430" t="s">
        <v>3779</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4131</v>
      </c>
      <c r="B164" s="430">
        <v>1</v>
      </c>
      <c r="C164" s="430" t="s">
        <v>4132</v>
      </c>
      <c r="D164" s="430" t="s">
        <v>3781</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4131</v>
      </c>
      <c r="B165" s="430">
        <v>1</v>
      </c>
      <c r="C165" s="430" t="s">
        <v>4132</v>
      </c>
      <c r="D165" s="430" t="s">
        <v>3783</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4131</v>
      </c>
      <c r="B166" s="430">
        <v>1</v>
      </c>
      <c r="C166" s="430" t="s">
        <v>4132</v>
      </c>
      <c r="D166" s="430" t="s">
        <v>3785</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4131</v>
      </c>
      <c r="B167" s="430">
        <v>1</v>
      </c>
      <c r="C167" s="430" t="s">
        <v>4132</v>
      </c>
      <c r="D167" s="430" t="s">
        <v>3787</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4131</v>
      </c>
      <c r="B168" s="430">
        <v>1</v>
      </c>
      <c r="C168" s="430" t="s">
        <v>4132</v>
      </c>
      <c r="D168" s="430" t="s">
        <v>3789</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4131</v>
      </c>
      <c r="B169" s="430">
        <v>1</v>
      </c>
      <c r="C169" s="430" t="s">
        <v>4132</v>
      </c>
      <c r="D169" s="430" t="s">
        <v>3791</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4131</v>
      </c>
      <c r="B170" s="430">
        <v>1</v>
      </c>
      <c r="C170" s="430" t="s">
        <v>4132</v>
      </c>
      <c r="D170" s="430" t="s">
        <v>3793</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4131</v>
      </c>
      <c r="B171" s="430">
        <v>1</v>
      </c>
      <c r="C171" s="430" t="s">
        <v>4132</v>
      </c>
      <c r="D171" s="430" t="s">
        <v>3795</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4131</v>
      </c>
      <c r="B172" s="430">
        <v>1</v>
      </c>
      <c r="C172" s="430" t="s">
        <v>4132</v>
      </c>
      <c r="D172" s="430" t="s">
        <v>3797</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4131</v>
      </c>
      <c r="B173" s="430">
        <v>1</v>
      </c>
      <c r="C173" s="430" t="s">
        <v>4132</v>
      </c>
      <c r="D173" s="430" t="s">
        <v>3799</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4131</v>
      </c>
      <c r="B174" s="430">
        <v>1</v>
      </c>
      <c r="C174" s="430" t="s">
        <v>4132</v>
      </c>
      <c r="D174" s="430" t="s">
        <v>3801</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4131</v>
      </c>
      <c r="B175" s="430">
        <v>1</v>
      </c>
      <c r="C175" s="430" t="s">
        <v>4132</v>
      </c>
      <c r="D175" s="430" t="s">
        <v>3803</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4131</v>
      </c>
      <c r="B176" s="430">
        <v>1</v>
      </c>
      <c r="C176" s="430" t="s">
        <v>4132</v>
      </c>
      <c r="D176" s="430" t="s">
        <v>3805</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4131</v>
      </c>
      <c r="B177" s="430">
        <v>1</v>
      </c>
      <c r="C177" s="430" t="s">
        <v>4132</v>
      </c>
      <c r="D177" s="430" t="s">
        <v>3807</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4131</v>
      </c>
      <c r="B178" s="430">
        <v>1</v>
      </c>
      <c r="C178" s="430" t="s">
        <v>4132</v>
      </c>
      <c r="D178" s="430" t="s">
        <v>3809</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4131</v>
      </c>
      <c r="B179" s="430">
        <v>1</v>
      </c>
      <c r="C179" s="430" t="s">
        <v>4132</v>
      </c>
      <c r="D179" s="430" t="s">
        <v>3811</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4131</v>
      </c>
      <c r="B180" s="430">
        <v>1</v>
      </c>
      <c r="C180" s="430" t="s">
        <v>4132</v>
      </c>
      <c r="D180" s="430" t="s">
        <v>3813</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4131</v>
      </c>
      <c r="B181" s="430">
        <v>1</v>
      </c>
      <c r="C181" s="430" t="s">
        <v>4132</v>
      </c>
      <c r="D181" s="430" t="s">
        <v>3815</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4131</v>
      </c>
      <c r="B182" s="430">
        <v>1</v>
      </c>
      <c r="C182" s="430" t="s">
        <v>4132</v>
      </c>
      <c r="D182" s="430" t="s">
        <v>3817</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4131</v>
      </c>
      <c r="B183" s="430">
        <v>1</v>
      </c>
      <c r="C183" s="430" t="s">
        <v>4132</v>
      </c>
      <c r="D183" s="430" t="s">
        <v>3819</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4131</v>
      </c>
      <c r="B184" s="430">
        <v>1</v>
      </c>
      <c r="C184" s="430" t="s">
        <v>4132</v>
      </c>
      <c r="D184" s="430" t="s">
        <v>521</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4131</v>
      </c>
      <c r="B185" s="430">
        <v>1</v>
      </c>
      <c r="C185" s="430" t="s">
        <v>4132</v>
      </c>
      <c r="D185" s="430" t="s">
        <v>3822</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4131</v>
      </c>
      <c r="B186" s="430">
        <v>1</v>
      </c>
      <c r="C186" s="430" t="s">
        <v>4132</v>
      </c>
      <c r="D186" s="430" t="s">
        <v>3824</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4131</v>
      </c>
      <c r="B187" s="430">
        <v>1</v>
      </c>
      <c r="C187" s="430" t="s">
        <v>4132</v>
      </c>
      <c r="D187" s="430" t="s">
        <v>3826</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4131</v>
      </c>
      <c r="B188" s="430">
        <v>1</v>
      </c>
      <c r="C188" s="430" t="s">
        <v>4132</v>
      </c>
      <c r="D188" s="430" t="s">
        <v>3828</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4131</v>
      </c>
      <c r="B189" s="430">
        <v>1</v>
      </c>
      <c r="C189" s="430" t="s">
        <v>4132</v>
      </c>
      <c r="D189" s="430" t="s">
        <v>3830</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4131</v>
      </c>
      <c r="B190" s="430">
        <v>1</v>
      </c>
      <c r="C190" s="430" t="s">
        <v>4132</v>
      </c>
      <c r="D190" s="430" t="s">
        <v>3832</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4131</v>
      </c>
      <c r="B191" s="430">
        <v>1</v>
      </c>
      <c r="C191" s="430" t="s">
        <v>4132</v>
      </c>
      <c r="D191" s="430" t="s">
        <v>3834</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4131</v>
      </c>
      <c r="B192" s="430">
        <v>1</v>
      </c>
      <c r="C192" s="430" t="s">
        <v>4132</v>
      </c>
      <c r="D192" s="430" t="s">
        <v>3836</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4131</v>
      </c>
      <c r="B193" s="430">
        <v>1</v>
      </c>
      <c r="C193" s="430" t="s">
        <v>4132</v>
      </c>
      <c r="D193" s="430" t="s">
        <v>3838</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4131</v>
      </c>
      <c r="B194" s="430">
        <v>1</v>
      </c>
      <c r="C194" s="430" t="s">
        <v>4132</v>
      </c>
      <c r="D194" s="430" t="s">
        <v>3840</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4131</v>
      </c>
      <c r="B195" s="430">
        <v>1</v>
      </c>
      <c r="C195" s="430" t="s">
        <v>4132</v>
      </c>
      <c r="D195" s="430" t="s">
        <v>3842</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4131</v>
      </c>
      <c r="B196" s="430">
        <v>1</v>
      </c>
      <c r="C196" s="430" t="s">
        <v>4132</v>
      </c>
      <c r="D196" s="430" t="s">
        <v>3844</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4131</v>
      </c>
      <c r="B197" s="430">
        <v>1</v>
      </c>
      <c r="C197" s="430" t="s">
        <v>4132</v>
      </c>
      <c r="D197" s="430" t="s">
        <v>3846</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4131</v>
      </c>
      <c r="B198" s="430">
        <v>1</v>
      </c>
      <c r="C198" s="430" t="s">
        <v>4132</v>
      </c>
      <c r="D198" s="430" t="s">
        <v>3848</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4131</v>
      </c>
      <c r="B199" s="430">
        <v>1</v>
      </c>
      <c r="C199" s="430" t="s">
        <v>4132</v>
      </c>
      <c r="D199" s="430" t="s">
        <v>3850</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4131</v>
      </c>
      <c r="B200" s="430">
        <v>1</v>
      </c>
      <c r="C200" s="430" t="s">
        <v>4132</v>
      </c>
      <c r="D200" s="430" t="s">
        <v>3852</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4131</v>
      </c>
      <c r="B201" s="430">
        <v>1</v>
      </c>
      <c r="C201" s="430" t="s">
        <v>4132</v>
      </c>
      <c r="D201" s="430" t="s">
        <v>3854</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4131</v>
      </c>
      <c r="B202" s="430">
        <v>1</v>
      </c>
      <c r="C202" s="430" t="s">
        <v>4132</v>
      </c>
      <c r="D202" s="430" t="s">
        <v>3856</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4131</v>
      </c>
      <c r="B203" s="430">
        <v>1</v>
      </c>
      <c r="C203" s="430" t="s">
        <v>4132</v>
      </c>
      <c r="D203" s="430" t="s">
        <v>3858</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4131</v>
      </c>
      <c r="B204" s="430">
        <v>1</v>
      </c>
      <c r="C204" s="430" t="s">
        <v>4132</v>
      </c>
      <c r="D204" s="430" t="s">
        <v>3860</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4131</v>
      </c>
      <c r="B205" s="430">
        <v>1</v>
      </c>
      <c r="C205" s="430" t="s">
        <v>4132</v>
      </c>
      <c r="D205" s="430" t="s">
        <v>3862</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4133</v>
      </c>
      <c r="B206" s="430">
        <v>1</v>
      </c>
      <c r="C206" s="430" t="s">
        <v>4134</v>
      </c>
      <c r="D206" s="430" t="s">
        <v>3765</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4133</v>
      </c>
      <c r="B207" s="430">
        <v>1</v>
      </c>
      <c r="C207" s="430" t="s">
        <v>4134</v>
      </c>
      <c r="D207" s="430" t="s">
        <v>3767</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4133</v>
      </c>
      <c r="B208" s="430">
        <v>1</v>
      </c>
      <c r="C208" s="430" t="s">
        <v>4134</v>
      </c>
      <c r="D208" s="430" t="s">
        <v>3769</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4133</v>
      </c>
      <c r="B209" s="430">
        <v>1</v>
      </c>
      <c r="C209" s="430" t="s">
        <v>4134</v>
      </c>
      <c r="D209" s="430" t="s">
        <v>3771</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4133</v>
      </c>
      <c r="B210" s="430">
        <v>1</v>
      </c>
      <c r="C210" s="430" t="s">
        <v>4134</v>
      </c>
      <c r="D210" s="430" t="s">
        <v>3773</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4133</v>
      </c>
      <c r="B211" s="430">
        <v>1</v>
      </c>
      <c r="C211" s="430" t="s">
        <v>4134</v>
      </c>
      <c r="D211" s="430" t="s">
        <v>485</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4133</v>
      </c>
      <c r="B212" s="430">
        <v>1</v>
      </c>
      <c r="C212" s="430" t="s">
        <v>4134</v>
      </c>
      <c r="D212" s="430" t="s">
        <v>3776</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4133</v>
      </c>
      <c r="B213" s="430">
        <v>1</v>
      </c>
      <c r="C213" s="430" t="s">
        <v>4134</v>
      </c>
      <c r="D213" s="430" t="s">
        <v>3778</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4133</v>
      </c>
      <c r="B214" s="430">
        <v>1</v>
      </c>
      <c r="C214" s="430" t="s">
        <v>4134</v>
      </c>
      <c r="D214" s="430" t="s">
        <v>3779</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4133</v>
      </c>
      <c r="B215" s="430">
        <v>1</v>
      </c>
      <c r="C215" s="430" t="s">
        <v>4134</v>
      </c>
      <c r="D215" s="430" t="s">
        <v>3781</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4133</v>
      </c>
      <c r="B216" s="430">
        <v>1</v>
      </c>
      <c r="C216" s="430" t="s">
        <v>4134</v>
      </c>
      <c r="D216" s="430" t="s">
        <v>3783</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4133</v>
      </c>
      <c r="B217" s="430">
        <v>1</v>
      </c>
      <c r="C217" s="430" t="s">
        <v>4134</v>
      </c>
      <c r="D217" s="430" t="s">
        <v>3785</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4133</v>
      </c>
      <c r="B218" s="430">
        <v>1</v>
      </c>
      <c r="C218" s="430" t="s">
        <v>4134</v>
      </c>
      <c r="D218" s="430" t="s">
        <v>3787</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4133</v>
      </c>
      <c r="B219" s="430">
        <v>1</v>
      </c>
      <c r="C219" s="430" t="s">
        <v>4134</v>
      </c>
      <c r="D219" s="430" t="s">
        <v>3789</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4133</v>
      </c>
      <c r="B220" s="430">
        <v>1</v>
      </c>
      <c r="C220" s="430" t="s">
        <v>4134</v>
      </c>
      <c r="D220" s="430" t="s">
        <v>3791</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4133</v>
      </c>
      <c r="B221" s="430">
        <v>1</v>
      </c>
      <c r="C221" s="430" t="s">
        <v>4134</v>
      </c>
      <c r="D221" s="430" t="s">
        <v>3793</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4133</v>
      </c>
      <c r="B222" s="430">
        <v>1</v>
      </c>
      <c r="C222" s="430" t="s">
        <v>4134</v>
      </c>
      <c r="D222" s="430" t="s">
        <v>3795</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4133</v>
      </c>
      <c r="B223" s="430">
        <v>1</v>
      </c>
      <c r="C223" s="430" t="s">
        <v>4134</v>
      </c>
      <c r="D223" s="430" t="s">
        <v>3797</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4133</v>
      </c>
      <c r="B224" s="430">
        <v>1</v>
      </c>
      <c r="C224" s="430" t="s">
        <v>4134</v>
      </c>
      <c r="D224" s="430" t="s">
        <v>3799</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4133</v>
      </c>
      <c r="B225" s="430">
        <v>1</v>
      </c>
      <c r="C225" s="430" t="s">
        <v>4134</v>
      </c>
      <c r="D225" s="430" t="s">
        <v>3801</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4133</v>
      </c>
      <c r="B226" s="430">
        <v>1</v>
      </c>
      <c r="C226" s="430" t="s">
        <v>4134</v>
      </c>
      <c r="D226" s="430" t="s">
        <v>3803</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4133</v>
      </c>
      <c r="B227" s="430">
        <v>1</v>
      </c>
      <c r="C227" s="430" t="s">
        <v>4134</v>
      </c>
      <c r="D227" s="430" t="s">
        <v>3805</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4133</v>
      </c>
      <c r="B228" s="430">
        <v>1</v>
      </c>
      <c r="C228" s="430" t="s">
        <v>4134</v>
      </c>
      <c r="D228" s="430" t="s">
        <v>3807</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4133</v>
      </c>
      <c r="B229" s="430">
        <v>1</v>
      </c>
      <c r="C229" s="430" t="s">
        <v>4134</v>
      </c>
      <c r="D229" s="430" t="s">
        <v>3809</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4133</v>
      </c>
      <c r="B230" s="430">
        <v>1</v>
      </c>
      <c r="C230" s="430" t="s">
        <v>4134</v>
      </c>
      <c r="D230" s="430" t="s">
        <v>3811</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4133</v>
      </c>
      <c r="B231" s="430">
        <v>1</v>
      </c>
      <c r="C231" s="430" t="s">
        <v>4134</v>
      </c>
      <c r="D231" s="430" t="s">
        <v>3813</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4133</v>
      </c>
      <c r="B232" s="430">
        <v>1</v>
      </c>
      <c r="C232" s="430" t="s">
        <v>4134</v>
      </c>
      <c r="D232" s="430" t="s">
        <v>3815</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4133</v>
      </c>
      <c r="B233" s="430">
        <v>1</v>
      </c>
      <c r="C233" s="430" t="s">
        <v>4134</v>
      </c>
      <c r="D233" s="430" t="s">
        <v>3817</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4133</v>
      </c>
      <c r="B234" s="430">
        <v>1</v>
      </c>
      <c r="C234" s="430" t="s">
        <v>4134</v>
      </c>
      <c r="D234" s="430" t="s">
        <v>3819</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4133</v>
      </c>
      <c r="B235" s="430">
        <v>1</v>
      </c>
      <c r="C235" s="430" t="s">
        <v>4134</v>
      </c>
      <c r="D235" s="430" t="s">
        <v>521</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4133</v>
      </c>
      <c r="B236" s="430">
        <v>1</v>
      </c>
      <c r="C236" s="430" t="s">
        <v>4134</v>
      </c>
      <c r="D236" s="430" t="s">
        <v>3822</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4133</v>
      </c>
      <c r="B237" s="430">
        <v>1</v>
      </c>
      <c r="C237" s="430" t="s">
        <v>4134</v>
      </c>
      <c r="D237" s="430" t="s">
        <v>3824</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4133</v>
      </c>
      <c r="B238" s="430">
        <v>1</v>
      </c>
      <c r="C238" s="430" t="s">
        <v>4134</v>
      </c>
      <c r="D238" s="430" t="s">
        <v>3826</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4133</v>
      </c>
      <c r="B239" s="430">
        <v>1</v>
      </c>
      <c r="C239" s="430" t="s">
        <v>4134</v>
      </c>
      <c r="D239" s="430" t="s">
        <v>3828</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4133</v>
      </c>
      <c r="B240" s="430">
        <v>1</v>
      </c>
      <c r="C240" s="430" t="s">
        <v>4134</v>
      </c>
      <c r="D240" s="430" t="s">
        <v>3830</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4133</v>
      </c>
      <c r="B241" s="430">
        <v>1</v>
      </c>
      <c r="C241" s="430" t="s">
        <v>4134</v>
      </c>
      <c r="D241" s="430" t="s">
        <v>3832</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4133</v>
      </c>
      <c r="B242" s="430">
        <v>1</v>
      </c>
      <c r="C242" s="430" t="s">
        <v>4134</v>
      </c>
      <c r="D242" s="430" t="s">
        <v>3834</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4133</v>
      </c>
      <c r="B243" s="430">
        <v>1</v>
      </c>
      <c r="C243" s="430" t="s">
        <v>4134</v>
      </c>
      <c r="D243" s="430" t="s">
        <v>3836</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4133</v>
      </c>
      <c r="B244" s="430">
        <v>1</v>
      </c>
      <c r="C244" s="430" t="s">
        <v>4134</v>
      </c>
      <c r="D244" s="430" t="s">
        <v>3838</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4133</v>
      </c>
      <c r="B245" s="430">
        <v>1</v>
      </c>
      <c r="C245" s="430" t="s">
        <v>4134</v>
      </c>
      <c r="D245" s="430" t="s">
        <v>3840</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4133</v>
      </c>
      <c r="B246" s="430">
        <v>1</v>
      </c>
      <c r="C246" s="430" t="s">
        <v>4134</v>
      </c>
      <c r="D246" s="430" t="s">
        <v>3842</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4133</v>
      </c>
      <c r="B247" s="430">
        <v>1</v>
      </c>
      <c r="C247" s="430" t="s">
        <v>4134</v>
      </c>
      <c r="D247" s="430" t="s">
        <v>3844</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4133</v>
      </c>
      <c r="B248" s="430">
        <v>1</v>
      </c>
      <c r="C248" s="430" t="s">
        <v>4134</v>
      </c>
      <c r="D248" s="430" t="s">
        <v>3846</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4133</v>
      </c>
      <c r="B249" s="430">
        <v>1</v>
      </c>
      <c r="C249" s="430" t="s">
        <v>4134</v>
      </c>
      <c r="D249" s="430" t="s">
        <v>3848</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4133</v>
      </c>
      <c r="B250" s="430">
        <v>1</v>
      </c>
      <c r="C250" s="430" t="s">
        <v>4134</v>
      </c>
      <c r="D250" s="430" t="s">
        <v>3850</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4133</v>
      </c>
      <c r="B251" s="430">
        <v>1</v>
      </c>
      <c r="C251" s="430" t="s">
        <v>4134</v>
      </c>
      <c r="D251" s="430" t="s">
        <v>3852</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4133</v>
      </c>
      <c r="B252" s="430">
        <v>1</v>
      </c>
      <c r="C252" s="430" t="s">
        <v>4134</v>
      </c>
      <c r="D252" s="430" t="s">
        <v>3854</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4133</v>
      </c>
      <c r="B253" s="430">
        <v>1</v>
      </c>
      <c r="C253" s="430" t="s">
        <v>4134</v>
      </c>
      <c r="D253" s="430" t="s">
        <v>3856</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4133</v>
      </c>
      <c r="B254" s="430">
        <v>1</v>
      </c>
      <c r="C254" s="430" t="s">
        <v>4134</v>
      </c>
      <c r="D254" s="430" t="s">
        <v>3858</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4133</v>
      </c>
      <c r="B255" s="430">
        <v>1</v>
      </c>
      <c r="C255" s="430" t="s">
        <v>4134</v>
      </c>
      <c r="D255" s="430" t="s">
        <v>3860</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4133</v>
      </c>
      <c r="B256" s="430">
        <v>1</v>
      </c>
      <c r="C256" s="430" t="s">
        <v>4134</v>
      </c>
      <c r="D256" s="430" t="s">
        <v>3862</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4135</v>
      </c>
      <c r="B257" s="430">
        <v>1</v>
      </c>
      <c r="C257" s="430" t="s">
        <v>4136</v>
      </c>
      <c r="D257" s="430" t="s">
        <v>4137</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4135</v>
      </c>
      <c r="B258" s="430">
        <v>1</v>
      </c>
      <c r="C258" s="430" t="s">
        <v>4136</v>
      </c>
      <c r="D258" s="430" t="s">
        <v>4138</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4135</v>
      </c>
      <c r="B259" s="430">
        <v>1</v>
      </c>
      <c r="C259" s="430" t="s">
        <v>4136</v>
      </c>
      <c r="D259" s="430" t="s">
        <v>4139</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4135</v>
      </c>
      <c r="B260" s="430">
        <v>1</v>
      </c>
      <c r="C260" s="430" t="s">
        <v>4136</v>
      </c>
      <c r="D260" s="430" t="s">
        <v>4140</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4135</v>
      </c>
      <c r="B261" s="430">
        <v>1</v>
      </c>
      <c r="C261" s="430" t="s">
        <v>4136</v>
      </c>
      <c r="D261" s="430" t="s">
        <v>4141</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4135</v>
      </c>
      <c r="B262" s="430">
        <v>1</v>
      </c>
      <c r="C262" s="430" t="s">
        <v>4136</v>
      </c>
      <c r="D262" s="430" t="s">
        <v>4142</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4143</v>
      </c>
      <c r="B263" s="430">
        <v>1</v>
      </c>
      <c r="C263" s="430" t="s">
        <v>4144</v>
      </c>
      <c r="D263" s="430" t="s">
        <v>3765</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4143</v>
      </c>
      <c r="B264" s="430">
        <v>1</v>
      </c>
      <c r="C264" s="430" t="s">
        <v>4144</v>
      </c>
      <c r="D264" s="430" t="s">
        <v>3767</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4143</v>
      </c>
      <c r="B265" s="430">
        <v>1</v>
      </c>
      <c r="C265" s="430" t="s">
        <v>4144</v>
      </c>
      <c r="D265" s="430" t="s">
        <v>3769</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4143</v>
      </c>
      <c r="B266" s="430">
        <v>1</v>
      </c>
      <c r="C266" s="430" t="s">
        <v>4144</v>
      </c>
      <c r="D266" s="430" t="s">
        <v>4137</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4143</v>
      </c>
      <c r="B267" s="430">
        <v>1</v>
      </c>
      <c r="C267" s="430" t="s">
        <v>4144</v>
      </c>
      <c r="D267" s="430" t="s">
        <v>3771</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4143</v>
      </c>
      <c r="B268" s="430">
        <v>1</v>
      </c>
      <c r="C268" s="430" t="s">
        <v>4144</v>
      </c>
      <c r="D268" s="430" t="s">
        <v>3773</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4143</v>
      </c>
      <c r="B269" s="430">
        <v>1</v>
      </c>
      <c r="C269" s="430" t="s">
        <v>4144</v>
      </c>
      <c r="D269" s="430" t="s">
        <v>485</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4143</v>
      </c>
      <c r="B270" s="430">
        <v>1</v>
      </c>
      <c r="C270" s="430" t="s">
        <v>4144</v>
      </c>
      <c r="D270" s="430" t="s">
        <v>3776</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4143</v>
      </c>
      <c r="B271" s="430">
        <v>1</v>
      </c>
      <c r="C271" s="430" t="s">
        <v>4144</v>
      </c>
      <c r="D271" s="430" t="s">
        <v>3778</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4143</v>
      </c>
      <c r="B272" s="430">
        <v>1</v>
      </c>
      <c r="C272" s="430" t="s">
        <v>4144</v>
      </c>
      <c r="D272" s="430" t="s">
        <v>3779</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4143</v>
      </c>
      <c r="B273" s="430">
        <v>1</v>
      </c>
      <c r="C273" s="430" t="s">
        <v>4144</v>
      </c>
      <c r="D273" s="430" t="s">
        <v>3781</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4143</v>
      </c>
      <c r="B274" s="430">
        <v>1</v>
      </c>
      <c r="C274" s="430" t="s">
        <v>4144</v>
      </c>
      <c r="D274" s="430" t="s">
        <v>3783</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4143</v>
      </c>
      <c r="B275" s="430">
        <v>1</v>
      </c>
      <c r="C275" s="430" t="s">
        <v>4144</v>
      </c>
      <c r="D275" s="430" t="s">
        <v>4138</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4143</v>
      </c>
      <c r="B276" s="430">
        <v>1</v>
      </c>
      <c r="C276" s="430" t="s">
        <v>4144</v>
      </c>
      <c r="D276" s="430" t="s">
        <v>3785</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4143</v>
      </c>
      <c r="B277" s="430">
        <v>1</v>
      </c>
      <c r="C277" s="430" t="s">
        <v>4144</v>
      </c>
      <c r="D277" s="430" t="s">
        <v>3787</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4143</v>
      </c>
      <c r="B278" s="430">
        <v>1</v>
      </c>
      <c r="C278" s="430" t="s">
        <v>4144</v>
      </c>
      <c r="D278" s="430" t="s">
        <v>3789</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4143</v>
      </c>
      <c r="B279" s="430">
        <v>1</v>
      </c>
      <c r="C279" s="430" t="s">
        <v>4144</v>
      </c>
      <c r="D279" s="430" t="s">
        <v>3791</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4143</v>
      </c>
      <c r="B280" s="430">
        <v>1</v>
      </c>
      <c r="C280" s="430" t="s">
        <v>4144</v>
      </c>
      <c r="D280" s="430" t="s">
        <v>3793</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4143</v>
      </c>
      <c r="B281" s="430">
        <v>1</v>
      </c>
      <c r="C281" s="430" t="s">
        <v>4144</v>
      </c>
      <c r="D281" s="430" t="s">
        <v>3795</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4143</v>
      </c>
      <c r="B282" s="430">
        <v>1</v>
      </c>
      <c r="C282" s="430" t="s">
        <v>4144</v>
      </c>
      <c r="D282" s="430" t="s">
        <v>3797</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4143</v>
      </c>
      <c r="B283" s="430">
        <v>1</v>
      </c>
      <c r="C283" s="430" t="s">
        <v>4144</v>
      </c>
      <c r="D283" s="430" t="s">
        <v>3799</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4143</v>
      </c>
      <c r="B284" s="430">
        <v>1</v>
      </c>
      <c r="C284" s="430" t="s">
        <v>4144</v>
      </c>
      <c r="D284" s="430" t="s">
        <v>3801</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4143</v>
      </c>
      <c r="B285" s="430">
        <v>1</v>
      </c>
      <c r="C285" s="430" t="s">
        <v>4144</v>
      </c>
      <c r="D285" s="430" t="s">
        <v>3803</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4143</v>
      </c>
      <c r="B286" s="430">
        <v>1</v>
      </c>
      <c r="C286" s="430" t="s">
        <v>4144</v>
      </c>
      <c r="D286" s="430" t="s">
        <v>3805</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4143</v>
      </c>
      <c r="B287" s="430">
        <v>1</v>
      </c>
      <c r="C287" s="430" t="s">
        <v>4144</v>
      </c>
      <c r="D287" s="430" t="s">
        <v>3807</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4143</v>
      </c>
      <c r="B288" s="430">
        <v>1</v>
      </c>
      <c r="C288" s="430" t="s">
        <v>4144</v>
      </c>
      <c r="D288" s="430" t="s">
        <v>3809</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4143</v>
      </c>
      <c r="B289" s="430">
        <v>1</v>
      </c>
      <c r="C289" s="430" t="s">
        <v>4144</v>
      </c>
      <c r="D289" s="430" t="s">
        <v>3811</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4143</v>
      </c>
      <c r="B290" s="430">
        <v>1</v>
      </c>
      <c r="C290" s="430" t="s">
        <v>4144</v>
      </c>
      <c r="D290" s="430" t="s">
        <v>4139</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4143</v>
      </c>
      <c r="B291" s="430">
        <v>1</v>
      </c>
      <c r="C291" s="430" t="s">
        <v>4144</v>
      </c>
      <c r="D291" s="430" t="s">
        <v>3813</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4143</v>
      </c>
      <c r="B292" s="430">
        <v>1</v>
      </c>
      <c r="C292" s="430" t="s">
        <v>4144</v>
      </c>
      <c r="D292" s="430" t="s">
        <v>3815</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4143</v>
      </c>
      <c r="B293" s="430">
        <v>1</v>
      </c>
      <c r="C293" s="430" t="s">
        <v>4144</v>
      </c>
      <c r="D293" s="430" t="s">
        <v>3817</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4143</v>
      </c>
      <c r="B294" s="430">
        <v>1</v>
      </c>
      <c r="C294" s="430" t="s">
        <v>4144</v>
      </c>
      <c r="D294" s="430" t="s">
        <v>3819</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4143</v>
      </c>
      <c r="B295" s="430">
        <v>1</v>
      </c>
      <c r="C295" s="430" t="s">
        <v>4144</v>
      </c>
      <c r="D295" s="430" t="s">
        <v>521</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4143</v>
      </c>
      <c r="B296" s="430">
        <v>1</v>
      </c>
      <c r="C296" s="430" t="s">
        <v>4144</v>
      </c>
      <c r="D296" s="430" t="s">
        <v>3822</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4143</v>
      </c>
      <c r="B297" s="430">
        <v>1</v>
      </c>
      <c r="C297" s="430" t="s">
        <v>4144</v>
      </c>
      <c r="D297" s="430" t="s">
        <v>3824</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4143</v>
      </c>
      <c r="B298" s="430">
        <v>1</v>
      </c>
      <c r="C298" s="430" t="s">
        <v>4144</v>
      </c>
      <c r="D298" s="430" t="s">
        <v>3826</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4143</v>
      </c>
      <c r="B299" s="430">
        <v>1</v>
      </c>
      <c r="C299" s="430" t="s">
        <v>4144</v>
      </c>
      <c r="D299" s="430" t="s">
        <v>3828</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4143</v>
      </c>
      <c r="B300" s="430">
        <v>1</v>
      </c>
      <c r="C300" s="430" t="s">
        <v>4144</v>
      </c>
      <c r="D300" s="430" t="s">
        <v>3830</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4143</v>
      </c>
      <c r="B301" s="430">
        <v>1</v>
      </c>
      <c r="C301" s="430" t="s">
        <v>4144</v>
      </c>
      <c r="D301" s="430" t="s">
        <v>3832</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4143</v>
      </c>
      <c r="B302" s="430">
        <v>1</v>
      </c>
      <c r="C302" s="430" t="s">
        <v>4144</v>
      </c>
      <c r="D302" s="430" t="s">
        <v>3834</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4143</v>
      </c>
      <c r="B303" s="430">
        <v>1</v>
      </c>
      <c r="C303" s="430" t="s">
        <v>4144</v>
      </c>
      <c r="D303" s="430" t="s">
        <v>3836</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4143</v>
      </c>
      <c r="B304" s="430">
        <v>1</v>
      </c>
      <c r="C304" s="430" t="s">
        <v>4144</v>
      </c>
      <c r="D304" s="430" t="s">
        <v>3838</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4143</v>
      </c>
      <c r="B305" s="430">
        <v>1</v>
      </c>
      <c r="C305" s="430" t="s">
        <v>4144</v>
      </c>
      <c r="D305" s="430" t="s">
        <v>4140</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4143</v>
      </c>
      <c r="B306" s="430">
        <v>1</v>
      </c>
      <c r="C306" s="430" t="s">
        <v>4144</v>
      </c>
      <c r="D306" s="430" t="s">
        <v>3840</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4143</v>
      </c>
      <c r="B307" s="430">
        <v>1</v>
      </c>
      <c r="C307" s="430" t="s">
        <v>4144</v>
      </c>
      <c r="D307" s="430" t="s">
        <v>3842</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4143</v>
      </c>
      <c r="B308" s="430">
        <v>1</v>
      </c>
      <c r="C308" s="430" t="s">
        <v>4144</v>
      </c>
      <c r="D308" s="430" t="s">
        <v>3844</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4143</v>
      </c>
      <c r="B309" s="430">
        <v>1</v>
      </c>
      <c r="C309" s="430" t="s">
        <v>4144</v>
      </c>
      <c r="D309" s="430" t="s">
        <v>3846</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4143</v>
      </c>
      <c r="B310" s="430">
        <v>1</v>
      </c>
      <c r="C310" s="430" t="s">
        <v>4144</v>
      </c>
      <c r="D310" s="430" t="s">
        <v>3848</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4143</v>
      </c>
      <c r="B311" s="430">
        <v>1</v>
      </c>
      <c r="C311" s="430" t="s">
        <v>4144</v>
      </c>
      <c r="D311" s="430" t="s">
        <v>4141</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4143</v>
      </c>
      <c r="B312" s="430">
        <v>1</v>
      </c>
      <c r="C312" s="430" t="s">
        <v>4144</v>
      </c>
      <c r="D312" s="430" t="s">
        <v>3850</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4143</v>
      </c>
      <c r="B313" s="430">
        <v>1</v>
      </c>
      <c r="C313" s="430" t="s">
        <v>4144</v>
      </c>
      <c r="D313" s="430" t="s">
        <v>3852</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4143</v>
      </c>
      <c r="B314" s="430">
        <v>1</v>
      </c>
      <c r="C314" s="430" t="s">
        <v>4144</v>
      </c>
      <c r="D314" s="430" t="s">
        <v>4142</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4143</v>
      </c>
      <c r="B315" s="430">
        <v>1</v>
      </c>
      <c r="C315" s="430" t="s">
        <v>4144</v>
      </c>
      <c r="D315" s="430" t="s">
        <v>3854</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4143</v>
      </c>
      <c r="B316" s="430">
        <v>1</v>
      </c>
      <c r="C316" s="430" t="s">
        <v>4144</v>
      </c>
      <c r="D316" s="430" t="s">
        <v>3856</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4143</v>
      </c>
      <c r="B317" s="430">
        <v>1</v>
      </c>
      <c r="C317" s="430" t="s">
        <v>4144</v>
      </c>
      <c r="D317" s="430" t="s">
        <v>3858</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4143</v>
      </c>
      <c r="B318" s="430">
        <v>1</v>
      </c>
      <c r="C318" s="430" t="s">
        <v>4144</v>
      </c>
      <c r="D318" s="430" t="s">
        <v>3860</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4143</v>
      </c>
      <c r="B319" s="430">
        <v>1</v>
      </c>
      <c r="C319" s="430" t="s">
        <v>4144</v>
      </c>
      <c r="D319" s="430" t="s">
        <v>3862</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4145</v>
      </c>
      <c r="B320" s="430">
        <v>1</v>
      </c>
      <c r="C320" s="430" t="s">
        <v>4146</v>
      </c>
      <c r="D320" s="430" t="s">
        <v>3765</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4145</v>
      </c>
      <c r="B321" s="430">
        <v>1</v>
      </c>
      <c r="C321" s="430" t="s">
        <v>4146</v>
      </c>
      <c r="D321" s="430" t="s">
        <v>3767</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4145</v>
      </c>
      <c r="B322" s="430">
        <v>1</v>
      </c>
      <c r="C322" s="430" t="s">
        <v>4146</v>
      </c>
      <c r="D322" s="430" t="s">
        <v>3769</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4145</v>
      </c>
      <c r="B323" s="430">
        <v>1</v>
      </c>
      <c r="C323" s="430" t="s">
        <v>4146</v>
      </c>
      <c r="D323" s="430" t="s">
        <v>4137</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4145</v>
      </c>
      <c r="B324" s="430">
        <v>1</v>
      </c>
      <c r="C324" s="430" t="s">
        <v>4146</v>
      </c>
      <c r="D324" s="430" t="s">
        <v>3771</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4145</v>
      </c>
      <c r="B325" s="430">
        <v>1</v>
      </c>
      <c r="C325" s="430" t="s">
        <v>4146</v>
      </c>
      <c r="D325" s="430" t="s">
        <v>3773</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4145</v>
      </c>
      <c r="B326" s="430">
        <v>1</v>
      </c>
      <c r="C326" s="430" t="s">
        <v>4146</v>
      </c>
      <c r="D326" s="430" t="s">
        <v>485</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4145</v>
      </c>
      <c r="B327" s="430">
        <v>1</v>
      </c>
      <c r="C327" s="430" t="s">
        <v>4146</v>
      </c>
      <c r="D327" s="430" t="s">
        <v>3776</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4145</v>
      </c>
      <c r="B328" s="430">
        <v>1</v>
      </c>
      <c r="C328" s="430" t="s">
        <v>4146</v>
      </c>
      <c r="D328" s="430" t="s">
        <v>3778</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4145</v>
      </c>
      <c r="B329" s="430">
        <v>1</v>
      </c>
      <c r="C329" s="430" t="s">
        <v>4146</v>
      </c>
      <c r="D329" s="430" t="s">
        <v>3779</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4145</v>
      </c>
      <c r="B330" s="430">
        <v>1</v>
      </c>
      <c r="C330" s="430" t="s">
        <v>4146</v>
      </c>
      <c r="D330" s="430" t="s">
        <v>3781</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4145</v>
      </c>
      <c r="B331" s="430">
        <v>1</v>
      </c>
      <c r="C331" s="430" t="s">
        <v>4146</v>
      </c>
      <c r="D331" s="430" t="s">
        <v>3783</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4145</v>
      </c>
      <c r="B332" s="430">
        <v>1</v>
      </c>
      <c r="C332" s="430" t="s">
        <v>4146</v>
      </c>
      <c r="D332" s="430" t="s">
        <v>4138</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4145</v>
      </c>
      <c r="B333" s="430">
        <v>1</v>
      </c>
      <c r="C333" s="430" t="s">
        <v>4146</v>
      </c>
      <c r="D333" s="430" t="s">
        <v>3785</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4145</v>
      </c>
      <c r="B334" s="430">
        <v>1</v>
      </c>
      <c r="C334" s="430" t="s">
        <v>4146</v>
      </c>
      <c r="D334" s="430" t="s">
        <v>3787</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4145</v>
      </c>
      <c r="B335" s="430">
        <v>1</v>
      </c>
      <c r="C335" s="430" t="s">
        <v>4146</v>
      </c>
      <c r="D335" s="430" t="s">
        <v>3789</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4145</v>
      </c>
      <c r="B336" s="430">
        <v>1</v>
      </c>
      <c r="C336" s="430" t="s">
        <v>4146</v>
      </c>
      <c r="D336" s="430" t="s">
        <v>3791</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4145</v>
      </c>
      <c r="B337" s="430">
        <v>1</v>
      </c>
      <c r="C337" s="430" t="s">
        <v>4146</v>
      </c>
      <c r="D337" s="430" t="s">
        <v>3793</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4145</v>
      </c>
      <c r="B338" s="430">
        <v>1</v>
      </c>
      <c r="C338" s="430" t="s">
        <v>4146</v>
      </c>
      <c r="D338" s="430" t="s">
        <v>3795</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4145</v>
      </c>
      <c r="B339" s="430">
        <v>1</v>
      </c>
      <c r="C339" s="430" t="s">
        <v>4146</v>
      </c>
      <c r="D339" s="430" t="s">
        <v>3797</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4145</v>
      </c>
      <c r="B340" s="430">
        <v>1</v>
      </c>
      <c r="C340" s="430" t="s">
        <v>4146</v>
      </c>
      <c r="D340" s="430" t="s">
        <v>3799</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4145</v>
      </c>
      <c r="B341" s="430">
        <v>1</v>
      </c>
      <c r="C341" s="430" t="s">
        <v>4146</v>
      </c>
      <c r="D341" s="430" t="s">
        <v>3801</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4145</v>
      </c>
      <c r="B342" s="430">
        <v>1</v>
      </c>
      <c r="C342" s="430" t="s">
        <v>4146</v>
      </c>
      <c r="D342" s="430" t="s">
        <v>3803</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4145</v>
      </c>
      <c r="B343" s="430">
        <v>1</v>
      </c>
      <c r="C343" s="430" t="s">
        <v>4146</v>
      </c>
      <c r="D343" s="430" t="s">
        <v>3805</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4145</v>
      </c>
      <c r="B344" s="430">
        <v>1</v>
      </c>
      <c r="C344" s="430" t="s">
        <v>4146</v>
      </c>
      <c r="D344" s="430" t="s">
        <v>3807</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4145</v>
      </c>
      <c r="B345" s="430">
        <v>1</v>
      </c>
      <c r="C345" s="430" t="s">
        <v>4146</v>
      </c>
      <c r="D345" s="430" t="s">
        <v>3809</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4145</v>
      </c>
      <c r="B346" s="430">
        <v>1</v>
      </c>
      <c r="C346" s="430" t="s">
        <v>4146</v>
      </c>
      <c r="D346" s="430" t="s">
        <v>3811</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4145</v>
      </c>
      <c r="B347" s="430">
        <v>1</v>
      </c>
      <c r="C347" s="430" t="s">
        <v>4146</v>
      </c>
      <c r="D347" s="430" t="s">
        <v>4139</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4145</v>
      </c>
      <c r="B348" s="430">
        <v>1</v>
      </c>
      <c r="C348" s="430" t="s">
        <v>4146</v>
      </c>
      <c r="D348" s="430" t="s">
        <v>3813</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4145</v>
      </c>
      <c r="B349" s="430">
        <v>1</v>
      </c>
      <c r="C349" s="430" t="s">
        <v>4146</v>
      </c>
      <c r="D349" s="430" t="s">
        <v>3815</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4145</v>
      </c>
      <c r="B350" s="430">
        <v>1</v>
      </c>
      <c r="C350" s="430" t="s">
        <v>4146</v>
      </c>
      <c r="D350" s="430" t="s">
        <v>3817</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4145</v>
      </c>
      <c r="B351" s="430">
        <v>1</v>
      </c>
      <c r="C351" s="430" t="s">
        <v>4146</v>
      </c>
      <c r="D351" s="430" t="s">
        <v>3819</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4145</v>
      </c>
      <c r="B352" s="430">
        <v>1</v>
      </c>
      <c r="C352" s="430" t="s">
        <v>4146</v>
      </c>
      <c r="D352" s="430" t="s">
        <v>521</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4145</v>
      </c>
      <c r="B353" s="430">
        <v>1</v>
      </c>
      <c r="C353" s="430" t="s">
        <v>4146</v>
      </c>
      <c r="D353" s="430" t="s">
        <v>3822</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4145</v>
      </c>
      <c r="B354" s="430">
        <v>1</v>
      </c>
      <c r="C354" s="430" t="s">
        <v>4146</v>
      </c>
      <c r="D354" s="430" t="s">
        <v>3824</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4145</v>
      </c>
      <c r="B355" s="430">
        <v>1</v>
      </c>
      <c r="C355" s="430" t="s">
        <v>4146</v>
      </c>
      <c r="D355" s="430" t="s">
        <v>3826</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4145</v>
      </c>
      <c r="B356" s="430">
        <v>1</v>
      </c>
      <c r="C356" s="430" t="s">
        <v>4146</v>
      </c>
      <c r="D356" s="430" t="s">
        <v>3828</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4145</v>
      </c>
      <c r="B357" s="430">
        <v>1</v>
      </c>
      <c r="C357" s="430" t="s">
        <v>4146</v>
      </c>
      <c r="D357" s="430" t="s">
        <v>3830</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4145</v>
      </c>
      <c r="B358" s="430">
        <v>1</v>
      </c>
      <c r="C358" s="430" t="s">
        <v>4146</v>
      </c>
      <c r="D358" s="430" t="s">
        <v>3832</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4145</v>
      </c>
      <c r="B359" s="430">
        <v>1</v>
      </c>
      <c r="C359" s="430" t="s">
        <v>4146</v>
      </c>
      <c r="D359" s="430" t="s">
        <v>3834</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4145</v>
      </c>
      <c r="B360" s="430">
        <v>1</v>
      </c>
      <c r="C360" s="430" t="s">
        <v>4146</v>
      </c>
      <c r="D360" s="430" t="s">
        <v>3836</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4145</v>
      </c>
      <c r="B361" s="430">
        <v>1</v>
      </c>
      <c r="C361" s="430" t="s">
        <v>4146</v>
      </c>
      <c r="D361" s="430" t="s">
        <v>3838</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4145</v>
      </c>
      <c r="B362" s="430">
        <v>1</v>
      </c>
      <c r="C362" s="430" t="s">
        <v>4146</v>
      </c>
      <c r="D362" s="430" t="s">
        <v>4140</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4145</v>
      </c>
      <c r="B363" s="430">
        <v>1</v>
      </c>
      <c r="C363" s="430" t="s">
        <v>4146</v>
      </c>
      <c r="D363" s="430" t="s">
        <v>3840</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4145</v>
      </c>
      <c r="B364" s="430">
        <v>1</v>
      </c>
      <c r="C364" s="430" t="s">
        <v>4146</v>
      </c>
      <c r="D364" s="430" t="s">
        <v>3842</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4145</v>
      </c>
      <c r="B365" s="430">
        <v>1</v>
      </c>
      <c r="C365" s="430" t="s">
        <v>4146</v>
      </c>
      <c r="D365" s="430" t="s">
        <v>3844</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4145</v>
      </c>
      <c r="B366" s="430">
        <v>1</v>
      </c>
      <c r="C366" s="430" t="s">
        <v>4146</v>
      </c>
      <c r="D366" s="430" t="s">
        <v>3846</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4145</v>
      </c>
      <c r="B367" s="430">
        <v>1</v>
      </c>
      <c r="C367" s="430" t="s">
        <v>4146</v>
      </c>
      <c r="D367" s="430" t="s">
        <v>3848</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4145</v>
      </c>
      <c r="B368" s="430">
        <v>1</v>
      </c>
      <c r="C368" s="430" t="s">
        <v>4146</v>
      </c>
      <c r="D368" s="430" t="s">
        <v>4141</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4145</v>
      </c>
      <c r="B369" s="430">
        <v>1</v>
      </c>
      <c r="C369" s="430" t="s">
        <v>4146</v>
      </c>
      <c r="D369" s="430" t="s">
        <v>3850</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4145</v>
      </c>
      <c r="B370" s="430">
        <v>1</v>
      </c>
      <c r="C370" s="430" t="s">
        <v>4146</v>
      </c>
      <c r="D370" s="430" t="s">
        <v>3852</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4145</v>
      </c>
      <c r="B371" s="430">
        <v>1</v>
      </c>
      <c r="C371" s="430" t="s">
        <v>4146</v>
      </c>
      <c r="D371" s="430" t="s">
        <v>4142</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4145</v>
      </c>
      <c r="B372" s="430">
        <v>1</v>
      </c>
      <c r="C372" s="430" t="s">
        <v>4146</v>
      </c>
      <c r="D372" s="430" t="s">
        <v>3854</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4145</v>
      </c>
      <c r="B373" s="430">
        <v>1</v>
      </c>
      <c r="C373" s="430" t="s">
        <v>4146</v>
      </c>
      <c r="D373" s="430" t="s">
        <v>3856</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4145</v>
      </c>
      <c r="B374" s="430">
        <v>1</v>
      </c>
      <c r="C374" s="430" t="s">
        <v>4146</v>
      </c>
      <c r="D374" s="430" t="s">
        <v>3858</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4145</v>
      </c>
      <c r="B375" s="430">
        <v>1</v>
      </c>
      <c r="C375" s="430" t="s">
        <v>4146</v>
      </c>
      <c r="D375" s="430" t="s">
        <v>3860</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4145</v>
      </c>
      <c r="B376" s="430">
        <v>1</v>
      </c>
      <c r="C376" s="430" t="s">
        <v>4146</v>
      </c>
      <c r="D376" s="430" t="s">
        <v>3862</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4147</v>
      </c>
      <c r="B377" s="430">
        <v>1</v>
      </c>
      <c r="C377" s="430" t="s">
        <v>4148</v>
      </c>
      <c r="D377" s="430" t="s">
        <v>3765</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4147</v>
      </c>
      <c r="B378" s="430">
        <v>1</v>
      </c>
      <c r="C378" s="430" t="s">
        <v>4148</v>
      </c>
      <c r="D378" s="430" t="s">
        <v>3767</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4147</v>
      </c>
      <c r="B379" s="430">
        <v>1</v>
      </c>
      <c r="C379" s="430" t="s">
        <v>4148</v>
      </c>
      <c r="D379" s="430" t="s">
        <v>3769</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4147</v>
      </c>
      <c r="B380" s="430">
        <v>1</v>
      </c>
      <c r="C380" s="430" t="s">
        <v>4148</v>
      </c>
      <c r="D380" s="430" t="s">
        <v>4137</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4147</v>
      </c>
      <c r="B381" s="430">
        <v>1</v>
      </c>
      <c r="C381" s="430" t="s">
        <v>4148</v>
      </c>
      <c r="D381" s="430" t="s">
        <v>3771</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4147</v>
      </c>
      <c r="B382" s="430">
        <v>1</v>
      </c>
      <c r="C382" s="430" t="s">
        <v>4148</v>
      </c>
      <c r="D382" s="430" t="s">
        <v>3773</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4147</v>
      </c>
      <c r="B383" s="430">
        <v>1</v>
      </c>
      <c r="C383" s="430" t="s">
        <v>4148</v>
      </c>
      <c r="D383" s="430" t="s">
        <v>485</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4147</v>
      </c>
      <c r="B384" s="430">
        <v>1</v>
      </c>
      <c r="C384" s="430" t="s">
        <v>4148</v>
      </c>
      <c r="D384" s="430" t="s">
        <v>3776</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4147</v>
      </c>
      <c r="B385" s="430">
        <v>1</v>
      </c>
      <c r="C385" s="430" t="s">
        <v>4148</v>
      </c>
      <c r="D385" s="430" t="s">
        <v>3778</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4147</v>
      </c>
      <c r="B386" s="430">
        <v>1</v>
      </c>
      <c r="C386" s="430" t="s">
        <v>4148</v>
      </c>
      <c r="D386" s="430" t="s">
        <v>3779</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4147</v>
      </c>
      <c r="B387" s="430">
        <v>1</v>
      </c>
      <c r="C387" s="430" t="s">
        <v>4148</v>
      </c>
      <c r="D387" s="430" t="s">
        <v>3781</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4147</v>
      </c>
      <c r="B388" s="430">
        <v>1</v>
      </c>
      <c r="C388" s="430" t="s">
        <v>4148</v>
      </c>
      <c r="D388" s="430" t="s">
        <v>3783</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4147</v>
      </c>
      <c r="B389" s="430">
        <v>1</v>
      </c>
      <c r="C389" s="430" t="s">
        <v>4148</v>
      </c>
      <c r="D389" s="430" t="s">
        <v>4138</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4147</v>
      </c>
      <c r="B390" s="430">
        <v>1</v>
      </c>
      <c r="C390" s="430" t="s">
        <v>4148</v>
      </c>
      <c r="D390" s="430" t="s">
        <v>3785</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4147</v>
      </c>
      <c r="B391" s="430">
        <v>1</v>
      </c>
      <c r="C391" s="430" t="s">
        <v>4148</v>
      </c>
      <c r="D391" s="430" t="s">
        <v>3787</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4147</v>
      </c>
      <c r="B392" s="430">
        <v>1</v>
      </c>
      <c r="C392" s="430" t="s">
        <v>4148</v>
      </c>
      <c r="D392" s="430" t="s">
        <v>3789</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4147</v>
      </c>
      <c r="B393" s="430">
        <v>1</v>
      </c>
      <c r="C393" s="430" t="s">
        <v>4148</v>
      </c>
      <c r="D393" s="430" t="s">
        <v>3791</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4147</v>
      </c>
      <c r="B394" s="430">
        <v>1</v>
      </c>
      <c r="C394" s="430" t="s">
        <v>4148</v>
      </c>
      <c r="D394" s="430" t="s">
        <v>3793</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4147</v>
      </c>
      <c r="B395" s="430">
        <v>1</v>
      </c>
      <c r="C395" s="430" t="s">
        <v>4148</v>
      </c>
      <c r="D395" s="430" t="s">
        <v>3795</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4147</v>
      </c>
      <c r="B396" s="430">
        <v>1</v>
      </c>
      <c r="C396" s="430" t="s">
        <v>4148</v>
      </c>
      <c r="D396" s="430" t="s">
        <v>3797</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4147</v>
      </c>
      <c r="B397" s="430">
        <v>1</v>
      </c>
      <c r="C397" s="430" t="s">
        <v>4148</v>
      </c>
      <c r="D397" s="430" t="s">
        <v>3799</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4147</v>
      </c>
      <c r="B398" s="430">
        <v>1</v>
      </c>
      <c r="C398" s="430" t="s">
        <v>4148</v>
      </c>
      <c r="D398" s="430" t="s">
        <v>3801</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4147</v>
      </c>
      <c r="B399" s="430">
        <v>1</v>
      </c>
      <c r="C399" s="430" t="s">
        <v>4148</v>
      </c>
      <c r="D399" s="430" t="s">
        <v>3803</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4147</v>
      </c>
      <c r="B400" s="430">
        <v>1</v>
      </c>
      <c r="C400" s="430" t="s">
        <v>4148</v>
      </c>
      <c r="D400" s="430" t="s">
        <v>3805</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4147</v>
      </c>
      <c r="B401" s="430">
        <v>1</v>
      </c>
      <c r="C401" s="430" t="s">
        <v>4148</v>
      </c>
      <c r="D401" s="430" t="s">
        <v>3807</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4147</v>
      </c>
      <c r="B402" s="430">
        <v>1</v>
      </c>
      <c r="C402" s="430" t="s">
        <v>4148</v>
      </c>
      <c r="D402" s="430" t="s">
        <v>3809</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4147</v>
      </c>
      <c r="B403" s="430">
        <v>1</v>
      </c>
      <c r="C403" s="430" t="s">
        <v>4148</v>
      </c>
      <c r="D403" s="430" t="s">
        <v>3811</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4147</v>
      </c>
      <c r="B404" s="430">
        <v>1</v>
      </c>
      <c r="C404" s="430" t="s">
        <v>4148</v>
      </c>
      <c r="D404" s="430" t="s">
        <v>4139</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4147</v>
      </c>
      <c r="B405" s="430">
        <v>1</v>
      </c>
      <c r="C405" s="430" t="s">
        <v>4148</v>
      </c>
      <c r="D405" s="430" t="s">
        <v>3813</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4147</v>
      </c>
      <c r="B406" s="430">
        <v>1</v>
      </c>
      <c r="C406" s="430" t="s">
        <v>4148</v>
      </c>
      <c r="D406" s="430" t="s">
        <v>3815</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4147</v>
      </c>
      <c r="B407" s="430">
        <v>1</v>
      </c>
      <c r="C407" s="430" t="s">
        <v>4148</v>
      </c>
      <c r="D407" s="430" t="s">
        <v>3817</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4147</v>
      </c>
      <c r="B408" s="430">
        <v>1</v>
      </c>
      <c r="C408" s="430" t="s">
        <v>4148</v>
      </c>
      <c r="D408" s="430" t="s">
        <v>3819</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4147</v>
      </c>
      <c r="B409" s="430">
        <v>1</v>
      </c>
      <c r="C409" s="430" t="s">
        <v>4148</v>
      </c>
      <c r="D409" s="430" t="s">
        <v>521</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4147</v>
      </c>
      <c r="B410" s="430">
        <v>1</v>
      </c>
      <c r="C410" s="430" t="s">
        <v>4148</v>
      </c>
      <c r="D410" s="430" t="s">
        <v>3822</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4147</v>
      </c>
      <c r="B411" s="430">
        <v>1</v>
      </c>
      <c r="C411" s="430" t="s">
        <v>4148</v>
      </c>
      <c r="D411" s="430" t="s">
        <v>3824</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4147</v>
      </c>
      <c r="B412" s="430">
        <v>1</v>
      </c>
      <c r="C412" s="430" t="s">
        <v>4148</v>
      </c>
      <c r="D412" s="430" t="s">
        <v>3826</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4147</v>
      </c>
      <c r="B413" s="430">
        <v>1</v>
      </c>
      <c r="C413" s="430" t="s">
        <v>4148</v>
      </c>
      <c r="D413" s="430" t="s">
        <v>3828</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4147</v>
      </c>
      <c r="B414" s="430">
        <v>1</v>
      </c>
      <c r="C414" s="430" t="s">
        <v>4148</v>
      </c>
      <c r="D414" s="430" t="s">
        <v>3830</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4147</v>
      </c>
      <c r="B415" s="430">
        <v>1</v>
      </c>
      <c r="C415" s="430" t="s">
        <v>4148</v>
      </c>
      <c r="D415" s="430" t="s">
        <v>3832</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4147</v>
      </c>
      <c r="B416" s="430">
        <v>1</v>
      </c>
      <c r="C416" s="430" t="s">
        <v>4148</v>
      </c>
      <c r="D416" s="430" t="s">
        <v>3834</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4147</v>
      </c>
      <c r="B417" s="430">
        <v>1</v>
      </c>
      <c r="C417" s="430" t="s">
        <v>4148</v>
      </c>
      <c r="D417" s="430" t="s">
        <v>3836</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4147</v>
      </c>
      <c r="B418" s="430">
        <v>1</v>
      </c>
      <c r="C418" s="430" t="s">
        <v>4148</v>
      </c>
      <c r="D418" s="430" t="s">
        <v>3838</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4147</v>
      </c>
      <c r="B419" s="430">
        <v>1</v>
      </c>
      <c r="C419" s="430" t="s">
        <v>4148</v>
      </c>
      <c r="D419" s="430" t="s">
        <v>4140</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4147</v>
      </c>
      <c r="B420" s="430">
        <v>1</v>
      </c>
      <c r="C420" s="430" t="s">
        <v>4148</v>
      </c>
      <c r="D420" s="430" t="s">
        <v>3840</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4147</v>
      </c>
      <c r="B421" s="430">
        <v>1</v>
      </c>
      <c r="C421" s="430" t="s">
        <v>4148</v>
      </c>
      <c r="D421" s="430" t="s">
        <v>3842</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4147</v>
      </c>
      <c r="B422" s="430">
        <v>1</v>
      </c>
      <c r="C422" s="430" t="s">
        <v>4148</v>
      </c>
      <c r="D422" s="430" t="s">
        <v>3844</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4147</v>
      </c>
      <c r="B423" s="430">
        <v>1</v>
      </c>
      <c r="C423" s="430" t="s">
        <v>4148</v>
      </c>
      <c r="D423" s="430" t="s">
        <v>3846</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4147</v>
      </c>
      <c r="B424" s="430">
        <v>1</v>
      </c>
      <c r="C424" s="430" t="s">
        <v>4148</v>
      </c>
      <c r="D424" s="430" t="s">
        <v>3848</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4147</v>
      </c>
      <c r="B425" s="430">
        <v>1</v>
      </c>
      <c r="C425" s="430" t="s">
        <v>4148</v>
      </c>
      <c r="D425" s="430" t="s">
        <v>4141</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4147</v>
      </c>
      <c r="B426" s="430">
        <v>1</v>
      </c>
      <c r="C426" s="430" t="s">
        <v>4148</v>
      </c>
      <c r="D426" s="430" t="s">
        <v>3850</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4147</v>
      </c>
      <c r="B427" s="430">
        <v>1</v>
      </c>
      <c r="C427" s="430" t="s">
        <v>4148</v>
      </c>
      <c r="D427" s="430" t="s">
        <v>3852</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4147</v>
      </c>
      <c r="B428" s="430">
        <v>1</v>
      </c>
      <c r="C428" s="430" t="s">
        <v>4148</v>
      </c>
      <c r="D428" s="430" t="s">
        <v>4142</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4147</v>
      </c>
      <c r="B429" s="430">
        <v>1</v>
      </c>
      <c r="C429" s="430" t="s">
        <v>4148</v>
      </c>
      <c r="D429" s="430" t="s">
        <v>3854</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4147</v>
      </c>
      <c r="B430" s="430">
        <v>1</v>
      </c>
      <c r="C430" s="430" t="s">
        <v>4148</v>
      </c>
      <c r="D430" s="430" t="s">
        <v>3856</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4147</v>
      </c>
      <c r="B431" s="430">
        <v>1</v>
      </c>
      <c r="C431" s="430" t="s">
        <v>4148</v>
      </c>
      <c r="D431" s="430" t="s">
        <v>3858</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4147</v>
      </c>
      <c r="B432" s="430">
        <v>1</v>
      </c>
      <c r="C432" s="430" t="s">
        <v>4148</v>
      </c>
      <c r="D432" s="430" t="s">
        <v>3860</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4147</v>
      </c>
      <c r="B433" s="430">
        <v>1</v>
      </c>
      <c r="C433" s="430" t="s">
        <v>4148</v>
      </c>
      <c r="D433" s="430" t="s">
        <v>3862</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4149</v>
      </c>
      <c r="B434" s="430">
        <v>1</v>
      </c>
      <c r="C434" s="430" t="s">
        <v>4150</v>
      </c>
      <c r="D434" s="430" t="s">
        <v>3765</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4149</v>
      </c>
      <c r="B435" s="430">
        <v>1</v>
      </c>
      <c r="C435" s="430" t="s">
        <v>4150</v>
      </c>
      <c r="D435" s="430" t="s">
        <v>3767</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4149</v>
      </c>
      <c r="B436" s="430">
        <v>1</v>
      </c>
      <c r="C436" s="430" t="s">
        <v>4150</v>
      </c>
      <c r="D436" s="430" t="s">
        <v>3769</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4149</v>
      </c>
      <c r="B437" s="430">
        <v>1</v>
      </c>
      <c r="C437" s="430" t="s">
        <v>4150</v>
      </c>
      <c r="D437" s="430" t="s">
        <v>4137</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4149</v>
      </c>
      <c r="B438" s="430">
        <v>1</v>
      </c>
      <c r="C438" s="430" t="s">
        <v>4150</v>
      </c>
      <c r="D438" s="430" t="s">
        <v>3771</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4149</v>
      </c>
      <c r="B439" s="430">
        <v>1</v>
      </c>
      <c r="C439" s="430" t="s">
        <v>4150</v>
      </c>
      <c r="D439" s="430" t="s">
        <v>3773</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4149</v>
      </c>
      <c r="B440" s="430">
        <v>1</v>
      </c>
      <c r="C440" s="430" t="s">
        <v>4150</v>
      </c>
      <c r="D440" s="430" t="s">
        <v>485</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4149</v>
      </c>
      <c r="B441" s="430">
        <v>1</v>
      </c>
      <c r="C441" s="430" t="s">
        <v>4150</v>
      </c>
      <c r="D441" s="430" t="s">
        <v>3776</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4149</v>
      </c>
      <c r="B442" s="430">
        <v>1</v>
      </c>
      <c r="C442" s="430" t="s">
        <v>4150</v>
      </c>
      <c r="D442" s="430" t="s">
        <v>3778</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4149</v>
      </c>
      <c r="B443" s="430">
        <v>1</v>
      </c>
      <c r="C443" s="430" t="s">
        <v>4150</v>
      </c>
      <c r="D443" s="430" t="s">
        <v>3779</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4149</v>
      </c>
      <c r="B444" s="430">
        <v>1</v>
      </c>
      <c r="C444" s="430" t="s">
        <v>4150</v>
      </c>
      <c r="D444" s="430" t="s">
        <v>3781</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4149</v>
      </c>
      <c r="B445" s="430">
        <v>1</v>
      </c>
      <c r="C445" s="430" t="s">
        <v>4150</v>
      </c>
      <c r="D445" s="430" t="s">
        <v>4151</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4149</v>
      </c>
      <c r="B446" s="430">
        <v>1</v>
      </c>
      <c r="C446" s="430" t="s">
        <v>4150</v>
      </c>
      <c r="D446" s="430" t="s">
        <v>3783</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4149</v>
      </c>
      <c r="B447" s="430">
        <v>1</v>
      </c>
      <c r="C447" s="430" t="s">
        <v>4150</v>
      </c>
      <c r="D447" s="430" t="s">
        <v>4138</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4149</v>
      </c>
      <c r="B448" s="430">
        <v>1</v>
      </c>
      <c r="C448" s="430" t="s">
        <v>4150</v>
      </c>
      <c r="D448" s="430" t="s">
        <v>3785</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4149</v>
      </c>
      <c r="B449" s="430">
        <v>1</v>
      </c>
      <c r="C449" s="430" t="s">
        <v>4150</v>
      </c>
      <c r="D449" s="430" t="s">
        <v>3787</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4149</v>
      </c>
      <c r="B450" s="430">
        <v>1</v>
      </c>
      <c r="C450" s="430" t="s">
        <v>4150</v>
      </c>
      <c r="D450" s="430" t="s">
        <v>3789</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4149</v>
      </c>
      <c r="B451" s="430">
        <v>1</v>
      </c>
      <c r="C451" s="430" t="s">
        <v>4150</v>
      </c>
      <c r="D451" s="430" t="s">
        <v>3791</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4149</v>
      </c>
      <c r="B452" s="430">
        <v>1</v>
      </c>
      <c r="C452" s="430" t="s">
        <v>4150</v>
      </c>
      <c r="D452" s="430" t="s">
        <v>3793</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4149</v>
      </c>
      <c r="B453" s="430">
        <v>1</v>
      </c>
      <c r="C453" s="430" t="s">
        <v>4150</v>
      </c>
      <c r="D453" s="430" t="s">
        <v>3795</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4149</v>
      </c>
      <c r="B454" s="430">
        <v>1</v>
      </c>
      <c r="C454" s="430" t="s">
        <v>4150</v>
      </c>
      <c r="D454" s="430" t="s">
        <v>3797</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4149</v>
      </c>
      <c r="B455" s="430">
        <v>1</v>
      </c>
      <c r="C455" s="430" t="s">
        <v>4150</v>
      </c>
      <c r="D455" s="430" t="s">
        <v>3799</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4149</v>
      </c>
      <c r="B456" s="430">
        <v>1</v>
      </c>
      <c r="C456" s="430" t="s">
        <v>4150</v>
      </c>
      <c r="D456" s="430" t="s">
        <v>3801</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4149</v>
      </c>
      <c r="B457" s="430">
        <v>1</v>
      </c>
      <c r="C457" s="430" t="s">
        <v>4150</v>
      </c>
      <c r="D457" s="430" t="s">
        <v>3803</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4149</v>
      </c>
      <c r="B458" s="430">
        <v>1</v>
      </c>
      <c r="C458" s="430" t="s">
        <v>4150</v>
      </c>
      <c r="D458" s="430" t="s">
        <v>3805</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4149</v>
      </c>
      <c r="B459" s="430">
        <v>1</v>
      </c>
      <c r="C459" s="430" t="s">
        <v>4150</v>
      </c>
      <c r="D459" s="430" t="s">
        <v>3807</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4149</v>
      </c>
      <c r="B460" s="430">
        <v>1</v>
      </c>
      <c r="C460" s="430" t="s">
        <v>4150</v>
      </c>
      <c r="D460" s="430" t="s">
        <v>3809</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4149</v>
      </c>
      <c r="B461" s="430">
        <v>1</v>
      </c>
      <c r="C461" s="430" t="s">
        <v>4150</v>
      </c>
      <c r="D461" s="430" t="s">
        <v>3811</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4149</v>
      </c>
      <c r="B462" s="430">
        <v>1</v>
      </c>
      <c r="C462" s="430" t="s">
        <v>4150</v>
      </c>
      <c r="D462" s="430" t="s">
        <v>4139</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4149</v>
      </c>
      <c r="B463" s="430">
        <v>1</v>
      </c>
      <c r="C463" s="430" t="s">
        <v>4150</v>
      </c>
      <c r="D463" s="430" t="s">
        <v>3813</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4149</v>
      </c>
      <c r="B464" s="430">
        <v>1</v>
      </c>
      <c r="C464" s="430" t="s">
        <v>4150</v>
      </c>
      <c r="D464" s="430" t="s">
        <v>3815</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4149</v>
      </c>
      <c r="B465" s="430">
        <v>1</v>
      </c>
      <c r="C465" s="430" t="s">
        <v>4150</v>
      </c>
      <c r="D465" s="430" t="s">
        <v>3817</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4149</v>
      </c>
      <c r="B466" s="430">
        <v>1</v>
      </c>
      <c r="C466" s="430" t="s">
        <v>4150</v>
      </c>
      <c r="D466" s="430" t="s">
        <v>3819</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4149</v>
      </c>
      <c r="B467" s="430">
        <v>1</v>
      </c>
      <c r="C467" s="430" t="s">
        <v>4150</v>
      </c>
      <c r="D467" s="430" t="s">
        <v>521</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4149</v>
      </c>
      <c r="B468" s="430">
        <v>1</v>
      </c>
      <c r="C468" s="430" t="s">
        <v>4150</v>
      </c>
      <c r="D468" s="430" t="s">
        <v>3822</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4149</v>
      </c>
      <c r="B469" s="430">
        <v>1</v>
      </c>
      <c r="C469" s="430" t="s">
        <v>4150</v>
      </c>
      <c r="D469" s="430" t="s">
        <v>3824</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4149</v>
      </c>
      <c r="B470" s="430">
        <v>1</v>
      </c>
      <c r="C470" s="430" t="s">
        <v>4150</v>
      </c>
      <c r="D470" s="430" t="s">
        <v>3826</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4149</v>
      </c>
      <c r="B471" s="430">
        <v>1</v>
      </c>
      <c r="C471" s="430" t="s">
        <v>4150</v>
      </c>
      <c r="D471" s="430" t="s">
        <v>3828</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4149</v>
      </c>
      <c r="B472" s="430">
        <v>1</v>
      </c>
      <c r="C472" s="430" t="s">
        <v>4150</v>
      </c>
      <c r="D472" s="430" t="s">
        <v>3830</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4149</v>
      </c>
      <c r="B473" s="430">
        <v>1</v>
      </c>
      <c r="C473" s="430" t="s">
        <v>4150</v>
      </c>
      <c r="D473" s="430" t="s">
        <v>3832</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4149</v>
      </c>
      <c r="B474" s="430">
        <v>1</v>
      </c>
      <c r="C474" s="430" t="s">
        <v>4150</v>
      </c>
      <c r="D474" s="430" t="s">
        <v>3834</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4149</v>
      </c>
      <c r="B475" s="430">
        <v>1</v>
      </c>
      <c r="C475" s="430" t="s">
        <v>4150</v>
      </c>
      <c r="D475" s="430" t="s">
        <v>3836</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4149</v>
      </c>
      <c r="B476" s="430">
        <v>1</v>
      </c>
      <c r="C476" s="430" t="s">
        <v>4150</v>
      </c>
      <c r="D476" s="430" t="s">
        <v>3838</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4149</v>
      </c>
      <c r="B477" s="430">
        <v>1</v>
      </c>
      <c r="C477" s="430" t="s">
        <v>4150</v>
      </c>
      <c r="D477" s="430" t="s">
        <v>4140</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4149</v>
      </c>
      <c r="B478" s="430">
        <v>1</v>
      </c>
      <c r="C478" s="430" t="s">
        <v>4150</v>
      </c>
      <c r="D478" s="430" t="s">
        <v>3840</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4149</v>
      </c>
      <c r="B479" s="430">
        <v>1</v>
      </c>
      <c r="C479" s="430" t="s">
        <v>4150</v>
      </c>
      <c r="D479" s="430" t="s">
        <v>3842</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4149</v>
      </c>
      <c r="B480" s="430">
        <v>1</v>
      </c>
      <c r="C480" s="430" t="s">
        <v>4150</v>
      </c>
      <c r="D480" s="430" t="s">
        <v>3844</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4149</v>
      </c>
      <c r="B481" s="430">
        <v>1</v>
      </c>
      <c r="C481" s="430" t="s">
        <v>4150</v>
      </c>
      <c r="D481" s="430" t="s">
        <v>3846</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4149</v>
      </c>
      <c r="B482" s="430">
        <v>1</v>
      </c>
      <c r="C482" s="430" t="s">
        <v>4150</v>
      </c>
      <c r="D482" s="430" t="s">
        <v>3848</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4149</v>
      </c>
      <c r="B483" s="430">
        <v>1</v>
      </c>
      <c r="C483" s="430" t="s">
        <v>4150</v>
      </c>
      <c r="D483" s="430" t="s">
        <v>4141</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4149</v>
      </c>
      <c r="B484" s="430">
        <v>1</v>
      </c>
      <c r="C484" s="430" t="s">
        <v>4150</v>
      </c>
      <c r="D484" s="430" t="s">
        <v>3850</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4149</v>
      </c>
      <c r="B485" s="430">
        <v>1</v>
      </c>
      <c r="C485" s="430" t="s">
        <v>4150</v>
      </c>
      <c r="D485" s="430" t="s">
        <v>3852</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4149</v>
      </c>
      <c r="B486" s="430">
        <v>1</v>
      </c>
      <c r="C486" s="430" t="s">
        <v>4150</v>
      </c>
      <c r="D486" s="430" t="s">
        <v>4142</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4149</v>
      </c>
      <c r="B487" s="430">
        <v>1</v>
      </c>
      <c r="C487" s="430" t="s">
        <v>4150</v>
      </c>
      <c r="D487" s="430" t="s">
        <v>3854</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4149</v>
      </c>
      <c r="B488" s="430">
        <v>1</v>
      </c>
      <c r="C488" s="430" t="s">
        <v>4150</v>
      </c>
      <c r="D488" s="430" t="s">
        <v>3856</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4149</v>
      </c>
      <c r="B489" s="430">
        <v>1</v>
      </c>
      <c r="C489" s="430" t="s">
        <v>4150</v>
      </c>
      <c r="D489" s="430" t="s">
        <v>3858</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4149</v>
      </c>
      <c r="B490" s="430">
        <v>1</v>
      </c>
      <c r="C490" s="430" t="s">
        <v>4150</v>
      </c>
      <c r="D490" s="430" t="s">
        <v>3860</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4149</v>
      </c>
      <c r="B491" s="430">
        <v>1</v>
      </c>
      <c r="C491" s="430" t="s">
        <v>4150</v>
      </c>
      <c r="D491" s="430" t="s">
        <v>3862</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4152</v>
      </c>
      <c r="B492" s="430">
        <v>1</v>
      </c>
      <c r="C492" s="430" t="s">
        <v>4153</v>
      </c>
      <c r="D492" s="430" t="s">
        <v>3765</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4152</v>
      </c>
      <c r="B493" s="430">
        <v>1</v>
      </c>
      <c r="C493" s="430" t="s">
        <v>4153</v>
      </c>
      <c r="D493" s="430" t="s">
        <v>3767</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4152</v>
      </c>
      <c r="B494" s="430">
        <v>1</v>
      </c>
      <c r="C494" s="430" t="s">
        <v>4153</v>
      </c>
      <c r="D494" s="430" t="s">
        <v>3769</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4152</v>
      </c>
      <c r="B495" s="430">
        <v>1</v>
      </c>
      <c r="C495" s="430" t="s">
        <v>4153</v>
      </c>
      <c r="D495" s="430" t="s">
        <v>4137</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4152</v>
      </c>
      <c r="B496" s="430">
        <v>1</v>
      </c>
      <c r="C496" s="430" t="s">
        <v>4153</v>
      </c>
      <c r="D496" s="430" t="s">
        <v>3771</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4152</v>
      </c>
      <c r="B497" s="430">
        <v>1</v>
      </c>
      <c r="C497" s="430" t="s">
        <v>4153</v>
      </c>
      <c r="D497" s="430" t="s">
        <v>3773</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4152</v>
      </c>
      <c r="B498" s="430">
        <v>1</v>
      </c>
      <c r="C498" s="430" t="s">
        <v>4153</v>
      </c>
      <c r="D498" s="430" t="s">
        <v>485</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4152</v>
      </c>
      <c r="B499" s="430">
        <v>1</v>
      </c>
      <c r="C499" s="430" t="s">
        <v>4153</v>
      </c>
      <c r="D499" s="430" t="s">
        <v>3776</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4152</v>
      </c>
      <c r="B500" s="430">
        <v>1</v>
      </c>
      <c r="C500" s="430" t="s">
        <v>4153</v>
      </c>
      <c r="D500" s="430" t="s">
        <v>3778</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4152</v>
      </c>
      <c r="B501" s="430">
        <v>1</v>
      </c>
      <c r="C501" s="430" t="s">
        <v>4153</v>
      </c>
      <c r="D501" s="430" t="s">
        <v>3779</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4152</v>
      </c>
      <c r="B502" s="430">
        <v>1</v>
      </c>
      <c r="C502" s="430" t="s">
        <v>4153</v>
      </c>
      <c r="D502" s="430" t="s">
        <v>3781</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4152</v>
      </c>
      <c r="B503" s="430">
        <v>1</v>
      </c>
      <c r="C503" s="430" t="s">
        <v>4153</v>
      </c>
      <c r="D503" s="430" t="s">
        <v>4151</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4152</v>
      </c>
      <c r="B504" s="430">
        <v>1</v>
      </c>
      <c r="C504" s="430" t="s">
        <v>4153</v>
      </c>
      <c r="D504" s="430" t="s">
        <v>3783</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4152</v>
      </c>
      <c r="B505" s="430">
        <v>1</v>
      </c>
      <c r="C505" s="430" t="s">
        <v>4153</v>
      </c>
      <c r="D505" s="430" t="s">
        <v>4138</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4152</v>
      </c>
      <c r="B506" s="430">
        <v>1</v>
      </c>
      <c r="C506" s="430" t="s">
        <v>4153</v>
      </c>
      <c r="D506" s="430" t="s">
        <v>3785</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4152</v>
      </c>
      <c r="B507" s="430">
        <v>1</v>
      </c>
      <c r="C507" s="430" t="s">
        <v>4153</v>
      </c>
      <c r="D507" s="430" t="s">
        <v>3787</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4152</v>
      </c>
      <c r="B508" s="430">
        <v>1</v>
      </c>
      <c r="C508" s="430" t="s">
        <v>4153</v>
      </c>
      <c r="D508" s="430" t="s">
        <v>3789</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4152</v>
      </c>
      <c r="B509" s="430">
        <v>1</v>
      </c>
      <c r="C509" s="430" t="s">
        <v>4153</v>
      </c>
      <c r="D509" s="430" t="s">
        <v>3791</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4152</v>
      </c>
      <c r="B510" s="430">
        <v>1</v>
      </c>
      <c r="C510" s="430" t="s">
        <v>4153</v>
      </c>
      <c r="D510" s="430" t="s">
        <v>3793</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4152</v>
      </c>
      <c r="B511" s="430">
        <v>1</v>
      </c>
      <c r="C511" s="430" t="s">
        <v>4153</v>
      </c>
      <c r="D511" s="430" t="s">
        <v>3795</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4152</v>
      </c>
      <c r="B512" s="430">
        <v>1</v>
      </c>
      <c r="C512" s="430" t="s">
        <v>4153</v>
      </c>
      <c r="D512" s="430" t="s">
        <v>3797</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4152</v>
      </c>
      <c r="B513" s="430">
        <v>1</v>
      </c>
      <c r="C513" s="430" t="s">
        <v>4153</v>
      </c>
      <c r="D513" s="430" t="s">
        <v>3799</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4152</v>
      </c>
      <c r="B514" s="430">
        <v>1</v>
      </c>
      <c r="C514" s="430" t="s">
        <v>4153</v>
      </c>
      <c r="D514" s="430" t="s">
        <v>3801</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4152</v>
      </c>
      <c r="B515" s="430">
        <v>1</v>
      </c>
      <c r="C515" s="430" t="s">
        <v>4153</v>
      </c>
      <c r="D515" s="430" t="s">
        <v>3803</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4152</v>
      </c>
      <c r="B516" s="430">
        <v>1</v>
      </c>
      <c r="C516" s="430" t="s">
        <v>4153</v>
      </c>
      <c r="D516" s="430" t="s">
        <v>3805</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4152</v>
      </c>
      <c r="B517" s="430">
        <v>1</v>
      </c>
      <c r="C517" s="430" t="s">
        <v>4153</v>
      </c>
      <c r="D517" s="430" t="s">
        <v>3807</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4152</v>
      </c>
      <c r="B518" s="430">
        <v>1</v>
      </c>
      <c r="C518" s="430" t="s">
        <v>4153</v>
      </c>
      <c r="D518" s="430" t="s">
        <v>3809</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4152</v>
      </c>
      <c r="B519" s="430">
        <v>1</v>
      </c>
      <c r="C519" s="430" t="s">
        <v>4153</v>
      </c>
      <c r="D519" s="430" t="s">
        <v>3811</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4152</v>
      </c>
      <c r="B520" s="430">
        <v>1</v>
      </c>
      <c r="C520" s="430" t="s">
        <v>4153</v>
      </c>
      <c r="D520" s="430" t="s">
        <v>4139</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4152</v>
      </c>
      <c r="B521" s="430">
        <v>1</v>
      </c>
      <c r="C521" s="430" t="s">
        <v>4153</v>
      </c>
      <c r="D521" s="430" t="s">
        <v>3813</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4152</v>
      </c>
      <c r="B522" s="430">
        <v>1</v>
      </c>
      <c r="C522" s="430" t="s">
        <v>4153</v>
      </c>
      <c r="D522" s="430" t="s">
        <v>3815</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4152</v>
      </c>
      <c r="B523" s="430">
        <v>1</v>
      </c>
      <c r="C523" s="430" t="s">
        <v>4153</v>
      </c>
      <c r="D523" s="430" t="s">
        <v>3817</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4152</v>
      </c>
      <c r="B524" s="430">
        <v>1</v>
      </c>
      <c r="C524" s="430" t="s">
        <v>4153</v>
      </c>
      <c r="D524" s="430" t="s">
        <v>3819</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4152</v>
      </c>
      <c r="B525" s="430">
        <v>1</v>
      </c>
      <c r="C525" s="430" t="s">
        <v>4153</v>
      </c>
      <c r="D525" s="430" t="s">
        <v>521</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4152</v>
      </c>
      <c r="B526" s="430">
        <v>1</v>
      </c>
      <c r="C526" s="430" t="s">
        <v>4153</v>
      </c>
      <c r="D526" s="430" t="s">
        <v>3822</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4152</v>
      </c>
      <c r="B527" s="430">
        <v>1</v>
      </c>
      <c r="C527" s="430" t="s">
        <v>4153</v>
      </c>
      <c r="D527" s="430" t="s">
        <v>3824</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4152</v>
      </c>
      <c r="B528" s="430">
        <v>1</v>
      </c>
      <c r="C528" s="430" t="s">
        <v>4153</v>
      </c>
      <c r="D528" s="430" t="s">
        <v>3826</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4152</v>
      </c>
      <c r="B529" s="430">
        <v>1</v>
      </c>
      <c r="C529" s="430" t="s">
        <v>4153</v>
      </c>
      <c r="D529" s="430" t="s">
        <v>3828</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4152</v>
      </c>
      <c r="B530" s="430">
        <v>1</v>
      </c>
      <c r="C530" s="430" t="s">
        <v>4153</v>
      </c>
      <c r="D530" s="430" t="s">
        <v>3830</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4152</v>
      </c>
      <c r="B531" s="430">
        <v>1</v>
      </c>
      <c r="C531" s="430" t="s">
        <v>4153</v>
      </c>
      <c r="D531" s="430" t="s">
        <v>3832</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4152</v>
      </c>
      <c r="B532" s="430">
        <v>1</v>
      </c>
      <c r="C532" s="430" t="s">
        <v>4153</v>
      </c>
      <c r="D532" s="430" t="s">
        <v>3834</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4152</v>
      </c>
      <c r="B533" s="430">
        <v>1</v>
      </c>
      <c r="C533" s="430" t="s">
        <v>4153</v>
      </c>
      <c r="D533" s="430" t="s">
        <v>3836</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4152</v>
      </c>
      <c r="B534" s="430">
        <v>1</v>
      </c>
      <c r="C534" s="430" t="s">
        <v>4153</v>
      </c>
      <c r="D534" s="430" t="s">
        <v>3838</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4152</v>
      </c>
      <c r="B535" s="430">
        <v>1</v>
      </c>
      <c r="C535" s="430" t="s">
        <v>4153</v>
      </c>
      <c r="D535" s="430" t="s">
        <v>4140</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4152</v>
      </c>
      <c r="B536" s="430">
        <v>1</v>
      </c>
      <c r="C536" s="430" t="s">
        <v>4153</v>
      </c>
      <c r="D536" s="430" t="s">
        <v>3840</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4152</v>
      </c>
      <c r="B537" s="430">
        <v>1</v>
      </c>
      <c r="C537" s="430" t="s">
        <v>4153</v>
      </c>
      <c r="D537" s="430" t="s">
        <v>3842</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4152</v>
      </c>
      <c r="B538" s="430">
        <v>1</v>
      </c>
      <c r="C538" s="430" t="s">
        <v>4153</v>
      </c>
      <c r="D538" s="430" t="s">
        <v>3844</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4152</v>
      </c>
      <c r="B539" s="430">
        <v>1</v>
      </c>
      <c r="C539" s="430" t="s">
        <v>4153</v>
      </c>
      <c r="D539" s="430" t="s">
        <v>3846</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4152</v>
      </c>
      <c r="B540" s="430">
        <v>1</v>
      </c>
      <c r="C540" s="430" t="s">
        <v>4153</v>
      </c>
      <c r="D540" s="430" t="s">
        <v>3848</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4152</v>
      </c>
      <c r="B541" s="430">
        <v>1</v>
      </c>
      <c r="C541" s="430" t="s">
        <v>4153</v>
      </c>
      <c r="D541" s="430" t="s">
        <v>4141</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4152</v>
      </c>
      <c r="B542" s="430">
        <v>1</v>
      </c>
      <c r="C542" s="430" t="s">
        <v>4153</v>
      </c>
      <c r="D542" s="430" t="s">
        <v>3850</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4152</v>
      </c>
      <c r="B543" s="430">
        <v>1</v>
      </c>
      <c r="C543" s="430" t="s">
        <v>4153</v>
      </c>
      <c r="D543" s="430" t="s">
        <v>3852</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4152</v>
      </c>
      <c r="B544" s="430">
        <v>1</v>
      </c>
      <c r="C544" s="430" t="s">
        <v>4153</v>
      </c>
      <c r="D544" s="430" t="s">
        <v>4142</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4152</v>
      </c>
      <c r="B545" s="430">
        <v>1</v>
      </c>
      <c r="C545" s="430" t="s">
        <v>4153</v>
      </c>
      <c r="D545" s="430" t="s">
        <v>3854</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4152</v>
      </c>
      <c r="B546" s="430">
        <v>1</v>
      </c>
      <c r="C546" s="430" t="s">
        <v>4153</v>
      </c>
      <c r="D546" s="430" t="s">
        <v>3856</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4152</v>
      </c>
      <c r="B547" s="430">
        <v>1</v>
      </c>
      <c r="C547" s="430" t="s">
        <v>4153</v>
      </c>
      <c r="D547" s="430" t="s">
        <v>3858</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4152</v>
      </c>
      <c r="B548" s="430">
        <v>1</v>
      </c>
      <c r="C548" s="430" t="s">
        <v>4153</v>
      </c>
      <c r="D548" s="430" t="s">
        <v>3860</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4152</v>
      </c>
      <c r="B549" s="430">
        <v>1</v>
      </c>
      <c r="C549" s="430" t="s">
        <v>4153</v>
      </c>
      <c r="D549" s="430" t="s">
        <v>3862</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4154</v>
      </c>
      <c r="B550" s="430">
        <v>1</v>
      </c>
      <c r="C550" s="430" t="s">
        <v>4155</v>
      </c>
      <c r="D550" s="430" t="s">
        <v>3765</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4154</v>
      </c>
      <c r="B551" s="430">
        <v>1</v>
      </c>
      <c r="C551" s="430" t="s">
        <v>4155</v>
      </c>
      <c r="D551" s="430" t="s">
        <v>3767</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4154</v>
      </c>
      <c r="B552" s="430">
        <v>1</v>
      </c>
      <c r="C552" s="430" t="s">
        <v>4155</v>
      </c>
      <c r="D552" s="430" t="s">
        <v>3769</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4154</v>
      </c>
      <c r="B553" s="430">
        <v>1</v>
      </c>
      <c r="C553" s="430" t="s">
        <v>4155</v>
      </c>
      <c r="D553" s="430" t="s">
        <v>4137</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4154</v>
      </c>
      <c r="B554" s="430">
        <v>1</v>
      </c>
      <c r="C554" s="430" t="s">
        <v>4155</v>
      </c>
      <c r="D554" s="430" t="s">
        <v>3771</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4154</v>
      </c>
      <c r="B555" s="430">
        <v>1</v>
      </c>
      <c r="C555" s="430" t="s">
        <v>4155</v>
      </c>
      <c r="D555" s="430" t="s">
        <v>3773</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4154</v>
      </c>
      <c r="B556" s="430">
        <v>1</v>
      </c>
      <c r="C556" s="430" t="s">
        <v>4155</v>
      </c>
      <c r="D556" s="430" t="s">
        <v>485</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4154</v>
      </c>
      <c r="B557" s="430">
        <v>1</v>
      </c>
      <c r="C557" s="430" t="s">
        <v>4155</v>
      </c>
      <c r="D557" s="430" t="s">
        <v>3776</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4154</v>
      </c>
      <c r="B558" s="430">
        <v>1</v>
      </c>
      <c r="C558" s="430" t="s">
        <v>4155</v>
      </c>
      <c r="D558" s="430" t="s">
        <v>3778</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4154</v>
      </c>
      <c r="B559" s="430">
        <v>1</v>
      </c>
      <c r="C559" s="430" t="s">
        <v>4155</v>
      </c>
      <c r="D559" s="430" t="s">
        <v>3779</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4154</v>
      </c>
      <c r="B560" s="430">
        <v>1</v>
      </c>
      <c r="C560" s="430" t="s">
        <v>4155</v>
      </c>
      <c r="D560" s="430" t="s">
        <v>3781</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4154</v>
      </c>
      <c r="B561" s="430">
        <v>1</v>
      </c>
      <c r="C561" s="430" t="s">
        <v>4155</v>
      </c>
      <c r="D561" s="430" t="s">
        <v>3783</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4154</v>
      </c>
      <c r="B562" s="430">
        <v>1</v>
      </c>
      <c r="C562" s="430" t="s">
        <v>4155</v>
      </c>
      <c r="D562" s="430" t="s">
        <v>4138</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4154</v>
      </c>
      <c r="B563" s="430">
        <v>1</v>
      </c>
      <c r="C563" s="430" t="s">
        <v>4155</v>
      </c>
      <c r="D563" s="430" t="s">
        <v>3785</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4154</v>
      </c>
      <c r="B564" s="430">
        <v>1</v>
      </c>
      <c r="C564" s="430" t="s">
        <v>4155</v>
      </c>
      <c r="D564" s="430" t="s">
        <v>3787</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4154</v>
      </c>
      <c r="B565" s="430">
        <v>1</v>
      </c>
      <c r="C565" s="430" t="s">
        <v>4155</v>
      </c>
      <c r="D565" s="430" t="s">
        <v>3789</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4154</v>
      </c>
      <c r="B566" s="430">
        <v>1</v>
      </c>
      <c r="C566" s="430" t="s">
        <v>4155</v>
      </c>
      <c r="D566" s="430" t="s">
        <v>3791</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4154</v>
      </c>
      <c r="B567" s="430">
        <v>1</v>
      </c>
      <c r="C567" s="430" t="s">
        <v>4155</v>
      </c>
      <c r="D567" s="430" t="s">
        <v>3793</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4154</v>
      </c>
      <c r="B568" s="430">
        <v>1</v>
      </c>
      <c r="C568" s="430" t="s">
        <v>4155</v>
      </c>
      <c r="D568" s="430" t="s">
        <v>3795</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4154</v>
      </c>
      <c r="B569" s="430">
        <v>1</v>
      </c>
      <c r="C569" s="430" t="s">
        <v>4155</v>
      </c>
      <c r="D569" s="430" t="s">
        <v>3797</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4154</v>
      </c>
      <c r="B570" s="430">
        <v>1</v>
      </c>
      <c r="C570" s="430" t="s">
        <v>4155</v>
      </c>
      <c r="D570" s="430" t="s">
        <v>3799</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4154</v>
      </c>
      <c r="B571" s="430">
        <v>1</v>
      </c>
      <c r="C571" s="430" t="s">
        <v>4155</v>
      </c>
      <c r="D571" s="430" t="s">
        <v>3801</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4154</v>
      </c>
      <c r="B572" s="430">
        <v>1</v>
      </c>
      <c r="C572" s="430" t="s">
        <v>4155</v>
      </c>
      <c r="D572" s="430" t="s">
        <v>3803</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4154</v>
      </c>
      <c r="B573" s="430">
        <v>1</v>
      </c>
      <c r="C573" s="430" t="s">
        <v>4155</v>
      </c>
      <c r="D573" s="430" t="s">
        <v>3805</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4154</v>
      </c>
      <c r="B574" s="430">
        <v>1</v>
      </c>
      <c r="C574" s="430" t="s">
        <v>4155</v>
      </c>
      <c r="D574" s="430" t="s">
        <v>3807</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4154</v>
      </c>
      <c r="B575" s="430">
        <v>1</v>
      </c>
      <c r="C575" s="430" t="s">
        <v>4155</v>
      </c>
      <c r="D575" s="430" t="s">
        <v>3809</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4154</v>
      </c>
      <c r="B576" s="430">
        <v>1</v>
      </c>
      <c r="C576" s="430" t="s">
        <v>4155</v>
      </c>
      <c r="D576" s="430" t="s">
        <v>3811</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4154</v>
      </c>
      <c r="B577" s="430">
        <v>1</v>
      </c>
      <c r="C577" s="430" t="s">
        <v>4155</v>
      </c>
      <c r="D577" s="430" t="s">
        <v>4139</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4154</v>
      </c>
      <c r="B578" s="430">
        <v>1</v>
      </c>
      <c r="C578" s="430" t="s">
        <v>4155</v>
      </c>
      <c r="D578" s="430" t="s">
        <v>3813</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4154</v>
      </c>
      <c r="B579" s="430">
        <v>1</v>
      </c>
      <c r="C579" s="430" t="s">
        <v>4155</v>
      </c>
      <c r="D579" s="430" t="s">
        <v>3815</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4154</v>
      </c>
      <c r="B580" s="430">
        <v>1</v>
      </c>
      <c r="C580" s="430" t="s">
        <v>4155</v>
      </c>
      <c r="D580" s="430" t="s">
        <v>3817</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4154</v>
      </c>
      <c r="B581" s="430">
        <v>1</v>
      </c>
      <c r="C581" s="430" t="s">
        <v>4155</v>
      </c>
      <c r="D581" s="430" t="s">
        <v>3819</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4154</v>
      </c>
      <c r="B582" s="430">
        <v>1</v>
      </c>
      <c r="C582" s="430" t="s">
        <v>4155</v>
      </c>
      <c r="D582" s="430" t="s">
        <v>521</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4154</v>
      </c>
      <c r="B583" s="430">
        <v>1</v>
      </c>
      <c r="C583" s="430" t="s">
        <v>4155</v>
      </c>
      <c r="D583" s="430" t="s">
        <v>3822</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4154</v>
      </c>
      <c r="B584" s="430">
        <v>1</v>
      </c>
      <c r="C584" s="430" t="s">
        <v>4155</v>
      </c>
      <c r="D584" s="430" t="s">
        <v>3824</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4154</v>
      </c>
      <c r="B585" s="430">
        <v>1</v>
      </c>
      <c r="C585" s="430" t="s">
        <v>4155</v>
      </c>
      <c r="D585" s="430" t="s">
        <v>3826</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4154</v>
      </c>
      <c r="B586" s="430">
        <v>1</v>
      </c>
      <c r="C586" s="430" t="s">
        <v>4155</v>
      </c>
      <c r="D586" s="430" t="s">
        <v>3828</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4154</v>
      </c>
      <c r="B587" s="430">
        <v>1</v>
      </c>
      <c r="C587" s="430" t="s">
        <v>4155</v>
      </c>
      <c r="D587" s="430" t="s">
        <v>3830</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4154</v>
      </c>
      <c r="B588" s="430">
        <v>1</v>
      </c>
      <c r="C588" s="430" t="s">
        <v>4155</v>
      </c>
      <c r="D588" s="430" t="s">
        <v>3832</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4154</v>
      </c>
      <c r="B589" s="430">
        <v>1</v>
      </c>
      <c r="C589" s="430" t="s">
        <v>4155</v>
      </c>
      <c r="D589" s="430" t="s">
        <v>3834</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4154</v>
      </c>
      <c r="B590" s="430">
        <v>1</v>
      </c>
      <c r="C590" s="430" t="s">
        <v>4155</v>
      </c>
      <c r="D590" s="430" t="s">
        <v>3836</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4154</v>
      </c>
      <c r="B591" s="430">
        <v>1</v>
      </c>
      <c r="C591" s="430" t="s">
        <v>4155</v>
      </c>
      <c r="D591" s="430" t="s">
        <v>3838</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4154</v>
      </c>
      <c r="B592" s="430">
        <v>1</v>
      </c>
      <c r="C592" s="430" t="s">
        <v>4155</v>
      </c>
      <c r="D592" s="430" t="s">
        <v>4140</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4154</v>
      </c>
      <c r="B593" s="430">
        <v>1</v>
      </c>
      <c r="C593" s="430" t="s">
        <v>4155</v>
      </c>
      <c r="D593" s="430" t="s">
        <v>3840</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4154</v>
      </c>
      <c r="B594" s="430">
        <v>1</v>
      </c>
      <c r="C594" s="430" t="s">
        <v>4155</v>
      </c>
      <c r="D594" s="430" t="s">
        <v>3842</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4154</v>
      </c>
      <c r="B595" s="430">
        <v>1</v>
      </c>
      <c r="C595" s="430" t="s">
        <v>4155</v>
      </c>
      <c r="D595" s="430" t="s">
        <v>3844</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4154</v>
      </c>
      <c r="B596" s="430">
        <v>1</v>
      </c>
      <c r="C596" s="430" t="s">
        <v>4155</v>
      </c>
      <c r="D596" s="430" t="s">
        <v>3846</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4154</v>
      </c>
      <c r="B597" s="430">
        <v>1</v>
      </c>
      <c r="C597" s="430" t="s">
        <v>4155</v>
      </c>
      <c r="D597" s="430" t="s">
        <v>3848</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4154</v>
      </c>
      <c r="B598" s="430">
        <v>1</v>
      </c>
      <c r="C598" s="430" t="s">
        <v>4155</v>
      </c>
      <c r="D598" s="430" t="s">
        <v>4141</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4154</v>
      </c>
      <c r="B599" s="430">
        <v>1</v>
      </c>
      <c r="C599" s="430" t="s">
        <v>4155</v>
      </c>
      <c r="D599" s="430" t="s">
        <v>3850</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4154</v>
      </c>
      <c r="B600" s="430">
        <v>1</v>
      </c>
      <c r="C600" s="430" t="s">
        <v>4155</v>
      </c>
      <c r="D600" s="430" t="s">
        <v>3852</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4154</v>
      </c>
      <c r="B601" s="430">
        <v>1</v>
      </c>
      <c r="C601" s="430" t="s">
        <v>4155</v>
      </c>
      <c r="D601" s="430" t="s">
        <v>4142</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4154</v>
      </c>
      <c r="B602" s="430">
        <v>1</v>
      </c>
      <c r="C602" s="430" t="s">
        <v>4155</v>
      </c>
      <c r="D602" s="430" t="s">
        <v>3854</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4154</v>
      </c>
      <c r="B603" s="430">
        <v>1</v>
      </c>
      <c r="C603" s="430" t="s">
        <v>4155</v>
      </c>
      <c r="D603" s="430" t="s">
        <v>3856</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4154</v>
      </c>
      <c r="B604" s="430">
        <v>1</v>
      </c>
      <c r="C604" s="430" t="s">
        <v>4155</v>
      </c>
      <c r="D604" s="430" t="s">
        <v>3858</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4154</v>
      </c>
      <c r="B605" s="430">
        <v>1</v>
      </c>
      <c r="C605" s="430" t="s">
        <v>4155</v>
      </c>
      <c r="D605" s="430" t="s">
        <v>3860</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4154</v>
      </c>
      <c r="B606" s="430">
        <v>1</v>
      </c>
      <c r="C606" s="430" t="s">
        <v>4155</v>
      </c>
      <c r="D606" s="430" t="s">
        <v>3862</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4156</v>
      </c>
      <c r="B607" s="430">
        <v>1</v>
      </c>
      <c r="C607" s="430" t="s">
        <v>4157</v>
      </c>
      <c r="D607" s="430" t="s">
        <v>3765</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4156</v>
      </c>
      <c r="B608" s="430">
        <v>1</v>
      </c>
      <c r="C608" s="430" t="s">
        <v>4157</v>
      </c>
      <c r="D608" s="430" t="s">
        <v>3767</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4156</v>
      </c>
      <c r="B609" s="430">
        <v>1</v>
      </c>
      <c r="C609" s="430" t="s">
        <v>4157</v>
      </c>
      <c r="D609" s="430" t="s">
        <v>3769</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4156</v>
      </c>
      <c r="B610" s="430">
        <v>1</v>
      </c>
      <c r="C610" s="430" t="s">
        <v>4157</v>
      </c>
      <c r="D610" s="430" t="s">
        <v>4137</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4156</v>
      </c>
      <c r="B611" s="430">
        <v>1</v>
      </c>
      <c r="C611" s="430" t="s">
        <v>4157</v>
      </c>
      <c r="D611" s="430" t="s">
        <v>3771</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4156</v>
      </c>
      <c r="B612" s="430">
        <v>1</v>
      </c>
      <c r="C612" s="430" t="s">
        <v>4157</v>
      </c>
      <c r="D612" s="430" t="s">
        <v>3773</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4156</v>
      </c>
      <c r="B613" s="430">
        <v>1</v>
      </c>
      <c r="C613" s="430" t="s">
        <v>4157</v>
      </c>
      <c r="D613" s="430" t="s">
        <v>485</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4156</v>
      </c>
      <c r="B614" s="430">
        <v>1</v>
      </c>
      <c r="C614" s="430" t="s">
        <v>4157</v>
      </c>
      <c r="D614" s="430" t="s">
        <v>3776</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4156</v>
      </c>
      <c r="B615" s="430">
        <v>1</v>
      </c>
      <c r="C615" s="430" t="s">
        <v>4157</v>
      </c>
      <c r="D615" s="430" t="s">
        <v>3778</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4156</v>
      </c>
      <c r="B616" s="430">
        <v>1</v>
      </c>
      <c r="C616" s="430" t="s">
        <v>4157</v>
      </c>
      <c r="D616" s="430" t="s">
        <v>3779</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4156</v>
      </c>
      <c r="B617" s="430">
        <v>1</v>
      </c>
      <c r="C617" s="430" t="s">
        <v>4157</v>
      </c>
      <c r="D617" s="430" t="s">
        <v>3781</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4156</v>
      </c>
      <c r="B618" s="430">
        <v>1</v>
      </c>
      <c r="C618" s="430" t="s">
        <v>4157</v>
      </c>
      <c r="D618" s="430" t="s">
        <v>3783</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4156</v>
      </c>
      <c r="B619" s="430">
        <v>1</v>
      </c>
      <c r="C619" s="430" t="s">
        <v>4157</v>
      </c>
      <c r="D619" s="430" t="s">
        <v>4138</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4156</v>
      </c>
      <c r="B620" s="430">
        <v>1</v>
      </c>
      <c r="C620" s="430" t="s">
        <v>4157</v>
      </c>
      <c r="D620" s="430" t="s">
        <v>3785</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4156</v>
      </c>
      <c r="B621" s="430">
        <v>1</v>
      </c>
      <c r="C621" s="430" t="s">
        <v>4157</v>
      </c>
      <c r="D621" s="430" t="s">
        <v>3787</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4156</v>
      </c>
      <c r="B622" s="430">
        <v>1</v>
      </c>
      <c r="C622" s="430" t="s">
        <v>4157</v>
      </c>
      <c r="D622" s="430" t="s">
        <v>3789</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4156</v>
      </c>
      <c r="B623" s="430">
        <v>1</v>
      </c>
      <c r="C623" s="430" t="s">
        <v>4157</v>
      </c>
      <c r="D623" s="430" t="s">
        <v>3791</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4156</v>
      </c>
      <c r="B624" s="430">
        <v>1</v>
      </c>
      <c r="C624" s="430" t="s">
        <v>4157</v>
      </c>
      <c r="D624" s="430" t="s">
        <v>3793</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4156</v>
      </c>
      <c r="B625" s="430">
        <v>1</v>
      </c>
      <c r="C625" s="430" t="s">
        <v>4157</v>
      </c>
      <c r="D625" s="430" t="s">
        <v>3795</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4156</v>
      </c>
      <c r="B626" s="430">
        <v>1</v>
      </c>
      <c r="C626" s="430" t="s">
        <v>4157</v>
      </c>
      <c r="D626" s="430" t="s">
        <v>3797</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4156</v>
      </c>
      <c r="B627" s="430">
        <v>1</v>
      </c>
      <c r="C627" s="430" t="s">
        <v>4157</v>
      </c>
      <c r="D627" s="430" t="s">
        <v>3799</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4156</v>
      </c>
      <c r="B628" s="430">
        <v>1</v>
      </c>
      <c r="C628" s="430" t="s">
        <v>4157</v>
      </c>
      <c r="D628" s="430" t="s">
        <v>3801</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4156</v>
      </c>
      <c r="B629" s="430">
        <v>1</v>
      </c>
      <c r="C629" s="430" t="s">
        <v>4157</v>
      </c>
      <c r="D629" s="430" t="s">
        <v>3803</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4156</v>
      </c>
      <c r="B630" s="430">
        <v>1</v>
      </c>
      <c r="C630" s="430" t="s">
        <v>4157</v>
      </c>
      <c r="D630" s="430" t="s">
        <v>3805</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4156</v>
      </c>
      <c r="B631" s="430">
        <v>1</v>
      </c>
      <c r="C631" s="430" t="s">
        <v>4157</v>
      </c>
      <c r="D631" s="430" t="s">
        <v>3807</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4156</v>
      </c>
      <c r="B632" s="430">
        <v>1</v>
      </c>
      <c r="C632" s="430" t="s">
        <v>4157</v>
      </c>
      <c r="D632" s="430" t="s">
        <v>3809</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4156</v>
      </c>
      <c r="B633" s="430">
        <v>1</v>
      </c>
      <c r="C633" s="430" t="s">
        <v>4157</v>
      </c>
      <c r="D633" s="430" t="s">
        <v>3811</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4156</v>
      </c>
      <c r="B634" s="430">
        <v>1</v>
      </c>
      <c r="C634" s="430" t="s">
        <v>4157</v>
      </c>
      <c r="D634" s="430" t="s">
        <v>4139</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4156</v>
      </c>
      <c r="B635" s="430">
        <v>1</v>
      </c>
      <c r="C635" s="430" t="s">
        <v>4157</v>
      </c>
      <c r="D635" s="430" t="s">
        <v>3813</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4156</v>
      </c>
      <c r="B636" s="430">
        <v>1</v>
      </c>
      <c r="C636" s="430" t="s">
        <v>4157</v>
      </c>
      <c r="D636" s="430" t="s">
        <v>3815</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4156</v>
      </c>
      <c r="B637" s="430">
        <v>1</v>
      </c>
      <c r="C637" s="430" t="s">
        <v>4157</v>
      </c>
      <c r="D637" s="430" t="s">
        <v>3817</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4156</v>
      </c>
      <c r="B638" s="430">
        <v>1</v>
      </c>
      <c r="C638" s="430" t="s">
        <v>4157</v>
      </c>
      <c r="D638" s="430" t="s">
        <v>3819</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4156</v>
      </c>
      <c r="B639" s="430">
        <v>1</v>
      </c>
      <c r="C639" s="430" t="s">
        <v>4157</v>
      </c>
      <c r="D639" s="430" t="s">
        <v>521</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4156</v>
      </c>
      <c r="B640" s="430">
        <v>1</v>
      </c>
      <c r="C640" s="430" t="s">
        <v>4157</v>
      </c>
      <c r="D640" s="430" t="s">
        <v>3822</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4156</v>
      </c>
      <c r="B641" s="430">
        <v>1</v>
      </c>
      <c r="C641" s="430" t="s">
        <v>4157</v>
      </c>
      <c r="D641" s="430" t="s">
        <v>3824</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4156</v>
      </c>
      <c r="B642" s="430">
        <v>1</v>
      </c>
      <c r="C642" s="430" t="s">
        <v>4157</v>
      </c>
      <c r="D642" s="430" t="s">
        <v>3826</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4156</v>
      </c>
      <c r="B643" s="430">
        <v>1</v>
      </c>
      <c r="C643" s="430" t="s">
        <v>4157</v>
      </c>
      <c r="D643" s="430" t="s">
        <v>3828</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4156</v>
      </c>
      <c r="B644" s="430">
        <v>1</v>
      </c>
      <c r="C644" s="430" t="s">
        <v>4157</v>
      </c>
      <c r="D644" s="430" t="s">
        <v>3830</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4156</v>
      </c>
      <c r="B645" s="430">
        <v>1</v>
      </c>
      <c r="C645" s="430" t="s">
        <v>4157</v>
      </c>
      <c r="D645" s="430" t="s">
        <v>3832</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4156</v>
      </c>
      <c r="B646" s="430">
        <v>1</v>
      </c>
      <c r="C646" s="430" t="s">
        <v>4157</v>
      </c>
      <c r="D646" s="430" t="s">
        <v>3834</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4156</v>
      </c>
      <c r="B647" s="430">
        <v>1</v>
      </c>
      <c r="C647" s="430" t="s">
        <v>4157</v>
      </c>
      <c r="D647" s="430" t="s">
        <v>3836</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4156</v>
      </c>
      <c r="B648" s="430">
        <v>1</v>
      </c>
      <c r="C648" s="430" t="s">
        <v>4157</v>
      </c>
      <c r="D648" s="430" t="s">
        <v>3838</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4156</v>
      </c>
      <c r="B649" s="430">
        <v>1</v>
      </c>
      <c r="C649" s="430" t="s">
        <v>4157</v>
      </c>
      <c r="D649" s="430" t="s">
        <v>4140</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4156</v>
      </c>
      <c r="B650" s="430">
        <v>1</v>
      </c>
      <c r="C650" s="430" t="s">
        <v>4157</v>
      </c>
      <c r="D650" s="430" t="s">
        <v>3840</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4156</v>
      </c>
      <c r="B651" s="430">
        <v>1</v>
      </c>
      <c r="C651" s="430" t="s">
        <v>4157</v>
      </c>
      <c r="D651" s="430" t="s">
        <v>3842</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4156</v>
      </c>
      <c r="B652" s="430">
        <v>1</v>
      </c>
      <c r="C652" s="430" t="s">
        <v>4157</v>
      </c>
      <c r="D652" s="430" t="s">
        <v>3844</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4156</v>
      </c>
      <c r="B653" s="430">
        <v>1</v>
      </c>
      <c r="C653" s="430" t="s">
        <v>4157</v>
      </c>
      <c r="D653" s="430" t="s">
        <v>3846</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4156</v>
      </c>
      <c r="B654" s="430">
        <v>1</v>
      </c>
      <c r="C654" s="430" t="s">
        <v>4157</v>
      </c>
      <c r="D654" s="430" t="s">
        <v>3848</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4156</v>
      </c>
      <c r="B655" s="430">
        <v>1</v>
      </c>
      <c r="C655" s="430" t="s">
        <v>4157</v>
      </c>
      <c r="D655" s="430" t="s">
        <v>4141</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4156</v>
      </c>
      <c r="B656" s="430">
        <v>1</v>
      </c>
      <c r="C656" s="430" t="s">
        <v>4157</v>
      </c>
      <c r="D656" s="430" t="s">
        <v>3850</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4156</v>
      </c>
      <c r="B657" s="430">
        <v>1</v>
      </c>
      <c r="C657" s="430" t="s">
        <v>4157</v>
      </c>
      <c r="D657" s="430" t="s">
        <v>3852</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4156</v>
      </c>
      <c r="B658" s="430">
        <v>1</v>
      </c>
      <c r="C658" s="430" t="s">
        <v>4157</v>
      </c>
      <c r="D658" s="430" t="s">
        <v>4142</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4156</v>
      </c>
      <c r="B659" s="430">
        <v>1</v>
      </c>
      <c r="C659" s="430" t="s">
        <v>4157</v>
      </c>
      <c r="D659" s="430" t="s">
        <v>3854</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4156</v>
      </c>
      <c r="B660" s="430">
        <v>1</v>
      </c>
      <c r="C660" s="430" t="s">
        <v>4157</v>
      </c>
      <c r="D660" s="430" t="s">
        <v>3856</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4156</v>
      </c>
      <c r="B661" s="430">
        <v>1</v>
      </c>
      <c r="C661" s="430" t="s">
        <v>4157</v>
      </c>
      <c r="D661" s="430" t="s">
        <v>3858</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4156</v>
      </c>
      <c r="B662" s="430">
        <v>1</v>
      </c>
      <c r="C662" s="430" t="s">
        <v>4157</v>
      </c>
      <c r="D662" s="430" t="s">
        <v>3860</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4156</v>
      </c>
      <c r="B663" s="430">
        <v>1</v>
      </c>
      <c r="C663" s="430" t="s">
        <v>4157</v>
      </c>
      <c r="D663" s="430" t="s">
        <v>3862</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4158</v>
      </c>
      <c r="B664" s="430">
        <v>1</v>
      </c>
      <c r="C664" s="430" t="s">
        <v>4159</v>
      </c>
      <c r="D664" s="430" t="s">
        <v>3765</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4158</v>
      </c>
      <c r="B665" s="430">
        <v>1</v>
      </c>
      <c r="C665" s="430" t="s">
        <v>4159</v>
      </c>
      <c r="D665" s="430" t="s">
        <v>3767</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4158</v>
      </c>
      <c r="B666" s="430">
        <v>1</v>
      </c>
      <c r="C666" s="430" t="s">
        <v>4159</v>
      </c>
      <c r="D666" s="430" t="s">
        <v>3769</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4158</v>
      </c>
      <c r="B667" s="430">
        <v>1</v>
      </c>
      <c r="C667" s="430" t="s">
        <v>4159</v>
      </c>
      <c r="D667" s="430" t="s">
        <v>4137</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4158</v>
      </c>
      <c r="B668" s="430">
        <v>1</v>
      </c>
      <c r="C668" s="430" t="s">
        <v>4159</v>
      </c>
      <c r="D668" s="430" t="s">
        <v>3771</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4158</v>
      </c>
      <c r="B669" s="430">
        <v>1</v>
      </c>
      <c r="C669" s="430" t="s">
        <v>4159</v>
      </c>
      <c r="D669" s="430" t="s">
        <v>3773</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4158</v>
      </c>
      <c r="B670" s="430">
        <v>1</v>
      </c>
      <c r="C670" s="430" t="s">
        <v>4159</v>
      </c>
      <c r="D670" s="430" t="s">
        <v>485</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4158</v>
      </c>
      <c r="B671" s="430">
        <v>1</v>
      </c>
      <c r="C671" s="430" t="s">
        <v>4159</v>
      </c>
      <c r="D671" s="430" t="s">
        <v>3776</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4158</v>
      </c>
      <c r="B672" s="430">
        <v>1</v>
      </c>
      <c r="C672" s="430" t="s">
        <v>4159</v>
      </c>
      <c r="D672" s="430" t="s">
        <v>3778</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4158</v>
      </c>
      <c r="B673" s="430">
        <v>1</v>
      </c>
      <c r="C673" s="430" t="s">
        <v>4159</v>
      </c>
      <c r="D673" s="430" t="s">
        <v>3779</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4158</v>
      </c>
      <c r="B674" s="430">
        <v>1</v>
      </c>
      <c r="C674" s="430" t="s">
        <v>4159</v>
      </c>
      <c r="D674" s="430" t="s">
        <v>3781</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4158</v>
      </c>
      <c r="B675" s="430">
        <v>1</v>
      </c>
      <c r="C675" s="430" t="s">
        <v>4159</v>
      </c>
      <c r="D675" s="430" t="s">
        <v>3783</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4158</v>
      </c>
      <c r="B676" s="430">
        <v>1</v>
      </c>
      <c r="C676" s="430" t="s">
        <v>4159</v>
      </c>
      <c r="D676" s="430" t="s">
        <v>4138</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4158</v>
      </c>
      <c r="B677" s="430">
        <v>1</v>
      </c>
      <c r="C677" s="430" t="s">
        <v>4159</v>
      </c>
      <c r="D677" s="430" t="s">
        <v>3785</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4158</v>
      </c>
      <c r="B678" s="430">
        <v>1</v>
      </c>
      <c r="C678" s="430" t="s">
        <v>4159</v>
      </c>
      <c r="D678" s="430" t="s">
        <v>3787</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4158</v>
      </c>
      <c r="B679" s="430">
        <v>1</v>
      </c>
      <c r="C679" s="430" t="s">
        <v>4159</v>
      </c>
      <c r="D679" s="430" t="s">
        <v>3789</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4158</v>
      </c>
      <c r="B680" s="430">
        <v>1</v>
      </c>
      <c r="C680" s="430" t="s">
        <v>4159</v>
      </c>
      <c r="D680" s="430" t="s">
        <v>3791</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4158</v>
      </c>
      <c r="B681" s="430">
        <v>1</v>
      </c>
      <c r="C681" s="430" t="s">
        <v>4159</v>
      </c>
      <c r="D681" s="430" t="s">
        <v>3793</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4158</v>
      </c>
      <c r="B682" s="430">
        <v>1</v>
      </c>
      <c r="C682" s="430" t="s">
        <v>4159</v>
      </c>
      <c r="D682" s="430" t="s">
        <v>3795</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4158</v>
      </c>
      <c r="B683" s="430">
        <v>1</v>
      </c>
      <c r="C683" s="430" t="s">
        <v>4159</v>
      </c>
      <c r="D683" s="430" t="s">
        <v>3797</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4158</v>
      </c>
      <c r="B684" s="430">
        <v>1</v>
      </c>
      <c r="C684" s="430" t="s">
        <v>4159</v>
      </c>
      <c r="D684" s="430" t="s">
        <v>3799</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4158</v>
      </c>
      <c r="B685" s="430">
        <v>1</v>
      </c>
      <c r="C685" s="430" t="s">
        <v>4159</v>
      </c>
      <c r="D685" s="430" t="s">
        <v>3801</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4158</v>
      </c>
      <c r="B686" s="430">
        <v>1</v>
      </c>
      <c r="C686" s="430" t="s">
        <v>4159</v>
      </c>
      <c r="D686" s="430" t="s">
        <v>3803</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4158</v>
      </c>
      <c r="B687" s="430">
        <v>1</v>
      </c>
      <c r="C687" s="430" t="s">
        <v>4159</v>
      </c>
      <c r="D687" s="430" t="s">
        <v>3805</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4158</v>
      </c>
      <c r="B688" s="430">
        <v>1</v>
      </c>
      <c r="C688" s="430" t="s">
        <v>4159</v>
      </c>
      <c r="D688" s="430" t="s">
        <v>3807</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4158</v>
      </c>
      <c r="B689" s="430">
        <v>1</v>
      </c>
      <c r="C689" s="430" t="s">
        <v>4159</v>
      </c>
      <c r="D689" s="430" t="s">
        <v>3809</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4158</v>
      </c>
      <c r="B690" s="430">
        <v>1</v>
      </c>
      <c r="C690" s="430" t="s">
        <v>4159</v>
      </c>
      <c r="D690" s="430" t="s">
        <v>3811</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4158</v>
      </c>
      <c r="B691" s="430">
        <v>1</v>
      </c>
      <c r="C691" s="430" t="s">
        <v>4159</v>
      </c>
      <c r="D691" s="430" t="s">
        <v>4139</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4158</v>
      </c>
      <c r="B692" s="430">
        <v>1</v>
      </c>
      <c r="C692" s="430" t="s">
        <v>4159</v>
      </c>
      <c r="D692" s="430" t="s">
        <v>3813</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4158</v>
      </c>
      <c r="B693" s="430">
        <v>1</v>
      </c>
      <c r="C693" s="430" t="s">
        <v>4159</v>
      </c>
      <c r="D693" s="430" t="s">
        <v>3815</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4158</v>
      </c>
      <c r="B694" s="430">
        <v>1</v>
      </c>
      <c r="C694" s="430" t="s">
        <v>4159</v>
      </c>
      <c r="D694" s="430" t="s">
        <v>3817</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4158</v>
      </c>
      <c r="B695" s="430">
        <v>1</v>
      </c>
      <c r="C695" s="430" t="s">
        <v>4159</v>
      </c>
      <c r="D695" s="430" t="s">
        <v>3819</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4158</v>
      </c>
      <c r="B696" s="430">
        <v>1</v>
      </c>
      <c r="C696" s="430" t="s">
        <v>4159</v>
      </c>
      <c r="D696" s="430" t="s">
        <v>521</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4158</v>
      </c>
      <c r="B697" s="430">
        <v>1</v>
      </c>
      <c r="C697" s="430" t="s">
        <v>4159</v>
      </c>
      <c r="D697" s="430" t="s">
        <v>3822</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4158</v>
      </c>
      <c r="B698" s="430">
        <v>1</v>
      </c>
      <c r="C698" s="430" t="s">
        <v>4159</v>
      </c>
      <c r="D698" s="430" t="s">
        <v>3824</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4158</v>
      </c>
      <c r="B699" s="430">
        <v>1</v>
      </c>
      <c r="C699" s="430" t="s">
        <v>4159</v>
      </c>
      <c r="D699" s="430" t="s">
        <v>3826</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4158</v>
      </c>
      <c r="B700" s="430">
        <v>1</v>
      </c>
      <c r="C700" s="430" t="s">
        <v>4159</v>
      </c>
      <c r="D700" s="430" t="s">
        <v>3828</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4158</v>
      </c>
      <c r="B701" s="430">
        <v>1</v>
      </c>
      <c r="C701" s="430" t="s">
        <v>4159</v>
      </c>
      <c r="D701" s="430" t="s">
        <v>3830</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4158</v>
      </c>
      <c r="B702" s="430">
        <v>1</v>
      </c>
      <c r="C702" s="430" t="s">
        <v>4159</v>
      </c>
      <c r="D702" s="430" t="s">
        <v>3832</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4158</v>
      </c>
      <c r="B703" s="430">
        <v>1</v>
      </c>
      <c r="C703" s="430" t="s">
        <v>4159</v>
      </c>
      <c r="D703" s="430" t="s">
        <v>3834</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4158</v>
      </c>
      <c r="B704" s="430">
        <v>1</v>
      </c>
      <c r="C704" s="430" t="s">
        <v>4159</v>
      </c>
      <c r="D704" s="430" t="s">
        <v>3836</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4158</v>
      </c>
      <c r="B705" s="430">
        <v>1</v>
      </c>
      <c r="C705" s="430" t="s">
        <v>4159</v>
      </c>
      <c r="D705" s="430" t="s">
        <v>3838</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4158</v>
      </c>
      <c r="B706" s="430">
        <v>1</v>
      </c>
      <c r="C706" s="430" t="s">
        <v>4159</v>
      </c>
      <c r="D706" s="430" t="s">
        <v>4140</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4158</v>
      </c>
      <c r="B707" s="430">
        <v>1</v>
      </c>
      <c r="C707" s="430" t="s">
        <v>4159</v>
      </c>
      <c r="D707" s="430" t="s">
        <v>3840</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4158</v>
      </c>
      <c r="B708" s="430">
        <v>1</v>
      </c>
      <c r="C708" s="430" t="s">
        <v>4159</v>
      </c>
      <c r="D708" s="430" t="s">
        <v>3842</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4158</v>
      </c>
      <c r="B709" s="430">
        <v>1</v>
      </c>
      <c r="C709" s="430" t="s">
        <v>4159</v>
      </c>
      <c r="D709" s="430" t="s">
        <v>3844</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4158</v>
      </c>
      <c r="B710" s="430">
        <v>1</v>
      </c>
      <c r="C710" s="430" t="s">
        <v>4159</v>
      </c>
      <c r="D710" s="430" t="s">
        <v>3846</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4158</v>
      </c>
      <c r="B711" s="430">
        <v>1</v>
      </c>
      <c r="C711" s="430" t="s">
        <v>4159</v>
      </c>
      <c r="D711" s="430" t="s">
        <v>3848</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4158</v>
      </c>
      <c r="B712" s="430">
        <v>1</v>
      </c>
      <c r="C712" s="430" t="s">
        <v>4159</v>
      </c>
      <c r="D712" s="430" t="s">
        <v>4141</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4158</v>
      </c>
      <c r="B713" s="430">
        <v>1</v>
      </c>
      <c r="C713" s="430" t="s">
        <v>4159</v>
      </c>
      <c r="D713" s="430" t="s">
        <v>3850</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4158</v>
      </c>
      <c r="B714" s="430">
        <v>1</v>
      </c>
      <c r="C714" s="430" t="s">
        <v>4159</v>
      </c>
      <c r="D714" s="430" t="s">
        <v>3852</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4158</v>
      </c>
      <c r="B715" s="430">
        <v>1</v>
      </c>
      <c r="C715" s="430" t="s">
        <v>4159</v>
      </c>
      <c r="D715" s="430" t="s">
        <v>4142</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4158</v>
      </c>
      <c r="B716" s="430">
        <v>1</v>
      </c>
      <c r="C716" s="430" t="s">
        <v>4159</v>
      </c>
      <c r="D716" s="430" t="s">
        <v>3854</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4158</v>
      </c>
      <c r="B717" s="430">
        <v>1</v>
      </c>
      <c r="C717" s="430" t="s">
        <v>4159</v>
      </c>
      <c r="D717" s="430" t="s">
        <v>3856</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4158</v>
      </c>
      <c r="B718" s="430">
        <v>1</v>
      </c>
      <c r="C718" s="430" t="s">
        <v>4159</v>
      </c>
      <c r="D718" s="430" t="s">
        <v>3858</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4158</v>
      </c>
      <c r="B719" s="430">
        <v>1</v>
      </c>
      <c r="C719" s="430" t="s">
        <v>4159</v>
      </c>
      <c r="D719" s="430" t="s">
        <v>3860</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4158</v>
      </c>
      <c r="B720" s="430">
        <v>1</v>
      </c>
      <c r="C720" s="430" t="s">
        <v>4159</v>
      </c>
      <c r="D720" s="430" t="s">
        <v>3862</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4160</v>
      </c>
      <c r="B721" s="430">
        <v>1</v>
      </c>
      <c r="C721" s="430" t="s">
        <v>4161</v>
      </c>
      <c r="D721" s="430" t="s">
        <v>3765</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4160</v>
      </c>
      <c r="B722" s="430">
        <v>1</v>
      </c>
      <c r="C722" s="430" t="s">
        <v>4161</v>
      </c>
      <c r="D722" s="430" t="s">
        <v>3767</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4160</v>
      </c>
      <c r="B723" s="430">
        <v>1</v>
      </c>
      <c r="C723" s="430" t="s">
        <v>4161</v>
      </c>
      <c r="D723" s="430" t="s">
        <v>3769</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4160</v>
      </c>
      <c r="B724" s="430">
        <v>1</v>
      </c>
      <c r="C724" s="430" t="s">
        <v>4161</v>
      </c>
      <c r="D724" s="430" t="s">
        <v>3771</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4160</v>
      </c>
      <c r="B725" s="430">
        <v>1</v>
      </c>
      <c r="C725" s="430" t="s">
        <v>4161</v>
      </c>
      <c r="D725" s="430" t="s">
        <v>3773</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4160</v>
      </c>
      <c r="B726" s="430">
        <v>1</v>
      </c>
      <c r="C726" s="430" t="s">
        <v>4161</v>
      </c>
      <c r="D726" s="430" t="s">
        <v>485</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4160</v>
      </c>
      <c r="B727" s="430">
        <v>1</v>
      </c>
      <c r="C727" s="430" t="s">
        <v>4161</v>
      </c>
      <c r="D727" s="430" t="s">
        <v>3776</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4160</v>
      </c>
      <c r="B728" s="430">
        <v>1</v>
      </c>
      <c r="C728" s="430" t="s">
        <v>4161</v>
      </c>
      <c r="D728" s="430" t="s">
        <v>3778</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4160</v>
      </c>
      <c r="B729" s="430">
        <v>1</v>
      </c>
      <c r="C729" s="430" t="s">
        <v>4161</v>
      </c>
      <c r="D729" s="430" t="s">
        <v>3779</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4160</v>
      </c>
      <c r="B730" s="430">
        <v>1</v>
      </c>
      <c r="C730" s="430" t="s">
        <v>4161</v>
      </c>
      <c r="D730" s="430" t="s">
        <v>3781</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4160</v>
      </c>
      <c r="B731" s="430">
        <v>1</v>
      </c>
      <c r="C731" s="430" t="s">
        <v>4161</v>
      </c>
      <c r="D731" s="430" t="s">
        <v>3783</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4160</v>
      </c>
      <c r="B732" s="430">
        <v>1</v>
      </c>
      <c r="C732" s="430" t="s">
        <v>4161</v>
      </c>
      <c r="D732" s="430" t="s">
        <v>3785</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4160</v>
      </c>
      <c r="B733" s="430">
        <v>1</v>
      </c>
      <c r="C733" s="430" t="s">
        <v>4161</v>
      </c>
      <c r="D733" s="430" t="s">
        <v>3787</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4160</v>
      </c>
      <c r="B734" s="430">
        <v>1</v>
      </c>
      <c r="C734" s="430" t="s">
        <v>4161</v>
      </c>
      <c r="D734" s="430" t="s">
        <v>3789</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4160</v>
      </c>
      <c r="B735" s="430">
        <v>1</v>
      </c>
      <c r="C735" s="430" t="s">
        <v>4161</v>
      </c>
      <c r="D735" s="430" t="s">
        <v>3791</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4160</v>
      </c>
      <c r="B736" s="430">
        <v>1</v>
      </c>
      <c r="C736" s="430" t="s">
        <v>4161</v>
      </c>
      <c r="D736" s="430" t="s">
        <v>3793</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4160</v>
      </c>
      <c r="B737" s="430">
        <v>1</v>
      </c>
      <c r="C737" s="430" t="s">
        <v>4161</v>
      </c>
      <c r="D737" s="430" t="s">
        <v>3795</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4160</v>
      </c>
      <c r="B738" s="430">
        <v>1</v>
      </c>
      <c r="C738" s="430" t="s">
        <v>4161</v>
      </c>
      <c r="D738" s="430" t="s">
        <v>3797</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4160</v>
      </c>
      <c r="B739" s="430">
        <v>1</v>
      </c>
      <c r="C739" s="430" t="s">
        <v>4161</v>
      </c>
      <c r="D739" s="430" t="s">
        <v>3799</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4160</v>
      </c>
      <c r="B740" s="430">
        <v>1</v>
      </c>
      <c r="C740" s="430" t="s">
        <v>4161</v>
      </c>
      <c r="D740" s="430" t="s">
        <v>3801</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4160</v>
      </c>
      <c r="B741" s="430">
        <v>1</v>
      </c>
      <c r="C741" s="430" t="s">
        <v>4161</v>
      </c>
      <c r="D741" s="430" t="s">
        <v>3803</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4160</v>
      </c>
      <c r="B742" s="430">
        <v>1</v>
      </c>
      <c r="C742" s="430" t="s">
        <v>4161</v>
      </c>
      <c r="D742" s="430" t="s">
        <v>3805</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4160</v>
      </c>
      <c r="B743" s="430">
        <v>1</v>
      </c>
      <c r="C743" s="430" t="s">
        <v>4161</v>
      </c>
      <c r="D743" s="430" t="s">
        <v>3807</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4160</v>
      </c>
      <c r="B744" s="430">
        <v>1</v>
      </c>
      <c r="C744" s="430" t="s">
        <v>4161</v>
      </c>
      <c r="D744" s="430" t="s">
        <v>3809</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4160</v>
      </c>
      <c r="B745" s="430">
        <v>1</v>
      </c>
      <c r="C745" s="430" t="s">
        <v>4161</v>
      </c>
      <c r="D745" s="430" t="s">
        <v>3811</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4160</v>
      </c>
      <c r="B746" s="430">
        <v>1</v>
      </c>
      <c r="C746" s="430" t="s">
        <v>4161</v>
      </c>
      <c r="D746" s="430" t="s">
        <v>3813</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4160</v>
      </c>
      <c r="B747" s="430">
        <v>1</v>
      </c>
      <c r="C747" s="430" t="s">
        <v>4161</v>
      </c>
      <c r="D747" s="430" t="s">
        <v>3815</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4160</v>
      </c>
      <c r="B748" s="430">
        <v>1</v>
      </c>
      <c r="C748" s="430" t="s">
        <v>4161</v>
      </c>
      <c r="D748" s="430" t="s">
        <v>3817</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4160</v>
      </c>
      <c r="B749" s="430">
        <v>1</v>
      </c>
      <c r="C749" s="430" t="s">
        <v>4161</v>
      </c>
      <c r="D749" s="430" t="s">
        <v>3819</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4160</v>
      </c>
      <c r="B750" s="430">
        <v>1</v>
      </c>
      <c r="C750" s="430" t="s">
        <v>4161</v>
      </c>
      <c r="D750" s="430" t="s">
        <v>521</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4160</v>
      </c>
      <c r="B751" s="430">
        <v>1</v>
      </c>
      <c r="C751" s="430" t="s">
        <v>4161</v>
      </c>
      <c r="D751" s="430" t="s">
        <v>3822</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4160</v>
      </c>
      <c r="B752" s="430">
        <v>1</v>
      </c>
      <c r="C752" s="430" t="s">
        <v>4161</v>
      </c>
      <c r="D752" s="430" t="s">
        <v>3824</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4160</v>
      </c>
      <c r="B753" s="430">
        <v>1</v>
      </c>
      <c r="C753" s="430" t="s">
        <v>4161</v>
      </c>
      <c r="D753" s="430" t="s">
        <v>3826</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4160</v>
      </c>
      <c r="B754" s="430">
        <v>1</v>
      </c>
      <c r="C754" s="430" t="s">
        <v>4161</v>
      </c>
      <c r="D754" s="430" t="s">
        <v>3828</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4160</v>
      </c>
      <c r="B755" s="430">
        <v>1</v>
      </c>
      <c r="C755" s="430" t="s">
        <v>4161</v>
      </c>
      <c r="D755" s="430" t="s">
        <v>3830</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4160</v>
      </c>
      <c r="B756" s="430">
        <v>1</v>
      </c>
      <c r="C756" s="430" t="s">
        <v>4161</v>
      </c>
      <c r="D756" s="430" t="s">
        <v>3832</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4160</v>
      </c>
      <c r="B757" s="430">
        <v>1</v>
      </c>
      <c r="C757" s="430" t="s">
        <v>4161</v>
      </c>
      <c r="D757" s="430" t="s">
        <v>3834</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4160</v>
      </c>
      <c r="B758" s="430">
        <v>1</v>
      </c>
      <c r="C758" s="430" t="s">
        <v>4161</v>
      </c>
      <c r="D758" s="430" t="s">
        <v>3836</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4160</v>
      </c>
      <c r="B759" s="430">
        <v>1</v>
      </c>
      <c r="C759" s="430" t="s">
        <v>4161</v>
      </c>
      <c r="D759" s="430" t="s">
        <v>3838</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4160</v>
      </c>
      <c r="B760" s="430">
        <v>1</v>
      </c>
      <c r="C760" s="430" t="s">
        <v>4161</v>
      </c>
      <c r="D760" s="430" t="s">
        <v>3840</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4160</v>
      </c>
      <c r="B761" s="430">
        <v>1</v>
      </c>
      <c r="C761" s="430" t="s">
        <v>4161</v>
      </c>
      <c r="D761" s="430" t="s">
        <v>3842</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4160</v>
      </c>
      <c r="B762" s="430">
        <v>1</v>
      </c>
      <c r="C762" s="430" t="s">
        <v>4161</v>
      </c>
      <c r="D762" s="430" t="s">
        <v>3844</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4160</v>
      </c>
      <c r="B763" s="430">
        <v>1</v>
      </c>
      <c r="C763" s="430" t="s">
        <v>4161</v>
      </c>
      <c r="D763" s="430" t="s">
        <v>3846</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4160</v>
      </c>
      <c r="B764" s="430">
        <v>1</v>
      </c>
      <c r="C764" s="430" t="s">
        <v>4161</v>
      </c>
      <c r="D764" s="430" t="s">
        <v>3848</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4160</v>
      </c>
      <c r="B765" s="430">
        <v>1</v>
      </c>
      <c r="C765" s="430" t="s">
        <v>4161</v>
      </c>
      <c r="D765" s="430" t="s">
        <v>3850</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4160</v>
      </c>
      <c r="B766" s="430">
        <v>1</v>
      </c>
      <c r="C766" s="430" t="s">
        <v>4161</v>
      </c>
      <c r="D766" s="430" t="s">
        <v>3852</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4160</v>
      </c>
      <c r="B767" s="430">
        <v>1</v>
      </c>
      <c r="C767" s="430" t="s">
        <v>4161</v>
      </c>
      <c r="D767" s="430" t="s">
        <v>3854</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4160</v>
      </c>
      <c r="B768" s="430">
        <v>1</v>
      </c>
      <c r="C768" s="430" t="s">
        <v>4161</v>
      </c>
      <c r="D768" s="430" t="s">
        <v>3856</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4160</v>
      </c>
      <c r="B769" s="430">
        <v>1</v>
      </c>
      <c r="C769" s="430" t="s">
        <v>4161</v>
      </c>
      <c r="D769" s="430" t="s">
        <v>3858</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4160</v>
      </c>
      <c r="B770" s="430">
        <v>1</v>
      </c>
      <c r="C770" s="430" t="s">
        <v>4161</v>
      </c>
      <c r="D770" s="430" t="s">
        <v>3860</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4160</v>
      </c>
      <c r="B771" s="430">
        <v>1</v>
      </c>
      <c r="C771" s="430" t="s">
        <v>4161</v>
      </c>
      <c r="D771" s="430" t="s">
        <v>3862</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4162</v>
      </c>
      <c r="B772" s="430">
        <v>1</v>
      </c>
      <c r="C772" s="430" t="s">
        <v>4163</v>
      </c>
      <c r="D772" s="430" t="s">
        <v>3765</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4162</v>
      </c>
      <c r="B773" s="430">
        <v>1</v>
      </c>
      <c r="C773" s="430" t="s">
        <v>4163</v>
      </c>
      <c r="D773" s="430" t="s">
        <v>3767</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4162</v>
      </c>
      <c r="B774" s="430">
        <v>1</v>
      </c>
      <c r="C774" s="430" t="s">
        <v>4163</v>
      </c>
      <c r="D774" s="430" t="s">
        <v>3769</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4162</v>
      </c>
      <c r="B775" s="430">
        <v>1</v>
      </c>
      <c r="C775" s="430" t="s">
        <v>4163</v>
      </c>
      <c r="D775" s="430" t="s">
        <v>4137</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4162</v>
      </c>
      <c r="B776" s="430">
        <v>1</v>
      </c>
      <c r="C776" s="430" t="s">
        <v>4163</v>
      </c>
      <c r="D776" s="430" t="s">
        <v>3771</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4162</v>
      </c>
      <c r="B777" s="430">
        <v>1</v>
      </c>
      <c r="C777" s="430" t="s">
        <v>4163</v>
      </c>
      <c r="D777" s="430" t="s">
        <v>3773</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4162</v>
      </c>
      <c r="B778" s="430">
        <v>1</v>
      </c>
      <c r="C778" s="430" t="s">
        <v>4163</v>
      </c>
      <c r="D778" s="430" t="s">
        <v>485</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4162</v>
      </c>
      <c r="B779" s="430">
        <v>1</v>
      </c>
      <c r="C779" s="430" t="s">
        <v>4163</v>
      </c>
      <c r="D779" s="430" t="s">
        <v>3776</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4162</v>
      </c>
      <c r="B780" s="430">
        <v>1</v>
      </c>
      <c r="C780" s="430" t="s">
        <v>4163</v>
      </c>
      <c r="D780" s="430" t="s">
        <v>3778</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4162</v>
      </c>
      <c r="B781" s="430">
        <v>1</v>
      </c>
      <c r="C781" s="430" t="s">
        <v>4163</v>
      </c>
      <c r="D781" s="430" t="s">
        <v>3779</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4162</v>
      </c>
      <c r="B782" s="430">
        <v>1</v>
      </c>
      <c r="C782" s="430" t="s">
        <v>4163</v>
      </c>
      <c r="D782" s="430" t="s">
        <v>3781</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4162</v>
      </c>
      <c r="B783" s="430">
        <v>1</v>
      </c>
      <c r="C783" s="430" t="s">
        <v>4163</v>
      </c>
      <c r="D783" s="430" t="s">
        <v>3783</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4162</v>
      </c>
      <c r="B784" s="430">
        <v>1</v>
      </c>
      <c r="C784" s="430" t="s">
        <v>4163</v>
      </c>
      <c r="D784" s="430" t="s">
        <v>4138</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4162</v>
      </c>
      <c r="B785" s="430">
        <v>1</v>
      </c>
      <c r="C785" s="430" t="s">
        <v>4163</v>
      </c>
      <c r="D785" s="430" t="s">
        <v>3785</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4162</v>
      </c>
      <c r="B786" s="430">
        <v>1</v>
      </c>
      <c r="C786" s="430" t="s">
        <v>4163</v>
      </c>
      <c r="D786" s="430" t="s">
        <v>3787</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4162</v>
      </c>
      <c r="B787" s="430">
        <v>1</v>
      </c>
      <c r="C787" s="430" t="s">
        <v>4163</v>
      </c>
      <c r="D787" s="430" t="s">
        <v>3789</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4162</v>
      </c>
      <c r="B788" s="430">
        <v>1</v>
      </c>
      <c r="C788" s="430" t="s">
        <v>4163</v>
      </c>
      <c r="D788" s="430" t="s">
        <v>3791</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4162</v>
      </c>
      <c r="B789" s="430">
        <v>1</v>
      </c>
      <c r="C789" s="430" t="s">
        <v>4163</v>
      </c>
      <c r="D789" s="430" t="s">
        <v>3793</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4162</v>
      </c>
      <c r="B790" s="430">
        <v>1</v>
      </c>
      <c r="C790" s="430" t="s">
        <v>4163</v>
      </c>
      <c r="D790" s="430" t="s">
        <v>3795</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4162</v>
      </c>
      <c r="B791" s="430">
        <v>1</v>
      </c>
      <c r="C791" s="430" t="s">
        <v>4163</v>
      </c>
      <c r="D791" s="430" t="s">
        <v>3797</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4162</v>
      </c>
      <c r="B792" s="430">
        <v>1</v>
      </c>
      <c r="C792" s="430" t="s">
        <v>4163</v>
      </c>
      <c r="D792" s="430" t="s">
        <v>3799</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4162</v>
      </c>
      <c r="B793" s="430">
        <v>1</v>
      </c>
      <c r="C793" s="430" t="s">
        <v>4163</v>
      </c>
      <c r="D793" s="430" t="s">
        <v>3801</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4162</v>
      </c>
      <c r="B794" s="430">
        <v>1</v>
      </c>
      <c r="C794" s="430" t="s">
        <v>4163</v>
      </c>
      <c r="D794" s="430" t="s">
        <v>3803</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4162</v>
      </c>
      <c r="B795" s="430">
        <v>1</v>
      </c>
      <c r="C795" s="430" t="s">
        <v>4163</v>
      </c>
      <c r="D795" s="430" t="s">
        <v>3805</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4162</v>
      </c>
      <c r="B796" s="430">
        <v>1</v>
      </c>
      <c r="C796" s="430" t="s">
        <v>4163</v>
      </c>
      <c r="D796" s="430" t="s">
        <v>3807</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4162</v>
      </c>
      <c r="B797" s="430">
        <v>1</v>
      </c>
      <c r="C797" s="430" t="s">
        <v>4163</v>
      </c>
      <c r="D797" s="430" t="s">
        <v>3809</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4162</v>
      </c>
      <c r="B798" s="430">
        <v>1</v>
      </c>
      <c r="C798" s="430" t="s">
        <v>4163</v>
      </c>
      <c r="D798" s="430" t="s">
        <v>3811</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4162</v>
      </c>
      <c r="B799" s="430">
        <v>1</v>
      </c>
      <c r="C799" s="430" t="s">
        <v>4163</v>
      </c>
      <c r="D799" s="430" t="s">
        <v>4139</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4162</v>
      </c>
      <c r="B800" s="430">
        <v>1</v>
      </c>
      <c r="C800" s="430" t="s">
        <v>4163</v>
      </c>
      <c r="D800" s="430" t="s">
        <v>3813</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4162</v>
      </c>
      <c r="B801" s="430">
        <v>1</v>
      </c>
      <c r="C801" s="430" t="s">
        <v>4163</v>
      </c>
      <c r="D801" s="430" t="s">
        <v>3815</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4162</v>
      </c>
      <c r="B802" s="430">
        <v>1</v>
      </c>
      <c r="C802" s="430" t="s">
        <v>4163</v>
      </c>
      <c r="D802" s="430" t="s">
        <v>3817</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4162</v>
      </c>
      <c r="B803" s="430">
        <v>1</v>
      </c>
      <c r="C803" s="430" t="s">
        <v>4163</v>
      </c>
      <c r="D803" s="430" t="s">
        <v>3819</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4162</v>
      </c>
      <c r="B804" s="430">
        <v>1</v>
      </c>
      <c r="C804" s="430" t="s">
        <v>4163</v>
      </c>
      <c r="D804" s="430" t="s">
        <v>521</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4162</v>
      </c>
      <c r="B805" s="430">
        <v>1</v>
      </c>
      <c r="C805" s="430" t="s">
        <v>4163</v>
      </c>
      <c r="D805" s="430" t="s">
        <v>3822</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4162</v>
      </c>
      <c r="B806" s="430">
        <v>1</v>
      </c>
      <c r="C806" s="430" t="s">
        <v>4163</v>
      </c>
      <c r="D806" s="430" t="s">
        <v>3824</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4162</v>
      </c>
      <c r="B807" s="430">
        <v>1</v>
      </c>
      <c r="C807" s="430" t="s">
        <v>4163</v>
      </c>
      <c r="D807" s="430" t="s">
        <v>3826</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4162</v>
      </c>
      <c r="B808" s="430">
        <v>1</v>
      </c>
      <c r="C808" s="430" t="s">
        <v>4163</v>
      </c>
      <c r="D808" s="430" t="s">
        <v>3828</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4162</v>
      </c>
      <c r="B809" s="430">
        <v>1</v>
      </c>
      <c r="C809" s="430" t="s">
        <v>4163</v>
      </c>
      <c r="D809" s="430" t="s">
        <v>3830</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4162</v>
      </c>
      <c r="B810" s="430">
        <v>1</v>
      </c>
      <c r="C810" s="430" t="s">
        <v>4163</v>
      </c>
      <c r="D810" s="430" t="s">
        <v>3832</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4162</v>
      </c>
      <c r="B811" s="430">
        <v>1</v>
      </c>
      <c r="C811" s="430" t="s">
        <v>4163</v>
      </c>
      <c r="D811" s="430" t="s">
        <v>3834</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4162</v>
      </c>
      <c r="B812" s="430">
        <v>1</v>
      </c>
      <c r="C812" s="430" t="s">
        <v>4163</v>
      </c>
      <c r="D812" s="430" t="s">
        <v>3836</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4162</v>
      </c>
      <c r="B813" s="430">
        <v>1</v>
      </c>
      <c r="C813" s="430" t="s">
        <v>4163</v>
      </c>
      <c r="D813" s="430" t="s">
        <v>3838</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4162</v>
      </c>
      <c r="B814" s="430">
        <v>1</v>
      </c>
      <c r="C814" s="430" t="s">
        <v>4163</v>
      </c>
      <c r="D814" s="430" t="s">
        <v>4140</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4162</v>
      </c>
      <c r="B815" s="430">
        <v>1</v>
      </c>
      <c r="C815" s="430" t="s">
        <v>4163</v>
      </c>
      <c r="D815" s="430" t="s">
        <v>3840</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4162</v>
      </c>
      <c r="B816" s="430">
        <v>1</v>
      </c>
      <c r="C816" s="430" t="s">
        <v>4163</v>
      </c>
      <c r="D816" s="430" t="s">
        <v>3842</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4162</v>
      </c>
      <c r="B817" s="430">
        <v>1</v>
      </c>
      <c r="C817" s="430" t="s">
        <v>4163</v>
      </c>
      <c r="D817" s="430" t="s">
        <v>3844</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4162</v>
      </c>
      <c r="B818" s="430">
        <v>1</v>
      </c>
      <c r="C818" s="430" t="s">
        <v>4163</v>
      </c>
      <c r="D818" s="430" t="s">
        <v>3846</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4162</v>
      </c>
      <c r="B819" s="430">
        <v>1</v>
      </c>
      <c r="C819" s="430" t="s">
        <v>4163</v>
      </c>
      <c r="D819" s="430" t="s">
        <v>3848</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4162</v>
      </c>
      <c r="B820" s="430">
        <v>1</v>
      </c>
      <c r="C820" s="430" t="s">
        <v>4163</v>
      </c>
      <c r="D820" s="430" t="s">
        <v>4141</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4162</v>
      </c>
      <c r="B821" s="430">
        <v>1</v>
      </c>
      <c r="C821" s="430" t="s">
        <v>4163</v>
      </c>
      <c r="D821" s="430" t="s">
        <v>3850</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4162</v>
      </c>
      <c r="B822" s="430">
        <v>1</v>
      </c>
      <c r="C822" s="430" t="s">
        <v>4163</v>
      </c>
      <c r="D822" s="430" t="s">
        <v>3852</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4162</v>
      </c>
      <c r="B823" s="430">
        <v>1</v>
      </c>
      <c r="C823" s="430" t="s">
        <v>4163</v>
      </c>
      <c r="D823" s="430" t="s">
        <v>4142</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4162</v>
      </c>
      <c r="B824" s="430">
        <v>1</v>
      </c>
      <c r="C824" s="430" t="s">
        <v>4163</v>
      </c>
      <c r="D824" s="430" t="s">
        <v>3854</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4162</v>
      </c>
      <c r="B825" s="430">
        <v>1</v>
      </c>
      <c r="C825" s="430" t="s">
        <v>4163</v>
      </c>
      <c r="D825" s="430" t="s">
        <v>3856</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4162</v>
      </c>
      <c r="B826" s="430">
        <v>1</v>
      </c>
      <c r="C826" s="430" t="s">
        <v>4163</v>
      </c>
      <c r="D826" s="430" t="s">
        <v>3858</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4162</v>
      </c>
      <c r="B827" s="430">
        <v>1</v>
      </c>
      <c r="C827" s="430" t="s">
        <v>4163</v>
      </c>
      <c r="D827" s="430" t="s">
        <v>3860</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4162</v>
      </c>
      <c r="B828" s="430">
        <v>1</v>
      </c>
      <c r="C828" s="430" t="s">
        <v>4163</v>
      </c>
      <c r="D828" s="430" t="s">
        <v>3862</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4164</v>
      </c>
      <c r="B829" s="430">
        <v>1</v>
      </c>
      <c r="C829" s="430" t="s">
        <v>4165</v>
      </c>
      <c r="D829" s="430" t="s">
        <v>3765</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4164</v>
      </c>
      <c r="B830" s="430">
        <v>1</v>
      </c>
      <c r="C830" s="430" t="s">
        <v>4165</v>
      </c>
      <c r="D830" s="430" t="s">
        <v>3767</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4164</v>
      </c>
      <c r="B831" s="430">
        <v>1</v>
      </c>
      <c r="C831" s="430" t="s">
        <v>4165</v>
      </c>
      <c r="D831" s="430" t="s">
        <v>3769</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4164</v>
      </c>
      <c r="B832" s="430">
        <v>1</v>
      </c>
      <c r="C832" s="430" t="s">
        <v>4165</v>
      </c>
      <c r="D832" s="430" t="s">
        <v>4137</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4164</v>
      </c>
      <c r="B833" s="430">
        <v>1</v>
      </c>
      <c r="C833" s="430" t="s">
        <v>4165</v>
      </c>
      <c r="D833" s="430" t="s">
        <v>3771</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4164</v>
      </c>
      <c r="B834" s="430">
        <v>1</v>
      </c>
      <c r="C834" s="430" t="s">
        <v>4165</v>
      </c>
      <c r="D834" s="430" t="s">
        <v>3773</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4164</v>
      </c>
      <c r="B835" s="430">
        <v>1</v>
      </c>
      <c r="C835" s="430" t="s">
        <v>4165</v>
      </c>
      <c r="D835" s="430" t="s">
        <v>485</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4164</v>
      </c>
      <c r="B836" s="430">
        <v>1</v>
      </c>
      <c r="C836" s="430" t="s">
        <v>4165</v>
      </c>
      <c r="D836" s="430" t="s">
        <v>3776</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4164</v>
      </c>
      <c r="B837" s="430">
        <v>1</v>
      </c>
      <c r="C837" s="430" t="s">
        <v>4165</v>
      </c>
      <c r="D837" s="430" t="s">
        <v>3778</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4164</v>
      </c>
      <c r="B838" s="430">
        <v>1</v>
      </c>
      <c r="C838" s="430" t="s">
        <v>4165</v>
      </c>
      <c r="D838" s="430" t="s">
        <v>3779</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4164</v>
      </c>
      <c r="B839" s="430">
        <v>1</v>
      </c>
      <c r="C839" s="430" t="s">
        <v>4165</v>
      </c>
      <c r="D839" s="430" t="s">
        <v>3781</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4164</v>
      </c>
      <c r="B840" s="430">
        <v>1</v>
      </c>
      <c r="C840" s="430" t="s">
        <v>4165</v>
      </c>
      <c r="D840" s="430" t="s">
        <v>3783</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4164</v>
      </c>
      <c r="B841" s="430">
        <v>1</v>
      </c>
      <c r="C841" s="430" t="s">
        <v>4165</v>
      </c>
      <c r="D841" s="430" t="s">
        <v>4138</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4164</v>
      </c>
      <c r="B842" s="430">
        <v>1</v>
      </c>
      <c r="C842" s="430" t="s">
        <v>4165</v>
      </c>
      <c r="D842" s="430" t="s">
        <v>3785</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4164</v>
      </c>
      <c r="B843" s="430">
        <v>1</v>
      </c>
      <c r="C843" s="430" t="s">
        <v>4165</v>
      </c>
      <c r="D843" s="430" t="s">
        <v>3787</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4164</v>
      </c>
      <c r="B844" s="430">
        <v>1</v>
      </c>
      <c r="C844" s="430" t="s">
        <v>4165</v>
      </c>
      <c r="D844" s="430" t="s">
        <v>3789</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4164</v>
      </c>
      <c r="B845" s="430">
        <v>1</v>
      </c>
      <c r="C845" s="430" t="s">
        <v>4165</v>
      </c>
      <c r="D845" s="430" t="s">
        <v>3791</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4164</v>
      </c>
      <c r="B846" s="430">
        <v>1</v>
      </c>
      <c r="C846" s="430" t="s">
        <v>4165</v>
      </c>
      <c r="D846" s="430" t="s">
        <v>3793</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4164</v>
      </c>
      <c r="B847" s="430">
        <v>1</v>
      </c>
      <c r="C847" s="430" t="s">
        <v>4165</v>
      </c>
      <c r="D847" s="430" t="s">
        <v>3795</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4164</v>
      </c>
      <c r="B848" s="430">
        <v>1</v>
      </c>
      <c r="C848" s="430" t="s">
        <v>4165</v>
      </c>
      <c r="D848" s="430" t="s">
        <v>3797</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4164</v>
      </c>
      <c r="B849" s="430">
        <v>1</v>
      </c>
      <c r="C849" s="430" t="s">
        <v>4165</v>
      </c>
      <c r="D849" s="430" t="s">
        <v>3799</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4164</v>
      </c>
      <c r="B850" s="430">
        <v>1</v>
      </c>
      <c r="C850" s="430" t="s">
        <v>4165</v>
      </c>
      <c r="D850" s="430" t="s">
        <v>3801</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4164</v>
      </c>
      <c r="B851" s="430">
        <v>1</v>
      </c>
      <c r="C851" s="430" t="s">
        <v>4165</v>
      </c>
      <c r="D851" s="430" t="s">
        <v>3803</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4164</v>
      </c>
      <c r="B852" s="430">
        <v>1</v>
      </c>
      <c r="C852" s="430" t="s">
        <v>4165</v>
      </c>
      <c r="D852" s="430" t="s">
        <v>3805</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4164</v>
      </c>
      <c r="B853" s="430">
        <v>1</v>
      </c>
      <c r="C853" s="430" t="s">
        <v>4165</v>
      </c>
      <c r="D853" s="430" t="s">
        <v>3807</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4164</v>
      </c>
      <c r="B854" s="430">
        <v>1</v>
      </c>
      <c r="C854" s="430" t="s">
        <v>4165</v>
      </c>
      <c r="D854" s="430" t="s">
        <v>3809</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4164</v>
      </c>
      <c r="B855" s="430">
        <v>1</v>
      </c>
      <c r="C855" s="430" t="s">
        <v>4165</v>
      </c>
      <c r="D855" s="430" t="s">
        <v>3811</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4164</v>
      </c>
      <c r="B856" s="430">
        <v>1</v>
      </c>
      <c r="C856" s="430" t="s">
        <v>4165</v>
      </c>
      <c r="D856" s="430" t="s">
        <v>4139</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4164</v>
      </c>
      <c r="B857" s="430">
        <v>1</v>
      </c>
      <c r="C857" s="430" t="s">
        <v>4165</v>
      </c>
      <c r="D857" s="430" t="s">
        <v>3813</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4164</v>
      </c>
      <c r="B858" s="430">
        <v>1</v>
      </c>
      <c r="C858" s="430" t="s">
        <v>4165</v>
      </c>
      <c r="D858" s="430" t="s">
        <v>3815</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4164</v>
      </c>
      <c r="B859" s="430">
        <v>1</v>
      </c>
      <c r="C859" s="430" t="s">
        <v>4165</v>
      </c>
      <c r="D859" s="430" t="s">
        <v>3817</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4164</v>
      </c>
      <c r="B860" s="430">
        <v>1</v>
      </c>
      <c r="C860" s="430" t="s">
        <v>4165</v>
      </c>
      <c r="D860" s="430" t="s">
        <v>3819</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4164</v>
      </c>
      <c r="B861" s="430">
        <v>1</v>
      </c>
      <c r="C861" s="430" t="s">
        <v>4165</v>
      </c>
      <c r="D861" s="430" t="s">
        <v>521</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4164</v>
      </c>
      <c r="B862" s="430">
        <v>1</v>
      </c>
      <c r="C862" s="430" t="s">
        <v>4165</v>
      </c>
      <c r="D862" s="430" t="s">
        <v>3822</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4164</v>
      </c>
      <c r="B863" s="430">
        <v>1</v>
      </c>
      <c r="C863" s="430" t="s">
        <v>4165</v>
      </c>
      <c r="D863" s="430" t="s">
        <v>3824</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4164</v>
      </c>
      <c r="B864" s="430">
        <v>1</v>
      </c>
      <c r="C864" s="430" t="s">
        <v>4165</v>
      </c>
      <c r="D864" s="430" t="s">
        <v>3826</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4164</v>
      </c>
      <c r="B865" s="430">
        <v>1</v>
      </c>
      <c r="C865" s="430" t="s">
        <v>4165</v>
      </c>
      <c r="D865" s="430" t="s">
        <v>3828</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4164</v>
      </c>
      <c r="B866" s="430">
        <v>1</v>
      </c>
      <c r="C866" s="430" t="s">
        <v>4165</v>
      </c>
      <c r="D866" s="430" t="s">
        <v>3830</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4164</v>
      </c>
      <c r="B867" s="430">
        <v>1</v>
      </c>
      <c r="C867" s="430" t="s">
        <v>4165</v>
      </c>
      <c r="D867" s="430" t="s">
        <v>3832</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4164</v>
      </c>
      <c r="B868" s="430">
        <v>1</v>
      </c>
      <c r="C868" s="430" t="s">
        <v>4165</v>
      </c>
      <c r="D868" s="430" t="s">
        <v>3834</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4164</v>
      </c>
      <c r="B869" s="430">
        <v>1</v>
      </c>
      <c r="C869" s="430" t="s">
        <v>4165</v>
      </c>
      <c r="D869" s="430" t="s">
        <v>3836</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4164</v>
      </c>
      <c r="B870" s="430">
        <v>1</v>
      </c>
      <c r="C870" s="430" t="s">
        <v>4165</v>
      </c>
      <c r="D870" s="430" t="s">
        <v>3838</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4164</v>
      </c>
      <c r="B871" s="430">
        <v>1</v>
      </c>
      <c r="C871" s="430" t="s">
        <v>4165</v>
      </c>
      <c r="D871" s="430" t="s">
        <v>4140</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4164</v>
      </c>
      <c r="B872" s="430">
        <v>1</v>
      </c>
      <c r="C872" s="430" t="s">
        <v>4165</v>
      </c>
      <c r="D872" s="430" t="s">
        <v>3840</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4164</v>
      </c>
      <c r="B873" s="430">
        <v>1</v>
      </c>
      <c r="C873" s="430" t="s">
        <v>4165</v>
      </c>
      <c r="D873" s="430" t="s">
        <v>3842</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4164</v>
      </c>
      <c r="B874" s="430">
        <v>1</v>
      </c>
      <c r="C874" s="430" t="s">
        <v>4165</v>
      </c>
      <c r="D874" s="430" t="s">
        <v>3844</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4164</v>
      </c>
      <c r="B875" s="430">
        <v>1</v>
      </c>
      <c r="C875" s="430" t="s">
        <v>4165</v>
      </c>
      <c r="D875" s="430" t="s">
        <v>3846</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4164</v>
      </c>
      <c r="B876" s="430">
        <v>1</v>
      </c>
      <c r="C876" s="430" t="s">
        <v>4165</v>
      </c>
      <c r="D876" s="430" t="s">
        <v>3848</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4164</v>
      </c>
      <c r="B877" s="430">
        <v>1</v>
      </c>
      <c r="C877" s="430" t="s">
        <v>4165</v>
      </c>
      <c r="D877" s="430" t="s">
        <v>4141</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4164</v>
      </c>
      <c r="B878" s="430">
        <v>1</v>
      </c>
      <c r="C878" s="430" t="s">
        <v>4165</v>
      </c>
      <c r="D878" s="430" t="s">
        <v>3850</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4164</v>
      </c>
      <c r="B879" s="430">
        <v>1</v>
      </c>
      <c r="C879" s="430" t="s">
        <v>4165</v>
      </c>
      <c r="D879" s="430" t="s">
        <v>3852</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4164</v>
      </c>
      <c r="B880" s="430">
        <v>1</v>
      </c>
      <c r="C880" s="430" t="s">
        <v>4165</v>
      </c>
      <c r="D880" s="430" t="s">
        <v>4142</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4164</v>
      </c>
      <c r="B881" s="430">
        <v>1</v>
      </c>
      <c r="C881" s="430" t="s">
        <v>4165</v>
      </c>
      <c r="D881" s="430" t="s">
        <v>3854</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4164</v>
      </c>
      <c r="B882" s="430">
        <v>1</v>
      </c>
      <c r="C882" s="430" t="s">
        <v>4165</v>
      </c>
      <c r="D882" s="430" t="s">
        <v>3856</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4164</v>
      </c>
      <c r="B883" s="430">
        <v>1</v>
      </c>
      <c r="C883" s="430" t="s">
        <v>4165</v>
      </c>
      <c r="D883" s="430" t="s">
        <v>3858</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4164</v>
      </c>
      <c r="B884" s="430">
        <v>1</v>
      </c>
      <c r="C884" s="430" t="s">
        <v>4165</v>
      </c>
      <c r="D884" s="430" t="s">
        <v>3860</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4164</v>
      </c>
      <c r="B885" s="430">
        <v>1</v>
      </c>
      <c r="C885" s="430" t="s">
        <v>4165</v>
      </c>
      <c r="D885" s="430" t="s">
        <v>3862</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4166</v>
      </c>
      <c r="B886" s="430">
        <v>1</v>
      </c>
      <c r="C886" s="430" t="s">
        <v>4167</v>
      </c>
      <c r="D886" s="430" t="s">
        <v>3765</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4166</v>
      </c>
      <c r="B887" s="430">
        <v>1</v>
      </c>
      <c r="C887" s="430" t="s">
        <v>4167</v>
      </c>
      <c r="D887" s="430" t="s">
        <v>3767</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4166</v>
      </c>
      <c r="B888" s="430">
        <v>1</v>
      </c>
      <c r="C888" s="430" t="s">
        <v>4167</v>
      </c>
      <c r="D888" s="430" t="s">
        <v>3769</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4166</v>
      </c>
      <c r="B889" s="430">
        <v>1</v>
      </c>
      <c r="C889" s="430" t="s">
        <v>4167</v>
      </c>
      <c r="D889" s="430" t="s">
        <v>4137</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4166</v>
      </c>
      <c r="B890" s="430">
        <v>1</v>
      </c>
      <c r="C890" s="430" t="s">
        <v>4167</v>
      </c>
      <c r="D890" s="430" t="s">
        <v>3771</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4166</v>
      </c>
      <c r="B891" s="430">
        <v>1</v>
      </c>
      <c r="C891" s="430" t="s">
        <v>4167</v>
      </c>
      <c r="D891" s="430" t="s">
        <v>3773</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4166</v>
      </c>
      <c r="B892" s="430">
        <v>1</v>
      </c>
      <c r="C892" s="430" t="s">
        <v>4167</v>
      </c>
      <c r="D892" s="430" t="s">
        <v>485</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4166</v>
      </c>
      <c r="B893" s="430">
        <v>1</v>
      </c>
      <c r="C893" s="430" t="s">
        <v>4167</v>
      </c>
      <c r="D893" s="430" t="s">
        <v>3776</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4166</v>
      </c>
      <c r="B894" s="430">
        <v>1</v>
      </c>
      <c r="C894" s="430" t="s">
        <v>4167</v>
      </c>
      <c r="D894" s="430" t="s">
        <v>3778</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4166</v>
      </c>
      <c r="B895" s="430">
        <v>1</v>
      </c>
      <c r="C895" s="430" t="s">
        <v>4167</v>
      </c>
      <c r="D895" s="430" t="s">
        <v>3779</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4166</v>
      </c>
      <c r="B896" s="430">
        <v>1</v>
      </c>
      <c r="C896" s="430" t="s">
        <v>4167</v>
      </c>
      <c r="D896" s="430" t="s">
        <v>3781</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4166</v>
      </c>
      <c r="B897" s="430">
        <v>1</v>
      </c>
      <c r="C897" s="430" t="s">
        <v>4167</v>
      </c>
      <c r="D897" s="430" t="s">
        <v>3783</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4166</v>
      </c>
      <c r="B898" s="430">
        <v>1</v>
      </c>
      <c r="C898" s="430" t="s">
        <v>4167</v>
      </c>
      <c r="D898" s="430" t="s">
        <v>4138</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4166</v>
      </c>
      <c r="B899" s="430">
        <v>1</v>
      </c>
      <c r="C899" s="430" t="s">
        <v>4167</v>
      </c>
      <c r="D899" s="430" t="s">
        <v>3785</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4166</v>
      </c>
      <c r="B900" s="430">
        <v>1</v>
      </c>
      <c r="C900" s="430" t="s">
        <v>4167</v>
      </c>
      <c r="D900" s="430" t="s">
        <v>3787</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4166</v>
      </c>
      <c r="B901" s="430">
        <v>1</v>
      </c>
      <c r="C901" s="430" t="s">
        <v>4167</v>
      </c>
      <c r="D901" s="430" t="s">
        <v>3789</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4166</v>
      </c>
      <c r="B902" s="430">
        <v>1</v>
      </c>
      <c r="C902" s="430" t="s">
        <v>4167</v>
      </c>
      <c r="D902" s="430" t="s">
        <v>3791</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4166</v>
      </c>
      <c r="B903" s="430">
        <v>1</v>
      </c>
      <c r="C903" s="430" t="s">
        <v>4167</v>
      </c>
      <c r="D903" s="430" t="s">
        <v>3793</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4166</v>
      </c>
      <c r="B904" s="430">
        <v>1</v>
      </c>
      <c r="C904" s="430" t="s">
        <v>4167</v>
      </c>
      <c r="D904" s="430" t="s">
        <v>3795</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4166</v>
      </c>
      <c r="B905" s="430">
        <v>1</v>
      </c>
      <c r="C905" s="430" t="s">
        <v>4167</v>
      </c>
      <c r="D905" s="430" t="s">
        <v>3797</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4166</v>
      </c>
      <c r="B906" s="430">
        <v>1</v>
      </c>
      <c r="C906" s="430" t="s">
        <v>4167</v>
      </c>
      <c r="D906" s="430" t="s">
        <v>3799</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4166</v>
      </c>
      <c r="B907" s="430">
        <v>1</v>
      </c>
      <c r="C907" s="430" t="s">
        <v>4167</v>
      </c>
      <c r="D907" s="430" t="s">
        <v>3801</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4166</v>
      </c>
      <c r="B908" s="430">
        <v>1</v>
      </c>
      <c r="C908" s="430" t="s">
        <v>4167</v>
      </c>
      <c r="D908" s="430" t="s">
        <v>3803</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4166</v>
      </c>
      <c r="B909" s="430">
        <v>1</v>
      </c>
      <c r="C909" s="430" t="s">
        <v>4167</v>
      </c>
      <c r="D909" s="430" t="s">
        <v>3805</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4166</v>
      </c>
      <c r="B910" s="430">
        <v>1</v>
      </c>
      <c r="C910" s="430" t="s">
        <v>4167</v>
      </c>
      <c r="D910" s="430" t="s">
        <v>3807</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4166</v>
      </c>
      <c r="B911" s="430">
        <v>1</v>
      </c>
      <c r="C911" s="430" t="s">
        <v>4167</v>
      </c>
      <c r="D911" s="430" t="s">
        <v>3809</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4166</v>
      </c>
      <c r="B912" s="430">
        <v>1</v>
      </c>
      <c r="C912" s="430" t="s">
        <v>4167</v>
      </c>
      <c r="D912" s="430" t="s">
        <v>3811</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4166</v>
      </c>
      <c r="B913" s="430">
        <v>1</v>
      </c>
      <c r="C913" s="430" t="s">
        <v>4167</v>
      </c>
      <c r="D913" s="430" t="s">
        <v>4139</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4166</v>
      </c>
      <c r="B914" s="430">
        <v>1</v>
      </c>
      <c r="C914" s="430" t="s">
        <v>4167</v>
      </c>
      <c r="D914" s="430" t="s">
        <v>3813</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4166</v>
      </c>
      <c r="B915" s="430">
        <v>1</v>
      </c>
      <c r="C915" s="430" t="s">
        <v>4167</v>
      </c>
      <c r="D915" s="430" t="s">
        <v>3815</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4166</v>
      </c>
      <c r="B916" s="430">
        <v>1</v>
      </c>
      <c r="C916" s="430" t="s">
        <v>4167</v>
      </c>
      <c r="D916" s="430" t="s">
        <v>3817</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4166</v>
      </c>
      <c r="B917" s="430">
        <v>1</v>
      </c>
      <c r="C917" s="430" t="s">
        <v>4167</v>
      </c>
      <c r="D917" s="430" t="s">
        <v>3819</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4166</v>
      </c>
      <c r="B918" s="430">
        <v>1</v>
      </c>
      <c r="C918" s="430" t="s">
        <v>4167</v>
      </c>
      <c r="D918" s="430" t="s">
        <v>521</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4166</v>
      </c>
      <c r="B919" s="430">
        <v>1</v>
      </c>
      <c r="C919" s="430" t="s">
        <v>4167</v>
      </c>
      <c r="D919" s="430" t="s">
        <v>3822</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4166</v>
      </c>
      <c r="B920" s="430">
        <v>1</v>
      </c>
      <c r="C920" s="430" t="s">
        <v>4167</v>
      </c>
      <c r="D920" s="430" t="s">
        <v>3824</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4166</v>
      </c>
      <c r="B921" s="430">
        <v>1</v>
      </c>
      <c r="C921" s="430" t="s">
        <v>4167</v>
      </c>
      <c r="D921" s="430" t="s">
        <v>3826</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4166</v>
      </c>
      <c r="B922" s="430">
        <v>1</v>
      </c>
      <c r="C922" s="430" t="s">
        <v>4167</v>
      </c>
      <c r="D922" s="430" t="s">
        <v>3828</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4166</v>
      </c>
      <c r="B923" s="430">
        <v>1</v>
      </c>
      <c r="C923" s="430" t="s">
        <v>4167</v>
      </c>
      <c r="D923" s="430" t="s">
        <v>3830</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4166</v>
      </c>
      <c r="B924" s="430">
        <v>1</v>
      </c>
      <c r="C924" s="430" t="s">
        <v>4167</v>
      </c>
      <c r="D924" s="430" t="s">
        <v>3832</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4166</v>
      </c>
      <c r="B925" s="430">
        <v>1</v>
      </c>
      <c r="C925" s="430" t="s">
        <v>4167</v>
      </c>
      <c r="D925" s="430" t="s">
        <v>3834</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4166</v>
      </c>
      <c r="B926" s="430">
        <v>1</v>
      </c>
      <c r="C926" s="430" t="s">
        <v>4167</v>
      </c>
      <c r="D926" s="430" t="s">
        <v>3836</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4166</v>
      </c>
      <c r="B927" s="430">
        <v>1</v>
      </c>
      <c r="C927" s="430" t="s">
        <v>4167</v>
      </c>
      <c r="D927" s="430" t="s">
        <v>3838</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4166</v>
      </c>
      <c r="B928" s="430">
        <v>1</v>
      </c>
      <c r="C928" s="430" t="s">
        <v>4167</v>
      </c>
      <c r="D928" s="430" t="s">
        <v>4140</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4166</v>
      </c>
      <c r="B929" s="430">
        <v>1</v>
      </c>
      <c r="C929" s="430" t="s">
        <v>4167</v>
      </c>
      <c r="D929" s="430" t="s">
        <v>3840</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4166</v>
      </c>
      <c r="B930" s="430">
        <v>1</v>
      </c>
      <c r="C930" s="430" t="s">
        <v>4167</v>
      </c>
      <c r="D930" s="430" t="s">
        <v>3842</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4166</v>
      </c>
      <c r="B931" s="430">
        <v>1</v>
      </c>
      <c r="C931" s="430" t="s">
        <v>4167</v>
      </c>
      <c r="D931" s="430" t="s">
        <v>3844</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4166</v>
      </c>
      <c r="B932" s="430">
        <v>1</v>
      </c>
      <c r="C932" s="430" t="s">
        <v>4167</v>
      </c>
      <c r="D932" s="430" t="s">
        <v>3846</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4166</v>
      </c>
      <c r="B933" s="430">
        <v>1</v>
      </c>
      <c r="C933" s="430" t="s">
        <v>4167</v>
      </c>
      <c r="D933" s="430" t="s">
        <v>3848</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4166</v>
      </c>
      <c r="B934" s="430">
        <v>1</v>
      </c>
      <c r="C934" s="430" t="s">
        <v>4167</v>
      </c>
      <c r="D934" s="430" t="s">
        <v>4141</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4166</v>
      </c>
      <c r="B935" s="430">
        <v>1</v>
      </c>
      <c r="C935" s="430" t="s">
        <v>4167</v>
      </c>
      <c r="D935" s="430" t="s">
        <v>3850</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4166</v>
      </c>
      <c r="B936" s="430">
        <v>1</v>
      </c>
      <c r="C936" s="430" t="s">
        <v>4167</v>
      </c>
      <c r="D936" s="430" t="s">
        <v>3852</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4166</v>
      </c>
      <c r="B937" s="430">
        <v>1</v>
      </c>
      <c r="C937" s="430" t="s">
        <v>4167</v>
      </c>
      <c r="D937" s="430" t="s">
        <v>4142</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4166</v>
      </c>
      <c r="B938" s="430">
        <v>1</v>
      </c>
      <c r="C938" s="430" t="s">
        <v>4167</v>
      </c>
      <c r="D938" s="430" t="s">
        <v>3854</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4166</v>
      </c>
      <c r="B939" s="430">
        <v>1</v>
      </c>
      <c r="C939" s="430" t="s">
        <v>4167</v>
      </c>
      <c r="D939" s="430" t="s">
        <v>3856</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4166</v>
      </c>
      <c r="B940" s="430">
        <v>1</v>
      </c>
      <c r="C940" s="430" t="s">
        <v>4167</v>
      </c>
      <c r="D940" s="430" t="s">
        <v>3858</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4166</v>
      </c>
      <c r="B941" s="430">
        <v>1</v>
      </c>
      <c r="C941" s="430" t="s">
        <v>4167</v>
      </c>
      <c r="D941" s="430" t="s">
        <v>3860</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4166</v>
      </c>
      <c r="B942" s="430">
        <v>1</v>
      </c>
      <c r="C942" s="430" t="s">
        <v>4167</v>
      </c>
      <c r="D942" s="430" t="s">
        <v>3862</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4168</v>
      </c>
      <c r="B943" s="430">
        <v>1</v>
      </c>
      <c r="C943" s="430" t="s">
        <v>4169</v>
      </c>
      <c r="D943" s="430" t="s">
        <v>3765</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4168</v>
      </c>
      <c r="B944" s="430">
        <v>1</v>
      </c>
      <c r="C944" s="430" t="s">
        <v>4169</v>
      </c>
      <c r="D944" s="430" t="s">
        <v>3767</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4168</v>
      </c>
      <c r="B945" s="430">
        <v>1</v>
      </c>
      <c r="C945" s="430" t="s">
        <v>4169</v>
      </c>
      <c r="D945" s="430" t="s">
        <v>3769</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4168</v>
      </c>
      <c r="B946" s="430">
        <v>1</v>
      </c>
      <c r="C946" s="430" t="s">
        <v>4169</v>
      </c>
      <c r="D946" s="430" t="s">
        <v>4137</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4168</v>
      </c>
      <c r="B947" s="430">
        <v>1</v>
      </c>
      <c r="C947" s="430" t="s">
        <v>4169</v>
      </c>
      <c r="D947" s="430" t="s">
        <v>3771</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4168</v>
      </c>
      <c r="B948" s="430">
        <v>1</v>
      </c>
      <c r="C948" s="430" t="s">
        <v>4169</v>
      </c>
      <c r="D948" s="430" t="s">
        <v>3773</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4168</v>
      </c>
      <c r="B949" s="430">
        <v>1</v>
      </c>
      <c r="C949" s="430" t="s">
        <v>4169</v>
      </c>
      <c r="D949" s="430" t="s">
        <v>485</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4168</v>
      </c>
      <c r="B950" s="430">
        <v>1</v>
      </c>
      <c r="C950" s="430" t="s">
        <v>4169</v>
      </c>
      <c r="D950" s="430" t="s">
        <v>3776</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4168</v>
      </c>
      <c r="B951" s="430">
        <v>1</v>
      </c>
      <c r="C951" s="430" t="s">
        <v>4169</v>
      </c>
      <c r="D951" s="430" t="s">
        <v>3778</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4168</v>
      </c>
      <c r="B952" s="430">
        <v>1</v>
      </c>
      <c r="C952" s="430" t="s">
        <v>4169</v>
      </c>
      <c r="D952" s="430" t="s">
        <v>3779</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4168</v>
      </c>
      <c r="B953" s="430">
        <v>1</v>
      </c>
      <c r="C953" s="430" t="s">
        <v>4169</v>
      </c>
      <c r="D953" s="430" t="s">
        <v>3781</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4168</v>
      </c>
      <c r="B954" s="430">
        <v>1</v>
      </c>
      <c r="C954" s="430" t="s">
        <v>4169</v>
      </c>
      <c r="D954" s="430" t="s">
        <v>3783</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4168</v>
      </c>
      <c r="B955" s="430">
        <v>1</v>
      </c>
      <c r="C955" s="430" t="s">
        <v>4169</v>
      </c>
      <c r="D955" s="430" t="s">
        <v>4138</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4168</v>
      </c>
      <c r="B956" s="430">
        <v>1</v>
      </c>
      <c r="C956" s="430" t="s">
        <v>4169</v>
      </c>
      <c r="D956" s="430" t="s">
        <v>3785</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4168</v>
      </c>
      <c r="B957" s="430">
        <v>1</v>
      </c>
      <c r="C957" s="430" t="s">
        <v>4169</v>
      </c>
      <c r="D957" s="430" t="s">
        <v>3787</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4168</v>
      </c>
      <c r="B958" s="430">
        <v>1</v>
      </c>
      <c r="C958" s="430" t="s">
        <v>4169</v>
      </c>
      <c r="D958" s="430" t="s">
        <v>3789</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4168</v>
      </c>
      <c r="B959" s="430">
        <v>1</v>
      </c>
      <c r="C959" s="430" t="s">
        <v>4169</v>
      </c>
      <c r="D959" s="430" t="s">
        <v>3791</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4168</v>
      </c>
      <c r="B960" s="430">
        <v>1</v>
      </c>
      <c r="C960" s="430" t="s">
        <v>4169</v>
      </c>
      <c r="D960" s="430" t="s">
        <v>3793</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4168</v>
      </c>
      <c r="B961" s="430">
        <v>1</v>
      </c>
      <c r="C961" s="430" t="s">
        <v>4169</v>
      </c>
      <c r="D961" s="430" t="s">
        <v>3795</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4168</v>
      </c>
      <c r="B962" s="430">
        <v>1</v>
      </c>
      <c r="C962" s="430" t="s">
        <v>4169</v>
      </c>
      <c r="D962" s="430" t="s">
        <v>3797</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4168</v>
      </c>
      <c r="B963" s="430">
        <v>1</v>
      </c>
      <c r="C963" s="430" t="s">
        <v>4169</v>
      </c>
      <c r="D963" s="430" t="s">
        <v>3799</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4168</v>
      </c>
      <c r="B964" s="430">
        <v>1</v>
      </c>
      <c r="C964" s="430" t="s">
        <v>4169</v>
      </c>
      <c r="D964" s="430" t="s">
        <v>3801</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4168</v>
      </c>
      <c r="B965" s="430">
        <v>1</v>
      </c>
      <c r="C965" s="430" t="s">
        <v>4169</v>
      </c>
      <c r="D965" s="430" t="s">
        <v>3803</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4168</v>
      </c>
      <c r="B966" s="430">
        <v>1</v>
      </c>
      <c r="C966" s="430" t="s">
        <v>4169</v>
      </c>
      <c r="D966" s="430" t="s">
        <v>3805</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4168</v>
      </c>
      <c r="B967" s="430">
        <v>1</v>
      </c>
      <c r="C967" s="430" t="s">
        <v>4169</v>
      </c>
      <c r="D967" s="430" t="s">
        <v>3807</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4168</v>
      </c>
      <c r="B968" s="430">
        <v>1</v>
      </c>
      <c r="C968" s="430" t="s">
        <v>4169</v>
      </c>
      <c r="D968" s="430" t="s">
        <v>3809</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4168</v>
      </c>
      <c r="B969" s="430">
        <v>1</v>
      </c>
      <c r="C969" s="430" t="s">
        <v>4169</v>
      </c>
      <c r="D969" s="430" t="s">
        <v>3811</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4168</v>
      </c>
      <c r="B970" s="430">
        <v>1</v>
      </c>
      <c r="C970" s="430" t="s">
        <v>4169</v>
      </c>
      <c r="D970" s="430" t="s">
        <v>4139</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4168</v>
      </c>
      <c r="B971" s="430">
        <v>1</v>
      </c>
      <c r="C971" s="430" t="s">
        <v>4169</v>
      </c>
      <c r="D971" s="430" t="s">
        <v>3813</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4168</v>
      </c>
      <c r="B972" s="430">
        <v>1</v>
      </c>
      <c r="C972" s="430" t="s">
        <v>4169</v>
      </c>
      <c r="D972" s="430" t="s">
        <v>3815</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4168</v>
      </c>
      <c r="B973" s="430">
        <v>1</v>
      </c>
      <c r="C973" s="430" t="s">
        <v>4169</v>
      </c>
      <c r="D973" s="430" t="s">
        <v>3817</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4168</v>
      </c>
      <c r="B974" s="430">
        <v>1</v>
      </c>
      <c r="C974" s="430" t="s">
        <v>4169</v>
      </c>
      <c r="D974" s="430" t="s">
        <v>3819</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4168</v>
      </c>
      <c r="B975" s="430">
        <v>1</v>
      </c>
      <c r="C975" s="430" t="s">
        <v>4169</v>
      </c>
      <c r="D975" s="430" t="s">
        <v>521</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4168</v>
      </c>
      <c r="B976" s="430">
        <v>1</v>
      </c>
      <c r="C976" s="430" t="s">
        <v>4169</v>
      </c>
      <c r="D976" s="430" t="s">
        <v>3822</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4168</v>
      </c>
      <c r="B977" s="430">
        <v>1</v>
      </c>
      <c r="C977" s="430" t="s">
        <v>4169</v>
      </c>
      <c r="D977" s="430" t="s">
        <v>3824</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4168</v>
      </c>
      <c r="B978" s="430">
        <v>1</v>
      </c>
      <c r="C978" s="430" t="s">
        <v>4169</v>
      </c>
      <c r="D978" s="430" t="s">
        <v>3826</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4168</v>
      </c>
      <c r="B979" s="430">
        <v>1</v>
      </c>
      <c r="C979" s="430" t="s">
        <v>4169</v>
      </c>
      <c r="D979" s="430" t="s">
        <v>3828</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4168</v>
      </c>
      <c r="B980" s="430">
        <v>1</v>
      </c>
      <c r="C980" s="430" t="s">
        <v>4169</v>
      </c>
      <c r="D980" s="430" t="s">
        <v>3830</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4168</v>
      </c>
      <c r="B981" s="430">
        <v>1</v>
      </c>
      <c r="C981" s="430" t="s">
        <v>4169</v>
      </c>
      <c r="D981" s="430" t="s">
        <v>3832</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4168</v>
      </c>
      <c r="B982" s="430">
        <v>1</v>
      </c>
      <c r="C982" s="430" t="s">
        <v>4169</v>
      </c>
      <c r="D982" s="430" t="s">
        <v>3834</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4168</v>
      </c>
      <c r="B983" s="430">
        <v>1</v>
      </c>
      <c r="C983" s="430" t="s">
        <v>4169</v>
      </c>
      <c r="D983" s="430" t="s">
        <v>3836</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4168</v>
      </c>
      <c r="B984" s="430">
        <v>1</v>
      </c>
      <c r="C984" s="430" t="s">
        <v>4169</v>
      </c>
      <c r="D984" s="430" t="s">
        <v>3838</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4168</v>
      </c>
      <c r="B985" s="430">
        <v>1</v>
      </c>
      <c r="C985" s="430" t="s">
        <v>4169</v>
      </c>
      <c r="D985" s="430" t="s">
        <v>4140</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4168</v>
      </c>
      <c r="B986" s="430">
        <v>1</v>
      </c>
      <c r="C986" s="430" t="s">
        <v>4169</v>
      </c>
      <c r="D986" s="430" t="s">
        <v>3840</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4168</v>
      </c>
      <c r="B987" s="430">
        <v>1</v>
      </c>
      <c r="C987" s="430" t="s">
        <v>4169</v>
      </c>
      <c r="D987" s="430" t="s">
        <v>3842</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4168</v>
      </c>
      <c r="B988" s="430">
        <v>1</v>
      </c>
      <c r="C988" s="430" t="s">
        <v>4169</v>
      </c>
      <c r="D988" s="430" t="s">
        <v>3844</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4168</v>
      </c>
      <c r="B989" s="430">
        <v>1</v>
      </c>
      <c r="C989" s="430" t="s">
        <v>4169</v>
      </c>
      <c r="D989" s="430" t="s">
        <v>3846</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4168</v>
      </c>
      <c r="B990" s="430">
        <v>1</v>
      </c>
      <c r="C990" s="430" t="s">
        <v>4169</v>
      </c>
      <c r="D990" s="430" t="s">
        <v>3848</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4168</v>
      </c>
      <c r="B991" s="430">
        <v>1</v>
      </c>
      <c r="C991" s="430" t="s">
        <v>4169</v>
      </c>
      <c r="D991" s="430" t="s">
        <v>4141</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4168</v>
      </c>
      <c r="B992" s="430">
        <v>1</v>
      </c>
      <c r="C992" s="430" t="s">
        <v>4169</v>
      </c>
      <c r="D992" s="430" t="s">
        <v>3850</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4168</v>
      </c>
      <c r="B993" s="430">
        <v>1</v>
      </c>
      <c r="C993" s="430" t="s">
        <v>4169</v>
      </c>
      <c r="D993" s="430" t="s">
        <v>3852</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4168</v>
      </c>
      <c r="B994" s="430">
        <v>1</v>
      </c>
      <c r="C994" s="430" t="s">
        <v>4169</v>
      </c>
      <c r="D994" s="430" t="s">
        <v>4142</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4168</v>
      </c>
      <c r="B995" s="430">
        <v>1</v>
      </c>
      <c r="C995" s="430" t="s">
        <v>4169</v>
      </c>
      <c r="D995" s="430" t="s">
        <v>3854</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4168</v>
      </c>
      <c r="B996" s="430">
        <v>1</v>
      </c>
      <c r="C996" s="430" t="s">
        <v>4169</v>
      </c>
      <c r="D996" s="430" t="s">
        <v>3856</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4168</v>
      </c>
      <c r="B997" s="430">
        <v>1</v>
      </c>
      <c r="C997" s="430" t="s">
        <v>4169</v>
      </c>
      <c r="D997" s="430" t="s">
        <v>3858</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4168</v>
      </c>
      <c r="B998" s="430">
        <v>1</v>
      </c>
      <c r="C998" s="430" t="s">
        <v>4169</v>
      </c>
      <c r="D998" s="430" t="s">
        <v>3860</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4168</v>
      </c>
      <c r="B999" s="430">
        <v>1</v>
      </c>
      <c r="C999" s="430" t="s">
        <v>4169</v>
      </c>
      <c r="D999" s="430" t="s">
        <v>3862</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4170</v>
      </c>
      <c r="B1000" s="430">
        <v>1</v>
      </c>
      <c r="C1000" s="430" t="s">
        <v>4171</v>
      </c>
      <c r="D1000" s="430" t="s">
        <v>3765</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4170</v>
      </c>
      <c r="B1001" s="430">
        <v>1</v>
      </c>
      <c r="C1001" s="430" t="s">
        <v>4171</v>
      </c>
      <c r="D1001" s="430" t="s">
        <v>3767</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4170</v>
      </c>
      <c r="B1002" s="430">
        <v>1</v>
      </c>
      <c r="C1002" s="430" t="s">
        <v>4171</v>
      </c>
      <c r="D1002" s="430" t="s">
        <v>3769</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4170</v>
      </c>
      <c r="B1003" s="430">
        <v>1</v>
      </c>
      <c r="C1003" s="430" t="s">
        <v>4171</v>
      </c>
      <c r="D1003" s="430" t="s">
        <v>4137</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4170</v>
      </c>
      <c r="B1004" s="430">
        <v>1</v>
      </c>
      <c r="C1004" s="430" t="s">
        <v>4171</v>
      </c>
      <c r="D1004" s="430" t="s">
        <v>3771</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4170</v>
      </c>
      <c r="B1005" s="430">
        <v>1</v>
      </c>
      <c r="C1005" s="430" t="s">
        <v>4171</v>
      </c>
      <c r="D1005" s="430" t="s">
        <v>3773</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4170</v>
      </c>
      <c r="B1006" s="430">
        <v>1</v>
      </c>
      <c r="C1006" s="430" t="s">
        <v>4171</v>
      </c>
      <c r="D1006" s="430" t="s">
        <v>485</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4170</v>
      </c>
      <c r="B1007" s="430">
        <v>1</v>
      </c>
      <c r="C1007" s="430" t="s">
        <v>4171</v>
      </c>
      <c r="D1007" s="430" t="s">
        <v>3776</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4170</v>
      </c>
      <c r="B1008" s="430">
        <v>1</v>
      </c>
      <c r="C1008" s="430" t="s">
        <v>4171</v>
      </c>
      <c r="D1008" s="430" t="s">
        <v>3778</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4170</v>
      </c>
      <c r="B1009" s="430">
        <v>1</v>
      </c>
      <c r="C1009" s="430" t="s">
        <v>4171</v>
      </c>
      <c r="D1009" s="430" t="s">
        <v>3779</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4170</v>
      </c>
      <c r="B1010" s="430">
        <v>1</v>
      </c>
      <c r="C1010" s="430" t="s">
        <v>4171</v>
      </c>
      <c r="D1010" s="430" t="s">
        <v>3781</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4170</v>
      </c>
      <c r="B1011" s="430">
        <v>1</v>
      </c>
      <c r="C1011" s="430" t="s">
        <v>4171</v>
      </c>
      <c r="D1011" s="430" t="s">
        <v>3783</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4170</v>
      </c>
      <c r="B1012" s="430">
        <v>1</v>
      </c>
      <c r="C1012" s="430" t="s">
        <v>4171</v>
      </c>
      <c r="D1012" s="430" t="s">
        <v>4138</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4170</v>
      </c>
      <c r="B1013" s="430">
        <v>1</v>
      </c>
      <c r="C1013" s="430" t="s">
        <v>4171</v>
      </c>
      <c r="D1013" s="430" t="s">
        <v>3785</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4170</v>
      </c>
      <c r="B1014" s="430">
        <v>1</v>
      </c>
      <c r="C1014" s="430" t="s">
        <v>4171</v>
      </c>
      <c r="D1014" s="430" t="s">
        <v>3787</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4170</v>
      </c>
      <c r="B1015" s="430">
        <v>1</v>
      </c>
      <c r="C1015" s="430" t="s">
        <v>4171</v>
      </c>
      <c r="D1015" s="430" t="s">
        <v>3789</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4170</v>
      </c>
      <c r="B1016" s="430">
        <v>1</v>
      </c>
      <c r="C1016" s="430" t="s">
        <v>4171</v>
      </c>
      <c r="D1016" s="430" t="s">
        <v>3791</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4170</v>
      </c>
      <c r="B1017" s="430">
        <v>1</v>
      </c>
      <c r="C1017" s="430" t="s">
        <v>4171</v>
      </c>
      <c r="D1017" s="430" t="s">
        <v>3793</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4170</v>
      </c>
      <c r="B1018" s="430">
        <v>1</v>
      </c>
      <c r="C1018" s="430" t="s">
        <v>4171</v>
      </c>
      <c r="D1018" s="430" t="s">
        <v>3795</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4170</v>
      </c>
      <c r="B1019" s="430">
        <v>1</v>
      </c>
      <c r="C1019" s="430" t="s">
        <v>4171</v>
      </c>
      <c r="D1019" s="430" t="s">
        <v>3797</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4170</v>
      </c>
      <c r="B1020" s="430">
        <v>1</v>
      </c>
      <c r="C1020" s="430" t="s">
        <v>4171</v>
      </c>
      <c r="D1020" s="430" t="s">
        <v>3799</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4170</v>
      </c>
      <c r="B1021" s="430">
        <v>1</v>
      </c>
      <c r="C1021" s="430" t="s">
        <v>4171</v>
      </c>
      <c r="D1021" s="430" t="s">
        <v>3801</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4170</v>
      </c>
      <c r="B1022" s="430">
        <v>1</v>
      </c>
      <c r="C1022" s="430" t="s">
        <v>4171</v>
      </c>
      <c r="D1022" s="430" t="s">
        <v>3803</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4170</v>
      </c>
      <c r="B1023" s="430">
        <v>1</v>
      </c>
      <c r="C1023" s="430" t="s">
        <v>4171</v>
      </c>
      <c r="D1023" s="430" t="s">
        <v>3805</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4170</v>
      </c>
      <c r="B1024" s="430">
        <v>1</v>
      </c>
      <c r="C1024" s="430" t="s">
        <v>4171</v>
      </c>
      <c r="D1024" s="430" t="s">
        <v>3807</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4170</v>
      </c>
      <c r="B1025" s="430">
        <v>1</v>
      </c>
      <c r="C1025" s="430" t="s">
        <v>4171</v>
      </c>
      <c r="D1025" s="430" t="s">
        <v>3809</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4170</v>
      </c>
      <c r="B1026" s="430">
        <v>1</v>
      </c>
      <c r="C1026" s="430" t="s">
        <v>4171</v>
      </c>
      <c r="D1026" s="430" t="s">
        <v>3811</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4170</v>
      </c>
      <c r="B1027" s="430">
        <v>1</v>
      </c>
      <c r="C1027" s="430" t="s">
        <v>4171</v>
      </c>
      <c r="D1027" s="430" t="s">
        <v>4139</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4170</v>
      </c>
      <c r="B1028" s="430">
        <v>1</v>
      </c>
      <c r="C1028" s="430" t="s">
        <v>4171</v>
      </c>
      <c r="D1028" s="430" t="s">
        <v>3813</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4170</v>
      </c>
      <c r="B1029" s="430">
        <v>1</v>
      </c>
      <c r="C1029" s="430" t="s">
        <v>4171</v>
      </c>
      <c r="D1029" s="430" t="s">
        <v>3815</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4170</v>
      </c>
      <c r="B1030" s="430">
        <v>1</v>
      </c>
      <c r="C1030" s="430" t="s">
        <v>4171</v>
      </c>
      <c r="D1030" s="430" t="s">
        <v>3817</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4170</v>
      </c>
      <c r="B1031" s="430">
        <v>1</v>
      </c>
      <c r="C1031" s="430" t="s">
        <v>4171</v>
      </c>
      <c r="D1031" s="430" t="s">
        <v>3819</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4170</v>
      </c>
      <c r="B1032" s="430">
        <v>1</v>
      </c>
      <c r="C1032" s="430" t="s">
        <v>4171</v>
      </c>
      <c r="D1032" s="430" t="s">
        <v>521</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4170</v>
      </c>
      <c r="B1033" s="430">
        <v>1</v>
      </c>
      <c r="C1033" s="430" t="s">
        <v>4171</v>
      </c>
      <c r="D1033" s="430" t="s">
        <v>3822</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4170</v>
      </c>
      <c r="B1034" s="430">
        <v>1</v>
      </c>
      <c r="C1034" s="430" t="s">
        <v>4171</v>
      </c>
      <c r="D1034" s="430" t="s">
        <v>3824</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4170</v>
      </c>
      <c r="B1035" s="430">
        <v>1</v>
      </c>
      <c r="C1035" s="430" t="s">
        <v>4171</v>
      </c>
      <c r="D1035" s="430" t="s">
        <v>3826</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4170</v>
      </c>
      <c r="B1036" s="430">
        <v>1</v>
      </c>
      <c r="C1036" s="430" t="s">
        <v>4171</v>
      </c>
      <c r="D1036" s="430" t="s">
        <v>3828</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4170</v>
      </c>
      <c r="B1037" s="430">
        <v>1</v>
      </c>
      <c r="C1037" s="430" t="s">
        <v>4171</v>
      </c>
      <c r="D1037" s="430" t="s">
        <v>3830</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4170</v>
      </c>
      <c r="B1038" s="430">
        <v>1</v>
      </c>
      <c r="C1038" s="430" t="s">
        <v>4171</v>
      </c>
      <c r="D1038" s="430" t="s">
        <v>3832</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4170</v>
      </c>
      <c r="B1039" s="430">
        <v>1</v>
      </c>
      <c r="C1039" s="430" t="s">
        <v>4171</v>
      </c>
      <c r="D1039" s="430" t="s">
        <v>3834</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4170</v>
      </c>
      <c r="B1040" s="430">
        <v>1</v>
      </c>
      <c r="C1040" s="430" t="s">
        <v>4171</v>
      </c>
      <c r="D1040" s="430" t="s">
        <v>3836</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4170</v>
      </c>
      <c r="B1041" s="430">
        <v>1</v>
      </c>
      <c r="C1041" s="430" t="s">
        <v>4171</v>
      </c>
      <c r="D1041" s="430" t="s">
        <v>3838</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4170</v>
      </c>
      <c r="B1042" s="430">
        <v>1</v>
      </c>
      <c r="C1042" s="430" t="s">
        <v>4171</v>
      </c>
      <c r="D1042" s="430" t="s">
        <v>4140</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4170</v>
      </c>
      <c r="B1043" s="430">
        <v>1</v>
      </c>
      <c r="C1043" s="430" t="s">
        <v>4171</v>
      </c>
      <c r="D1043" s="430" t="s">
        <v>3840</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4170</v>
      </c>
      <c r="B1044" s="430">
        <v>1</v>
      </c>
      <c r="C1044" s="430" t="s">
        <v>4171</v>
      </c>
      <c r="D1044" s="430" t="s">
        <v>3842</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4170</v>
      </c>
      <c r="B1045" s="430">
        <v>1</v>
      </c>
      <c r="C1045" s="430" t="s">
        <v>4171</v>
      </c>
      <c r="D1045" s="430" t="s">
        <v>3844</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4170</v>
      </c>
      <c r="B1046" s="430">
        <v>1</v>
      </c>
      <c r="C1046" s="430" t="s">
        <v>4171</v>
      </c>
      <c r="D1046" s="430" t="s">
        <v>3846</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4170</v>
      </c>
      <c r="B1047" s="430">
        <v>1</v>
      </c>
      <c r="C1047" s="430" t="s">
        <v>4171</v>
      </c>
      <c r="D1047" s="430" t="s">
        <v>3848</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4170</v>
      </c>
      <c r="B1048" s="430">
        <v>1</v>
      </c>
      <c r="C1048" s="430" t="s">
        <v>4171</v>
      </c>
      <c r="D1048" s="430" t="s">
        <v>4141</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4170</v>
      </c>
      <c r="B1049" s="430">
        <v>1</v>
      </c>
      <c r="C1049" s="430" t="s">
        <v>4171</v>
      </c>
      <c r="D1049" s="430" t="s">
        <v>3850</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4170</v>
      </c>
      <c r="B1050" s="430">
        <v>1</v>
      </c>
      <c r="C1050" s="430" t="s">
        <v>4171</v>
      </c>
      <c r="D1050" s="430" t="s">
        <v>3852</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4170</v>
      </c>
      <c r="B1051" s="430">
        <v>1</v>
      </c>
      <c r="C1051" s="430" t="s">
        <v>4171</v>
      </c>
      <c r="D1051" s="430" t="s">
        <v>4142</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4170</v>
      </c>
      <c r="B1052" s="430">
        <v>1</v>
      </c>
      <c r="C1052" s="430" t="s">
        <v>4171</v>
      </c>
      <c r="D1052" s="430" t="s">
        <v>3854</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4170</v>
      </c>
      <c r="B1053" s="430">
        <v>1</v>
      </c>
      <c r="C1053" s="430" t="s">
        <v>4171</v>
      </c>
      <c r="D1053" s="430" t="s">
        <v>3856</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4170</v>
      </c>
      <c r="B1054" s="430">
        <v>1</v>
      </c>
      <c r="C1054" s="430" t="s">
        <v>4171</v>
      </c>
      <c r="D1054" s="430" t="s">
        <v>3858</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4170</v>
      </c>
      <c r="B1055" s="430">
        <v>1</v>
      </c>
      <c r="C1055" s="430" t="s">
        <v>4171</v>
      </c>
      <c r="D1055" s="430" t="s">
        <v>3860</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4170</v>
      </c>
      <c r="B1056" s="430">
        <v>1</v>
      </c>
      <c r="C1056" s="430" t="s">
        <v>4171</v>
      </c>
      <c r="D1056" s="430" t="s">
        <v>3862</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4172</v>
      </c>
      <c r="B1057" s="430">
        <v>1</v>
      </c>
      <c r="C1057" s="430" t="s">
        <v>4173</v>
      </c>
      <c r="D1057" s="430" t="s">
        <v>3765</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4172</v>
      </c>
      <c r="B1058" s="430">
        <v>1</v>
      </c>
      <c r="C1058" s="430" t="s">
        <v>4173</v>
      </c>
      <c r="D1058" s="430" t="s">
        <v>3767</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4172</v>
      </c>
      <c r="B1059" s="430">
        <v>1</v>
      </c>
      <c r="C1059" s="430" t="s">
        <v>4173</v>
      </c>
      <c r="D1059" s="430" t="s">
        <v>3769</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4172</v>
      </c>
      <c r="B1060" s="430">
        <v>1</v>
      </c>
      <c r="C1060" s="430" t="s">
        <v>4173</v>
      </c>
      <c r="D1060" s="430" t="s">
        <v>4137</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4172</v>
      </c>
      <c r="B1061" s="430">
        <v>1</v>
      </c>
      <c r="C1061" s="430" t="s">
        <v>4173</v>
      </c>
      <c r="D1061" s="430" t="s">
        <v>3771</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4172</v>
      </c>
      <c r="B1062" s="430">
        <v>1</v>
      </c>
      <c r="C1062" s="430" t="s">
        <v>4173</v>
      </c>
      <c r="D1062" s="430" t="s">
        <v>3773</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4172</v>
      </c>
      <c r="B1063" s="430">
        <v>1</v>
      </c>
      <c r="C1063" s="430" t="s">
        <v>4173</v>
      </c>
      <c r="D1063" s="430" t="s">
        <v>485</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4172</v>
      </c>
      <c r="B1064" s="430">
        <v>1</v>
      </c>
      <c r="C1064" s="430" t="s">
        <v>4173</v>
      </c>
      <c r="D1064" s="430" t="s">
        <v>3776</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4172</v>
      </c>
      <c r="B1065" s="430">
        <v>1</v>
      </c>
      <c r="C1065" s="430" t="s">
        <v>4173</v>
      </c>
      <c r="D1065" s="430" t="s">
        <v>3778</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4172</v>
      </c>
      <c r="B1066" s="430">
        <v>1</v>
      </c>
      <c r="C1066" s="430" t="s">
        <v>4173</v>
      </c>
      <c r="D1066" s="430" t="s">
        <v>3779</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4172</v>
      </c>
      <c r="B1067" s="430">
        <v>1</v>
      </c>
      <c r="C1067" s="430" t="s">
        <v>4173</v>
      </c>
      <c r="D1067" s="430" t="s">
        <v>3781</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4172</v>
      </c>
      <c r="B1068" s="430">
        <v>1</v>
      </c>
      <c r="C1068" s="430" t="s">
        <v>4173</v>
      </c>
      <c r="D1068" s="430" t="s">
        <v>3783</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4172</v>
      </c>
      <c r="B1069" s="430">
        <v>1</v>
      </c>
      <c r="C1069" s="430" t="s">
        <v>4173</v>
      </c>
      <c r="D1069" s="430" t="s">
        <v>4138</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4172</v>
      </c>
      <c r="B1070" s="430">
        <v>1</v>
      </c>
      <c r="C1070" s="430" t="s">
        <v>4173</v>
      </c>
      <c r="D1070" s="430" t="s">
        <v>3785</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4172</v>
      </c>
      <c r="B1071" s="430">
        <v>1</v>
      </c>
      <c r="C1071" s="430" t="s">
        <v>4173</v>
      </c>
      <c r="D1071" s="430" t="s">
        <v>3787</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4172</v>
      </c>
      <c r="B1072" s="430">
        <v>1</v>
      </c>
      <c r="C1072" s="430" t="s">
        <v>4173</v>
      </c>
      <c r="D1072" s="430" t="s">
        <v>3789</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4172</v>
      </c>
      <c r="B1073" s="430">
        <v>1</v>
      </c>
      <c r="C1073" s="430" t="s">
        <v>4173</v>
      </c>
      <c r="D1073" s="430" t="s">
        <v>3791</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4172</v>
      </c>
      <c r="B1074" s="430">
        <v>1</v>
      </c>
      <c r="C1074" s="430" t="s">
        <v>4173</v>
      </c>
      <c r="D1074" s="430" t="s">
        <v>3793</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4172</v>
      </c>
      <c r="B1075" s="430">
        <v>1</v>
      </c>
      <c r="C1075" s="430" t="s">
        <v>4173</v>
      </c>
      <c r="D1075" s="430" t="s">
        <v>3795</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4172</v>
      </c>
      <c r="B1076" s="430">
        <v>1</v>
      </c>
      <c r="C1076" s="430" t="s">
        <v>4173</v>
      </c>
      <c r="D1076" s="430" t="s">
        <v>3797</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4172</v>
      </c>
      <c r="B1077" s="430">
        <v>1</v>
      </c>
      <c r="C1077" s="430" t="s">
        <v>4173</v>
      </c>
      <c r="D1077" s="430" t="s">
        <v>3799</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4172</v>
      </c>
      <c r="B1078" s="430">
        <v>1</v>
      </c>
      <c r="C1078" s="430" t="s">
        <v>4173</v>
      </c>
      <c r="D1078" s="430" t="s">
        <v>3801</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4172</v>
      </c>
      <c r="B1079" s="430">
        <v>1</v>
      </c>
      <c r="C1079" s="430" t="s">
        <v>4173</v>
      </c>
      <c r="D1079" s="430" t="s">
        <v>3803</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4172</v>
      </c>
      <c r="B1080" s="430">
        <v>1</v>
      </c>
      <c r="C1080" s="430" t="s">
        <v>4173</v>
      </c>
      <c r="D1080" s="430" t="s">
        <v>3805</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4172</v>
      </c>
      <c r="B1081" s="430">
        <v>1</v>
      </c>
      <c r="C1081" s="430" t="s">
        <v>4173</v>
      </c>
      <c r="D1081" s="430" t="s">
        <v>3807</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4172</v>
      </c>
      <c r="B1082" s="430">
        <v>1</v>
      </c>
      <c r="C1082" s="430" t="s">
        <v>4173</v>
      </c>
      <c r="D1082" s="430" t="s">
        <v>3809</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4172</v>
      </c>
      <c r="B1083" s="430">
        <v>1</v>
      </c>
      <c r="C1083" s="430" t="s">
        <v>4173</v>
      </c>
      <c r="D1083" s="430" t="s">
        <v>3811</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4172</v>
      </c>
      <c r="B1084" s="430">
        <v>1</v>
      </c>
      <c r="C1084" s="430" t="s">
        <v>4173</v>
      </c>
      <c r="D1084" s="430" t="s">
        <v>4139</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4172</v>
      </c>
      <c r="B1085" s="430">
        <v>1</v>
      </c>
      <c r="C1085" s="430" t="s">
        <v>4173</v>
      </c>
      <c r="D1085" s="430" t="s">
        <v>3813</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4172</v>
      </c>
      <c r="B1086" s="430">
        <v>1</v>
      </c>
      <c r="C1086" s="430" t="s">
        <v>4173</v>
      </c>
      <c r="D1086" s="430" t="s">
        <v>3815</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4172</v>
      </c>
      <c r="B1087" s="430">
        <v>1</v>
      </c>
      <c r="C1087" s="430" t="s">
        <v>4173</v>
      </c>
      <c r="D1087" s="430" t="s">
        <v>3817</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4172</v>
      </c>
      <c r="B1088" s="430">
        <v>1</v>
      </c>
      <c r="C1088" s="430" t="s">
        <v>4173</v>
      </c>
      <c r="D1088" s="430" t="s">
        <v>3819</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4172</v>
      </c>
      <c r="B1089" s="430">
        <v>1</v>
      </c>
      <c r="C1089" s="430" t="s">
        <v>4173</v>
      </c>
      <c r="D1089" s="430" t="s">
        <v>521</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4172</v>
      </c>
      <c r="B1090" s="430">
        <v>1</v>
      </c>
      <c r="C1090" s="430" t="s">
        <v>4173</v>
      </c>
      <c r="D1090" s="430" t="s">
        <v>3822</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4172</v>
      </c>
      <c r="B1091" s="430">
        <v>1</v>
      </c>
      <c r="C1091" s="430" t="s">
        <v>4173</v>
      </c>
      <c r="D1091" s="430" t="s">
        <v>3824</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4172</v>
      </c>
      <c r="B1092" s="430">
        <v>1</v>
      </c>
      <c r="C1092" s="430" t="s">
        <v>4173</v>
      </c>
      <c r="D1092" s="430" t="s">
        <v>3826</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4172</v>
      </c>
      <c r="B1093" s="430">
        <v>1</v>
      </c>
      <c r="C1093" s="430" t="s">
        <v>4173</v>
      </c>
      <c r="D1093" s="430" t="s">
        <v>3828</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4172</v>
      </c>
      <c r="B1094" s="430">
        <v>1</v>
      </c>
      <c r="C1094" s="430" t="s">
        <v>4173</v>
      </c>
      <c r="D1094" s="430" t="s">
        <v>3830</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4172</v>
      </c>
      <c r="B1095" s="430">
        <v>1</v>
      </c>
      <c r="C1095" s="430" t="s">
        <v>4173</v>
      </c>
      <c r="D1095" s="430" t="s">
        <v>3832</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4172</v>
      </c>
      <c r="B1096" s="430">
        <v>1</v>
      </c>
      <c r="C1096" s="430" t="s">
        <v>4173</v>
      </c>
      <c r="D1096" s="430" t="s">
        <v>3834</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4172</v>
      </c>
      <c r="B1097" s="430">
        <v>1</v>
      </c>
      <c r="C1097" s="430" t="s">
        <v>4173</v>
      </c>
      <c r="D1097" s="430" t="s">
        <v>3836</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4172</v>
      </c>
      <c r="B1098" s="430">
        <v>1</v>
      </c>
      <c r="C1098" s="430" t="s">
        <v>4173</v>
      </c>
      <c r="D1098" s="430" t="s">
        <v>3838</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4172</v>
      </c>
      <c r="B1099" s="430">
        <v>1</v>
      </c>
      <c r="C1099" s="430" t="s">
        <v>4173</v>
      </c>
      <c r="D1099" s="430" t="s">
        <v>4140</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4172</v>
      </c>
      <c r="B1100" s="430">
        <v>1</v>
      </c>
      <c r="C1100" s="430" t="s">
        <v>4173</v>
      </c>
      <c r="D1100" s="430" t="s">
        <v>3840</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4172</v>
      </c>
      <c r="B1101" s="430">
        <v>1</v>
      </c>
      <c r="C1101" s="430" t="s">
        <v>4173</v>
      </c>
      <c r="D1101" s="430" t="s">
        <v>3842</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4172</v>
      </c>
      <c r="B1102" s="430">
        <v>1</v>
      </c>
      <c r="C1102" s="430" t="s">
        <v>4173</v>
      </c>
      <c r="D1102" s="430" t="s">
        <v>3844</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4172</v>
      </c>
      <c r="B1103" s="430">
        <v>1</v>
      </c>
      <c r="C1103" s="430" t="s">
        <v>4173</v>
      </c>
      <c r="D1103" s="430" t="s">
        <v>3846</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4172</v>
      </c>
      <c r="B1104" s="430">
        <v>1</v>
      </c>
      <c r="C1104" s="430" t="s">
        <v>4173</v>
      </c>
      <c r="D1104" s="430" t="s">
        <v>3848</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4172</v>
      </c>
      <c r="B1105" s="430">
        <v>1</v>
      </c>
      <c r="C1105" s="430" t="s">
        <v>4173</v>
      </c>
      <c r="D1105" s="430" t="s">
        <v>4141</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4172</v>
      </c>
      <c r="B1106" s="430">
        <v>1</v>
      </c>
      <c r="C1106" s="430" t="s">
        <v>4173</v>
      </c>
      <c r="D1106" s="430" t="s">
        <v>3850</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4172</v>
      </c>
      <c r="B1107" s="430">
        <v>1</v>
      </c>
      <c r="C1107" s="430" t="s">
        <v>4173</v>
      </c>
      <c r="D1107" s="430" t="s">
        <v>3852</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4172</v>
      </c>
      <c r="B1108" s="430">
        <v>1</v>
      </c>
      <c r="C1108" s="430" t="s">
        <v>4173</v>
      </c>
      <c r="D1108" s="430" t="s">
        <v>4142</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4172</v>
      </c>
      <c r="B1109" s="430">
        <v>1</v>
      </c>
      <c r="C1109" s="430" t="s">
        <v>4173</v>
      </c>
      <c r="D1109" s="430" t="s">
        <v>3854</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4172</v>
      </c>
      <c r="B1110" s="430">
        <v>1</v>
      </c>
      <c r="C1110" s="430" t="s">
        <v>4173</v>
      </c>
      <c r="D1110" s="430" t="s">
        <v>3856</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4172</v>
      </c>
      <c r="B1111" s="430">
        <v>1</v>
      </c>
      <c r="C1111" s="430" t="s">
        <v>4173</v>
      </c>
      <c r="D1111" s="430" t="s">
        <v>3858</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4172</v>
      </c>
      <c r="B1112" s="430">
        <v>1</v>
      </c>
      <c r="C1112" s="430" t="s">
        <v>4173</v>
      </c>
      <c r="D1112" s="430" t="s">
        <v>3860</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4172</v>
      </c>
      <c r="B1113" s="430">
        <v>1</v>
      </c>
      <c r="C1113" s="430" t="s">
        <v>4173</v>
      </c>
      <c r="D1113" s="430" t="s">
        <v>3862</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4174</v>
      </c>
      <c r="B1114" s="430">
        <v>1</v>
      </c>
      <c r="C1114" s="430" t="s">
        <v>4175</v>
      </c>
      <c r="D1114" s="430" t="s">
        <v>3765</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4174</v>
      </c>
      <c r="B1115" s="430">
        <v>1</v>
      </c>
      <c r="C1115" s="430" t="s">
        <v>4175</v>
      </c>
      <c r="D1115" s="430" t="s">
        <v>3767</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4174</v>
      </c>
      <c r="B1116" s="430">
        <v>1</v>
      </c>
      <c r="C1116" s="430" t="s">
        <v>4175</v>
      </c>
      <c r="D1116" s="430" t="s">
        <v>3769</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4174</v>
      </c>
      <c r="B1117" s="430">
        <v>1</v>
      </c>
      <c r="C1117" s="430" t="s">
        <v>4175</v>
      </c>
      <c r="D1117" s="430" t="s">
        <v>4137</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4174</v>
      </c>
      <c r="B1118" s="430">
        <v>1</v>
      </c>
      <c r="C1118" s="430" t="s">
        <v>4175</v>
      </c>
      <c r="D1118" s="430" t="s">
        <v>3771</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4174</v>
      </c>
      <c r="B1119" s="430">
        <v>1</v>
      </c>
      <c r="C1119" s="430" t="s">
        <v>4175</v>
      </c>
      <c r="D1119" s="430" t="s">
        <v>3773</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4174</v>
      </c>
      <c r="B1120" s="430">
        <v>1</v>
      </c>
      <c r="C1120" s="430" t="s">
        <v>4175</v>
      </c>
      <c r="D1120" s="430" t="s">
        <v>485</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4174</v>
      </c>
      <c r="B1121" s="430">
        <v>1</v>
      </c>
      <c r="C1121" s="430" t="s">
        <v>4175</v>
      </c>
      <c r="D1121" s="430" t="s">
        <v>3776</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4174</v>
      </c>
      <c r="B1122" s="430">
        <v>1</v>
      </c>
      <c r="C1122" s="430" t="s">
        <v>4175</v>
      </c>
      <c r="D1122" s="430" t="s">
        <v>3778</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4174</v>
      </c>
      <c r="B1123" s="430">
        <v>1</v>
      </c>
      <c r="C1123" s="430" t="s">
        <v>4175</v>
      </c>
      <c r="D1123" s="430" t="s">
        <v>3779</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4174</v>
      </c>
      <c r="B1124" s="430">
        <v>1</v>
      </c>
      <c r="C1124" s="430" t="s">
        <v>4175</v>
      </c>
      <c r="D1124" s="430" t="s">
        <v>3781</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4174</v>
      </c>
      <c r="B1125" s="430">
        <v>1</v>
      </c>
      <c r="C1125" s="430" t="s">
        <v>4175</v>
      </c>
      <c r="D1125" s="430" t="s">
        <v>3783</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4174</v>
      </c>
      <c r="B1126" s="430">
        <v>1</v>
      </c>
      <c r="C1126" s="430" t="s">
        <v>4175</v>
      </c>
      <c r="D1126" s="430" t="s">
        <v>4138</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4174</v>
      </c>
      <c r="B1127" s="430">
        <v>1</v>
      </c>
      <c r="C1127" s="430" t="s">
        <v>4175</v>
      </c>
      <c r="D1127" s="430" t="s">
        <v>3785</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4174</v>
      </c>
      <c r="B1128" s="430">
        <v>1</v>
      </c>
      <c r="C1128" s="430" t="s">
        <v>4175</v>
      </c>
      <c r="D1128" s="430" t="s">
        <v>3787</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4174</v>
      </c>
      <c r="B1129" s="430">
        <v>1</v>
      </c>
      <c r="C1129" s="430" t="s">
        <v>4175</v>
      </c>
      <c r="D1129" s="430" t="s">
        <v>3789</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4174</v>
      </c>
      <c r="B1130" s="430">
        <v>1</v>
      </c>
      <c r="C1130" s="430" t="s">
        <v>4175</v>
      </c>
      <c r="D1130" s="430" t="s">
        <v>3791</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4174</v>
      </c>
      <c r="B1131" s="430">
        <v>1</v>
      </c>
      <c r="C1131" s="430" t="s">
        <v>4175</v>
      </c>
      <c r="D1131" s="430" t="s">
        <v>3793</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4174</v>
      </c>
      <c r="B1132" s="430">
        <v>1</v>
      </c>
      <c r="C1132" s="430" t="s">
        <v>4175</v>
      </c>
      <c r="D1132" s="430" t="s">
        <v>3795</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4174</v>
      </c>
      <c r="B1133" s="430">
        <v>1</v>
      </c>
      <c r="C1133" s="430" t="s">
        <v>4175</v>
      </c>
      <c r="D1133" s="430" t="s">
        <v>3797</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4174</v>
      </c>
      <c r="B1134" s="430">
        <v>1</v>
      </c>
      <c r="C1134" s="430" t="s">
        <v>4175</v>
      </c>
      <c r="D1134" s="430" t="s">
        <v>3799</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4174</v>
      </c>
      <c r="B1135" s="430">
        <v>1</v>
      </c>
      <c r="C1135" s="430" t="s">
        <v>4175</v>
      </c>
      <c r="D1135" s="430" t="s">
        <v>3801</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4174</v>
      </c>
      <c r="B1136" s="430">
        <v>1</v>
      </c>
      <c r="C1136" s="430" t="s">
        <v>4175</v>
      </c>
      <c r="D1136" s="430" t="s">
        <v>3803</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4174</v>
      </c>
      <c r="B1137" s="430">
        <v>1</v>
      </c>
      <c r="C1137" s="430" t="s">
        <v>4175</v>
      </c>
      <c r="D1137" s="430" t="s">
        <v>3805</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4174</v>
      </c>
      <c r="B1138" s="430">
        <v>1</v>
      </c>
      <c r="C1138" s="430" t="s">
        <v>4175</v>
      </c>
      <c r="D1138" s="430" t="s">
        <v>3807</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4174</v>
      </c>
      <c r="B1139" s="430">
        <v>1</v>
      </c>
      <c r="C1139" s="430" t="s">
        <v>4175</v>
      </c>
      <c r="D1139" s="430" t="s">
        <v>3809</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4174</v>
      </c>
      <c r="B1140" s="430">
        <v>1</v>
      </c>
      <c r="C1140" s="430" t="s">
        <v>4175</v>
      </c>
      <c r="D1140" s="430" t="s">
        <v>3811</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4174</v>
      </c>
      <c r="B1141" s="430">
        <v>1</v>
      </c>
      <c r="C1141" s="430" t="s">
        <v>4175</v>
      </c>
      <c r="D1141" s="430" t="s">
        <v>4139</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4174</v>
      </c>
      <c r="B1142" s="430">
        <v>1</v>
      </c>
      <c r="C1142" s="430" t="s">
        <v>4175</v>
      </c>
      <c r="D1142" s="430" t="s">
        <v>3813</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4174</v>
      </c>
      <c r="B1143" s="430">
        <v>1</v>
      </c>
      <c r="C1143" s="430" t="s">
        <v>4175</v>
      </c>
      <c r="D1143" s="430" t="s">
        <v>3815</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4174</v>
      </c>
      <c r="B1144" s="430">
        <v>1</v>
      </c>
      <c r="C1144" s="430" t="s">
        <v>4175</v>
      </c>
      <c r="D1144" s="430" t="s">
        <v>3817</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4174</v>
      </c>
      <c r="B1145" s="430">
        <v>1</v>
      </c>
      <c r="C1145" s="430" t="s">
        <v>4175</v>
      </c>
      <c r="D1145" s="430" t="s">
        <v>3819</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4174</v>
      </c>
      <c r="B1146" s="430">
        <v>1</v>
      </c>
      <c r="C1146" s="430" t="s">
        <v>4175</v>
      </c>
      <c r="D1146" s="430" t="s">
        <v>521</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4174</v>
      </c>
      <c r="B1147" s="430">
        <v>1</v>
      </c>
      <c r="C1147" s="430" t="s">
        <v>4175</v>
      </c>
      <c r="D1147" s="430" t="s">
        <v>3822</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4174</v>
      </c>
      <c r="B1148" s="430">
        <v>1</v>
      </c>
      <c r="C1148" s="430" t="s">
        <v>4175</v>
      </c>
      <c r="D1148" s="430" t="s">
        <v>3824</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4174</v>
      </c>
      <c r="B1149" s="430">
        <v>1</v>
      </c>
      <c r="C1149" s="430" t="s">
        <v>4175</v>
      </c>
      <c r="D1149" s="430" t="s">
        <v>3826</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4174</v>
      </c>
      <c r="B1150" s="430">
        <v>1</v>
      </c>
      <c r="C1150" s="430" t="s">
        <v>4175</v>
      </c>
      <c r="D1150" s="430" t="s">
        <v>3828</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4174</v>
      </c>
      <c r="B1151" s="430">
        <v>1</v>
      </c>
      <c r="C1151" s="430" t="s">
        <v>4175</v>
      </c>
      <c r="D1151" s="430" t="s">
        <v>3830</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4174</v>
      </c>
      <c r="B1152" s="430">
        <v>1</v>
      </c>
      <c r="C1152" s="430" t="s">
        <v>4175</v>
      </c>
      <c r="D1152" s="430" t="s">
        <v>3832</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4174</v>
      </c>
      <c r="B1153" s="430">
        <v>1</v>
      </c>
      <c r="C1153" s="430" t="s">
        <v>4175</v>
      </c>
      <c r="D1153" s="430" t="s">
        <v>3834</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4174</v>
      </c>
      <c r="B1154" s="430">
        <v>1</v>
      </c>
      <c r="C1154" s="430" t="s">
        <v>4175</v>
      </c>
      <c r="D1154" s="430" t="s">
        <v>3836</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4174</v>
      </c>
      <c r="B1155" s="430">
        <v>1</v>
      </c>
      <c r="C1155" s="430" t="s">
        <v>4175</v>
      </c>
      <c r="D1155" s="430" t="s">
        <v>3838</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4174</v>
      </c>
      <c r="B1156" s="430">
        <v>1</v>
      </c>
      <c r="C1156" s="430" t="s">
        <v>4175</v>
      </c>
      <c r="D1156" s="430" t="s">
        <v>4140</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4174</v>
      </c>
      <c r="B1157" s="430">
        <v>1</v>
      </c>
      <c r="C1157" s="430" t="s">
        <v>4175</v>
      </c>
      <c r="D1157" s="430" t="s">
        <v>3840</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4174</v>
      </c>
      <c r="B1158" s="430">
        <v>1</v>
      </c>
      <c r="C1158" s="430" t="s">
        <v>4175</v>
      </c>
      <c r="D1158" s="430" t="s">
        <v>3842</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4174</v>
      </c>
      <c r="B1159" s="430">
        <v>1</v>
      </c>
      <c r="C1159" s="430" t="s">
        <v>4175</v>
      </c>
      <c r="D1159" s="430" t="s">
        <v>3844</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4174</v>
      </c>
      <c r="B1160" s="430">
        <v>1</v>
      </c>
      <c r="C1160" s="430" t="s">
        <v>4175</v>
      </c>
      <c r="D1160" s="430" t="s">
        <v>3846</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4174</v>
      </c>
      <c r="B1161" s="430">
        <v>1</v>
      </c>
      <c r="C1161" s="430" t="s">
        <v>4175</v>
      </c>
      <c r="D1161" s="430" t="s">
        <v>3848</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4174</v>
      </c>
      <c r="B1162" s="430">
        <v>1</v>
      </c>
      <c r="C1162" s="430" t="s">
        <v>4175</v>
      </c>
      <c r="D1162" s="430" t="s">
        <v>4141</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4174</v>
      </c>
      <c r="B1163" s="430">
        <v>1</v>
      </c>
      <c r="C1163" s="430" t="s">
        <v>4175</v>
      </c>
      <c r="D1163" s="430" t="s">
        <v>3850</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4174</v>
      </c>
      <c r="B1164" s="430">
        <v>1</v>
      </c>
      <c r="C1164" s="430" t="s">
        <v>4175</v>
      </c>
      <c r="D1164" s="430" t="s">
        <v>3852</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4174</v>
      </c>
      <c r="B1165" s="430">
        <v>1</v>
      </c>
      <c r="C1165" s="430" t="s">
        <v>4175</v>
      </c>
      <c r="D1165" s="430" t="s">
        <v>4142</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4174</v>
      </c>
      <c r="B1166" s="430">
        <v>1</v>
      </c>
      <c r="C1166" s="430" t="s">
        <v>4175</v>
      </c>
      <c r="D1166" s="430" t="s">
        <v>3854</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4174</v>
      </c>
      <c r="B1167" s="430">
        <v>1</v>
      </c>
      <c r="C1167" s="430" t="s">
        <v>4175</v>
      </c>
      <c r="D1167" s="430" t="s">
        <v>3856</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4174</v>
      </c>
      <c r="B1168" s="430">
        <v>1</v>
      </c>
      <c r="C1168" s="430" t="s">
        <v>4175</v>
      </c>
      <c r="D1168" s="430" t="s">
        <v>3858</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4174</v>
      </c>
      <c r="B1169" s="430">
        <v>1</v>
      </c>
      <c r="C1169" s="430" t="s">
        <v>4175</v>
      </c>
      <c r="D1169" s="430" t="s">
        <v>3860</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4174</v>
      </c>
      <c r="B1170" s="430">
        <v>1</v>
      </c>
      <c r="C1170" s="430" t="s">
        <v>4175</v>
      </c>
      <c r="D1170" s="430" t="s">
        <v>3862</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4176</v>
      </c>
      <c r="B1171" s="430">
        <v>1</v>
      </c>
      <c r="C1171" s="430" t="s">
        <v>4177</v>
      </c>
      <c r="D1171" s="430" t="s">
        <v>3765</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4176</v>
      </c>
      <c r="B1172" s="430">
        <v>1</v>
      </c>
      <c r="C1172" s="430" t="s">
        <v>4177</v>
      </c>
      <c r="D1172" s="430" t="s">
        <v>3767</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4176</v>
      </c>
      <c r="B1173" s="430">
        <v>1</v>
      </c>
      <c r="C1173" s="430" t="s">
        <v>4177</v>
      </c>
      <c r="D1173" s="430" t="s">
        <v>3769</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4176</v>
      </c>
      <c r="B1174" s="430">
        <v>1</v>
      </c>
      <c r="C1174" s="430" t="s">
        <v>4177</v>
      </c>
      <c r="D1174" s="430" t="s">
        <v>4137</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4176</v>
      </c>
      <c r="B1175" s="430">
        <v>1</v>
      </c>
      <c r="C1175" s="430" t="s">
        <v>4177</v>
      </c>
      <c r="D1175" s="430" t="s">
        <v>3771</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4176</v>
      </c>
      <c r="B1176" s="430">
        <v>1</v>
      </c>
      <c r="C1176" s="430" t="s">
        <v>4177</v>
      </c>
      <c r="D1176" s="430" t="s">
        <v>3773</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4176</v>
      </c>
      <c r="B1177" s="430">
        <v>1</v>
      </c>
      <c r="C1177" s="430" t="s">
        <v>4177</v>
      </c>
      <c r="D1177" s="430" t="s">
        <v>485</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4176</v>
      </c>
      <c r="B1178" s="430">
        <v>1</v>
      </c>
      <c r="C1178" s="430" t="s">
        <v>4177</v>
      </c>
      <c r="D1178" s="430" t="s">
        <v>3776</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4176</v>
      </c>
      <c r="B1179" s="430">
        <v>1</v>
      </c>
      <c r="C1179" s="430" t="s">
        <v>4177</v>
      </c>
      <c r="D1179" s="430" t="s">
        <v>3778</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4176</v>
      </c>
      <c r="B1180" s="430">
        <v>1</v>
      </c>
      <c r="C1180" s="430" t="s">
        <v>4177</v>
      </c>
      <c r="D1180" s="430" t="s">
        <v>3779</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4176</v>
      </c>
      <c r="B1181" s="430">
        <v>1</v>
      </c>
      <c r="C1181" s="430" t="s">
        <v>4177</v>
      </c>
      <c r="D1181" s="430" t="s">
        <v>3781</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4176</v>
      </c>
      <c r="B1182" s="430">
        <v>1</v>
      </c>
      <c r="C1182" s="430" t="s">
        <v>4177</v>
      </c>
      <c r="D1182" s="430" t="s">
        <v>3783</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4176</v>
      </c>
      <c r="B1183" s="430">
        <v>1</v>
      </c>
      <c r="C1183" s="430" t="s">
        <v>4177</v>
      </c>
      <c r="D1183" s="430" t="s">
        <v>4138</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4176</v>
      </c>
      <c r="B1184" s="430">
        <v>1</v>
      </c>
      <c r="C1184" s="430" t="s">
        <v>4177</v>
      </c>
      <c r="D1184" s="430" t="s">
        <v>3785</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4176</v>
      </c>
      <c r="B1185" s="430">
        <v>1</v>
      </c>
      <c r="C1185" s="430" t="s">
        <v>4177</v>
      </c>
      <c r="D1185" s="430" t="s">
        <v>3787</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4176</v>
      </c>
      <c r="B1186" s="430">
        <v>1</v>
      </c>
      <c r="C1186" s="430" t="s">
        <v>4177</v>
      </c>
      <c r="D1186" s="430" t="s">
        <v>3789</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4176</v>
      </c>
      <c r="B1187" s="430">
        <v>1</v>
      </c>
      <c r="C1187" s="430" t="s">
        <v>4177</v>
      </c>
      <c r="D1187" s="430" t="s">
        <v>3791</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4176</v>
      </c>
      <c r="B1188" s="430">
        <v>1</v>
      </c>
      <c r="C1188" s="430" t="s">
        <v>4177</v>
      </c>
      <c r="D1188" s="430" t="s">
        <v>3793</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4176</v>
      </c>
      <c r="B1189" s="430">
        <v>1</v>
      </c>
      <c r="C1189" s="430" t="s">
        <v>4177</v>
      </c>
      <c r="D1189" s="430" t="s">
        <v>3795</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4176</v>
      </c>
      <c r="B1190" s="430">
        <v>1</v>
      </c>
      <c r="C1190" s="430" t="s">
        <v>4177</v>
      </c>
      <c r="D1190" s="430" t="s">
        <v>3797</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4176</v>
      </c>
      <c r="B1191" s="430">
        <v>1</v>
      </c>
      <c r="C1191" s="430" t="s">
        <v>4177</v>
      </c>
      <c r="D1191" s="430" t="s">
        <v>3799</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4176</v>
      </c>
      <c r="B1192" s="430">
        <v>1</v>
      </c>
      <c r="C1192" s="430" t="s">
        <v>4177</v>
      </c>
      <c r="D1192" s="430" t="s">
        <v>3801</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4176</v>
      </c>
      <c r="B1193" s="430">
        <v>1</v>
      </c>
      <c r="C1193" s="430" t="s">
        <v>4177</v>
      </c>
      <c r="D1193" s="430" t="s">
        <v>3803</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4176</v>
      </c>
      <c r="B1194" s="430">
        <v>1</v>
      </c>
      <c r="C1194" s="430" t="s">
        <v>4177</v>
      </c>
      <c r="D1194" s="430" t="s">
        <v>3805</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4176</v>
      </c>
      <c r="B1195" s="430">
        <v>1</v>
      </c>
      <c r="C1195" s="430" t="s">
        <v>4177</v>
      </c>
      <c r="D1195" s="430" t="s">
        <v>3807</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4176</v>
      </c>
      <c r="B1196" s="430">
        <v>1</v>
      </c>
      <c r="C1196" s="430" t="s">
        <v>4177</v>
      </c>
      <c r="D1196" s="430" t="s">
        <v>3809</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4176</v>
      </c>
      <c r="B1197" s="430">
        <v>1</v>
      </c>
      <c r="C1197" s="430" t="s">
        <v>4177</v>
      </c>
      <c r="D1197" s="430" t="s">
        <v>3811</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4176</v>
      </c>
      <c r="B1198" s="430">
        <v>1</v>
      </c>
      <c r="C1198" s="430" t="s">
        <v>4177</v>
      </c>
      <c r="D1198" s="430" t="s">
        <v>4139</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4176</v>
      </c>
      <c r="B1199" s="430">
        <v>1</v>
      </c>
      <c r="C1199" s="430" t="s">
        <v>4177</v>
      </c>
      <c r="D1199" s="430" t="s">
        <v>3813</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4176</v>
      </c>
      <c r="B1200" s="430">
        <v>1</v>
      </c>
      <c r="C1200" s="430" t="s">
        <v>4177</v>
      </c>
      <c r="D1200" s="430" t="s">
        <v>3815</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4176</v>
      </c>
      <c r="B1201" s="430">
        <v>1</v>
      </c>
      <c r="C1201" s="430" t="s">
        <v>4177</v>
      </c>
      <c r="D1201" s="430" t="s">
        <v>3817</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4176</v>
      </c>
      <c r="B1202" s="430">
        <v>1</v>
      </c>
      <c r="C1202" s="430" t="s">
        <v>4177</v>
      </c>
      <c r="D1202" s="430" t="s">
        <v>3819</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4176</v>
      </c>
      <c r="B1203" s="430">
        <v>1</v>
      </c>
      <c r="C1203" s="430" t="s">
        <v>4177</v>
      </c>
      <c r="D1203" s="430" t="s">
        <v>521</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4176</v>
      </c>
      <c r="B1204" s="430">
        <v>1</v>
      </c>
      <c r="C1204" s="430" t="s">
        <v>4177</v>
      </c>
      <c r="D1204" s="430" t="s">
        <v>3822</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4176</v>
      </c>
      <c r="B1205" s="430">
        <v>1</v>
      </c>
      <c r="C1205" s="430" t="s">
        <v>4177</v>
      </c>
      <c r="D1205" s="430" t="s">
        <v>3824</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4176</v>
      </c>
      <c r="B1206" s="430">
        <v>1</v>
      </c>
      <c r="C1206" s="430" t="s">
        <v>4177</v>
      </c>
      <c r="D1206" s="430" t="s">
        <v>3826</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4176</v>
      </c>
      <c r="B1207" s="430">
        <v>1</v>
      </c>
      <c r="C1207" s="430" t="s">
        <v>4177</v>
      </c>
      <c r="D1207" s="430" t="s">
        <v>3828</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4176</v>
      </c>
      <c r="B1208" s="430">
        <v>1</v>
      </c>
      <c r="C1208" s="430" t="s">
        <v>4177</v>
      </c>
      <c r="D1208" s="430" t="s">
        <v>3830</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4176</v>
      </c>
      <c r="B1209" s="430">
        <v>1</v>
      </c>
      <c r="C1209" s="430" t="s">
        <v>4177</v>
      </c>
      <c r="D1209" s="430" t="s">
        <v>3832</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4176</v>
      </c>
      <c r="B1210" s="430">
        <v>1</v>
      </c>
      <c r="C1210" s="430" t="s">
        <v>4177</v>
      </c>
      <c r="D1210" s="430" t="s">
        <v>3834</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4176</v>
      </c>
      <c r="B1211" s="430">
        <v>1</v>
      </c>
      <c r="C1211" s="430" t="s">
        <v>4177</v>
      </c>
      <c r="D1211" s="430" t="s">
        <v>3836</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4176</v>
      </c>
      <c r="B1212" s="430">
        <v>1</v>
      </c>
      <c r="C1212" s="430" t="s">
        <v>4177</v>
      </c>
      <c r="D1212" s="430" t="s">
        <v>3838</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4176</v>
      </c>
      <c r="B1213" s="430">
        <v>1</v>
      </c>
      <c r="C1213" s="430" t="s">
        <v>4177</v>
      </c>
      <c r="D1213" s="430" t="s">
        <v>4140</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4176</v>
      </c>
      <c r="B1214" s="430">
        <v>1</v>
      </c>
      <c r="C1214" s="430" t="s">
        <v>4177</v>
      </c>
      <c r="D1214" s="430" t="s">
        <v>3840</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4176</v>
      </c>
      <c r="B1215" s="430">
        <v>1</v>
      </c>
      <c r="C1215" s="430" t="s">
        <v>4177</v>
      </c>
      <c r="D1215" s="430" t="s">
        <v>3842</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4176</v>
      </c>
      <c r="B1216" s="430">
        <v>1</v>
      </c>
      <c r="C1216" s="430" t="s">
        <v>4177</v>
      </c>
      <c r="D1216" s="430" t="s">
        <v>3844</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4176</v>
      </c>
      <c r="B1217" s="430">
        <v>1</v>
      </c>
      <c r="C1217" s="430" t="s">
        <v>4177</v>
      </c>
      <c r="D1217" s="430" t="s">
        <v>3846</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4176</v>
      </c>
      <c r="B1218" s="430">
        <v>1</v>
      </c>
      <c r="C1218" s="430" t="s">
        <v>4177</v>
      </c>
      <c r="D1218" s="430" t="s">
        <v>3848</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4176</v>
      </c>
      <c r="B1219" s="430">
        <v>1</v>
      </c>
      <c r="C1219" s="430" t="s">
        <v>4177</v>
      </c>
      <c r="D1219" s="430" t="s">
        <v>4141</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4176</v>
      </c>
      <c r="B1220" s="430">
        <v>1</v>
      </c>
      <c r="C1220" s="430" t="s">
        <v>4177</v>
      </c>
      <c r="D1220" s="430" t="s">
        <v>3850</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4176</v>
      </c>
      <c r="B1221" s="430">
        <v>1</v>
      </c>
      <c r="C1221" s="430" t="s">
        <v>4177</v>
      </c>
      <c r="D1221" s="430" t="s">
        <v>3852</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4176</v>
      </c>
      <c r="B1222" s="430">
        <v>1</v>
      </c>
      <c r="C1222" s="430" t="s">
        <v>4177</v>
      </c>
      <c r="D1222" s="430" t="s">
        <v>4142</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4176</v>
      </c>
      <c r="B1223" s="430">
        <v>1</v>
      </c>
      <c r="C1223" s="430" t="s">
        <v>4177</v>
      </c>
      <c r="D1223" s="430" t="s">
        <v>3854</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4176</v>
      </c>
      <c r="B1224" s="430">
        <v>1</v>
      </c>
      <c r="C1224" s="430" t="s">
        <v>4177</v>
      </c>
      <c r="D1224" s="430" t="s">
        <v>3856</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4176</v>
      </c>
      <c r="B1225" s="430">
        <v>1</v>
      </c>
      <c r="C1225" s="430" t="s">
        <v>4177</v>
      </c>
      <c r="D1225" s="430" t="s">
        <v>3858</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4176</v>
      </c>
      <c r="B1226" s="430">
        <v>1</v>
      </c>
      <c r="C1226" s="430" t="s">
        <v>4177</v>
      </c>
      <c r="D1226" s="430" t="s">
        <v>3860</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4176</v>
      </c>
      <c r="B1227" s="430">
        <v>1</v>
      </c>
      <c r="C1227" s="430" t="s">
        <v>4177</v>
      </c>
      <c r="D1227" s="430" t="s">
        <v>3862</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4178</v>
      </c>
      <c r="B1228" s="430">
        <v>1</v>
      </c>
      <c r="C1228" s="430" t="s">
        <v>4179</v>
      </c>
      <c r="D1228" s="430" t="s">
        <v>3765</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4178</v>
      </c>
      <c r="B1229" s="430">
        <v>1</v>
      </c>
      <c r="C1229" s="430" t="s">
        <v>4179</v>
      </c>
      <c r="D1229" s="430" t="s">
        <v>3767</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4178</v>
      </c>
      <c r="B1230" s="430">
        <v>1</v>
      </c>
      <c r="C1230" s="430" t="s">
        <v>4179</v>
      </c>
      <c r="D1230" s="430" t="s">
        <v>3769</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4178</v>
      </c>
      <c r="B1231" s="430">
        <v>1</v>
      </c>
      <c r="C1231" s="430" t="s">
        <v>4179</v>
      </c>
      <c r="D1231" s="430" t="s">
        <v>4137</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4178</v>
      </c>
      <c r="B1232" s="430">
        <v>1</v>
      </c>
      <c r="C1232" s="430" t="s">
        <v>4179</v>
      </c>
      <c r="D1232" s="430" t="s">
        <v>3771</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4178</v>
      </c>
      <c r="B1233" s="430">
        <v>1</v>
      </c>
      <c r="C1233" s="430" t="s">
        <v>4179</v>
      </c>
      <c r="D1233" s="430" t="s">
        <v>3773</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4178</v>
      </c>
      <c r="B1234" s="430">
        <v>1</v>
      </c>
      <c r="C1234" s="430" t="s">
        <v>4179</v>
      </c>
      <c r="D1234" s="430" t="s">
        <v>485</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4178</v>
      </c>
      <c r="B1235" s="430">
        <v>1</v>
      </c>
      <c r="C1235" s="430" t="s">
        <v>4179</v>
      </c>
      <c r="D1235" s="430" t="s">
        <v>3776</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4178</v>
      </c>
      <c r="B1236" s="430">
        <v>1</v>
      </c>
      <c r="C1236" s="430" t="s">
        <v>4179</v>
      </c>
      <c r="D1236" s="430" t="s">
        <v>3778</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4178</v>
      </c>
      <c r="B1237" s="430">
        <v>1</v>
      </c>
      <c r="C1237" s="430" t="s">
        <v>4179</v>
      </c>
      <c r="D1237" s="430" t="s">
        <v>3779</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4178</v>
      </c>
      <c r="B1238" s="430">
        <v>1</v>
      </c>
      <c r="C1238" s="430" t="s">
        <v>4179</v>
      </c>
      <c r="D1238" s="430" t="s">
        <v>3781</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4178</v>
      </c>
      <c r="B1239" s="430">
        <v>1</v>
      </c>
      <c r="C1239" s="430" t="s">
        <v>4179</v>
      </c>
      <c r="D1239" s="430" t="s">
        <v>3783</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4178</v>
      </c>
      <c r="B1240" s="430">
        <v>1</v>
      </c>
      <c r="C1240" s="430" t="s">
        <v>4179</v>
      </c>
      <c r="D1240" s="430" t="s">
        <v>4138</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4178</v>
      </c>
      <c r="B1241" s="430">
        <v>1</v>
      </c>
      <c r="C1241" s="430" t="s">
        <v>4179</v>
      </c>
      <c r="D1241" s="430" t="s">
        <v>3785</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4178</v>
      </c>
      <c r="B1242" s="430">
        <v>1</v>
      </c>
      <c r="C1242" s="430" t="s">
        <v>4179</v>
      </c>
      <c r="D1242" s="430" t="s">
        <v>3787</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4178</v>
      </c>
      <c r="B1243" s="430">
        <v>1</v>
      </c>
      <c r="C1243" s="430" t="s">
        <v>4179</v>
      </c>
      <c r="D1243" s="430" t="s">
        <v>3789</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4178</v>
      </c>
      <c r="B1244" s="430">
        <v>1</v>
      </c>
      <c r="C1244" s="430" t="s">
        <v>4179</v>
      </c>
      <c r="D1244" s="430" t="s">
        <v>3791</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4178</v>
      </c>
      <c r="B1245" s="430">
        <v>1</v>
      </c>
      <c r="C1245" s="430" t="s">
        <v>4179</v>
      </c>
      <c r="D1245" s="430" t="s">
        <v>3793</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4178</v>
      </c>
      <c r="B1246" s="430">
        <v>1</v>
      </c>
      <c r="C1246" s="430" t="s">
        <v>4179</v>
      </c>
      <c r="D1246" s="430" t="s">
        <v>3795</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4178</v>
      </c>
      <c r="B1247" s="430">
        <v>1</v>
      </c>
      <c r="C1247" s="430" t="s">
        <v>4179</v>
      </c>
      <c r="D1247" s="430" t="s">
        <v>3797</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4178</v>
      </c>
      <c r="B1248" s="430">
        <v>1</v>
      </c>
      <c r="C1248" s="430" t="s">
        <v>4179</v>
      </c>
      <c r="D1248" s="430" t="s">
        <v>3799</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4178</v>
      </c>
      <c r="B1249" s="430">
        <v>1</v>
      </c>
      <c r="C1249" s="430" t="s">
        <v>4179</v>
      </c>
      <c r="D1249" s="430" t="s">
        <v>3801</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4178</v>
      </c>
      <c r="B1250" s="430">
        <v>1</v>
      </c>
      <c r="C1250" s="430" t="s">
        <v>4179</v>
      </c>
      <c r="D1250" s="430" t="s">
        <v>3803</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4178</v>
      </c>
      <c r="B1251" s="430">
        <v>1</v>
      </c>
      <c r="C1251" s="430" t="s">
        <v>4179</v>
      </c>
      <c r="D1251" s="430" t="s">
        <v>3805</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4178</v>
      </c>
      <c r="B1252" s="430">
        <v>1</v>
      </c>
      <c r="C1252" s="430" t="s">
        <v>4179</v>
      </c>
      <c r="D1252" s="430" t="s">
        <v>3807</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4178</v>
      </c>
      <c r="B1253" s="430">
        <v>1</v>
      </c>
      <c r="C1253" s="430" t="s">
        <v>4179</v>
      </c>
      <c r="D1253" s="430" t="s">
        <v>3809</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4178</v>
      </c>
      <c r="B1254" s="430">
        <v>1</v>
      </c>
      <c r="C1254" s="430" t="s">
        <v>4179</v>
      </c>
      <c r="D1254" s="430" t="s">
        <v>3811</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4178</v>
      </c>
      <c r="B1255" s="430">
        <v>1</v>
      </c>
      <c r="C1255" s="430" t="s">
        <v>4179</v>
      </c>
      <c r="D1255" s="430" t="s">
        <v>4139</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4178</v>
      </c>
      <c r="B1256" s="430">
        <v>1</v>
      </c>
      <c r="C1256" s="430" t="s">
        <v>4179</v>
      </c>
      <c r="D1256" s="430" t="s">
        <v>3813</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4178</v>
      </c>
      <c r="B1257" s="430">
        <v>1</v>
      </c>
      <c r="C1257" s="430" t="s">
        <v>4179</v>
      </c>
      <c r="D1257" s="430" t="s">
        <v>3815</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4178</v>
      </c>
      <c r="B1258" s="430">
        <v>1</v>
      </c>
      <c r="C1258" s="430" t="s">
        <v>4179</v>
      </c>
      <c r="D1258" s="430" t="s">
        <v>3817</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4178</v>
      </c>
      <c r="B1259" s="430">
        <v>1</v>
      </c>
      <c r="C1259" s="430" t="s">
        <v>4179</v>
      </c>
      <c r="D1259" s="430" t="s">
        <v>3819</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4178</v>
      </c>
      <c r="B1260" s="430">
        <v>1</v>
      </c>
      <c r="C1260" s="430" t="s">
        <v>4179</v>
      </c>
      <c r="D1260" s="430" t="s">
        <v>521</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4178</v>
      </c>
      <c r="B1261" s="430">
        <v>1</v>
      </c>
      <c r="C1261" s="430" t="s">
        <v>4179</v>
      </c>
      <c r="D1261" s="430" t="s">
        <v>3822</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4178</v>
      </c>
      <c r="B1262" s="430">
        <v>1</v>
      </c>
      <c r="C1262" s="430" t="s">
        <v>4179</v>
      </c>
      <c r="D1262" s="430" t="s">
        <v>3824</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4178</v>
      </c>
      <c r="B1263" s="430">
        <v>1</v>
      </c>
      <c r="C1263" s="430" t="s">
        <v>4179</v>
      </c>
      <c r="D1263" s="430" t="s">
        <v>3826</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4178</v>
      </c>
      <c r="B1264" s="430">
        <v>1</v>
      </c>
      <c r="C1264" s="430" t="s">
        <v>4179</v>
      </c>
      <c r="D1264" s="430" t="s">
        <v>3828</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4178</v>
      </c>
      <c r="B1265" s="430">
        <v>1</v>
      </c>
      <c r="C1265" s="430" t="s">
        <v>4179</v>
      </c>
      <c r="D1265" s="430" t="s">
        <v>3830</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4178</v>
      </c>
      <c r="B1266" s="430">
        <v>1</v>
      </c>
      <c r="C1266" s="430" t="s">
        <v>4179</v>
      </c>
      <c r="D1266" s="430" t="s">
        <v>3832</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4178</v>
      </c>
      <c r="B1267" s="430">
        <v>1</v>
      </c>
      <c r="C1267" s="430" t="s">
        <v>4179</v>
      </c>
      <c r="D1267" s="430" t="s">
        <v>3834</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4178</v>
      </c>
      <c r="B1268" s="430">
        <v>1</v>
      </c>
      <c r="C1268" s="430" t="s">
        <v>4179</v>
      </c>
      <c r="D1268" s="430" t="s">
        <v>3836</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4178</v>
      </c>
      <c r="B1269" s="430">
        <v>1</v>
      </c>
      <c r="C1269" s="430" t="s">
        <v>4179</v>
      </c>
      <c r="D1269" s="430" t="s">
        <v>3838</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4178</v>
      </c>
      <c r="B1270" s="430">
        <v>1</v>
      </c>
      <c r="C1270" s="430" t="s">
        <v>4179</v>
      </c>
      <c r="D1270" s="430" t="s">
        <v>4140</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4178</v>
      </c>
      <c r="B1271" s="430">
        <v>1</v>
      </c>
      <c r="C1271" s="430" t="s">
        <v>4179</v>
      </c>
      <c r="D1271" s="430" t="s">
        <v>3840</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4178</v>
      </c>
      <c r="B1272" s="430">
        <v>1</v>
      </c>
      <c r="C1272" s="430" t="s">
        <v>4179</v>
      </c>
      <c r="D1272" s="430" t="s">
        <v>3842</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4178</v>
      </c>
      <c r="B1273" s="430">
        <v>1</v>
      </c>
      <c r="C1273" s="430" t="s">
        <v>4179</v>
      </c>
      <c r="D1273" s="430" t="s">
        <v>3844</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4178</v>
      </c>
      <c r="B1274" s="430">
        <v>1</v>
      </c>
      <c r="C1274" s="430" t="s">
        <v>4179</v>
      </c>
      <c r="D1274" s="430" t="s">
        <v>3846</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4178</v>
      </c>
      <c r="B1275" s="430">
        <v>1</v>
      </c>
      <c r="C1275" s="430" t="s">
        <v>4179</v>
      </c>
      <c r="D1275" s="430" t="s">
        <v>3848</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4178</v>
      </c>
      <c r="B1276" s="430">
        <v>1</v>
      </c>
      <c r="C1276" s="430" t="s">
        <v>4179</v>
      </c>
      <c r="D1276" s="430" t="s">
        <v>4141</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4178</v>
      </c>
      <c r="B1277" s="430">
        <v>1</v>
      </c>
      <c r="C1277" s="430" t="s">
        <v>4179</v>
      </c>
      <c r="D1277" s="430" t="s">
        <v>3850</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4178</v>
      </c>
      <c r="B1278" s="430">
        <v>1</v>
      </c>
      <c r="C1278" s="430" t="s">
        <v>4179</v>
      </c>
      <c r="D1278" s="430" t="s">
        <v>3852</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4178</v>
      </c>
      <c r="B1279" s="430">
        <v>1</v>
      </c>
      <c r="C1279" s="430" t="s">
        <v>4179</v>
      </c>
      <c r="D1279" s="430" t="s">
        <v>4142</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4178</v>
      </c>
      <c r="B1280" s="430">
        <v>1</v>
      </c>
      <c r="C1280" s="430" t="s">
        <v>4179</v>
      </c>
      <c r="D1280" s="430" t="s">
        <v>3854</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4178</v>
      </c>
      <c r="B1281" s="430">
        <v>1</v>
      </c>
      <c r="C1281" s="430" t="s">
        <v>4179</v>
      </c>
      <c r="D1281" s="430" t="s">
        <v>3856</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4178</v>
      </c>
      <c r="B1282" s="430">
        <v>1</v>
      </c>
      <c r="C1282" s="430" t="s">
        <v>4179</v>
      </c>
      <c r="D1282" s="430" t="s">
        <v>3858</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4178</v>
      </c>
      <c r="B1283" s="430">
        <v>1</v>
      </c>
      <c r="C1283" s="430" t="s">
        <v>4179</v>
      </c>
      <c r="D1283" s="430" t="s">
        <v>3860</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4178</v>
      </c>
      <c r="B1284" s="430">
        <v>1</v>
      </c>
      <c r="C1284" s="430" t="s">
        <v>4179</v>
      </c>
      <c r="D1284" s="430" t="s">
        <v>3862</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4180</v>
      </c>
      <c r="B1285" s="430">
        <v>1</v>
      </c>
      <c r="C1285" s="430" t="s">
        <v>4181</v>
      </c>
      <c r="D1285" s="430" t="s">
        <v>3765</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4180</v>
      </c>
      <c r="B1286" s="430">
        <v>1</v>
      </c>
      <c r="C1286" s="430" t="s">
        <v>4181</v>
      </c>
      <c r="D1286" s="430" t="s">
        <v>3767</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4180</v>
      </c>
      <c r="B1287" s="430">
        <v>1</v>
      </c>
      <c r="C1287" s="430" t="s">
        <v>4181</v>
      </c>
      <c r="D1287" s="430" t="s">
        <v>3769</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4180</v>
      </c>
      <c r="B1288" s="430">
        <v>1</v>
      </c>
      <c r="C1288" s="430" t="s">
        <v>4181</v>
      </c>
      <c r="D1288" s="430" t="s">
        <v>4137</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4180</v>
      </c>
      <c r="B1289" s="430">
        <v>1</v>
      </c>
      <c r="C1289" s="430" t="s">
        <v>4181</v>
      </c>
      <c r="D1289" s="430" t="s">
        <v>3771</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4180</v>
      </c>
      <c r="B1290" s="430">
        <v>1</v>
      </c>
      <c r="C1290" s="430" t="s">
        <v>4181</v>
      </c>
      <c r="D1290" s="430" t="s">
        <v>3773</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4180</v>
      </c>
      <c r="B1291" s="430">
        <v>1</v>
      </c>
      <c r="C1291" s="430" t="s">
        <v>4181</v>
      </c>
      <c r="D1291" s="430" t="s">
        <v>485</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4180</v>
      </c>
      <c r="B1292" s="430">
        <v>1</v>
      </c>
      <c r="C1292" s="430" t="s">
        <v>4181</v>
      </c>
      <c r="D1292" s="430" t="s">
        <v>3776</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4180</v>
      </c>
      <c r="B1293" s="430">
        <v>1</v>
      </c>
      <c r="C1293" s="430" t="s">
        <v>4181</v>
      </c>
      <c r="D1293" s="430" t="s">
        <v>3778</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4180</v>
      </c>
      <c r="B1294" s="430">
        <v>1</v>
      </c>
      <c r="C1294" s="430" t="s">
        <v>4181</v>
      </c>
      <c r="D1294" s="430" t="s">
        <v>3779</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4180</v>
      </c>
      <c r="B1295" s="430">
        <v>1</v>
      </c>
      <c r="C1295" s="430" t="s">
        <v>4181</v>
      </c>
      <c r="D1295" s="430" t="s">
        <v>3781</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4180</v>
      </c>
      <c r="B1296" s="430">
        <v>1</v>
      </c>
      <c r="C1296" s="430" t="s">
        <v>4181</v>
      </c>
      <c r="D1296" s="430" t="s">
        <v>3783</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4180</v>
      </c>
      <c r="B1297" s="430">
        <v>1</v>
      </c>
      <c r="C1297" s="430" t="s">
        <v>4181</v>
      </c>
      <c r="D1297" s="430" t="s">
        <v>4138</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4180</v>
      </c>
      <c r="B1298" s="430">
        <v>1</v>
      </c>
      <c r="C1298" s="430" t="s">
        <v>4181</v>
      </c>
      <c r="D1298" s="430" t="s">
        <v>3785</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4180</v>
      </c>
      <c r="B1299" s="430">
        <v>1</v>
      </c>
      <c r="C1299" s="430" t="s">
        <v>4181</v>
      </c>
      <c r="D1299" s="430" t="s">
        <v>3787</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4180</v>
      </c>
      <c r="B1300" s="430">
        <v>1</v>
      </c>
      <c r="C1300" s="430" t="s">
        <v>4181</v>
      </c>
      <c r="D1300" s="430" t="s">
        <v>3789</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4180</v>
      </c>
      <c r="B1301" s="430">
        <v>1</v>
      </c>
      <c r="C1301" s="430" t="s">
        <v>4181</v>
      </c>
      <c r="D1301" s="430" t="s">
        <v>3791</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4180</v>
      </c>
      <c r="B1302" s="430">
        <v>1</v>
      </c>
      <c r="C1302" s="430" t="s">
        <v>4181</v>
      </c>
      <c r="D1302" s="430" t="s">
        <v>3793</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4180</v>
      </c>
      <c r="B1303" s="430">
        <v>1</v>
      </c>
      <c r="C1303" s="430" t="s">
        <v>4181</v>
      </c>
      <c r="D1303" s="430" t="s">
        <v>3795</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4180</v>
      </c>
      <c r="B1304" s="430">
        <v>1</v>
      </c>
      <c r="C1304" s="430" t="s">
        <v>4181</v>
      </c>
      <c r="D1304" s="430" t="s">
        <v>3797</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4180</v>
      </c>
      <c r="B1305" s="430">
        <v>1</v>
      </c>
      <c r="C1305" s="430" t="s">
        <v>4181</v>
      </c>
      <c r="D1305" s="430" t="s">
        <v>3799</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4180</v>
      </c>
      <c r="B1306" s="430">
        <v>1</v>
      </c>
      <c r="C1306" s="430" t="s">
        <v>4181</v>
      </c>
      <c r="D1306" s="430" t="s">
        <v>3801</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4180</v>
      </c>
      <c r="B1307" s="430">
        <v>1</v>
      </c>
      <c r="C1307" s="430" t="s">
        <v>4181</v>
      </c>
      <c r="D1307" s="430" t="s">
        <v>3803</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4180</v>
      </c>
      <c r="B1308" s="430">
        <v>1</v>
      </c>
      <c r="C1308" s="430" t="s">
        <v>4181</v>
      </c>
      <c r="D1308" s="430" t="s">
        <v>3805</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4180</v>
      </c>
      <c r="B1309" s="430">
        <v>1</v>
      </c>
      <c r="C1309" s="430" t="s">
        <v>4181</v>
      </c>
      <c r="D1309" s="430" t="s">
        <v>3807</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4180</v>
      </c>
      <c r="B1310" s="430">
        <v>1</v>
      </c>
      <c r="C1310" s="430" t="s">
        <v>4181</v>
      </c>
      <c r="D1310" s="430" t="s">
        <v>3809</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4180</v>
      </c>
      <c r="B1311" s="430">
        <v>1</v>
      </c>
      <c r="C1311" s="430" t="s">
        <v>4181</v>
      </c>
      <c r="D1311" s="430" t="s">
        <v>3811</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4180</v>
      </c>
      <c r="B1312" s="430">
        <v>1</v>
      </c>
      <c r="C1312" s="430" t="s">
        <v>4181</v>
      </c>
      <c r="D1312" s="430" t="s">
        <v>4139</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4180</v>
      </c>
      <c r="B1313" s="430">
        <v>1</v>
      </c>
      <c r="C1313" s="430" t="s">
        <v>4181</v>
      </c>
      <c r="D1313" s="430" t="s">
        <v>3813</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4180</v>
      </c>
      <c r="B1314" s="430">
        <v>1</v>
      </c>
      <c r="C1314" s="430" t="s">
        <v>4181</v>
      </c>
      <c r="D1314" s="430" t="s">
        <v>3815</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4180</v>
      </c>
      <c r="B1315" s="430">
        <v>1</v>
      </c>
      <c r="C1315" s="430" t="s">
        <v>4181</v>
      </c>
      <c r="D1315" s="430" t="s">
        <v>3817</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4180</v>
      </c>
      <c r="B1316" s="430">
        <v>1</v>
      </c>
      <c r="C1316" s="430" t="s">
        <v>4181</v>
      </c>
      <c r="D1316" s="430" t="s">
        <v>3819</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4180</v>
      </c>
      <c r="B1317" s="430">
        <v>1</v>
      </c>
      <c r="C1317" s="430" t="s">
        <v>4181</v>
      </c>
      <c r="D1317" s="430" t="s">
        <v>521</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4180</v>
      </c>
      <c r="B1318" s="430">
        <v>1</v>
      </c>
      <c r="C1318" s="430" t="s">
        <v>4181</v>
      </c>
      <c r="D1318" s="430" t="s">
        <v>3822</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4180</v>
      </c>
      <c r="B1319" s="430">
        <v>1</v>
      </c>
      <c r="C1319" s="430" t="s">
        <v>4181</v>
      </c>
      <c r="D1319" s="430" t="s">
        <v>3824</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4180</v>
      </c>
      <c r="B1320" s="430">
        <v>1</v>
      </c>
      <c r="C1320" s="430" t="s">
        <v>4181</v>
      </c>
      <c r="D1320" s="430" t="s">
        <v>3826</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4180</v>
      </c>
      <c r="B1321" s="430">
        <v>1</v>
      </c>
      <c r="C1321" s="430" t="s">
        <v>4181</v>
      </c>
      <c r="D1321" s="430" t="s">
        <v>3828</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4180</v>
      </c>
      <c r="B1322" s="430">
        <v>1</v>
      </c>
      <c r="C1322" s="430" t="s">
        <v>4181</v>
      </c>
      <c r="D1322" s="430" t="s">
        <v>3830</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4180</v>
      </c>
      <c r="B1323" s="430">
        <v>1</v>
      </c>
      <c r="C1323" s="430" t="s">
        <v>4181</v>
      </c>
      <c r="D1323" s="430" t="s">
        <v>3832</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4180</v>
      </c>
      <c r="B1324" s="430">
        <v>1</v>
      </c>
      <c r="C1324" s="430" t="s">
        <v>4181</v>
      </c>
      <c r="D1324" s="430" t="s">
        <v>3834</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4180</v>
      </c>
      <c r="B1325" s="430">
        <v>1</v>
      </c>
      <c r="C1325" s="430" t="s">
        <v>4181</v>
      </c>
      <c r="D1325" s="430" t="s">
        <v>3836</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4180</v>
      </c>
      <c r="B1326" s="430">
        <v>1</v>
      </c>
      <c r="C1326" s="430" t="s">
        <v>4181</v>
      </c>
      <c r="D1326" s="430" t="s">
        <v>3838</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4180</v>
      </c>
      <c r="B1327" s="430">
        <v>1</v>
      </c>
      <c r="C1327" s="430" t="s">
        <v>4181</v>
      </c>
      <c r="D1327" s="430" t="s">
        <v>4140</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4180</v>
      </c>
      <c r="B1328" s="430">
        <v>1</v>
      </c>
      <c r="C1328" s="430" t="s">
        <v>4181</v>
      </c>
      <c r="D1328" s="430" t="s">
        <v>3840</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4180</v>
      </c>
      <c r="B1329" s="430">
        <v>1</v>
      </c>
      <c r="C1329" s="430" t="s">
        <v>4181</v>
      </c>
      <c r="D1329" s="430" t="s">
        <v>3842</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4180</v>
      </c>
      <c r="B1330" s="430">
        <v>1</v>
      </c>
      <c r="C1330" s="430" t="s">
        <v>4181</v>
      </c>
      <c r="D1330" s="430" t="s">
        <v>3844</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4180</v>
      </c>
      <c r="B1331" s="430">
        <v>1</v>
      </c>
      <c r="C1331" s="430" t="s">
        <v>4181</v>
      </c>
      <c r="D1331" s="430" t="s">
        <v>3846</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4180</v>
      </c>
      <c r="B1332" s="430">
        <v>1</v>
      </c>
      <c r="C1332" s="430" t="s">
        <v>4181</v>
      </c>
      <c r="D1332" s="430" t="s">
        <v>3848</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4180</v>
      </c>
      <c r="B1333" s="430">
        <v>1</v>
      </c>
      <c r="C1333" s="430" t="s">
        <v>4181</v>
      </c>
      <c r="D1333" s="430" t="s">
        <v>4141</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4180</v>
      </c>
      <c r="B1334" s="430">
        <v>1</v>
      </c>
      <c r="C1334" s="430" t="s">
        <v>4181</v>
      </c>
      <c r="D1334" s="430" t="s">
        <v>3850</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4180</v>
      </c>
      <c r="B1335" s="430">
        <v>1</v>
      </c>
      <c r="C1335" s="430" t="s">
        <v>4181</v>
      </c>
      <c r="D1335" s="430" t="s">
        <v>3852</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4180</v>
      </c>
      <c r="B1336" s="430">
        <v>1</v>
      </c>
      <c r="C1336" s="430" t="s">
        <v>4181</v>
      </c>
      <c r="D1336" s="430" t="s">
        <v>4142</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4180</v>
      </c>
      <c r="B1337" s="430">
        <v>1</v>
      </c>
      <c r="C1337" s="430" t="s">
        <v>4181</v>
      </c>
      <c r="D1337" s="430" t="s">
        <v>3854</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4180</v>
      </c>
      <c r="B1338" s="430">
        <v>1</v>
      </c>
      <c r="C1338" s="430" t="s">
        <v>4181</v>
      </c>
      <c r="D1338" s="430" t="s">
        <v>3856</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4180</v>
      </c>
      <c r="B1339" s="430">
        <v>1</v>
      </c>
      <c r="C1339" s="430" t="s">
        <v>4181</v>
      </c>
      <c r="D1339" s="430" t="s">
        <v>3858</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4180</v>
      </c>
      <c r="B1340" s="430">
        <v>1</v>
      </c>
      <c r="C1340" s="430" t="s">
        <v>4181</v>
      </c>
      <c r="D1340" s="430" t="s">
        <v>3860</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4180</v>
      </c>
      <c r="B1341" s="430">
        <v>1</v>
      </c>
      <c r="C1341" s="430" t="s">
        <v>4181</v>
      </c>
      <c r="D1341" s="430" t="s">
        <v>3862</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4182</v>
      </c>
      <c r="B1342" s="430">
        <v>1</v>
      </c>
      <c r="C1342" s="430" t="s">
        <v>4183</v>
      </c>
      <c r="D1342" s="430" t="s">
        <v>3765</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4182</v>
      </c>
      <c r="B1343" s="430">
        <v>1</v>
      </c>
      <c r="C1343" s="430" t="s">
        <v>4183</v>
      </c>
      <c r="D1343" s="430" t="s">
        <v>3767</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4182</v>
      </c>
      <c r="B1344" s="430">
        <v>1</v>
      </c>
      <c r="C1344" s="430" t="s">
        <v>4183</v>
      </c>
      <c r="D1344" s="430" t="s">
        <v>3769</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4182</v>
      </c>
      <c r="B1345" s="430">
        <v>1</v>
      </c>
      <c r="C1345" s="430" t="s">
        <v>4183</v>
      </c>
      <c r="D1345" s="430" t="s">
        <v>4137</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4182</v>
      </c>
      <c r="B1346" s="430">
        <v>1</v>
      </c>
      <c r="C1346" s="430" t="s">
        <v>4183</v>
      </c>
      <c r="D1346" s="430" t="s">
        <v>3771</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4182</v>
      </c>
      <c r="B1347" s="430">
        <v>1</v>
      </c>
      <c r="C1347" s="430" t="s">
        <v>4183</v>
      </c>
      <c r="D1347" s="430" t="s">
        <v>3773</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4182</v>
      </c>
      <c r="B1348" s="430">
        <v>1</v>
      </c>
      <c r="C1348" s="430" t="s">
        <v>4183</v>
      </c>
      <c r="D1348" s="430" t="s">
        <v>485</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4182</v>
      </c>
      <c r="B1349" s="430">
        <v>1</v>
      </c>
      <c r="C1349" s="430" t="s">
        <v>4183</v>
      </c>
      <c r="D1349" s="430" t="s">
        <v>3776</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4182</v>
      </c>
      <c r="B1350" s="430">
        <v>1</v>
      </c>
      <c r="C1350" s="430" t="s">
        <v>4183</v>
      </c>
      <c r="D1350" s="430" t="s">
        <v>3778</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4182</v>
      </c>
      <c r="B1351" s="430">
        <v>1</v>
      </c>
      <c r="C1351" s="430" t="s">
        <v>4183</v>
      </c>
      <c r="D1351" s="430" t="s">
        <v>3779</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4182</v>
      </c>
      <c r="B1352" s="430">
        <v>1</v>
      </c>
      <c r="C1352" s="430" t="s">
        <v>4183</v>
      </c>
      <c r="D1352" s="430" t="s">
        <v>3781</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4182</v>
      </c>
      <c r="B1353" s="430">
        <v>1</v>
      </c>
      <c r="C1353" s="430" t="s">
        <v>4183</v>
      </c>
      <c r="D1353" s="430" t="s">
        <v>3783</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4182</v>
      </c>
      <c r="B1354" s="430">
        <v>1</v>
      </c>
      <c r="C1354" s="430" t="s">
        <v>4183</v>
      </c>
      <c r="D1354" s="430" t="s">
        <v>4138</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4182</v>
      </c>
      <c r="B1355" s="430">
        <v>1</v>
      </c>
      <c r="C1355" s="430" t="s">
        <v>4183</v>
      </c>
      <c r="D1355" s="430" t="s">
        <v>3785</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4182</v>
      </c>
      <c r="B1356" s="430">
        <v>1</v>
      </c>
      <c r="C1356" s="430" t="s">
        <v>4183</v>
      </c>
      <c r="D1356" s="430" t="s">
        <v>3787</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4182</v>
      </c>
      <c r="B1357" s="430">
        <v>1</v>
      </c>
      <c r="C1357" s="430" t="s">
        <v>4183</v>
      </c>
      <c r="D1357" s="430" t="s">
        <v>3789</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4182</v>
      </c>
      <c r="B1358" s="430">
        <v>1</v>
      </c>
      <c r="C1358" s="430" t="s">
        <v>4183</v>
      </c>
      <c r="D1358" s="430" t="s">
        <v>3791</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4182</v>
      </c>
      <c r="B1359" s="430">
        <v>1</v>
      </c>
      <c r="C1359" s="430" t="s">
        <v>4183</v>
      </c>
      <c r="D1359" s="430" t="s">
        <v>3793</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4182</v>
      </c>
      <c r="B1360" s="430">
        <v>1</v>
      </c>
      <c r="C1360" s="430" t="s">
        <v>4183</v>
      </c>
      <c r="D1360" s="430" t="s">
        <v>3795</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4182</v>
      </c>
      <c r="B1361" s="430">
        <v>1</v>
      </c>
      <c r="C1361" s="430" t="s">
        <v>4183</v>
      </c>
      <c r="D1361" s="430" t="s">
        <v>3797</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4182</v>
      </c>
      <c r="B1362" s="430">
        <v>1</v>
      </c>
      <c r="C1362" s="430" t="s">
        <v>4183</v>
      </c>
      <c r="D1362" s="430" t="s">
        <v>3799</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4182</v>
      </c>
      <c r="B1363" s="430">
        <v>1</v>
      </c>
      <c r="C1363" s="430" t="s">
        <v>4183</v>
      </c>
      <c r="D1363" s="430" t="s">
        <v>3801</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4182</v>
      </c>
      <c r="B1364" s="430">
        <v>1</v>
      </c>
      <c r="C1364" s="430" t="s">
        <v>4183</v>
      </c>
      <c r="D1364" s="430" t="s">
        <v>3803</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4182</v>
      </c>
      <c r="B1365" s="430">
        <v>1</v>
      </c>
      <c r="C1365" s="430" t="s">
        <v>4183</v>
      </c>
      <c r="D1365" s="430" t="s">
        <v>3805</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4182</v>
      </c>
      <c r="B1366" s="430">
        <v>1</v>
      </c>
      <c r="C1366" s="430" t="s">
        <v>4183</v>
      </c>
      <c r="D1366" s="430" t="s">
        <v>3807</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4182</v>
      </c>
      <c r="B1367" s="430">
        <v>1</v>
      </c>
      <c r="C1367" s="430" t="s">
        <v>4183</v>
      </c>
      <c r="D1367" s="430" t="s">
        <v>3809</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4182</v>
      </c>
      <c r="B1368" s="430">
        <v>1</v>
      </c>
      <c r="C1368" s="430" t="s">
        <v>4183</v>
      </c>
      <c r="D1368" s="430" t="s">
        <v>3811</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4182</v>
      </c>
      <c r="B1369" s="430">
        <v>1</v>
      </c>
      <c r="C1369" s="430" t="s">
        <v>4183</v>
      </c>
      <c r="D1369" s="430" t="s">
        <v>4139</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4182</v>
      </c>
      <c r="B1370" s="430">
        <v>1</v>
      </c>
      <c r="C1370" s="430" t="s">
        <v>4183</v>
      </c>
      <c r="D1370" s="430" t="s">
        <v>3813</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4182</v>
      </c>
      <c r="B1371" s="430">
        <v>1</v>
      </c>
      <c r="C1371" s="430" t="s">
        <v>4183</v>
      </c>
      <c r="D1371" s="430" t="s">
        <v>3815</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4182</v>
      </c>
      <c r="B1372" s="430">
        <v>1</v>
      </c>
      <c r="C1372" s="430" t="s">
        <v>4183</v>
      </c>
      <c r="D1372" s="430" t="s">
        <v>3817</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4182</v>
      </c>
      <c r="B1373" s="430">
        <v>1</v>
      </c>
      <c r="C1373" s="430" t="s">
        <v>4183</v>
      </c>
      <c r="D1373" s="430" t="s">
        <v>3819</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4182</v>
      </c>
      <c r="B1374" s="430">
        <v>1</v>
      </c>
      <c r="C1374" s="430" t="s">
        <v>4183</v>
      </c>
      <c r="D1374" s="430" t="s">
        <v>521</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4182</v>
      </c>
      <c r="B1375" s="430">
        <v>1</v>
      </c>
      <c r="C1375" s="430" t="s">
        <v>4183</v>
      </c>
      <c r="D1375" s="430" t="s">
        <v>3822</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4182</v>
      </c>
      <c r="B1376" s="430">
        <v>1</v>
      </c>
      <c r="C1376" s="430" t="s">
        <v>4183</v>
      </c>
      <c r="D1376" s="430" t="s">
        <v>3824</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4182</v>
      </c>
      <c r="B1377" s="430">
        <v>1</v>
      </c>
      <c r="C1377" s="430" t="s">
        <v>4183</v>
      </c>
      <c r="D1377" s="430" t="s">
        <v>3826</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4182</v>
      </c>
      <c r="B1378" s="430">
        <v>1</v>
      </c>
      <c r="C1378" s="430" t="s">
        <v>4183</v>
      </c>
      <c r="D1378" s="430" t="s">
        <v>3828</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4182</v>
      </c>
      <c r="B1379" s="430">
        <v>1</v>
      </c>
      <c r="C1379" s="430" t="s">
        <v>4183</v>
      </c>
      <c r="D1379" s="430" t="s">
        <v>3830</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4182</v>
      </c>
      <c r="B1380" s="430">
        <v>1</v>
      </c>
      <c r="C1380" s="430" t="s">
        <v>4183</v>
      </c>
      <c r="D1380" s="430" t="s">
        <v>3832</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4182</v>
      </c>
      <c r="B1381" s="430">
        <v>1</v>
      </c>
      <c r="C1381" s="430" t="s">
        <v>4183</v>
      </c>
      <c r="D1381" s="430" t="s">
        <v>3834</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4182</v>
      </c>
      <c r="B1382" s="430">
        <v>1</v>
      </c>
      <c r="C1382" s="430" t="s">
        <v>4183</v>
      </c>
      <c r="D1382" s="430" t="s">
        <v>3836</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4182</v>
      </c>
      <c r="B1383" s="430">
        <v>1</v>
      </c>
      <c r="C1383" s="430" t="s">
        <v>4183</v>
      </c>
      <c r="D1383" s="430" t="s">
        <v>3838</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4182</v>
      </c>
      <c r="B1384" s="430">
        <v>1</v>
      </c>
      <c r="C1384" s="430" t="s">
        <v>4183</v>
      </c>
      <c r="D1384" s="430" t="s">
        <v>4140</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4182</v>
      </c>
      <c r="B1385" s="430">
        <v>1</v>
      </c>
      <c r="C1385" s="430" t="s">
        <v>4183</v>
      </c>
      <c r="D1385" s="430" t="s">
        <v>3840</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4182</v>
      </c>
      <c r="B1386" s="430">
        <v>1</v>
      </c>
      <c r="C1386" s="430" t="s">
        <v>4183</v>
      </c>
      <c r="D1386" s="430" t="s">
        <v>3842</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4182</v>
      </c>
      <c r="B1387" s="430">
        <v>1</v>
      </c>
      <c r="C1387" s="430" t="s">
        <v>4183</v>
      </c>
      <c r="D1387" s="430" t="s">
        <v>3844</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4182</v>
      </c>
      <c r="B1388" s="430">
        <v>1</v>
      </c>
      <c r="C1388" s="430" t="s">
        <v>4183</v>
      </c>
      <c r="D1388" s="430" t="s">
        <v>3846</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4182</v>
      </c>
      <c r="B1389" s="430">
        <v>1</v>
      </c>
      <c r="C1389" s="430" t="s">
        <v>4183</v>
      </c>
      <c r="D1389" s="430" t="s">
        <v>3848</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4182</v>
      </c>
      <c r="B1390" s="430">
        <v>1</v>
      </c>
      <c r="C1390" s="430" t="s">
        <v>4183</v>
      </c>
      <c r="D1390" s="430" t="s">
        <v>4141</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4182</v>
      </c>
      <c r="B1391" s="430">
        <v>1</v>
      </c>
      <c r="C1391" s="430" t="s">
        <v>4183</v>
      </c>
      <c r="D1391" s="430" t="s">
        <v>3850</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4182</v>
      </c>
      <c r="B1392" s="430">
        <v>1</v>
      </c>
      <c r="C1392" s="430" t="s">
        <v>4183</v>
      </c>
      <c r="D1392" s="430" t="s">
        <v>3852</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4182</v>
      </c>
      <c r="B1393" s="430">
        <v>1</v>
      </c>
      <c r="C1393" s="430" t="s">
        <v>4183</v>
      </c>
      <c r="D1393" s="430" t="s">
        <v>4142</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4182</v>
      </c>
      <c r="B1394" s="430">
        <v>1</v>
      </c>
      <c r="C1394" s="430" t="s">
        <v>4183</v>
      </c>
      <c r="D1394" s="430" t="s">
        <v>3854</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4182</v>
      </c>
      <c r="B1395" s="430">
        <v>1</v>
      </c>
      <c r="C1395" s="430" t="s">
        <v>4183</v>
      </c>
      <c r="D1395" s="430" t="s">
        <v>3856</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4182</v>
      </c>
      <c r="B1396" s="430">
        <v>1</v>
      </c>
      <c r="C1396" s="430" t="s">
        <v>4183</v>
      </c>
      <c r="D1396" s="430" t="s">
        <v>3858</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4182</v>
      </c>
      <c r="B1397" s="430">
        <v>1</v>
      </c>
      <c r="C1397" s="430" t="s">
        <v>4183</v>
      </c>
      <c r="D1397" s="430" t="s">
        <v>3860</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4182</v>
      </c>
      <c r="B1398" s="430">
        <v>1</v>
      </c>
      <c r="C1398" s="430" t="s">
        <v>4183</v>
      </c>
      <c r="D1398" s="430" t="s">
        <v>3862</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4184</v>
      </c>
      <c r="B1399" s="430">
        <v>1</v>
      </c>
      <c r="C1399" s="430" t="s">
        <v>4185</v>
      </c>
      <c r="D1399" s="430" t="s">
        <v>3765</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4184</v>
      </c>
      <c r="B1400" s="430">
        <v>1</v>
      </c>
      <c r="C1400" s="430" t="s">
        <v>4185</v>
      </c>
      <c r="D1400" s="430" t="s">
        <v>3767</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4184</v>
      </c>
      <c r="B1401" s="430">
        <v>1</v>
      </c>
      <c r="C1401" s="430" t="s">
        <v>4185</v>
      </c>
      <c r="D1401" s="430" t="s">
        <v>3769</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4184</v>
      </c>
      <c r="B1402" s="430">
        <v>1</v>
      </c>
      <c r="C1402" s="430" t="s">
        <v>4185</v>
      </c>
      <c r="D1402" s="430" t="s">
        <v>4137</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4184</v>
      </c>
      <c r="B1403" s="430">
        <v>1</v>
      </c>
      <c r="C1403" s="430" t="s">
        <v>4185</v>
      </c>
      <c r="D1403" s="430" t="s">
        <v>3771</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4184</v>
      </c>
      <c r="B1404" s="430">
        <v>1</v>
      </c>
      <c r="C1404" s="430" t="s">
        <v>4185</v>
      </c>
      <c r="D1404" s="430" t="s">
        <v>3773</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4184</v>
      </c>
      <c r="B1405" s="430">
        <v>1</v>
      </c>
      <c r="C1405" s="430" t="s">
        <v>4185</v>
      </c>
      <c r="D1405" s="430" t="s">
        <v>485</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4184</v>
      </c>
      <c r="B1406" s="430">
        <v>1</v>
      </c>
      <c r="C1406" s="430" t="s">
        <v>4185</v>
      </c>
      <c r="D1406" s="430" t="s">
        <v>3776</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4184</v>
      </c>
      <c r="B1407" s="430">
        <v>1</v>
      </c>
      <c r="C1407" s="430" t="s">
        <v>4185</v>
      </c>
      <c r="D1407" s="430" t="s">
        <v>3778</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4184</v>
      </c>
      <c r="B1408" s="430">
        <v>1</v>
      </c>
      <c r="C1408" s="430" t="s">
        <v>4185</v>
      </c>
      <c r="D1408" s="430" t="s">
        <v>3779</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4184</v>
      </c>
      <c r="B1409" s="430">
        <v>1</v>
      </c>
      <c r="C1409" s="430" t="s">
        <v>4185</v>
      </c>
      <c r="D1409" s="430" t="s">
        <v>3781</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4184</v>
      </c>
      <c r="B1410" s="430">
        <v>1</v>
      </c>
      <c r="C1410" s="430" t="s">
        <v>4185</v>
      </c>
      <c r="D1410" s="430" t="s">
        <v>3783</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4184</v>
      </c>
      <c r="B1411" s="430">
        <v>1</v>
      </c>
      <c r="C1411" s="430" t="s">
        <v>4185</v>
      </c>
      <c r="D1411" s="430" t="s">
        <v>4138</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4184</v>
      </c>
      <c r="B1412" s="430">
        <v>1</v>
      </c>
      <c r="C1412" s="430" t="s">
        <v>4185</v>
      </c>
      <c r="D1412" s="430" t="s">
        <v>3785</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4184</v>
      </c>
      <c r="B1413" s="430">
        <v>1</v>
      </c>
      <c r="C1413" s="430" t="s">
        <v>4185</v>
      </c>
      <c r="D1413" s="430" t="s">
        <v>3787</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4184</v>
      </c>
      <c r="B1414" s="430">
        <v>1</v>
      </c>
      <c r="C1414" s="430" t="s">
        <v>4185</v>
      </c>
      <c r="D1414" s="430" t="s">
        <v>3789</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4184</v>
      </c>
      <c r="B1415" s="430">
        <v>1</v>
      </c>
      <c r="C1415" s="430" t="s">
        <v>4185</v>
      </c>
      <c r="D1415" s="430" t="s">
        <v>3791</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4184</v>
      </c>
      <c r="B1416" s="430">
        <v>1</v>
      </c>
      <c r="C1416" s="430" t="s">
        <v>4185</v>
      </c>
      <c r="D1416" s="430" t="s">
        <v>3793</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4184</v>
      </c>
      <c r="B1417" s="430">
        <v>1</v>
      </c>
      <c r="C1417" s="430" t="s">
        <v>4185</v>
      </c>
      <c r="D1417" s="430" t="s">
        <v>3795</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4184</v>
      </c>
      <c r="B1418" s="430">
        <v>1</v>
      </c>
      <c r="C1418" s="430" t="s">
        <v>4185</v>
      </c>
      <c r="D1418" s="430" t="s">
        <v>3797</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4184</v>
      </c>
      <c r="B1419" s="430">
        <v>1</v>
      </c>
      <c r="C1419" s="430" t="s">
        <v>4185</v>
      </c>
      <c r="D1419" s="430" t="s">
        <v>3799</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4184</v>
      </c>
      <c r="B1420" s="430">
        <v>1</v>
      </c>
      <c r="C1420" s="430" t="s">
        <v>4185</v>
      </c>
      <c r="D1420" s="430" t="s">
        <v>3801</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4184</v>
      </c>
      <c r="B1421" s="430">
        <v>1</v>
      </c>
      <c r="C1421" s="430" t="s">
        <v>4185</v>
      </c>
      <c r="D1421" s="430" t="s">
        <v>3803</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4184</v>
      </c>
      <c r="B1422" s="430">
        <v>1</v>
      </c>
      <c r="C1422" s="430" t="s">
        <v>4185</v>
      </c>
      <c r="D1422" s="430" t="s">
        <v>3805</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4184</v>
      </c>
      <c r="B1423" s="430">
        <v>1</v>
      </c>
      <c r="C1423" s="430" t="s">
        <v>4185</v>
      </c>
      <c r="D1423" s="430" t="s">
        <v>3807</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4184</v>
      </c>
      <c r="B1424" s="430">
        <v>1</v>
      </c>
      <c r="C1424" s="430" t="s">
        <v>4185</v>
      </c>
      <c r="D1424" s="430" t="s">
        <v>3809</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4184</v>
      </c>
      <c r="B1425" s="430">
        <v>1</v>
      </c>
      <c r="C1425" s="430" t="s">
        <v>4185</v>
      </c>
      <c r="D1425" s="430" t="s">
        <v>3811</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4184</v>
      </c>
      <c r="B1426" s="430">
        <v>1</v>
      </c>
      <c r="C1426" s="430" t="s">
        <v>4185</v>
      </c>
      <c r="D1426" s="430" t="s">
        <v>4139</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4184</v>
      </c>
      <c r="B1427" s="430">
        <v>1</v>
      </c>
      <c r="C1427" s="430" t="s">
        <v>4185</v>
      </c>
      <c r="D1427" s="430" t="s">
        <v>3813</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4184</v>
      </c>
      <c r="B1428" s="430">
        <v>1</v>
      </c>
      <c r="C1428" s="430" t="s">
        <v>4185</v>
      </c>
      <c r="D1428" s="430" t="s">
        <v>3815</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4184</v>
      </c>
      <c r="B1429" s="430">
        <v>1</v>
      </c>
      <c r="C1429" s="430" t="s">
        <v>4185</v>
      </c>
      <c r="D1429" s="430" t="s">
        <v>3817</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4184</v>
      </c>
      <c r="B1430" s="430">
        <v>1</v>
      </c>
      <c r="C1430" s="430" t="s">
        <v>4185</v>
      </c>
      <c r="D1430" s="430" t="s">
        <v>3819</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4184</v>
      </c>
      <c r="B1431" s="430">
        <v>1</v>
      </c>
      <c r="C1431" s="430" t="s">
        <v>4185</v>
      </c>
      <c r="D1431" s="430" t="s">
        <v>521</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4184</v>
      </c>
      <c r="B1432" s="430">
        <v>1</v>
      </c>
      <c r="C1432" s="430" t="s">
        <v>4185</v>
      </c>
      <c r="D1432" s="430" t="s">
        <v>3822</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4184</v>
      </c>
      <c r="B1433" s="430">
        <v>1</v>
      </c>
      <c r="C1433" s="430" t="s">
        <v>4185</v>
      </c>
      <c r="D1433" s="430" t="s">
        <v>3824</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4184</v>
      </c>
      <c r="B1434" s="430">
        <v>1</v>
      </c>
      <c r="C1434" s="430" t="s">
        <v>4185</v>
      </c>
      <c r="D1434" s="430" t="s">
        <v>3826</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4184</v>
      </c>
      <c r="B1435" s="430">
        <v>1</v>
      </c>
      <c r="C1435" s="430" t="s">
        <v>4185</v>
      </c>
      <c r="D1435" s="430" t="s">
        <v>3828</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4184</v>
      </c>
      <c r="B1436" s="430">
        <v>1</v>
      </c>
      <c r="C1436" s="430" t="s">
        <v>4185</v>
      </c>
      <c r="D1436" s="430" t="s">
        <v>3830</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4184</v>
      </c>
      <c r="B1437" s="430">
        <v>1</v>
      </c>
      <c r="C1437" s="430" t="s">
        <v>4185</v>
      </c>
      <c r="D1437" s="430" t="s">
        <v>3832</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4184</v>
      </c>
      <c r="B1438" s="430">
        <v>1</v>
      </c>
      <c r="C1438" s="430" t="s">
        <v>4185</v>
      </c>
      <c r="D1438" s="430" t="s">
        <v>3834</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4184</v>
      </c>
      <c r="B1439" s="430">
        <v>1</v>
      </c>
      <c r="C1439" s="430" t="s">
        <v>4185</v>
      </c>
      <c r="D1439" s="430" t="s">
        <v>3836</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4184</v>
      </c>
      <c r="B1440" s="430">
        <v>1</v>
      </c>
      <c r="C1440" s="430" t="s">
        <v>4185</v>
      </c>
      <c r="D1440" s="430" t="s">
        <v>3838</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4184</v>
      </c>
      <c r="B1441" s="430">
        <v>1</v>
      </c>
      <c r="C1441" s="430" t="s">
        <v>4185</v>
      </c>
      <c r="D1441" s="430" t="s">
        <v>4140</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4184</v>
      </c>
      <c r="B1442" s="430">
        <v>1</v>
      </c>
      <c r="C1442" s="430" t="s">
        <v>4185</v>
      </c>
      <c r="D1442" s="430" t="s">
        <v>3840</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4184</v>
      </c>
      <c r="B1443" s="430">
        <v>1</v>
      </c>
      <c r="C1443" s="430" t="s">
        <v>4185</v>
      </c>
      <c r="D1443" s="430" t="s">
        <v>3842</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4184</v>
      </c>
      <c r="B1444" s="430">
        <v>1</v>
      </c>
      <c r="C1444" s="430" t="s">
        <v>4185</v>
      </c>
      <c r="D1444" s="430" t="s">
        <v>3844</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4184</v>
      </c>
      <c r="B1445" s="430">
        <v>1</v>
      </c>
      <c r="C1445" s="430" t="s">
        <v>4185</v>
      </c>
      <c r="D1445" s="430" t="s">
        <v>3846</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4184</v>
      </c>
      <c r="B1446" s="430">
        <v>1</v>
      </c>
      <c r="C1446" s="430" t="s">
        <v>4185</v>
      </c>
      <c r="D1446" s="430" t="s">
        <v>3848</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4184</v>
      </c>
      <c r="B1447" s="430">
        <v>1</v>
      </c>
      <c r="C1447" s="430" t="s">
        <v>4185</v>
      </c>
      <c r="D1447" s="430" t="s">
        <v>4141</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4184</v>
      </c>
      <c r="B1448" s="430">
        <v>1</v>
      </c>
      <c r="C1448" s="430" t="s">
        <v>4185</v>
      </c>
      <c r="D1448" s="430" t="s">
        <v>3850</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4184</v>
      </c>
      <c r="B1449" s="430">
        <v>1</v>
      </c>
      <c r="C1449" s="430" t="s">
        <v>4185</v>
      </c>
      <c r="D1449" s="430" t="s">
        <v>3852</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4184</v>
      </c>
      <c r="B1450" s="430">
        <v>1</v>
      </c>
      <c r="C1450" s="430" t="s">
        <v>4185</v>
      </c>
      <c r="D1450" s="430" t="s">
        <v>4142</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4184</v>
      </c>
      <c r="B1451" s="430">
        <v>1</v>
      </c>
      <c r="C1451" s="430" t="s">
        <v>4185</v>
      </c>
      <c r="D1451" s="430" t="s">
        <v>3854</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4184</v>
      </c>
      <c r="B1452" s="430">
        <v>1</v>
      </c>
      <c r="C1452" s="430" t="s">
        <v>4185</v>
      </c>
      <c r="D1452" s="430" t="s">
        <v>3856</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4184</v>
      </c>
      <c r="B1453" s="430">
        <v>1</v>
      </c>
      <c r="C1453" s="430" t="s">
        <v>4185</v>
      </c>
      <c r="D1453" s="430" t="s">
        <v>3858</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4184</v>
      </c>
      <c r="B1454" s="430">
        <v>1</v>
      </c>
      <c r="C1454" s="430" t="s">
        <v>4185</v>
      </c>
      <c r="D1454" s="430" t="s">
        <v>3860</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4184</v>
      </c>
      <c r="B1455" s="430">
        <v>1</v>
      </c>
      <c r="C1455" s="430" t="s">
        <v>4185</v>
      </c>
      <c r="D1455" s="430" t="s">
        <v>3862</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4186</v>
      </c>
      <c r="B1456" s="430">
        <v>1</v>
      </c>
      <c r="C1456" s="430" t="s">
        <v>4187</v>
      </c>
      <c r="D1456" s="430" t="s">
        <v>3765</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4186</v>
      </c>
      <c r="B1457" s="430">
        <v>1</v>
      </c>
      <c r="C1457" s="430" t="s">
        <v>4187</v>
      </c>
      <c r="D1457" s="430" t="s">
        <v>3767</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4186</v>
      </c>
      <c r="B1458" s="430">
        <v>1</v>
      </c>
      <c r="C1458" s="430" t="s">
        <v>4187</v>
      </c>
      <c r="D1458" s="430" t="s">
        <v>3769</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4186</v>
      </c>
      <c r="B1459" s="430">
        <v>1</v>
      </c>
      <c r="C1459" s="430" t="s">
        <v>4187</v>
      </c>
      <c r="D1459" s="430" t="s">
        <v>4137</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4186</v>
      </c>
      <c r="B1460" s="430">
        <v>1</v>
      </c>
      <c r="C1460" s="430" t="s">
        <v>4187</v>
      </c>
      <c r="D1460" s="430" t="s">
        <v>3771</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4186</v>
      </c>
      <c r="B1461" s="430">
        <v>1</v>
      </c>
      <c r="C1461" s="430" t="s">
        <v>4187</v>
      </c>
      <c r="D1461" s="430" t="s">
        <v>3773</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4186</v>
      </c>
      <c r="B1462" s="430">
        <v>1</v>
      </c>
      <c r="C1462" s="430" t="s">
        <v>4187</v>
      </c>
      <c r="D1462" s="430" t="s">
        <v>485</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4186</v>
      </c>
      <c r="B1463" s="430">
        <v>1</v>
      </c>
      <c r="C1463" s="430" t="s">
        <v>4187</v>
      </c>
      <c r="D1463" s="430" t="s">
        <v>3776</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4186</v>
      </c>
      <c r="B1464" s="430">
        <v>1</v>
      </c>
      <c r="C1464" s="430" t="s">
        <v>4187</v>
      </c>
      <c r="D1464" s="430" t="s">
        <v>3778</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4186</v>
      </c>
      <c r="B1465" s="430">
        <v>1</v>
      </c>
      <c r="C1465" s="430" t="s">
        <v>4187</v>
      </c>
      <c r="D1465" s="430" t="s">
        <v>3779</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4186</v>
      </c>
      <c r="B1466" s="430">
        <v>1</v>
      </c>
      <c r="C1466" s="430" t="s">
        <v>4187</v>
      </c>
      <c r="D1466" s="430" t="s">
        <v>3781</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4186</v>
      </c>
      <c r="B1467" s="430">
        <v>1</v>
      </c>
      <c r="C1467" s="430" t="s">
        <v>4187</v>
      </c>
      <c r="D1467" s="430" t="s">
        <v>3783</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4186</v>
      </c>
      <c r="B1468" s="430">
        <v>1</v>
      </c>
      <c r="C1468" s="430" t="s">
        <v>4187</v>
      </c>
      <c r="D1468" s="430" t="s">
        <v>4138</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4186</v>
      </c>
      <c r="B1469" s="430">
        <v>1</v>
      </c>
      <c r="C1469" s="430" t="s">
        <v>4187</v>
      </c>
      <c r="D1469" s="430" t="s">
        <v>3785</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4186</v>
      </c>
      <c r="B1470" s="430">
        <v>1</v>
      </c>
      <c r="C1470" s="430" t="s">
        <v>4187</v>
      </c>
      <c r="D1470" s="430" t="s">
        <v>3787</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4186</v>
      </c>
      <c r="B1471" s="430">
        <v>1</v>
      </c>
      <c r="C1471" s="430" t="s">
        <v>4187</v>
      </c>
      <c r="D1471" s="430" t="s">
        <v>3789</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4186</v>
      </c>
      <c r="B1472" s="430">
        <v>1</v>
      </c>
      <c r="C1472" s="430" t="s">
        <v>4187</v>
      </c>
      <c r="D1472" s="430" t="s">
        <v>3791</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4186</v>
      </c>
      <c r="B1473" s="430">
        <v>1</v>
      </c>
      <c r="C1473" s="430" t="s">
        <v>4187</v>
      </c>
      <c r="D1473" s="430" t="s">
        <v>3793</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4186</v>
      </c>
      <c r="B1474" s="430">
        <v>1</v>
      </c>
      <c r="C1474" s="430" t="s">
        <v>4187</v>
      </c>
      <c r="D1474" s="430" t="s">
        <v>3795</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4186</v>
      </c>
      <c r="B1475" s="430">
        <v>1</v>
      </c>
      <c r="C1475" s="430" t="s">
        <v>4187</v>
      </c>
      <c r="D1475" s="430" t="s">
        <v>3797</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4186</v>
      </c>
      <c r="B1476" s="430">
        <v>1</v>
      </c>
      <c r="C1476" s="430" t="s">
        <v>4187</v>
      </c>
      <c r="D1476" s="430" t="s">
        <v>3799</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4186</v>
      </c>
      <c r="B1477" s="430">
        <v>1</v>
      </c>
      <c r="C1477" s="430" t="s">
        <v>4187</v>
      </c>
      <c r="D1477" s="430" t="s">
        <v>3801</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4186</v>
      </c>
      <c r="B1478" s="430">
        <v>1</v>
      </c>
      <c r="C1478" s="430" t="s">
        <v>4187</v>
      </c>
      <c r="D1478" s="430" t="s">
        <v>3803</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4186</v>
      </c>
      <c r="B1479" s="430">
        <v>1</v>
      </c>
      <c r="C1479" s="430" t="s">
        <v>4187</v>
      </c>
      <c r="D1479" s="430" t="s">
        <v>3805</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4186</v>
      </c>
      <c r="B1480" s="430">
        <v>1</v>
      </c>
      <c r="C1480" s="430" t="s">
        <v>4187</v>
      </c>
      <c r="D1480" s="430" t="s">
        <v>3807</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4186</v>
      </c>
      <c r="B1481" s="430">
        <v>1</v>
      </c>
      <c r="C1481" s="430" t="s">
        <v>4187</v>
      </c>
      <c r="D1481" s="430" t="s">
        <v>3809</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4186</v>
      </c>
      <c r="B1482" s="430">
        <v>1</v>
      </c>
      <c r="C1482" s="430" t="s">
        <v>4187</v>
      </c>
      <c r="D1482" s="430" t="s">
        <v>3811</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4186</v>
      </c>
      <c r="B1483" s="430">
        <v>1</v>
      </c>
      <c r="C1483" s="430" t="s">
        <v>4187</v>
      </c>
      <c r="D1483" s="430" t="s">
        <v>4139</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4186</v>
      </c>
      <c r="B1484" s="430">
        <v>1</v>
      </c>
      <c r="C1484" s="430" t="s">
        <v>4187</v>
      </c>
      <c r="D1484" s="430" t="s">
        <v>3813</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4186</v>
      </c>
      <c r="B1485" s="430">
        <v>1</v>
      </c>
      <c r="C1485" s="430" t="s">
        <v>4187</v>
      </c>
      <c r="D1485" s="430" t="s">
        <v>3815</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4186</v>
      </c>
      <c r="B1486" s="430">
        <v>1</v>
      </c>
      <c r="C1486" s="430" t="s">
        <v>4187</v>
      </c>
      <c r="D1486" s="430" t="s">
        <v>3817</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4186</v>
      </c>
      <c r="B1487" s="430">
        <v>1</v>
      </c>
      <c r="C1487" s="430" t="s">
        <v>4187</v>
      </c>
      <c r="D1487" s="430" t="s">
        <v>3819</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4186</v>
      </c>
      <c r="B1488" s="430">
        <v>1</v>
      </c>
      <c r="C1488" s="430" t="s">
        <v>4187</v>
      </c>
      <c r="D1488" s="430" t="s">
        <v>521</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4186</v>
      </c>
      <c r="B1489" s="430">
        <v>1</v>
      </c>
      <c r="C1489" s="430" t="s">
        <v>4187</v>
      </c>
      <c r="D1489" s="430" t="s">
        <v>3822</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4186</v>
      </c>
      <c r="B1490" s="430">
        <v>1</v>
      </c>
      <c r="C1490" s="430" t="s">
        <v>4187</v>
      </c>
      <c r="D1490" s="430" t="s">
        <v>3824</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4186</v>
      </c>
      <c r="B1491" s="430">
        <v>1</v>
      </c>
      <c r="C1491" s="430" t="s">
        <v>4187</v>
      </c>
      <c r="D1491" s="430" t="s">
        <v>3826</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4186</v>
      </c>
      <c r="B1492" s="430">
        <v>1</v>
      </c>
      <c r="C1492" s="430" t="s">
        <v>4187</v>
      </c>
      <c r="D1492" s="430" t="s">
        <v>3828</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4186</v>
      </c>
      <c r="B1493" s="430">
        <v>1</v>
      </c>
      <c r="C1493" s="430" t="s">
        <v>4187</v>
      </c>
      <c r="D1493" s="430" t="s">
        <v>3830</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4186</v>
      </c>
      <c r="B1494" s="430">
        <v>1</v>
      </c>
      <c r="C1494" s="430" t="s">
        <v>4187</v>
      </c>
      <c r="D1494" s="430" t="s">
        <v>3832</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4186</v>
      </c>
      <c r="B1495" s="430">
        <v>1</v>
      </c>
      <c r="C1495" s="430" t="s">
        <v>4187</v>
      </c>
      <c r="D1495" s="430" t="s">
        <v>3834</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4186</v>
      </c>
      <c r="B1496" s="430">
        <v>1</v>
      </c>
      <c r="C1496" s="430" t="s">
        <v>4187</v>
      </c>
      <c r="D1496" s="430" t="s">
        <v>3836</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4186</v>
      </c>
      <c r="B1497" s="430">
        <v>1</v>
      </c>
      <c r="C1497" s="430" t="s">
        <v>4187</v>
      </c>
      <c r="D1497" s="430" t="s">
        <v>3838</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4186</v>
      </c>
      <c r="B1498" s="430">
        <v>1</v>
      </c>
      <c r="C1498" s="430" t="s">
        <v>4187</v>
      </c>
      <c r="D1498" s="430" t="s">
        <v>4140</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4186</v>
      </c>
      <c r="B1499" s="430">
        <v>1</v>
      </c>
      <c r="C1499" s="430" t="s">
        <v>4187</v>
      </c>
      <c r="D1499" s="430" t="s">
        <v>3840</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4186</v>
      </c>
      <c r="B1500" s="430">
        <v>1</v>
      </c>
      <c r="C1500" s="430" t="s">
        <v>4187</v>
      </c>
      <c r="D1500" s="430" t="s">
        <v>3842</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4186</v>
      </c>
      <c r="B1501" s="430">
        <v>1</v>
      </c>
      <c r="C1501" s="430" t="s">
        <v>4187</v>
      </c>
      <c r="D1501" s="430" t="s">
        <v>3844</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4186</v>
      </c>
      <c r="B1502" s="430">
        <v>1</v>
      </c>
      <c r="C1502" s="430" t="s">
        <v>4187</v>
      </c>
      <c r="D1502" s="430" t="s">
        <v>3846</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4186</v>
      </c>
      <c r="B1503" s="430">
        <v>1</v>
      </c>
      <c r="C1503" s="430" t="s">
        <v>4187</v>
      </c>
      <c r="D1503" s="430" t="s">
        <v>3848</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4186</v>
      </c>
      <c r="B1504" s="430">
        <v>1</v>
      </c>
      <c r="C1504" s="430" t="s">
        <v>4187</v>
      </c>
      <c r="D1504" s="430" t="s">
        <v>4141</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4186</v>
      </c>
      <c r="B1505" s="430">
        <v>1</v>
      </c>
      <c r="C1505" s="430" t="s">
        <v>4187</v>
      </c>
      <c r="D1505" s="430" t="s">
        <v>3850</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4186</v>
      </c>
      <c r="B1506" s="430">
        <v>1</v>
      </c>
      <c r="C1506" s="430" t="s">
        <v>4187</v>
      </c>
      <c r="D1506" s="430" t="s">
        <v>3852</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4186</v>
      </c>
      <c r="B1507" s="430">
        <v>1</v>
      </c>
      <c r="C1507" s="430" t="s">
        <v>4187</v>
      </c>
      <c r="D1507" s="430" t="s">
        <v>4142</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4186</v>
      </c>
      <c r="B1508" s="430">
        <v>1</v>
      </c>
      <c r="C1508" s="430" t="s">
        <v>4187</v>
      </c>
      <c r="D1508" s="430" t="s">
        <v>3854</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4186</v>
      </c>
      <c r="B1509" s="430">
        <v>1</v>
      </c>
      <c r="C1509" s="430" t="s">
        <v>4187</v>
      </c>
      <c r="D1509" s="430" t="s">
        <v>3856</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4186</v>
      </c>
      <c r="B1510" s="430">
        <v>1</v>
      </c>
      <c r="C1510" s="430" t="s">
        <v>4187</v>
      </c>
      <c r="D1510" s="430" t="s">
        <v>3858</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4186</v>
      </c>
      <c r="B1511" s="430">
        <v>1</v>
      </c>
      <c r="C1511" s="430" t="s">
        <v>4187</v>
      </c>
      <c r="D1511" s="430" t="s">
        <v>3860</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4186</v>
      </c>
      <c r="B1512" s="430">
        <v>1</v>
      </c>
      <c r="C1512" s="430" t="s">
        <v>4187</v>
      </c>
      <c r="D1512" s="430" t="s">
        <v>3862</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4188</v>
      </c>
      <c r="B1513" s="430">
        <v>1</v>
      </c>
      <c r="C1513" s="430" t="s">
        <v>4189</v>
      </c>
      <c r="D1513" s="430" t="s">
        <v>3765</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4188</v>
      </c>
      <c r="B1514" s="430">
        <v>1</v>
      </c>
      <c r="C1514" s="430" t="s">
        <v>4189</v>
      </c>
      <c r="D1514" s="430" t="s">
        <v>3767</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4188</v>
      </c>
      <c r="B1515" s="430">
        <v>1</v>
      </c>
      <c r="C1515" s="430" t="s">
        <v>4189</v>
      </c>
      <c r="D1515" s="430" t="s">
        <v>3769</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4188</v>
      </c>
      <c r="B1516" s="430">
        <v>1</v>
      </c>
      <c r="C1516" s="430" t="s">
        <v>4189</v>
      </c>
      <c r="D1516" s="430" t="s">
        <v>4137</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4188</v>
      </c>
      <c r="B1517" s="430">
        <v>1</v>
      </c>
      <c r="C1517" s="430" t="s">
        <v>4189</v>
      </c>
      <c r="D1517" s="430" t="s">
        <v>3771</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4188</v>
      </c>
      <c r="B1518" s="430">
        <v>1</v>
      </c>
      <c r="C1518" s="430" t="s">
        <v>4189</v>
      </c>
      <c r="D1518" s="430" t="s">
        <v>3773</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4188</v>
      </c>
      <c r="B1519" s="430">
        <v>1</v>
      </c>
      <c r="C1519" s="430" t="s">
        <v>4189</v>
      </c>
      <c r="D1519" s="430" t="s">
        <v>485</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4188</v>
      </c>
      <c r="B1520" s="430">
        <v>1</v>
      </c>
      <c r="C1520" s="430" t="s">
        <v>4189</v>
      </c>
      <c r="D1520" s="430" t="s">
        <v>3776</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4188</v>
      </c>
      <c r="B1521" s="430">
        <v>1</v>
      </c>
      <c r="C1521" s="430" t="s">
        <v>4189</v>
      </c>
      <c r="D1521" s="430" t="s">
        <v>3778</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4188</v>
      </c>
      <c r="B1522" s="430">
        <v>1</v>
      </c>
      <c r="C1522" s="430" t="s">
        <v>4189</v>
      </c>
      <c r="D1522" s="430" t="s">
        <v>3779</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4188</v>
      </c>
      <c r="B1523" s="430">
        <v>1</v>
      </c>
      <c r="C1523" s="430" t="s">
        <v>4189</v>
      </c>
      <c r="D1523" s="430" t="s">
        <v>3781</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4188</v>
      </c>
      <c r="B1524" s="430">
        <v>1</v>
      </c>
      <c r="C1524" s="430" t="s">
        <v>4189</v>
      </c>
      <c r="D1524" s="430" t="s">
        <v>3783</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4188</v>
      </c>
      <c r="B1525" s="430">
        <v>1</v>
      </c>
      <c r="C1525" s="430" t="s">
        <v>4189</v>
      </c>
      <c r="D1525" s="430" t="s">
        <v>4138</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4188</v>
      </c>
      <c r="B1526" s="430">
        <v>1</v>
      </c>
      <c r="C1526" s="430" t="s">
        <v>4189</v>
      </c>
      <c r="D1526" s="430" t="s">
        <v>3785</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4188</v>
      </c>
      <c r="B1527" s="430">
        <v>1</v>
      </c>
      <c r="C1527" s="430" t="s">
        <v>4189</v>
      </c>
      <c r="D1527" s="430" t="s">
        <v>3787</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4188</v>
      </c>
      <c r="B1528" s="430">
        <v>1</v>
      </c>
      <c r="C1528" s="430" t="s">
        <v>4189</v>
      </c>
      <c r="D1528" s="430" t="s">
        <v>3789</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4188</v>
      </c>
      <c r="B1529" s="430">
        <v>1</v>
      </c>
      <c r="C1529" s="430" t="s">
        <v>4189</v>
      </c>
      <c r="D1529" s="430" t="s">
        <v>3791</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4188</v>
      </c>
      <c r="B1530" s="430">
        <v>1</v>
      </c>
      <c r="C1530" s="430" t="s">
        <v>4189</v>
      </c>
      <c r="D1530" s="430" t="s">
        <v>3793</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4188</v>
      </c>
      <c r="B1531" s="430">
        <v>1</v>
      </c>
      <c r="C1531" s="430" t="s">
        <v>4189</v>
      </c>
      <c r="D1531" s="430" t="s">
        <v>3795</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4188</v>
      </c>
      <c r="B1532" s="430">
        <v>1</v>
      </c>
      <c r="C1532" s="430" t="s">
        <v>4189</v>
      </c>
      <c r="D1532" s="430" t="s">
        <v>3797</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4188</v>
      </c>
      <c r="B1533" s="430">
        <v>1</v>
      </c>
      <c r="C1533" s="430" t="s">
        <v>4189</v>
      </c>
      <c r="D1533" s="430" t="s">
        <v>3799</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4188</v>
      </c>
      <c r="B1534" s="430">
        <v>1</v>
      </c>
      <c r="C1534" s="430" t="s">
        <v>4189</v>
      </c>
      <c r="D1534" s="430" t="s">
        <v>3801</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4188</v>
      </c>
      <c r="B1535" s="430">
        <v>1</v>
      </c>
      <c r="C1535" s="430" t="s">
        <v>4189</v>
      </c>
      <c r="D1535" s="430" t="s">
        <v>3803</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4188</v>
      </c>
      <c r="B1536" s="430">
        <v>1</v>
      </c>
      <c r="C1536" s="430" t="s">
        <v>4189</v>
      </c>
      <c r="D1536" s="430" t="s">
        <v>3805</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4188</v>
      </c>
      <c r="B1537" s="430">
        <v>1</v>
      </c>
      <c r="C1537" s="430" t="s">
        <v>4189</v>
      </c>
      <c r="D1537" s="430" t="s">
        <v>3807</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4188</v>
      </c>
      <c r="B1538" s="430">
        <v>1</v>
      </c>
      <c r="C1538" s="430" t="s">
        <v>4189</v>
      </c>
      <c r="D1538" s="430" t="s">
        <v>3809</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4188</v>
      </c>
      <c r="B1539" s="430">
        <v>1</v>
      </c>
      <c r="C1539" s="430" t="s">
        <v>4189</v>
      </c>
      <c r="D1539" s="430" t="s">
        <v>3811</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4188</v>
      </c>
      <c r="B1540" s="430">
        <v>1</v>
      </c>
      <c r="C1540" s="430" t="s">
        <v>4189</v>
      </c>
      <c r="D1540" s="430" t="s">
        <v>4139</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4188</v>
      </c>
      <c r="B1541" s="430">
        <v>1</v>
      </c>
      <c r="C1541" s="430" t="s">
        <v>4189</v>
      </c>
      <c r="D1541" s="430" t="s">
        <v>3813</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4188</v>
      </c>
      <c r="B1542" s="430">
        <v>1</v>
      </c>
      <c r="C1542" s="430" t="s">
        <v>4189</v>
      </c>
      <c r="D1542" s="430" t="s">
        <v>3815</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4188</v>
      </c>
      <c r="B1543" s="430">
        <v>1</v>
      </c>
      <c r="C1543" s="430" t="s">
        <v>4189</v>
      </c>
      <c r="D1543" s="430" t="s">
        <v>3817</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4188</v>
      </c>
      <c r="B1544" s="430">
        <v>1</v>
      </c>
      <c r="C1544" s="430" t="s">
        <v>4189</v>
      </c>
      <c r="D1544" s="430" t="s">
        <v>3819</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4188</v>
      </c>
      <c r="B1545" s="430">
        <v>1</v>
      </c>
      <c r="C1545" s="430" t="s">
        <v>4189</v>
      </c>
      <c r="D1545" s="430" t="s">
        <v>521</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4188</v>
      </c>
      <c r="B1546" s="430">
        <v>1</v>
      </c>
      <c r="C1546" s="430" t="s">
        <v>4189</v>
      </c>
      <c r="D1546" s="430" t="s">
        <v>3822</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4188</v>
      </c>
      <c r="B1547" s="430">
        <v>1</v>
      </c>
      <c r="C1547" s="430" t="s">
        <v>4189</v>
      </c>
      <c r="D1547" s="430" t="s">
        <v>3824</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4188</v>
      </c>
      <c r="B1548" s="430">
        <v>1</v>
      </c>
      <c r="C1548" s="430" t="s">
        <v>4189</v>
      </c>
      <c r="D1548" s="430" t="s">
        <v>3826</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4188</v>
      </c>
      <c r="B1549" s="430">
        <v>1</v>
      </c>
      <c r="C1549" s="430" t="s">
        <v>4189</v>
      </c>
      <c r="D1549" s="430" t="s">
        <v>3828</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4188</v>
      </c>
      <c r="B1550" s="430">
        <v>1</v>
      </c>
      <c r="C1550" s="430" t="s">
        <v>4189</v>
      </c>
      <c r="D1550" s="430" t="s">
        <v>3830</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4188</v>
      </c>
      <c r="B1551" s="430">
        <v>1</v>
      </c>
      <c r="C1551" s="430" t="s">
        <v>4189</v>
      </c>
      <c r="D1551" s="430" t="s">
        <v>3832</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4188</v>
      </c>
      <c r="B1552" s="430">
        <v>1</v>
      </c>
      <c r="C1552" s="430" t="s">
        <v>4189</v>
      </c>
      <c r="D1552" s="430" t="s">
        <v>3834</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4188</v>
      </c>
      <c r="B1553" s="430">
        <v>1</v>
      </c>
      <c r="C1553" s="430" t="s">
        <v>4189</v>
      </c>
      <c r="D1553" s="430" t="s">
        <v>3836</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4188</v>
      </c>
      <c r="B1554" s="430">
        <v>1</v>
      </c>
      <c r="C1554" s="430" t="s">
        <v>4189</v>
      </c>
      <c r="D1554" s="430" t="s">
        <v>3838</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4188</v>
      </c>
      <c r="B1555" s="430">
        <v>1</v>
      </c>
      <c r="C1555" s="430" t="s">
        <v>4189</v>
      </c>
      <c r="D1555" s="430" t="s">
        <v>4140</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4188</v>
      </c>
      <c r="B1556" s="430">
        <v>1</v>
      </c>
      <c r="C1556" s="430" t="s">
        <v>4189</v>
      </c>
      <c r="D1556" s="430" t="s">
        <v>3840</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4188</v>
      </c>
      <c r="B1557" s="430">
        <v>1</v>
      </c>
      <c r="C1557" s="430" t="s">
        <v>4189</v>
      </c>
      <c r="D1557" s="430" t="s">
        <v>3842</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4188</v>
      </c>
      <c r="B1558" s="430">
        <v>1</v>
      </c>
      <c r="C1558" s="430" t="s">
        <v>4189</v>
      </c>
      <c r="D1558" s="430" t="s">
        <v>3844</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4188</v>
      </c>
      <c r="B1559" s="430">
        <v>1</v>
      </c>
      <c r="C1559" s="430" t="s">
        <v>4189</v>
      </c>
      <c r="D1559" s="430" t="s">
        <v>3846</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4188</v>
      </c>
      <c r="B1560" s="430">
        <v>1</v>
      </c>
      <c r="C1560" s="430" t="s">
        <v>4189</v>
      </c>
      <c r="D1560" s="430" t="s">
        <v>3848</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4188</v>
      </c>
      <c r="B1561" s="430">
        <v>1</v>
      </c>
      <c r="C1561" s="430" t="s">
        <v>4189</v>
      </c>
      <c r="D1561" s="430" t="s">
        <v>4141</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4188</v>
      </c>
      <c r="B1562" s="430">
        <v>1</v>
      </c>
      <c r="C1562" s="430" t="s">
        <v>4189</v>
      </c>
      <c r="D1562" s="430" t="s">
        <v>3850</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4188</v>
      </c>
      <c r="B1563" s="430">
        <v>1</v>
      </c>
      <c r="C1563" s="430" t="s">
        <v>4189</v>
      </c>
      <c r="D1563" s="430" t="s">
        <v>3852</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4188</v>
      </c>
      <c r="B1564" s="430">
        <v>1</v>
      </c>
      <c r="C1564" s="430" t="s">
        <v>4189</v>
      </c>
      <c r="D1564" s="430" t="s">
        <v>4142</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4188</v>
      </c>
      <c r="B1565" s="430">
        <v>1</v>
      </c>
      <c r="C1565" s="430" t="s">
        <v>4189</v>
      </c>
      <c r="D1565" s="430" t="s">
        <v>3854</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4188</v>
      </c>
      <c r="B1566" s="430">
        <v>1</v>
      </c>
      <c r="C1566" s="430" t="s">
        <v>4189</v>
      </c>
      <c r="D1566" s="430" t="s">
        <v>3856</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4188</v>
      </c>
      <c r="B1567" s="430">
        <v>1</v>
      </c>
      <c r="C1567" s="430" t="s">
        <v>4189</v>
      </c>
      <c r="D1567" s="430" t="s">
        <v>3858</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4188</v>
      </c>
      <c r="B1568" s="430">
        <v>1</v>
      </c>
      <c r="C1568" s="430" t="s">
        <v>4189</v>
      </c>
      <c r="D1568" s="430" t="s">
        <v>3860</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4188</v>
      </c>
      <c r="B1569" s="430">
        <v>1</v>
      </c>
      <c r="C1569" s="430" t="s">
        <v>4189</v>
      </c>
      <c r="D1569" s="430" t="s">
        <v>3862</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4190</v>
      </c>
      <c r="B1570" s="430">
        <v>1</v>
      </c>
      <c r="C1570" s="430" t="s">
        <v>4191</v>
      </c>
      <c r="D1570" s="430" t="s">
        <v>3765</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4190</v>
      </c>
      <c r="B1571" s="430">
        <v>1</v>
      </c>
      <c r="C1571" s="430" t="s">
        <v>4191</v>
      </c>
      <c r="D1571" s="430" t="s">
        <v>3767</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4190</v>
      </c>
      <c r="B1572" s="430">
        <v>1</v>
      </c>
      <c r="C1572" s="430" t="s">
        <v>4191</v>
      </c>
      <c r="D1572" s="430" t="s">
        <v>3769</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4190</v>
      </c>
      <c r="B1573" s="430">
        <v>1</v>
      </c>
      <c r="C1573" s="430" t="s">
        <v>4191</v>
      </c>
      <c r="D1573" s="430" t="s">
        <v>4137</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4190</v>
      </c>
      <c r="B1574" s="430">
        <v>1</v>
      </c>
      <c r="C1574" s="430" t="s">
        <v>4191</v>
      </c>
      <c r="D1574" s="430" t="s">
        <v>3771</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4190</v>
      </c>
      <c r="B1575" s="430">
        <v>1</v>
      </c>
      <c r="C1575" s="430" t="s">
        <v>4191</v>
      </c>
      <c r="D1575" s="430" t="s">
        <v>3773</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4190</v>
      </c>
      <c r="B1576" s="430">
        <v>1</v>
      </c>
      <c r="C1576" s="430" t="s">
        <v>4191</v>
      </c>
      <c r="D1576" s="430" t="s">
        <v>485</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4190</v>
      </c>
      <c r="B1577" s="430">
        <v>1</v>
      </c>
      <c r="C1577" s="430" t="s">
        <v>4191</v>
      </c>
      <c r="D1577" s="430" t="s">
        <v>3776</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4190</v>
      </c>
      <c r="B1578" s="430">
        <v>1</v>
      </c>
      <c r="C1578" s="430" t="s">
        <v>4191</v>
      </c>
      <c r="D1578" s="430" t="s">
        <v>3778</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4190</v>
      </c>
      <c r="B1579" s="430">
        <v>1</v>
      </c>
      <c r="C1579" s="430" t="s">
        <v>4191</v>
      </c>
      <c r="D1579" s="430" t="s">
        <v>3779</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4190</v>
      </c>
      <c r="B1580" s="430">
        <v>1</v>
      </c>
      <c r="C1580" s="430" t="s">
        <v>4191</v>
      </c>
      <c r="D1580" s="430" t="s">
        <v>3781</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4190</v>
      </c>
      <c r="B1581" s="430">
        <v>1</v>
      </c>
      <c r="C1581" s="430" t="s">
        <v>4191</v>
      </c>
      <c r="D1581" s="430" t="s">
        <v>3783</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4190</v>
      </c>
      <c r="B1582" s="430">
        <v>1</v>
      </c>
      <c r="C1582" s="430" t="s">
        <v>4191</v>
      </c>
      <c r="D1582" s="430" t="s">
        <v>4138</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4190</v>
      </c>
      <c r="B1583" s="430">
        <v>1</v>
      </c>
      <c r="C1583" s="430" t="s">
        <v>4191</v>
      </c>
      <c r="D1583" s="430" t="s">
        <v>3785</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4190</v>
      </c>
      <c r="B1584" s="430">
        <v>1</v>
      </c>
      <c r="C1584" s="430" t="s">
        <v>4191</v>
      </c>
      <c r="D1584" s="430" t="s">
        <v>3787</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4190</v>
      </c>
      <c r="B1585" s="430">
        <v>1</v>
      </c>
      <c r="C1585" s="430" t="s">
        <v>4191</v>
      </c>
      <c r="D1585" s="430" t="s">
        <v>3789</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4190</v>
      </c>
      <c r="B1586" s="430">
        <v>1</v>
      </c>
      <c r="C1586" s="430" t="s">
        <v>4191</v>
      </c>
      <c r="D1586" s="430" t="s">
        <v>3791</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4190</v>
      </c>
      <c r="B1587" s="430">
        <v>1</v>
      </c>
      <c r="C1587" s="430" t="s">
        <v>4191</v>
      </c>
      <c r="D1587" s="430" t="s">
        <v>3793</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4190</v>
      </c>
      <c r="B1588" s="430">
        <v>1</v>
      </c>
      <c r="C1588" s="430" t="s">
        <v>4191</v>
      </c>
      <c r="D1588" s="430" t="s">
        <v>3795</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4190</v>
      </c>
      <c r="B1589" s="430">
        <v>1</v>
      </c>
      <c r="C1589" s="430" t="s">
        <v>4191</v>
      </c>
      <c r="D1589" s="430" t="s">
        <v>3797</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4190</v>
      </c>
      <c r="B1590" s="430">
        <v>1</v>
      </c>
      <c r="C1590" s="430" t="s">
        <v>4191</v>
      </c>
      <c r="D1590" s="430" t="s">
        <v>3799</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4190</v>
      </c>
      <c r="B1591" s="430">
        <v>1</v>
      </c>
      <c r="C1591" s="430" t="s">
        <v>4191</v>
      </c>
      <c r="D1591" s="430" t="s">
        <v>3801</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4190</v>
      </c>
      <c r="B1592" s="430">
        <v>1</v>
      </c>
      <c r="C1592" s="430" t="s">
        <v>4191</v>
      </c>
      <c r="D1592" s="430" t="s">
        <v>3803</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4190</v>
      </c>
      <c r="B1593" s="430">
        <v>1</v>
      </c>
      <c r="C1593" s="430" t="s">
        <v>4191</v>
      </c>
      <c r="D1593" s="430" t="s">
        <v>3805</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4190</v>
      </c>
      <c r="B1594" s="430">
        <v>1</v>
      </c>
      <c r="C1594" s="430" t="s">
        <v>4191</v>
      </c>
      <c r="D1594" s="430" t="s">
        <v>3807</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4190</v>
      </c>
      <c r="B1595" s="430">
        <v>1</v>
      </c>
      <c r="C1595" s="430" t="s">
        <v>4191</v>
      </c>
      <c r="D1595" s="430" t="s">
        <v>3809</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4190</v>
      </c>
      <c r="B1596" s="430">
        <v>1</v>
      </c>
      <c r="C1596" s="430" t="s">
        <v>4191</v>
      </c>
      <c r="D1596" s="430" t="s">
        <v>3811</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4190</v>
      </c>
      <c r="B1597" s="430">
        <v>1</v>
      </c>
      <c r="C1597" s="430" t="s">
        <v>4191</v>
      </c>
      <c r="D1597" s="430" t="s">
        <v>4139</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4190</v>
      </c>
      <c r="B1598" s="430">
        <v>1</v>
      </c>
      <c r="C1598" s="430" t="s">
        <v>4191</v>
      </c>
      <c r="D1598" s="430" t="s">
        <v>3813</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4190</v>
      </c>
      <c r="B1599" s="430">
        <v>1</v>
      </c>
      <c r="C1599" s="430" t="s">
        <v>4191</v>
      </c>
      <c r="D1599" s="430" t="s">
        <v>3815</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4190</v>
      </c>
      <c r="B1600" s="430">
        <v>1</v>
      </c>
      <c r="C1600" s="430" t="s">
        <v>4191</v>
      </c>
      <c r="D1600" s="430" t="s">
        <v>3817</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4190</v>
      </c>
      <c r="B1601" s="430">
        <v>1</v>
      </c>
      <c r="C1601" s="430" t="s">
        <v>4191</v>
      </c>
      <c r="D1601" s="430" t="s">
        <v>3819</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4190</v>
      </c>
      <c r="B1602" s="430">
        <v>1</v>
      </c>
      <c r="C1602" s="430" t="s">
        <v>4191</v>
      </c>
      <c r="D1602" s="430" t="s">
        <v>521</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4190</v>
      </c>
      <c r="B1603" s="430">
        <v>1</v>
      </c>
      <c r="C1603" s="430" t="s">
        <v>4191</v>
      </c>
      <c r="D1603" s="430" t="s">
        <v>3822</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4190</v>
      </c>
      <c r="B1604" s="430">
        <v>1</v>
      </c>
      <c r="C1604" s="430" t="s">
        <v>4191</v>
      </c>
      <c r="D1604" s="430" t="s">
        <v>3824</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4190</v>
      </c>
      <c r="B1605" s="430">
        <v>1</v>
      </c>
      <c r="C1605" s="430" t="s">
        <v>4191</v>
      </c>
      <c r="D1605" s="430" t="s">
        <v>3826</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4190</v>
      </c>
      <c r="B1606" s="430">
        <v>1</v>
      </c>
      <c r="C1606" s="430" t="s">
        <v>4191</v>
      </c>
      <c r="D1606" s="430" t="s">
        <v>3828</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4190</v>
      </c>
      <c r="B1607" s="430">
        <v>1</v>
      </c>
      <c r="C1607" s="430" t="s">
        <v>4191</v>
      </c>
      <c r="D1607" s="430" t="s">
        <v>3830</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4190</v>
      </c>
      <c r="B1608" s="430">
        <v>1</v>
      </c>
      <c r="C1608" s="430" t="s">
        <v>4191</v>
      </c>
      <c r="D1608" s="430" t="s">
        <v>4192</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4190</v>
      </c>
      <c r="B1609" s="430">
        <v>1</v>
      </c>
      <c r="C1609" s="430" t="s">
        <v>4191</v>
      </c>
      <c r="D1609" s="430" t="s">
        <v>3832</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4190</v>
      </c>
      <c r="B1610" s="430">
        <v>1</v>
      </c>
      <c r="C1610" s="430" t="s">
        <v>4191</v>
      </c>
      <c r="D1610" s="430" t="s">
        <v>3834</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4190</v>
      </c>
      <c r="B1611" s="430">
        <v>1</v>
      </c>
      <c r="C1611" s="430" t="s">
        <v>4191</v>
      </c>
      <c r="D1611" s="430" t="s">
        <v>3836</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4190</v>
      </c>
      <c r="B1612" s="430">
        <v>1</v>
      </c>
      <c r="C1612" s="430" t="s">
        <v>4191</v>
      </c>
      <c r="D1612" s="430" t="s">
        <v>3838</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4190</v>
      </c>
      <c r="B1613" s="430">
        <v>1</v>
      </c>
      <c r="C1613" s="430" t="s">
        <v>4191</v>
      </c>
      <c r="D1613" s="430" t="s">
        <v>4140</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4190</v>
      </c>
      <c r="B1614" s="430">
        <v>1</v>
      </c>
      <c r="C1614" s="430" t="s">
        <v>4191</v>
      </c>
      <c r="D1614" s="430" t="s">
        <v>3840</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4190</v>
      </c>
      <c r="B1615" s="430">
        <v>1</v>
      </c>
      <c r="C1615" s="430" t="s">
        <v>4191</v>
      </c>
      <c r="D1615" s="430" t="s">
        <v>3842</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4190</v>
      </c>
      <c r="B1616" s="430">
        <v>1</v>
      </c>
      <c r="C1616" s="430" t="s">
        <v>4191</v>
      </c>
      <c r="D1616" s="430" t="s">
        <v>3844</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4190</v>
      </c>
      <c r="B1617" s="430">
        <v>1</v>
      </c>
      <c r="C1617" s="430" t="s">
        <v>4191</v>
      </c>
      <c r="D1617" s="430" t="s">
        <v>3846</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4190</v>
      </c>
      <c r="B1618" s="430">
        <v>1</v>
      </c>
      <c r="C1618" s="430" t="s">
        <v>4191</v>
      </c>
      <c r="D1618" s="430" t="s">
        <v>3848</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4190</v>
      </c>
      <c r="B1619" s="430">
        <v>1</v>
      </c>
      <c r="C1619" s="430" t="s">
        <v>4191</v>
      </c>
      <c r="D1619" s="430" t="s">
        <v>4141</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4190</v>
      </c>
      <c r="B1620" s="430">
        <v>1</v>
      </c>
      <c r="C1620" s="430" t="s">
        <v>4191</v>
      </c>
      <c r="D1620" s="430" t="s">
        <v>3850</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4190</v>
      </c>
      <c r="B1621" s="430">
        <v>1</v>
      </c>
      <c r="C1621" s="430" t="s">
        <v>4191</v>
      </c>
      <c r="D1621" s="430" t="s">
        <v>3852</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4190</v>
      </c>
      <c r="B1622" s="430">
        <v>1</v>
      </c>
      <c r="C1622" s="430" t="s">
        <v>4191</v>
      </c>
      <c r="D1622" s="430" t="s">
        <v>4142</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4190</v>
      </c>
      <c r="B1623" s="430">
        <v>1</v>
      </c>
      <c r="C1623" s="430" t="s">
        <v>4191</v>
      </c>
      <c r="D1623" s="430" t="s">
        <v>3854</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4190</v>
      </c>
      <c r="B1624" s="430">
        <v>1</v>
      </c>
      <c r="C1624" s="430" t="s">
        <v>4191</v>
      </c>
      <c r="D1624" s="430" t="s">
        <v>3856</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4190</v>
      </c>
      <c r="B1625" s="430">
        <v>1</v>
      </c>
      <c r="C1625" s="430" t="s">
        <v>4191</v>
      </c>
      <c r="D1625" s="430" t="s">
        <v>3858</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4190</v>
      </c>
      <c r="B1626" s="430">
        <v>1</v>
      </c>
      <c r="C1626" s="430" t="s">
        <v>4191</v>
      </c>
      <c r="D1626" s="430" t="s">
        <v>3860</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4190</v>
      </c>
      <c r="B1627" s="430">
        <v>1</v>
      </c>
      <c r="C1627" s="430" t="s">
        <v>4191</v>
      </c>
      <c r="D1627" s="430" t="s">
        <v>3862</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4193</v>
      </c>
      <c r="B1628" s="430">
        <v>1</v>
      </c>
      <c r="C1628" s="430" t="s">
        <v>4194</v>
      </c>
      <c r="D1628" s="430" t="s">
        <v>3765</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4193</v>
      </c>
      <c r="B1629" s="430">
        <v>1</v>
      </c>
      <c r="C1629" s="430" t="s">
        <v>4194</v>
      </c>
      <c r="D1629" s="430" t="s">
        <v>3767</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4193</v>
      </c>
      <c r="B1630" s="430">
        <v>1</v>
      </c>
      <c r="C1630" s="430" t="s">
        <v>4194</v>
      </c>
      <c r="D1630" s="430" t="s">
        <v>3769</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4193</v>
      </c>
      <c r="B1631" s="430">
        <v>1</v>
      </c>
      <c r="C1631" s="430" t="s">
        <v>4194</v>
      </c>
      <c r="D1631" s="430" t="s">
        <v>4137</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4193</v>
      </c>
      <c r="B1632" s="430">
        <v>1</v>
      </c>
      <c r="C1632" s="430" t="s">
        <v>4194</v>
      </c>
      <c r="D1632" s="430" t="s">
        <v>3771</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4193</v>
      </c>
      <c r="B1633" s="430">
        <v>1</v>
      </c>
      <c r="C1633" s="430" t="s">
        <v>4194</v>
      </c>
      <c r="D1633" s="430" t="s">
        <v>3773</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4193</v>
      </c>
      <c r="B1634" s="430">
        <v>1</v>
      </c>
      <c r="C1634" s="430" t="s">
        <v>4194</v>
      </c>
      <c r="D1634" s="430" t="s">
        <v>485</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4193</v>
      </c>
      <c r="B1635" s="430">
        <v>1</v>
      </c>
      <c r="C1635" s="430" t="s">
        <v>4194</v>
      </c>
      <c r="D1635" s="430" t="s">
        <v>3776</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4193</v>
      </c>
      <c r="B1636" s="430">
        <v>1</v>
      </c>
      <c r="C1636" s="430" t="s">
        <v>4194</v>
      </c>
      <c r="D1636" s="430" t="s">
        <v>3778</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4193</v>
      </c>
      <c r="B1637" s="430">
        <v>1</v>
      </c>
      <c r="C1637" s="430" t="s">
        <v>4194</v>
      </c>
      <c r="D1637" s="430" t="s">
        <v>3779</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4193</v>
      </c>
      <c r="B1638" s="430">
        <v>1</v>
      </c>
      <c r="C1638" s="430" t="s">
        <v>4194</v>
      </c>
      <c r="D1638" s="430" t="s">
        <v>3781</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4193</v>
      </c>
      <c r="B1639" s="430">
        <v>1</v>
      </c>
      <c r="C1639" s="430" t="s">
        <v>4194</v>
      </c>
      <c r="D1639" s="430" t="s">
        <v>3783</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4193</v>
      </c>
      <c r="B1640" s="430">
        <v>1</v>
      </c>
      <c r="C1640" s="430" t="s">
        <v>4194</v>
      </c>
      <c r="D1640" s="430" t="s">
        <v>4138</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4193</v>
      </c>
      <c r="B1641" s="430">
        <v>1</v>
      </c>
      <c r="C1641" s="430" t="s">
        <v>4194</v>
      </c>
      <c r="D1641" s="430" t="s">
        <v>3785</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4193</v>
      </c>
      <c r="B1642" s="430">
        <v>1</v>
      </c>
      <c r="C1642" s="430" t="s">
        <v>4194</v>
      </c>
      <c r="D1642" s="430" t="s">
        <v>3787</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4193</v>
      </c>
      <c r="B1643" s="430">
        <v>1</v>
      </c>
      <c r="C1643" s="430" t="s">
        <v>4194</v>
      </c>
      <c r="D1643" s="430" t="s">
        <v>3789</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4193</v>
      </c>
      <c r="B1644" s="430">
        <v>1</v>
      </c>
      <c r="C1644" s="430" t="s">
        <v>4194</v>
      </c>
      <c r="D1644" s="430" t="s">
        <v>3791</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4193</v>
      </c>
      <c r="B1645" s="430">
        <v>1</v>
      </c>
      <c r="C1645" s="430" t="s">
        <v>4194</v>
      </c>
      <c r="D1645" s="430" t="s">
        <v>3793</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4193</v>
      </c>
      <c r="B1646" s="430">
        <v>1</v>
      </c>
      <c r="C1646" s="430" t="s">
        <v>4194</v>
      </c>
      <c r="D1646" s="430" t="s">
        <v>3795</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4193</v>
      </c>
      <c r="B1647" s="430">
        <v>1</v>
      </c>
      <c r="C1647" s="430" t="s">
        <v>4194</v>
      </c>
      <c r="D1647" s="430" t="s">
        <v>3797</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4193</v>
      </c>
      <c r="B1648" s="430">
        <v>1</v>
      </c>
      <c r="C1648" s="430" t="s">
        <v>4194</v>
      </c>
      <c r="D1648" s="430" t="s">
        <v>3799</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4193</v>
      </c>
      <c r="B1649" s="430">
        <v>1</v>
      </c>
      <c r="C1649" s="430" t="s">
        <v>4194</v>
      </c>
      <c r="D1649" s="430" t="s">
        <v>3801</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4193</v>
      </c>
      <c r="B1650" s="430">
        <v>1</v>
      </c>
      <c r="C1650" s="430" t="s">
        <v>4194</v>
      </c>
      <c r="D1650" s="430" t="s">
        <v>3803</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4193</v>
      </c>
      <c r="B1651" s="430">
        <v>1</v>
      </c>
      <c r="C1651" s="430" t="s">
        <v>4194</v>
      </c>
      <c r="D1651" s="430" t="s">
        <v>3805</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4193</v>
      </c>
      <c r="B1652" s="430">
        <v>1</v>
      </c>
      <c r="C1652" s="430" t="s">
        <v>4194</v>
      </c>
      <c r="D1652" s="430" t="s">
        <v>3807</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4193</v>
      </c>
      <c r="B1653" s="430">
        <v>1</v>
      </c>
      <c r="C1653" s="430" t="s">
        <v>4194</v>
      </c>
      <c r="D1653" s="430" t="s">
        <v>3809</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4193</v>
      </c>
      <c r="B1654" s="430">
        <v>1</v>
      </c>
      <c r="C1654" s="430" t="s">
        <v>4194</v>
      </c>
      <c r="D1654" s="430" t="s">
        <v>3811</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4193</v>
      </c>
      <c r="B1655" s="430">
        <v>1</v>
      </c>
      <c r="C1655" s="430" t="s">
        <v>4194</v>
      </c>
      <c r="D1655" s="430" t="s">
        <v>4139</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4193</v>
      </c>
      <c r="B1656" s="430">
        <v>1</v>
      </c>
      <c r="C1656" s="430" t="s">
        <v>4194</v>
      </c>
      <c r="D1656" s="430" t="s">
        <v>3813</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4193</v>
      </c>
      <c r="B1657" s="430">
        <v>1</v>
      </c>
      <c r="C1657" s="430" t="s">
        <v>4194</v>
      </c>
      <c r="D1657" s="430" t="s">
        <v>3815</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4193</v>
      </c>
      <c r="B1658" s="430">
        <v>1</v>
      </c>
      <c r="C1658" s="430" t="s">
        <v>4194</v>
      </c>
      <c r="D1658" s="430" t="s">
        <v>3817</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4193</v>
      </c>
      <c r="B1659" s="430">
        <v>1</v>
      </c>
      <c r="C1659" s="430" t="s">
        <v>4194</v>
      </c>
      <c r="D1659" s="430" t="s">
        <v>3819</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4193</v>
      </c>
      <c r="B1660" s="430">
        <v>1</v>
      </c>
      <c r="C1660" s="430" t="s">
        <v>4194</v>
      </c>
      <c r="D1660" s="430" t="s">
        <v>521</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4193</v>
      </c>
      <c r="B1661" s="430">
        <v>1</v>
      </c>
      <c r="C1661" s="430" t="s">
        <v>4194</v>
      </c>
      <c r="D1661" s="430" t="s">
        <v>3822</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4193</v>
      </c>
      <c r="B1662" s="430">
        <v>1</v>
      </c>
      <c r="C1662" s="430" t="s">
        <v>4194</v>
      </c>
      <c r="D1662" s="430" t="s">
        <v>3824</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4193</v>
      </c>
      <c r="B1663" s="430">
        <v>1</v>
      </c>
      <c r="C1663" s="430" t="s">
        <v>4194</v>
      </c>
      <c r="D1663" s="430" t="s">
        <v>3826</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4193</v>
      </c>
      <c r="B1664" s="430">
        <v>1</v>
      </c>
      <c r="C1664" s="430" t="s">
        <v>4194</v>
      </c>
      <c r="D1664" s="430" t="s">
        <v>3828</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4193</v>
      </c>
      <c r="B1665" s="430">
        <v>1</v>
      </c>
      <c r="C1665" s="430" t="s">
        <v>4194</v>
      </c>
      <c r="D1665" s="430" t="s">
        <v>3830</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4193</v>
      </c>
      <c r="B1666" s="430">
        <v>1</v>
      </c>
      <c r="C1666" s="430" t="s">
        <v>4194</v>
      </c>
      <c r="D1666" s="430" t="s">
        <v>3832</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4193</v>
      </c>
      <c r="B1667" s="430">
        <v>1</v>
      </c>
      <c r="C1667" s="430" t="s">
        <v>4194</v>
      </c>
      <c r="D1667" s="430" t="s">
        <v>3834</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4193</v>
      </c>
      <c r="B1668" s="430">
        <v>1</v>
      </c>
      <c r="C1668" s="430" t="s">
        <v>4194</v>
      </c>
      <c r="D1668" s="430" t="s">
        <v>3836</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4193</v>
      </c>
      <c r="B1669" s="430">
        <v>1</v>
      </c>
      <c r="C1669" s="430" t="s">
        <v>4194</v>
      </c>
      <c r="D1669" s="430" t="s">
        <v>3838</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4193</v>
      </c>
      <c r="B1670" s="430">
        <v>1</v>
      </c>
      <c r="C1670" s="430" t="s">
        <v>4194</v>
      </c>
      <c r="D1670" s="430" t="s">
        <v>4140</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4193</v>
      </c>
      <c r="B1671" s="430">
        <v>1</v>
      </c>
      <c r="C1671" s="430" t="s">
        <v>4194</v>
      </c>
      <c r="D1671" s="430" t="s">
        <v>3840</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4193</v>
      </c>
      <c r="B1672" s="430">
        <v>1</v>
      </c>
      <c r="C1672" s="430" t="s">
        <v>4194</v>
      </c>
      <c r="D1672" s="430" t="s">
        <v>3842</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4193</v>
      </c>
      <c r="B1673" s="430">
        <v>1</v>
      </c>
      <c r="C1673" s="430" t="s">
        <v>4194</v>
      </c>
      <c r="D1673" s="430" t="s">
        <v>3844</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4193</v>
      </c>
      <c r="B1674" s="430">
        <v>1</v>
      </c>
      <c r="C1674" s="430" t="s">
        <v>4194</v>
      </c>
      <c r="D1674" s="430" t="s">
        <v>3846</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4193</v>
      </c>
      <c r="B1675" s="430">
        <v>1</v>
      </c>
      <c r="C1675" s="430" t="s">
        <v>4194</v>
      </c>
      <c r="D1675" s="430" t="s">
        <v>3848</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4193</v>
      </c>
      <c r="B1676" s="430">
        <v>1</v>
      </c>
      <c r="C1676" s="430" t="s">
        <v>4194</v>
      </c>
      <c r="D1676" s="430" t="s">
        <v>4141</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4193</v>
      </c>
      <c r="B1677" s="430">
        <v>1</v>
      </c>
      <c r="C1677" s="430" t="s">
        <v>4194</v>
      </c>
      <c r="D1677" s="430" t="s">
        <v>3850</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4193</v>
      </c>
      <c r="B1678" s="430">
        <v>1</v>
      </c>
      <c r="C1678" s="430" t="s">
        <v>4194</v>
      </c>
      <c r="D1678" s="430" t="s">
        <v>3852</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4193</v>
      </c>
      <c r="B1679" s="430">
        <v>1</v>
      </c>
      <c r="C1679" s="430" t="s">
        <v>4194</v>
      </c>
      <c r="D1679" s="430" t="s">
        <v>4142</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4193</v>
      </c>
      <c r="B1680" s="430">
        <v>1</v>
      </c>
      <c r="C1680" s="430" t="s">
        <v>4194</v>
      </c>
      <c r="D1680" s="430" t="s">
        <v>3854</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4193</v>
      </c>
      <c r="B1681" s="430">
        <v>1</v>
      </c>
      <c r="C1681" s="430" t="s">
        <v>4194</v>
      </c>
      <c r="D1681" s="430" t="s">
        <v>3856</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4193</v>
      </c>
      <c r="B1682" s="430">
        <v>1</v>
      </c>
      <c r="C1682" s="430" t="s">
        <v>4194</v>
      </c>
      <c r="D1682" s="430" t="s">
        <v>3858</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4193</v>
      </c>
      <c r="B1683" s="430">
        <v>1</v>
      </c>
      <c r="C1683" s="430" t="s">
        <v>4194</v>
      </c>
      <c r="D1683" s="430" t="s">
        <v>3860</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4193</v>
      </c>
      <c r="B1684" s="430">
        <v>1</v>
      </c>
      <c r="C1684" s="430" t="s">
        <v>4194</v>
      </c>
      <c r="D1684" s="430" t="s">
        <v>3862</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4195</v>
      </c>
      <c r="B1685" s="430">
        <v>1</v>
      </c>
      <c r="C1685" s="430" t="s">
        <v>4196</v>
      </c>
      <c r="D1685" s="430" t="s">
        <v>3765</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4195</v>
      </c>
      <c r="B1686" s="430">
        <v>1</v>
      </c>
      <c r="C1686" s="430" t="s">
        <v>4196</v>
      </c>
      <c r="D1686" s="430" t="s">
        <v>3767</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4195</v>
      </c>
      <c r="B1687" s="430">
        <v>1</v>
      </c>
      <c r="C1687" s="430" t="s">
        <v>4196</v>
      </c>
      <c r="D1687" s="430" t="s">
        <v>3769</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4195</v>
      </c>
      <c r="B1688" s="430">
        <v>1</v>
      </c>
      <c r="C1688" s="430" t="s">
        <v>4196</v>
      </c>
      <c r="D1688" s="430" t="s">
        <v>4137</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4195</v>
      </c>
      <c r="B1689" s="430">
        <v>1</v>
      </c>
      <c r="C1689" s="430" t="s">
        <v>4196</v>
      </c>
      <c r="D1689" s="430" t="s">
        <v>3771</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4195</v>
      </c>
      <c r="B1690" s="430">
        <v>1</v>
      </c>
      <c r="C1690" s="430" t="s">
        <v>4196</v>
      </c>
      <c r="D1690" s="430" t="s">
        <v>3773</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4195</v>
      </c>
      <c r="B1691" s="430">
        <v>1</v>
      </c>
      <c r="C1691" s="430" t="s">
        <v>4196</v>
      </c>
      <c r="D1691" s="430" t="s">
        <v>485</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4195</v>
      </c>
      <c r="B1692" s="430">
        <v>1</v>
      </c>
      <c r="C1692" s="430" t="s">
        <v>4196</v>
      </c>
      <c r="D1692" s="430" t="s">
        <v>3776</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4195</v>
      </c>
      <c r="B1693" s="430">
        <v>1</v>
      </c>
      <c r="C1693" s="430" t="s">
        <v>4196</v>
      </c>
      <c r="D1693" s="430" t="s">
        <v>3778</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4195</v>
      </c>
      <c r="B1694" s="430">
        <v>1</v>
      </c>
      <c r="C1694" s="430" t="s">
        <v>4196</v>
      </c>
      <c r="D1694" s="430" t="s">
        <v>3779</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4195</v>
      </c>
      <c r="B1695" s="430">
        <v>1</v>
      </c>
      <c r="C1695" s="430" t="s">
        <v>4196</v>
      </c>
      <c r="D1695" s="430" t="s">
        <v>3781</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4195</v>
      </c>
      <c r="B1696" s="430">
        <v>1</v>
      </c>
      <c r="C1696" s="430" t="s">
        <v>4196</v>
      </c>
      <c r="D1696" s="430" t="s">
        <v>4197</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4195</v>
      </c>
      <c r="B1697" s="430">
        <v>1</v>
      </c>
      <c r="C1697" s="430" t="s">
        <v>4196</v>
      </c>
      <c r="D1697" s="430" t="s">
        <v>3783</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4195</v>
      </c>
      <c r="B1698" s="430">
        <v>1</v>
      </c>
      <c r="C1698" s="430" t="s">
        <v>4196</v>
      </c>
      <c r="D1698" s="430" t="s">
        <v>4138</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4195</v>
      </c>
      <c r="B1699" s="430">
        <v>1</v>
      </c>
      <c r="C1699" s="430" t="s">
        <v>4196</v>
      </c>
      <c r="D1699" s="430" t="s">
        <v>3785</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4195</v>
      </c>
      <c r="B1700" s="430">
        <v>1</v>
      </c>
      <c r="C1700" s="430" t="s">
        <v>4196</v>
      </c>
      <c r="D1700" s="430" t="s">
        <v>3787</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4195</v>
      </c>
      <c r="B1701" s="430">
        <v>1</v>
      </c>
      <c r="C1701" s="430" t="s">
        <v>4196</v>
      </c>
      <c r="D1701" s="430" t="s">
        <v>3789</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4195</v>
      </c>
      <c r="B1702" s="430">
        <v>1</v>
      </c>
      <c r="C1702" s="430" t="s">
        <v>4196</v>
      </c>
      <c r="D1702" s="430" t="s">
        <v>3791</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4195</v>
      </c>
      <c r="B1703" s="430">
        <v>1</v>
      </c>
      <c r="C1703" s="430" t="s">
        <v>4196</v>
      </c>
      <c r="D1703" s="430" t="s">
        <v>3793</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4195</v>
      </c>
      <c r="B1704" s="430">
        <v>1</v>
      </c>
      <c r="C1704" s="430" t="s">
        <v>4196</v>
      </c>
      <c r="D1704" s="430" t="s">
        <v>3795</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4195</v>
      </c>
      <c r="B1705" s="430">
        <v>1</v>
      </c>
      <c r="C1705" s="430" t="s">
        <v>4196</v>
      </c>
      <c r="D1705" s="430" t="s">
        <v>3797</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4195</v>
      </c>
      <c r="B1706" s="430">
        <v>1</v>
      </c>
      <c r="C1706" s="430" t="s">
        <v>4196</v>
      </c>
      <c r="D1706" s="430" t="s">
        <v>3799</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4195</v>
      </c>
      <c r="B1707" s="430">
        <v>1</v>
      </c>
      <c r="C1707" s="430" t="s">
        <v>4196</v>
      </c>
      <c r="D1707" s="430" t="s">
        <v>3801</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4195</v>
      </c>
      <c r="B1708" s="430">
        <v>1</v>
      </c>
      <c r="C1708" s="430" t="s">
        <v>4196</v>
      </c>
      <c r="D1708" s="430" t="s">
        <v>3803</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4195</v>
      </c>
      <c r="B1709" s="430">
        <v>1</v>
      </c>
      <c r="C1709" s="430" t="s">
        <v>4196</v>
      </c>
      <c r="D1709" s="430" t="s">
        <v>3805</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4195</v>
      </c>
      <c r="B1710" s="430">
        <v>1</v>
      </c>
      <c r="C1710" s="430" t="s">
        <v>4196</v>
      </c>
      <c r="D1710" s="430" t="s">
        <v>4198</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4195</v>
      </c>
      <c r="B1711" s="430">
        <v>1</v>
      </c>
      <c r="C1711" s="430" t="s">
        <v>4196</v>
      </c>
      <c r="D1711" s="430" t="s">
        <v>3807</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4195</v>
      </c>
      <c r="B1712" s="430">
        <v>1</v>
      </c>
      <c r="C1712" s="430" t="s">
        <v>4196</v>
      </c>
      <c r="D1712" s="430" t="s">
        <v>3809</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4195</v>
      </c>
      <c r="B1713" s="430">
        <v>1</v>
      </c>
      <c r="C1713" s="430" t="s">
        <v>4196</v>
      </c>
      <c r="D1713" s="430" t="s">
        <v>3811</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4195</v>
      </c>
      <c r="B1714" s="430">
        <v>1</v>
      </c>
      <c r="C1714" s="430" t="s">
        <v>4196</v>
      </c>
      <c r="D1714" s="430" t="s">
        <v>4139</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4195</v>
      </c>
      <c r="B1715" s="430">
        <v>1</v>
      </c>
      <c r="C1715" s="430" t="s">
        <v>4196</v>
      </c>
      <c r="D1715" s="430" t="s">
        <v>3813</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4195</v>
      </c>
      <c r="B1716" s="430">
        <v>1</v>
      </c>
      <c r="C1716" s="430" t="s">
        <v>4196</v>
      </c>
      <c r="D1716" s="430" t="s">
        <v>3815</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4195</v>
      </c>
      <c r="B1717" s="430">
        <v>1</v>
      </c>
      <c r="C1717" s="430" t="s">
        <v>4196</v>
      </c>
      <c r="D1717" s="430" t="s">
        <v>3817</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4195</v>
      </c>
      <c r="B1718" s="430">
        <v>1</v>
      </c>
      <c r="C1718" s="430" t="s">
        <v>4196</v>
      </c>
      <c r="D1718" s="430" t="s">
        <v>3819</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4195</v>
      </c>
      <c r="B1719" s="430">
        <v>1</v>
      </c>
      <c r="C1719" s="430" t="s">
        <v>4196</v>
      </c>
      <c r="D1719" s="430" t="s">
        <v>521</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4195</v>
      </c>
      <c r="B1720" s="430">
        <v>1</v>
      </c>
      <c r="C1720" s="430" t="s">
        <v>4196</v>
      </c>
      <c r="D1720" s="430" t="s">
        <v>3822</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4195</v>
      </c>
      <c r="B1721" s="430">
        <v>1</v>
      </c>
      <c r="C1721" s="430" t="s">
        <v>4196</v>
      </c>
      <c r="D1721" s="430" t="s">
        <v>3824</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4195</v>
      </c>
      <c r="B1722" s="430">
        <v>1</v>
      </c>
      <c r="C1722" s="430" t="s">
        <v>4196</v>
      </c>
      <c r="D1722" s="430" t="s">
        <v>3826</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4195</v>
      </c>
      <c r="B1723" s="430">
        <v>1</v>
      </c>
      <c r="C1723" s="430" t="s">
        <v>4196</v>
      </c>
      <c r="D1723" s="430" t="s">
        <v>3828</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4195</v>
      </c>
      <c r="B1724" s="430">
        <v>1</v>
      </c>
      <c r="C1724" s="430" t="s">
        <v>4196</v>
      </c>
      <c r="D1724" s="430" t="s">
        <v>3830</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4195</v>
      </c>
      <c r="B1725" s="430">
        <v>1</v>
      </c>
      <c r="C1725" s="430" t="s">
        <v>4196</v>
      </c>
      <c r="D1725" s="430" t="s">
        <v>3832</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4195</v>
      </c>
      <c r="B1726" s="430">
        <v>1</v>
      </c>
      <c r="C1726" s="430" t="s">
        <v>4196</v>
      </c>
      <c r="D1726" s="430" t="s">
        <v>3834</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4195</v>
      </c>
      <c r="B1727" s="430">
        <v>1</v>
      </c>
      <c r="C1727" s="430" t="s">
        <v>4196</v>
      </c>
      <c r="D1727" s="430" t="s">
        <v>3836</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4195</v>
      </c>
      <c r="B1728" s="430">
        <v>1</v>
      </c>
      <c r="C1728" s="430" t="s">
        <v>4196</v>
      </c>
      <c r="D1728" s="430" t="s">
        <v>3838</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4195</v>
      </c>
      <c r="B1729" s="430">
        <v>1</v>
      </c>
      <c r="C1729" s="430" t="s">
        <v>4196</v>
      </c>
      <c r="D1729" s="430" t="s">
        <v>4140</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4195</v>
      </c>
      <c r="B1730" s="430">
        <v>1</v>
      </c>
      <c r="C1730" s="430" t="s">
        <v>4196</v>
      </c>
      <c r="D1730" s="430" t="s">
        <v>4199</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4195</v>
      </c>
      <c r="B1731" s="430">
        <v>1</v>
      </c>
      <c r="C1731" s="430" t="s">
        <v>4196</v>
      </c>
      <c r="D1731" s="430" t="s">
        <v>3840</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4195</v>
      </c>
      <c r="B1732" s="430">
        <v>1</v>
      </c>
      <c r="C1732" s="430" t="s">
        <v>4196</v>
      </c>
      <c r="D1732" s="430" t="s">
        <v>3842</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4195</v>
      </c>
      <c r="B1733" s="430">
        <v>1</v>
      </c>
      <c r="C1733" s="430" t="s">
        <v>4196</v>
      </c>
      <c r="D1733" s="430" t="s">
        <v>3844</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4195</v>
      </c>
      <c r="B1734" s="430">
        <v>1</v>
      </c>
      <c r="C1734" s="430" t="s">
        <v>4196</v>
      </c>
      <c r="D1734" s="430" t="s">
        <v>3846</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4195</v>
      </c>
      <c r="B1735" s="430">
        <v>1</v>
      </c>
      <c r="C1735" s="430" t="s">
        <v>4196</v>
      </c>
      <c r="D1735" s="430" t="s">
        <v>3848</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4195</v>
      </c>
      <c r="B1736" s="430">
        <v>1</v>
      </c>
      <c r="C1736" s="430" t="s">
        <v>4196</v>
      </c>
      <c r="D1736" s="430" t="s">
        <v>3850</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4195</v>
      </c>
      <c r="B1737" s="430">
        <v>1</v>
      </c>
      <c r="C1737" s="430" t="s">
        <v>4196</v>
      </c>
      <c r="D1737" s="430" t="s">
        <v>3852</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4195</v>
      </c>
      <c r="B1738" s="430">
        <v>1</v>
      </c>
      <c r="C1738" s="430" t="s">
        <v>4196</v>
      </c>
      <c r="D1738" s="430" t="s">
        <v>4142</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4195</v>
      </c>
      <c r="B1739" s="430">
        <v>1</v>
      </c>
      <c r="C1739" s="430" t="s">
        <v>4196</v>
      </c>
      <c r="D1739" s="430" t="s">
        <v>3854</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4195</v>
      </c>
      <c r="B1740" s="430">
        <v>1</v>
      </c>
      <c r="C1740" s="430" t="s">
        <v>4196</v>
      </c>
      <c r="D1740" s="430" t="s">
        <v>3856</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4195</v>
      </c>
      <c r="B1741" s="430">
        <v>1</v>
      </c>
      <c r="C1741" s="430" t="s">
        <v>4196</v>
      </c>
      <c r="D1741" s="430" t="s">
        <v>3858</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4195</v>
      </c>
      <c r="B1742" s="430">
        <v>1</v>
      </c>
      <c r="C1742" s="430" t="s">
        <v>4196</v>
      </c>
      <c r="D1742" s="430" t="s">
        <v>3860</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4195</v>
      </c>
      <c r="B1743" s="430">
        <v>1</v>
      </c>
      <c r="C1743" s="430" t="s">
        <v>4196</v>
      </c>
      <c r="D1743" s="430" t="s">
        <v>3862</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4200</v>
      </c>
      <c r="B1744" s="430">
        <v>1</v>
      </c>
      <c r="C1744" s="430" t="s">
        <v>4201</v>
      </c>
      <c r="D1744" s="430" t="s">
        <v>3765</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4200</v>
      </c>
      <c r="B1745" s="430">
        <v>1</v>
      </c>
      <c r="C1745" s="430" t="s">
        <v>4201</v>
      </c>
      <c r="D1745" s="430" t="s">
        <v>3767</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4200</v>
      </c>
      <c r="B1746" s="430">
        <v>1</v>
      </c>
      <c r="C1746" s="430" t="s">
        <v>4201</v>
      </c>
      <c r="D1746" s="430" t="s">
        <v>3769</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4200</v>
      </c>
      <c r="B1747" s="430">
        <v>1</v>
      </c>
      <c r="C1747" s="430" t="s">
        <v>4201</v>
      </c>
      <c r="D1747" s="430" t="s">
        <v>4137</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4200</v>
      </c>
      <c r="B1748" s="430">
        <v>1</v>
      </c>
      <c r="C1748" s="430" t="s">
        <v>4201</v>
      </c>
      <c r="D1748" s="430" t="s">
        <v>3771</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4200</v>
      </c>
      <c r="B1749" s="430">
        <v>1</v>
      </c>
      <c r="C1749" s="430" t="s">
        <v>4201</v>
      </c>
      <c r="D1749" s="430" t="s">
        <v>3773</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4200</v>
      </c>
      <c r="B1750" s="430">
        <v>1</v>
      </c>
      <c r="C1750" s="430" t="s">
        <v>4201</v>
      </c>
      <c r="D1750" s="430" t="s">
        <v>485</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4200</v>
      </c>
      <c r="B1751" s="430">
        <v>1</v>
      </c>
      <c r="C1751" s="430" t="s">
        <v>4201</v>
      </c>
      <c r="D1751" s="430" t="s">
        <v>3776</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4200</v>
      </c>
      <c r="B1752" s="430">
        <v>1</v>
      </c>
      <c r="C1752" s="430" t="s">
        <v>4201</v>
      </c>
      <c r="D1752" s="430" t="s">
        <v>3778</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4200</v>
      </c>
      <c r="B1753" s="430">
        <v>1</v>
      </c>
      <c r="C1753" s="430" t="s">
        <v>4201</v>
      </c>
      <c r="D1753" s="430" t="s">
        <v>3779</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4200</v>
      </c>
      <c r="B1754" s="430">
        <v>1</v>
      </c>
      <c r="C1754" s="430" t="s">
        <v>4201</v>
      </c>
      <c r="D1754" s="430" t="s">
        <v>3781</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4200</v>
      </c>
      <c r="B1755" s="430">
        <v>1</v>
      </c>
      <c r="C1755" s="430" t="s">
        <v>4201</v>
      </c>
      <c r="D1755" s="430" t="s">
        <v>3783</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4200</v>
      </c>
      <c r="B1756" s="430">
        <v>1</v>
      </c>
      <c r="C1756" s="430" t="s">
        <v>4201</v>
      </c>
      <c r="D1756" s="430" t="s">
        <v>4138</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4200</v>
      </c>
      <c r="B1757" s="430">
        <v>1</v>
      </c>
      <c r="C1757" s="430" t="s">
        <v>4201</v>
      </c>
      <c r="D1757" s="430" t="s">
        <v>3785</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4200</v>
      </c>
      <c r="B1758" s="430">
        <v>1</v>
      </c>
      <c r="C1758" s="430" t="s">
        <v>4201</v>
      </c>
      <c r="D1758" s="430" t="s">
        <v>3787</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4200</v>
      </c>
      <c r="B1759" s="430">
        <v>1</v>
      </c>
      <c r="C1759" s="430" t="s">
        <v>4201</v>
      </c>
      <c r="D1759" s="430" t="s">
        <v>3789</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4200</v>
      </c>
      <c r="B1760" s="430">
        <v>1</v>
      </c>
      <c r="C1760" s="430" t="s">
        <v>4201</v>
      </c>
      <c r="D1760" s="430" t="s">
        <v>3791</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4200</v>
      </c>
      <c r="B1761" s="430">
        <v>1</v>
      </c>
      <c r="C1761" s="430" t="s">
        <v>4201</v>
      </c>
      <c r="D1761" s="430" t="s">
        <v>3793</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4200</v>
      </c>
      <c r="B1762" s="430">
        <v>1</v>
      </c>
      <c r="C1762" s="430" t="s">
        <v>4201</v>
      </c>
      <c r="D1762" s="430" t="s">
        <v>3795</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4200</v>
      </c>
      <c r="B1763" s="430">
        <v>1</v>
      </c>
      <c r="C1763" s="430" t="s">
        <v>4201</v>
      </c>
      <c r="D1763" s="430" t="s">
        <v>3797</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4200</v>
      </c>
      <c r="B1764" s="430">
        <v>1</v>
      </c>
      <c r="C1764" s="430" t="s">
        <v>4201</v>
      </c>
      <c r="D1764" s="430" t="s">
        <v>3799</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4200</v>
      </c>
      <c r="B1765" s="430">
        <v>1</v>
      </c>
      <c r="C1765" s="430" t="s">
        <v>4201</v>
      </c>
      <c r="D1765" s="430" t="s">
        <v>3801</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4200</v>
      </c>
      <c r="B1766" s="430">
        <v>1</v>
      </c>
      <c r="C1766" s="430" t="s">
        <v>4201</v>
      </c>
      <c r="D1766" s="430" t="s">
        <v>3803</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4200</v>
      </c>
      <c r="B1767" s="430">
        <v>1</v>
      </c>
      <c r="C1767" s="430" t="s">
        <v>4201</v>
      </c>
      <c r="D1767" s="430" t="s">
        <v>3805</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4200</v>
      </c>
      <c r="B1768" s="430">
        <v>1</v>
      </c>
      <c r="C1768" s="430" t="s">
        <v>4201</v>
      </c>
      <c r="D1768" s="430" t="s">
        <v>3807</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4200</v>
      </c>
      <c r="B1769" s="430">
        <v>1</v>
      </c>
      <c r="C1769" s="430" t="s">
        <v>4201</v>
      </c>
      <c r="D1769" s="430" t="s">
        <v>3809</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4200</v>
      </c>
      <c r="B1770" s="430">
        <v>1</v>
      </c>
      <c r="C1770" s="430" t="s">
        <v>4201</v>
      </c>
      <c r="D1770" s="430" t="s">
        <v>3811</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4200</v>
      </c>
      <c r="B1771" s="430">
        <v>1</v>
      </c>
      <c r="C1771" s="430" t="s">
        <v>4201</v>
      </c>
      <c r="D1771" s="430" t="s">
        <v>4139</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4200</v>
      </c>
      <c r="B1772" s="430">
        <v>1</v>
      </c>
      <c r="C1772" s="430" t="s">
        <v>4201</v>
      </c>
      <c r="D1772" s="430" t="s">
        <v>3813</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4200</v>
      </c>
      <c r="B1773" s="430">
        <v>1</v>
      </c>
      <c r="C1773" s="430" t="s">
        <v>4201</v>
      </c>
      <c r="D1773" s="430" t="s">
        <v>3815</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4200</v>
      </c>
      <c r="B1774" s="430">
        <v>1</v>
      </c>
      <c r="C1774" s="430" t="s">
        <v>4201</v>
      </c>
      <c r="D1774" s="430" t="s">
        <v>3817</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4200</v>
      </c>
      <c r="B1775" s="430">
        <v>1</v>
      </c>
      <c r="C1775" s="430" t="s">
        <v>4201</v>
      </c>
      <c r="D1775" s="430" t="s">
        <v>3819</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4200</v>
      </c>
      <c r="B1776" s="430">
        <v>1</v>
      </c>
      <c r="C1776" s="430" t="s">
        <v>4201</v>
      </c>
      <c r="D1776" s="430" t="s">
        <v>521</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4200</v>
      </c>
      <c r="B1777" s="430">
        <v>1</v>
      </c>
      <c r="C1777" s="430" t="s">
        <v>4201</v>
      </c>
      <c r="D1777" s="430" t="s">
        <v>3822</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4200</v>
      </c>
      <c r="B1778" s="430">
        <v>1</v>
      </c>
      <c r="C1778" s="430" t="s">
        <v>4201</v>
      </c>
      <c r="D1778" s="430" t="s">
        <v>3824</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4200</v>
      </c>
      <c r="B1779" s="430">
        <v>1</v>
      </c>
      <c r="C1779" s="430" t="s">
        <v>4201</v>
      </c>
      <c r="D1779" s="430" t="s">
        <v>3826</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4200</v>
      </c>
      <c r="B1780" s="430">
        <v>1</v>
      </c>
      <c r="C1780" s="430" t="s">
        <v>4201</v>
      </c>
      <c r="D1780" s="430" t="s">
        <v>3828</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4200</v>
      </c>
      <c r="B1781" s="430">
        <v>1</v>
      </c>
      <c r="C1781" s="430" t="s">
        <v>4201</v>
      </c>
      <c r="D1781" s="430" t="s">
        <v>3830</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4200</v>
      </c>
      <c r="B1782" s="430">
        <v>1</v>
      </c>
      <c r="C1782" s="430" t="s">
        <v>4201</v>
      </c>
      <c r="D1782" s="430" t="s">
        <v>3832</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4200</v>
      </c>
      <c r="B1783" s="430">
        <v>1</v>
      </c>
      <c r="C1783" s="430" t="s">
        <v>4201</v>
      </c>
      <c r="D1783" s="430" t="s">
        <v>3834</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4200</v>
      </c>
      <c r="B1784" s="430">
        <v>1</v>
      </c>
      <c r="C1784" s="430" t="s">
        <v>4201</v>
      </c>
      <c r="D1784" s="430" t="s">
        <v>3836</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4200</v>
      </c>
      <c r="B1785" s="430">
        <v>1</v>
      </c>
      <c r="C1785" s="430" t="s">
        <v>4201</v>
      </c>
      <c r="D1785" s="430" t="s">
        <v>3838</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4200</v>
      </c>
      <c r="B1786" s="430">
        <v>1</v>
      </c>
      <c r="C1786" s="430" t="s">
        <v>4201</v>
      </c>
      <c r="D1786" s="430" t="s">
        <v>4140</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4200</v>
      </c>
      <c r="B1787" s="430">
        <v>1</v>
      </c>
      <c r="C1787" s="430" t="s">
        <v>4201</v>
      </c>
      <c r="D1787" s="430" t="s">
        <v>3840</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4200</v>
      </c>
      <c r="B1788" s="430">
        <v>1</v>
      </c>
      <c r="C1788" s="430" t="s">
        <v>4201</v>
      </c>
      <c r="D1788" s="430" t="s">
        <v>3842</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4200</v>
      </c>
      <c r="B1789" s="430">
        <v>1</v>
      </c>
      <c r="C1789" s="430" t="s">
        <v>4201</v>
      </c>
      <c r="D1789" s="430" t="s">
        <v>3844</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4200</v>
      </c>
      <c r="B1790" s="430">
        <v>1</v>
      </c>
      <c r="C1790" s="430" t="s">
        <v>4201</v>
      </c>
      <c r="D1790" s="430" t="s">
        <v>3846</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4200</v>
      </c>
      <c r="B1791" s="430">
        <v>1</v>
      </c>
      <c r="C1791" s="430" t="s">
        <v>4201</v>
      </c>
      <c r="D1791" s="430" t="s">
        <v>3848</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4200</v>
      </c>
      <c r="B1792" s="430">
        <v>1</v>
      </c>
      <c r="C1792" s="430" t="s">
        <v>4201</v>
      </c>
      <c r="D1792" s="430" t="s">
        <v>3850</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4200</v>
      </c>
      <c r="B1793" s="430">
        <v>1</v>
      </c>
      <c r="C1793" s="430" t="s">
        <v>4201</v>
      </c>
      <c r="D1793" s="430" t="s">
        <v>3852</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4200</v>
      </c>
      <c r="B1794" s="430">
        <v>1</v>
      </c>
      <c r="C1794" s="430" t="s">
        <v>4201</v>
      </c>
      <c r="D1794" s="430" t="s">
        <v>4142</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4200</v>
      </c>
      <c r="B1795" s="430">
        <v>1</v>
      </c>
      <c r="C1795" s="430" t="s">
        <v>4201</v>
      </c>
      <c r="D1795" s="430" t="s">
        <v>3854</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4200</v>
      </c>
      <c r="B1796" s="430">
        <v>1</v>
      </c>
      <c r="C1796" s="430" t="s">
        <v>4201</v>
      </c>
      <c r="D1796" s="430" t="s">
        <v>3856</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4200</v>
      </c>
      <c r="B1797" s="430">
        <v>1</v>
      </c>
      <c r="C1797" s="430" t="s">
        <v>4201</v>
      </c>
      <c r="D1797" s="430" t="s">
        <v>3858</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4200</v>
      </c>
      <c r="B1798" s="430">
        <v>1</v>
      </c>
      <c r="C1798" s="430" t="s">
        <v>4201</v>
      </c>
      <c r="D1798" s="430" t="s">
        <v>3860</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4200</v>
      </c>
      <c r="B1799" s="430">
        <v>1</v>
      </c>
      <c r="C1799" s="430" t="s">
        <v>4201</v>
      </c>
      <c r="D1799" s="430" t="s">
        <v>3862</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4202</v>
      </c>
      <c r="B1800" s="430">
        <v>1</v>
      </c>
      <c r="C1800" s="430" t="s">
        <v>4203</v>
      </c>
      <c r="D1800" s="430" t="s">
        <v>3765</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4202</v>
      </c>
      <c r="B1801" s="430">
        <v>1</v>
      </c>
      <c r="C1801" s="430" t="s">
        <v>4203</v>
      </c>
      <c r="D1801" s="430" t="s">
        <v>3767</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4202</v>
      </c>
      <c r="B1802" s="430">
        <v>1</v>
      </c>
      <c r="C1802" s="430" t="s">
        <v>4203</v>
      </c>
      <c r="D1802" s="430" t="s">
        <v>3769</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4202</v>
      </c>
      <c r="B1803" s="430">
        <v>1</v>
      </c>
      <c r="C1803" s="430" t="s">
        <v>4203</v>
      </c>
      <c r="D1803" s="430" t="s">
        <v>3771</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4202</v>
      </c>
      <c r="B1804" s="430">
        <v>1</v>
      </c>
      <c r="C1804" s="430" t="s">
        <v>4203</v>
      </c>
      <c r="D1804" s="430" t="s">
        <v>3773</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4202</v>
      </c>
      <c r="B1805" s="430">
        <v>1</v>
      </c>
      <c r="C1805" s="430" t="s">
        <v>4203</v>
      </c>
      <c r="D1805" s="430" t="s">
        <v>485</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4202</v>
      </c>
      <c r="B1806" s="430">
        <v>1</v>
      </c>
      <c r="C1806" s="430" t="s">
        <v>4203</v>
      </c>
      <c r="D1806" s="430" t="s">
        <v>3776</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4202</v>
      </c>
      <c r="B1807" s="430">
        <v>1</v>
      </c>
      <c r="C1807" s="430" t="s">
        <v>4203</v>
      </c>
      <c r="D1807" s="430" t="s">
        <v>3778</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4202</v>
      </c>
      <c r="B1808" s="430">
        <v>1</v>
      </c>
      <c r="C1808" s="430" t="s">
        <v>4203</v>
      </c>
      <c r="D1808" s="430" t="s">
        <v>3779</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4202</v>
      </c>
      <c r="B1809" s="430">
        <v>1</v>
      </c>
      <c r="C1809" s="430" t="s">
        <v>4203</v>
      </c>
      <c r="D1809" s="430" t="s">
        <v>3781</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4202</v>
      </c>
      <c r="B1810" s="430">
        <v>1</v>
      </c>
      <c r="C1810" s="430" t="s">
        <v>4203</v>
      </c>
      <c r="D1810" s="430" t="s">
        <v>3783</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4202</v>
      </c>
      <c r="B1811" s="430">
        <v>1</v>
      </c>
      <c r="C1811" s="430" t="s">
        <v>4203</v>
      </c>
      <c r="D1811" s="430" t="s">
        <v>3785</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4202</v>
      </c>
      <c r="B1812" s="430">
        <v>1</v>
      </c>
      <c r="C1812" s="430" t="s">
        <v>4203</v>
      </c>
      <c r="D1812" s="430" t="s">
        <v>3787</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4202</v>
      </c>
      <c r="B1813" s="430">
        <v>1</v>
      </c>
      <c r="C1813" s="430" t="s">
        <v>4203</v>
      </c>
      <c r="D1813" s="430" t="s">
        <v>3789</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4202</v>
      </c>
      <c r="B1814" s="430">
        <v>1</v>
      </c>
      <c r="C1814" s="430" t="s">
        <v>4203</v>
      </c>
      <c r="D1814" s="430" t="s">
        <v>3791</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4202</v>
      </c>
      <c r="B1815" s="430">
        <v>1</v>
      </c>
      <c r="C1815" s="430" t="s">
        <v>4203</v>
      </c>
      <c r="D1815" s="430" t="s">
        <v>3793</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4202</v>
      </c>
      <c r="B1816" s="430">
        <v>1</v>
      </c>
      <c r="C1816" s="430" t="s">
        <v>4203</v>
      </c>
      <c r="D1816" s="430" t="s">
        <v>3795</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4202</v>
      </c>
      <c r="B1817" s="430">
        <v>1</v>
      </c>
      <c r="C1817" s="430" t="s">
        <v>4203</v>
      </c>
      <c r="D1817" s="430" t="s">
        <v>3797</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4202</v>
      </c>
      <c r="B1818" s="430">
        <v>1</v>
      </c>
      <c r="C1818" s="430" t="s">
        <v>4203</v>
      </c>
      <c r="D1818" s="430" t="s">
        <v>3799</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4202</v>
      </c>
      <c r="B1819" s="430">
        <v>1</v>
      </c>
      <c r="C1819" s="430" t="s">
        <v>4203</v>
      </c>
      <c r="D1819" s="430" t="s">
        <v>3801</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4202</v>
      </c>
      <c r="B1820" s="430">
        <v>1</v>
      </c>
      <c r="C1820" s="430" t="s">
        <v>4203</v>
      </c>
      <c r="D1820" s="430" t="s">
        <v>3803</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4202</v>
      </c>
      <c r="B1821" s="430">
        <v>1</v>
      </c>
      <c r="C1821" s="430" t="s">
        <v>4203</v>
      </c>
      <c r="D1821" s="430" t="s">
        <v>3805</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4202</v>
      </c>
      <c r="B1822" s="430">
        <v>1</v>
      </c>
      <c r="C1822" s="430" t="s">
        <v>4203</v>
      </c>
      <c r="D1822" s="430" t="s">
        <v>3807</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4202</v>
      </c>
      <c r="B1823" s="430">
        <v>1</v>
      </c>
      <c r="C1823" s="430" t="s">
        <v>4203</v>
      </c>
      <c r="D1823" s="430" t="s">
        <v>3809</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4202</v>
      </c>
      <c r="B1824" s="430">
        <v>1</v>
      </c>
      <c r="C1824" s="430" t="s">
        <v>4203</v>
      </c>
      <c r="D1824" s="430" t="s">
        <v>3811</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4202</v>
      </c>
      <c r="B1825" s="430">
        <v>1</v>
      </c>
      <c r="C1825" s="430" t="s">
        <v>4203</v>
      </c>
      <c r="D1825" s="430" t="s">
        <v>3813</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4202</v>
      </c>
      <c r="B1826" s="430">
        <v>1</v>
      </c>
      <c r="C1826" s="430" t="s">
        <v>4203</v>
      </c>
      <c r="D1826" s="430" t="s">
        <v>3815</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4202</v>
      </c>
      <c r="B1827" s="430">
        <v>1</v>
      </c>
      <c r="C1827" s="430" t="s">
        <v>4203</v>
      </c>
      <c r="D1827" s="430" t="s">
        <v>3817</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4202</v>
      </c>
      <c r="B1828" s="430">
        <v>1</v>
      </c>
      <c r="C1828" s="430" t="s">
        <v>4203</v>
      </c>
      <c r="D1828" s="430" t="s">
        <v>3819</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4202</v>
      </c>
      <c r="B1829" s="430">
        <v>1</v>
      </c>
      <c r="C1829" s="430" t="s">
        <v>4203</v>
      </c>
      <c r="D1829" s="430" t="s">
        <v>521</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4202</v>
      </c>
      <c r="B1830" s="430">
        <v>1</v>
      </c>
      <c r="C1830" s="430" t="s">
        <v>4203</v>
      </c>
      <c r="D1830" s="430" t="s">
        <v>3822</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4202</v>
      </c>
      <c r="B1831" s="430">
        <v>1</v>
      </c>
      <c r="C1831" s="430" t="s">
        <v>4203</v>
      </c>
      <c r="D1831" s="430" t="s">
        <v>3824</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4202</v>
      </c>
      <c r="B1832" s="430">
        <v>1</v>
      </c>
      <c r="C1832" s="430" t="s">
        <v>4203</v>
      </c>
      <c r="D1832" s="430" t="s">
        <v>3826</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4202</v>
      </c>
      <c r="B1833" s="430">
        <v>1</v>
      </c>
      <c r="C1833" s="430" t="s">
        <v>4203</v>
      </c>
      <c r="D1833" s="430" t="s">
        <v>3828</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4202</v>
      </c>
      <c r="B1834" s="430">
        <v>1</v>
      </c>
      <c r="C1834" s="430" t="s">
        <v>4203</v>
      </c>
      <c r="D1834" s="430" t="s">
        <v>3830</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4202</v>
      </c>
      <c r="B1835" s="430">
        <v>1</v>
      </c>
      <c r="C1835" s="430" t="s">
        <v>4203</v>
      </c>
      <c r="D1835" s="430" t="s">
        <v>3832</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4202</v>
      </c>
      <c r="B1836" s="430">
        <v>1</v>
      </c>
      <c r="C1836" s="430" t="s">
        <v>4203</v>
      </c>
      <c r="D1836" s="430" t="s">
        <v>3834</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4202</v>
      </c>
      <c r="B1837" s="430">
        <v>1</v>
      </c>
      <c r="C1837" s="430" t="s">
        <v>4203</v>
      </c>
      <c r="D1837" s="430" t="s">
        <v>3836</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4202</v>
      </c>
      <c r="B1838" s="430">
        <v>1</v>
      </c>
      <c r="C1838" s="430" t="s">
        <v>4203</v>
      </c>
      <c r="D1838" s="430" t="s">
        <v>3838</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4202</v>
      </c>
      <c r="B1839" s="430">
        <v>1</v>
      </c>
      <c r="C1839" s="430" t="s">
        <v>4203</v>
      </c>
      <c r="D1839" s="430" t="s">
        <v>3840</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4202</v>
      </c>
      <c r="B1840" s="430">
        <v>1</v>
      </c>
      <c r="C1840" s="430" t="s">
        <v>4203</v>
      </c>
      <c r="D1840" s="430" t="s">
        <v>3842</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4202</v>
      </c>
      <c r="B1841" s="430">
        <v>1</v>
      </c>
      <c r="C1841" s="430" t="s">
        <v>4203</v>
      </c>
      <c r="D1841" s="430" t="s">
        <v>3844</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4202</v>
      </c>
      <c r="B1842" s="430">
        <v>1</v>
      </c>
      <c r="C1842" s="430" t="s">
        <v>4203</v>
      </c>
      <c r="D1842" s="430" t="s">
        <v>3846</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4202</v>
      </c>
      <c r="B1843" s="430">
        <v>1</v>
      </c>
      <c r="C1843" s="430" t="s">
        <v>4203</v>
      </c>
      <c r="D1843" s="430" t="s">
        <v>3848</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4202</v>
      </c>
      <c r="B1844" s="430">
        <v>1</v>
      </c>
      <c r="C1844" s="430" t="s">
        <v>4203</v>
      </c>
      <c r="D1844" s="430" t="s">
        <v>3850</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4202</v>
      </c>
      <c r="B1845" s="430">
        <v>1</v>
      </c>
      <c r="C1845" s="430" t="s">
        <v>4203</v>
      </c>
      <c r="D1845" s="430" t="s">
        <v>3852</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4202</v>
      </c>
      <c r="B1846" s="430">
        <v>1</v>
      </c>
      <c r="C1846" s="430" t="s">
        <v>4203</v>
      </c>
      <c r="D1846" s="430" t="s">
        <v>3854</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4202</v>
      </c>
      <c r="B1847" s="430">
        <v>1</v>
      </c>
      <c r="C1847" s="430" t="s">
        <v>4203</v>
      </c>
      <c r="D1847" s="430" t="s">
        <v>3856</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4202</v>
      </c>
      <c r="B1848" s="430">
        <v>1</v>
      </c>
      <c r="C1848" s="430" t="s">
        <v>4203</v>
      </c>
      <c r="D1848" s="430" t="s">
        <v>3858</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4202</v>
      </c>
      <c r="B1849" s="430">
        <v>1</v>
      </c>
      <c r="C1849" s="430" t="s">
        <v>4203</v>
      </c>
      <c r="D1849" s="430" t="s">
        <v>3860</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4202</v>
      </c>
      <c r="B1850" s="430">
        <v>1</v>
      </c>
      <c r="C1850" s="430" t="s">
        <v>4203</v>
      </c>
      <c r="D1850" s="430" t="s">
        <v>3862</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4204</v>
      </c>
      <c r="B1851" s="430">
        <v>1</v>
      </c>
      <c r="C1851" s="430" t="s">
        <v>4205</v>
      </c>
      <c r="D1851" s="430" t="s">
        <v>3765</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4204</v>
      </c>
      <c r="B1852" s="430">
        <v>1</v>
      </c>
      <c r="C1852" s="430" t="s">
        <v>4205</v>
      </c>
      <c r="D1852" s="430" t="s">
        <v>3767</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4204</v>
      </c>
      <c r="B1853" s="430">
        <v>1</v>
      </c>
      <c r="C1853" s="430" t="s">
        <v>4205</v>
      </c>
      <c r="D1853" s="430" t="s">
        <v>3769</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4204</v>
      </c>
      <c r="B1854" s="430">
        <v>1</v>
      </c>
      <c r="C1854" s="430" t="s">
        <v>4205</v>
      </c>
      <c r="D1854" s="430" t="s">
        <v>3771</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4204</v>
      </c>
      <c r="B1855" s="430">
        <v>1</v>
      </c>
      <c r="C1855" s="430" t="s">
        <v>4205</v>
      </c>
      <c r="D1855" s="430" t="s">
        <v>3773</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4204</v>
      </c>
      <c r="B1856" s="430">
        <v>1</v>
      </c>
      <c r="C1856" s="430" t="s">
        <v>4205</v>
      </c>
      <c r="D1856" s="430" t="s">
        <v>485</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4204</v>
      </c>
      <c r="B1857" s="430">
        <v>1</v>
      </c>
      <c r="C1857" s="430" t="s">
        <v>4205</v>
      </c>
      <c r="D1857" s="430" t="s">
        <v>3776</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4204</v>
      </c>
      <c r="B1858" s="430">
        <v>1</v>
      </c>
      <c r="C1858" s="430" t="s">
        <v>4205</v>
      </c>
      <c r="D1858" s="430" t="s">
        <v>3778</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4204</v>
      </c>
      <c r="B1859" s="430">
        <v>1</v>
      </c>
      <c r="C1859" s="430" t="s">
        <v>4205</v>
      </c>
      <c r="D1859" s="430" t="s">
        <v>3779</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4204</v>
      </c>
      <c r="B1860" s="430">
        <v>1</v>
      </c>
      <c r="C1860" s="430" t="s">
        <v>4205</v>
      </c>
      <c r="D1860" s="430" t="s">
        <v>3781</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4204</v>
      </c>
      <c r="B1861" s="430">
        <v>1</v>
      </c>
      <c r="C1861" s="430" t="s">
        <v>4205</v>
      </c>
      <c r="D1861" s="430" t="s">
        <v>3783</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4204</v>
      </c>
      <c r="B1862" s="430">
        <v>1</v>
      </c>
      <c r="C1862" s="430" t="s">
        <v>4205</v>
      </c>
      <c r="D1862" s="430" t="s">
        <v>3785</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4204</v>
      </c>
      <c r="B1863" s="430">
        <v>1</v>
      </c>
      <c r="C1863" s="430" t="s">
        <v>4205</v>
      </c>
      <c r="D1863" s="430" t="s">
        <v>3787</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4204</v>
      </c>
      <c r="B1864" s="430">
        <v>1</v>
      </c>
      <c r="C1864" s="430" t="s">
        <v>4205</v>
      </c>
      <c r="D1864" s="430" t="s">
        <v>3789</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4204</v>
      </c>
      <c r="B1865" s="430">
        <v>1</v>
      </c>
      <c r="C1865" s="430" t="s">
        <v>4205</v>
      </c>
      <c r="D1865" s="430" t="s">
        <v>3791</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4204</v>
      </c>
      <c r="B1866" s="430">
        <v>1</v>
      </c>
      <c r="C1866" s="430" t="s">
        <v>4205</v>
      </c>
      <c r="D1866" s="430" t="s">
        <v>3793</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4204</v>
      </c>
      <c r="B1867" s="430">
        <v>1</v>
      </c>
      <c r="C1867" s="430" t="s">
        <v>4205</v>
      </c>
      <c r="D1867" s="430" t="s">
        <v>3795</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4204</v>
      </c>
      <c r="B1868" s="430">
        <v>1</v>
      </c>
      <c r="C1868" s="430" t="s">
        <v>4205</v>
      </c>
      <c r="D1868" s="430" t="s">
        <v>3797</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4204</v>
      </c>
      <c r="B1869" s="430">
        <v>1</v>
      </c>
      <c r="C1869" s="430" t="s">
        <v>4205</v>
      </c>
      <c r="D1869" s="430" t="s">
        <v>3799</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4204</v>
      </c>
      <c r="B1870" s="430">
        <v>1</v>
      </c>
      <c r="C1870" s="430" t="s">
        <v>4205</v>
      </c>
      <c r="D1870" s="430" t="s">
        <v>3801</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4204</v>
      </c>
      <c r="B1871" s="430">
        <v>1</v>
      </c>
      <c r="C1871" s="430" t="s">
        <v>4205</v>
      </c>
      <c r="D1871" s="430" t="s">
        <v>3803</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4204</v>
      </c>
      <c r="B1872" s="430">
        <v>1</v>
      </c>
      <c r="C1872" s="430" t="s">
        <v>4205</v>
      </c>
      <c r="D1872" s="430" t="s">
        <v>3805</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4204</v>
      </c>
      <c r="B1873" s="430">
        <v>1</v>
      </c>
      <c r="C1873" s="430" t="s">
        <v>4205</v>
      </c>
      <c r="D1873" s="430" t="s">
        <v>3807</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4204</v>
      </c>
      <c r="B1874" s="430">
        <v>1</v>
      </c>
      <c r="C1874" s="430" t="s">
        <v>4205</v>
      </c>
      <c r="D1874" s="430" t="s">
        <v>3809</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4204</v>
      </c>
      <c r="B1875" s="430">
        <v>1</v>
      </c>
      <c r="C1875" s="430" t="s">
        <v>4205</v>
      </c>
      <c r="D1875" s="430" t="s">
        <v>3811</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4204</v>
      </c>
      <c r="B1876" s="430">
        <v>1</v>
      </c>
      <c r="C1876" s="430" t="s">
        <v>4205</v>
      </c>
      <c r="D1876" s="430" t="s">
        <v>3813</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4204</v>
      </c>
      <c r="B1877" s="430">
        <v>1</v>
      </c>
      <c r="C1877" s="430" t="s">
        <v>4205</v>
      </c>
      <c r="D1877" s="430" t="s">
        <v>3815</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4204</v>
      </c>
      <c r="B1878" s="430">
        <v>1</v>
      </c>
      <c r="C1878" s="430" t="s">
        <v>4205</v>
      </c>
      <c r="D1878" s="430" t="s">
        <v>3817</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4204</v>
      </c>
      <c r="B1879" s="430">
        <v>1</v>
      </c>
      <c r="C1879" s="430" t="s">
        <v>4205</v>
      </c>
      <c r="D1879" s="430" t="s">
        <v>3819</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4204</v>
      </c>
      <c r="B1880" s="430">
        <v>1</v>
      </c>
      <c r="C1880" s="430" t="s">
        <v>4205</v>
      </c>
      <c r="D1880" s="430" t="s">
        <v>521</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4204</v>
      </c>
      <c r="B1881" s="430">
        <v>1</v>
      </c>
      <c r="C1881" s="430" t="s">
        <v>4205</v>
      </c>
      <c r="D1881" s="430" t="s">
        <v>3822</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4204</v>
      </c>
      <c r="B1882" s="430">
        <v>1</v>
      </c>
      <c r="C1882" s="430" t="s">
        <v>4205</v>
      </c>
      <c r="D1882" s="430" t="s">
        <v>3824</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4204</v>
      </c>
      <c r="B1883" s="430">
        <v>1</v>
      </c>
      <c r="C1883" s="430" t="s">
        <v>4205</v>
      </c>
      <c r="D1883" s="430" t="s">
        <v>3826</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4204</v>
      </c>
      <c r="B1884" s="430">
        <v>1</v>
      </c>
      <c r="C1884" s="430" t="s">
        <v>4205</v>
      </c>
      <c r="D1884" s="430" t="s">
        <v>3828</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4204</v>
      </c>
      <c r="B1885" s="430">
        <v>1</v>
      </c>
      <c r="C1885" s="430" t="s">
        <v>4205</v>
      </c>
      <c r="D1885" s="430" t="s">
        <v>3830</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4204</v>
      </c>
      <c r="B1886" s="430">
        <v>1</v>
      </c>
      <c r="C1886" s="430" t="s">
        <v>4205</v>
      </c>
      <c r="D1886" s="430" t="s">
        <v>3832</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4204</v>
      </c>
      <c r="B1887" s="430">
        <v>1</v>
      </c>
      <c r="C1887" s="430" t="s">
        <v>4205</v>
      </c>
      <c r="D1887" s="430" t="s">
        <v>3834</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4204</v>
      </c>
      <c r="B1888" s="430">
        <v>1</v>
      </c>
      <c r="C1888" s="430" t="s">
        <v>4205</v>
      </c>
      <c r="D1888" s="430" t="s">
        <v>3836</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4204</v>
      </c>
      <c r="B1889" s="430">
        <v>1</v>
      </c>
      <c r="C1889" s="430" t="s">
        <v>4205</v>
      </c>
      <c r="D1889" s="430" t="s">
        <v>3838</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4204</v>
      </c>
      <c r="B1890" s="430">
        <v>1</v>
      </c>
      <c r="C1890" s="430" t="s">
        <v>4205</v>
      </c>
      <c r="D1890" s="430" t="s">
        <v>3840</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4204</v>
      </c>
      <c r="B1891" s="430">
        <v>1</v>
      </c>
      <c r="C1891" s="430" t="s">
        <v>4205</v>
      </c>
      <c r="D1891" s="430" t="s">
        <v>3842</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4204</v>
      </c>
      <c r="B1892" s="430">
        <v>1</v>
      </c>
      <c r="C1892" s="430" t="s">
        <v>4205</v>
      </c>
      <c r="D1892" s="430" t="s">
        <v>3844</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4204</v>
      </c>
      <c r="B1893" s="430">
        <v>1</v>
      </c>
      <c r="C1893" s="430" t="s">
        <v>4205</v>
      </c>
      <c r="D1893" s="430" t="s">
        <v>3846</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4204</v>
      </c>
      <c r="B1894" s="430">
        <v>1</v>
      </c>
      <c r="C1894" s="430" t="s">
        <v>4205</v>
      </c>
      <c r="D1894" s="430" t="s">
        <v>3848</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4204</v>
      </c>
      <c r="B1895" s="430">
        <v>1</v>
      </c>
      <c r="C1895" s="430" t="s">
        <v>4205</v>
      </c>
      <c r="D1895" s="430" t="s">
        <v>3850</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4204</v>
      </c>
      <c r="B1896" s="430">
        <v>1</v>
      </c>
      <c r="C1896" s="430" t="s">
        <v>4205</v>
      </c>
      <c r="D1896" s="430" t="s">
        <v>3852</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4204</v>
      </c>
      <c r="B1897" s="430">
        <v>1</v>
      </c>
      <c r="C1897" s="430" t="s">
        <v>4205</v>
      </c>
      <c r="D1897" s="430" t="s">
        <v>3854</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4204</v>
      </c>
      <c r="B1898" s="430">
        <v>1</v>
      </c>
      <c r="C1898" s="430" t="s">
        <v>4205</v>
      </c>
      <c r="D1898" s="430" t="s">
        <v>3856</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4204</v>
      </c>
      <c r="B1899" s="430">
        <v>1</v>
      </c>
      <c r="C1899" s="430" t="s">
        <v>4205</v>
      </c>
      <c r="D1899" s="430" t="s">
        <v>3858</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4204</v>
      </c>
      <c r="B1900" s="430">
        <v>1</v>
      </c>
      <c r="C1900" s="430" t="s">
        <v>4205</v>
      </c>
      <c r="D1900" s="430" t="s">
        <v>3860</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4204</v>
      </c>
      <c r="B1901" s="430">
        <v>1</v>
      </c>
      <c r="C1901" s="430" t="s">
        <v>4205</v>
      </c>
      <c r="D1901" s="430" t="s">
        <v>3862</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4206</v>
      </c>
      <c r="B1902" s="430">
        <v>1</v>
      </c>
      <c r="C1902" s="430" t="s">
        <v>4207</v>
      </c>
      <c r="D1902" s="430" t="s">
        <v>3765</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4206</v>
      </c>
      <c r="B1903" s="430">
        <v>1</v>
      </c>
      <c r="C1903" s="430" t="s">
        <v>4207</v>
      </c>
      <c r="D1903" s="430" t="s">
        <v>3767</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4206</v>
      </c>
      <c r="B1904" s="430">
        <v>1</v>
      </c>
      <c r="C1904" s="430" t="s">
        <v>4207</v>
      </c>
      <c r="D1904" s="430" t="s">
        <v>3769</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4206</v>
      </c>
      <c r="B1905" s="430">
        <v>1</v>
      </c>
      <c r="C1905" s="430" t="s">
        <v>4207</v>
      </c>
      <c r="D1905" s="430" t="s">
        <v>4137</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4206</v>
      </c>
      <c r="B1906" s="430">
        <v>1</v>
      </c>
      <c r="C1906" s="430" t="s">
        <v>4207</v>
      </c>
      <c r="D1906" s="430" t="s">
        <v>3771</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4206</v>
      </c>
      <c r="B1907" s="430">
        <v>1</v>
      </c>
      <c r="C1907" s="430" t="s">
        <v>4207</v>
      </c>
      <c r="D1907" s="430" t="s">
        <v>3773</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4206</v>
      </c>
      <c r="B1908" s="430">
        <v>1</v>
      </c>
      <c r="C1908" s="430" t="s">
        <v>4207</v>
      </c>
      <c r="D1908" s="430" t="s">
        <v>485</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4206</v>
      </c>
      <c r="B1909" s="430">
        <v>1</v>
      </c>
      <c r="C1909" s="430" t="s">
        <v>4207</v>
      </c>
      <c r="D1909" s="430" t="s">
        <v>3776</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4206</v>
      </c>
      <c r="B1910" s="430">
        <v>1</v>
      </c>
      <c r="C1910" s="430" t="s">
        <v>4207</v>
      </c>
      <c r="D1910" s="430" t="s">
        <v>3778</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4206</v>
      </c>
      <c r="B1911" s="430">
        <v>1</v>
      </c>
      <c r="C1911" s="430" t="s">
        <v>4207</v>
      </c>
      <c r="D1911" s="430" t="s">
        <v>3779</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4206</v>
      </c>
      <c r="B1912" s="430">
        <v>1</v>
      </c>
      <c r="C1912" s="430" t="s">
        <v>4207</v>
      </c>
      <c r="D1912" s="430" t="s">
        <v>3781</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4206</v>
      </c>
      <c r="B1913" s="430">
        <v>1</v>
      </c>
      <c r="C1913" s="430" t="s">
        <v>4207</v>
      </c>
      <c r="D1913" s="430" t="s">
        <v>3783</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4206</v>
      </c>
      <c r="B1914" s="430">
        <v>1</v>
      </c>
      <c r="C1914" s="430" t="s">
        <v>4207</v>
      </c>
      <c r="D1914" s="430" t="s">
        <v>4138</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4206</v>
      </c>
      <c r="B1915" s="430">
        <v>1</v>
      </c>
      <c r="C1915" s="430" t="s">
        <v>4207</v>
      </c>
      <c r="D1915" s="430" t="s">
        <v>3785</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4206</v>
      </c>
      <c r="B1916" s="430">
        <v>1</v>
      </c>
      <c r="C1916" s="430" t="s">
        <v>4207</v>
      </c>
      <c r="D1916" s="430" t="s">
        <v>3787</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4206</v>
      </c>
      <c r="B1917" s="430">
        <v>1</v>
      </c>
      <c r="C1917" s="430" t="s">
        <v>4207</v>
      </c>
      <c r="D1917" s="430" t="s">
        <v>3789</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4206</v>
      </c>
      <c r="B1918" s="430">
        <v>1</v>
      </c>
      <c r="C1918" s="430" t="s">
        <v>4207</v>
      </c>
      <c r="D1918" s="430" t="s">
        <v>3791</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4206</v>
      </c>
      <c r="B1919" s="430">
        <v>1</v>
      </c>
      <c r="C1919" s="430" t="s">
        <v>4207</v>
      </c>
      <c r="D1919" s="430" t="s">
        <v>3793</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4206</v>
      </c>
      <c r="B1920" s="430">
        <v>1</v>
      </c>
      <c r="C1920" s="430" t="s">
        <v>4207</v>
      </c>
      <c r="D1920" s="430" t="s">
        <v>3795</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4206</v>
      </c>
      <c r="B1921" s="430">
        <v>1</v>
      </c>
      <c r="C1921" s="430" t="s">
        <v>4207</v>
      </c>
      <c r="D1921" s="430" t="s">
        <v>3797</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4206</v>
      </c>
      <c r="B1922" s="430">
        <v>1</v>
      </c>
      <c r="C1922" s="430" t="s">
        <v>4207</v>
      </c>
      <c r="D1922" s="430" t="s">
        <v>3799</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4206</v>
      </c>
      <c r="B1923" s="430">
        <v>1</v>
      </c>
      <c r="C1923" s="430" t="s">
        <v>4207</v>
      </c>
      <c r="D1923" s="430" t="s">
        <v>3801</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4206</v>
      </c>
      <c r="B1924" s="430">
        <v>1</v>
      </c>
      <c r="C1924" s="430" t="s">
        <v>4207</v>
      </c>
      <c r="D1924" s="430" t="s">
        <v>3803</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4206</v>
      </c>
      <c r="B1925" s="430">
        <v>1</v>
      </c>
      <c r="C1925" s="430" t="s">
        <v>4207</v>
      </c>
      <c r="D1925" s="430" t="s">
        <v>3805</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4206</v>
      </c>
      <c r="B1926" s="430">
        <v>1</v>
      </c>
      <c r="C1926" s="430" t="s">
        <v>4207</v>
      </c>
      <c r="D1926" s="430" t="s">
        <v>3807</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4206</v>
      </c>
      <c r="B1927" s="430">
        <v>1</v>
      </c>
      <c r="C1927" s="430" t="s">
        <v>4207</v>
      </c>
      <c r="D1927" s="430" t="s">
        <v>3809</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4206</v>
      </c>
      <c r="B1928" s="430">
        <v>1</v>
      </c>
      <c r="C1928" s="430" t="s">
        <v>4207</v>
      </c>
      <c r="D1928" s="430" t="s">
        <v>3811</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4206</v>
      </c>
      <c r="B1929" s="430">
        <v>1</v>
      </c>
      <c r="C1929" s="430" t="s">
        <v>4207</v>
      </c>
      <c r="D1929" s="430" t="s">
        <v>4139</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4206</v>
      </c>
      <c r="B1930" s="430">
        <v>1</v>
      </c>
      <c r="C1930" s="430" t="s">
        <v>4207</v>
      </c>
      <c r="D1930" s="430" t="s">
        <v>3813</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4206</v>
      </c>
      <c r="B1931" s="430">
        <v>1</v>
      </c>
      <c r="C1931" s="430" t="s">
        <v>4207</v>
      </c>
      <c r="D1931" s="430" t="s">
        <v>3815</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4206</v>
      </c>
      <c r="B1932" s="430">
        <v>1</v>
      </c>
      <c r="C1932" s="430" t="s">
        <v>4207</v>
      </c>
      <c r="D1932" s="430" t="s">
        <v>3817</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4206</v>
      </c>
      <c r="B1933" s="430">
        <v>1</v>
      </c>
      <c r="C1933" s="430" t="s">
        <v>4207</v>
      </c>
      <c r="D1933" s="430" t="s">
        <v>3819</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4206</v>
      </c>
      <c r="B1934" s="430">
        <v>1</v>
      </c>
      <c r="C1934" s="430" t="s">
        <v>4207</v>
      </c>
      <c r="D1934" s="430" t="s">
        <v>521</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4206</v>
      </c>
      <c r="B1935" s="430">
        <v>1</v>
      </c>
      <c r="C1935" s="430" t="s">
        <v>4207</v>
      </c>
      <c r="D1935" s="430" t="s">
        <v>3822</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4206</v>
      </c>
      <c r="B1936" s="430">
        <v>1</v>
      </c>
      <c r="C1936" s="430" t="s">
        <v>4207</v>
      </c>
      <c r="D1936" s="430" t="s">
        <v>3824</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4206</v>
      </c>
      <c r="B1937" s="430">
        <v>1</v>
      </c>
      <c r="C1937" s="430" t="s">
        <v>4207</v>
      </c>
      <c r="D1937" s="430" t="s">
        <v>3826</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4206</v>
      </c>
      <c r="B1938" s="430">
        <v>1</v>
      </c>
      <c r="C1938" s="430" t="s">
        <v>4207</v>
      </c>
      <c r="D1938" s="430" t="s">
        <v>3828</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4206</v>
      </c>
      <c r="B1939" s="430">
        <v>1</v>
      </c>
      <c r="C1939" s="430" t="s">
        <v>4207</v>
      </c>
      <c r="D1939" s="430" t="s">
        <v>3830</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4206</v>
      </c>
      <c r="B1940" s="430">
        <v>1</v>
      </c>
      <c r="C1940" s="430" t="s">
        <v>4207</v>
      </c>
      <c r="D1940" s="430" t="s">
        <v>3832</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4206</v>
      </c>
      <c r="B1941" s="430">
        <v>1</v>
      </c>
      <c r="C1941" s="430" t="s">
        <v>4207</v>
      </c>
      <c r="D1941" s="430" t="s">
        <v>3834</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4206</v>
      </c>
      <c r="B1942" s="430">
        <v>1</v>
      </c>
      <c r="C1942" s="430" t="s">
        <v>4207</v>
      </c>
      <c r="D1942" s="430" t="s">
        <v>3836</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4206</v>
      </c>
      <c r="B1943" s="430">
        <v>1</v>
      </c>
      <c r="C1943" s="430" t="s">
        <v>4207</v>
      </c>
      <c r="D1943" s="430" t="s">
        <v>3838</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4206</v>
      </c>
      <c r="B1944" s="430">
        <v>1</v>
      </c>
      <c r="C1944" s="430" t="s">
        <v>4207</v>
      </c>
      <c r="D1944" s="430" t="s">
        <v>4140</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4206</v>
      </c>
      <c r="B1945" s="430">
        <v>1</v>
      </c>
      <c r="C1945" s="430" t="s">
        <v>4207</v>
      </c>
      <c r="D1945" s="430" t="s">
        <v>3840</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4206</v>
      </c>
      <c r="B1946" s="430">
        <v>1</v>
      </c>
      <c r="C1946" s="430" t="s">
        <v>4207</v>
      </c>
      <c r="D1946" s="430" t="s">
        <v>3842</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4206</v>
      </c>
      <c r="B1947" s="430">
        <v>1</v>
      </c>
      <c r="C1947" s="430" t="s">
        <v>4207</v>
      </c>
      <c r="D1947" s="430" t="s">
        <v>3844</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4206</v>
      </c>
      <c r="B1948" s="430">
        <v>1</v>
      </c>
      <c r="C1948" s="430" t="s">
        <v>4207</v>
      </c>
      <c r="D1948" s="430" t="s">
        <v>3846</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4206</v>
      </c>
      <c r="B1949" s="430">
        <v>1</v>
      </c>
      <c r="C1949" s="430" t="s">
        <v>4207</v>
      </c>
      <c r="D1949" s="430" t="s">
        <v>3848</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4206</v>
      </c>
      <c r="B1950" s="430">
        <v>1</v>
      </c>
      <c r="C1950" s="430" t="s">
        <v>4207</v>
      </c>
      <c r="D1950" s="430" t="s">
        <v>4141</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4206</v>
      </c>
      <c r="B1951" s="430">
        <v>1</v>
      </c>
      <c r="C1951" s="430" t="s">
        <v>4207</v>
      </c>
      <c r="D1951" s="430" t="s">
        <v>3850</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4206</v>
      </c>
      <c r="B1952" s="430">
        <v>1</v>
      </c>
      <c r="C1952" s="430" t="s">
        <v>4207</v>
      </c>
      <c r="D1952" s="430" t="s">
        <v>3852</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4206</v>
      </c>
      <c r="B1953" s="430">
        <v>1</v>
      </c>
      <c r="C1953" s="430" t="s">
        <v>4207</v>
      </c>
      <c r="D1953" s="430" t="s">
        <v>4142</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4206</v>
      </c>
      <c r="B1954" s="430">
        <v>1</v>
      </c>
      <c r="C1954" s="430" t="s">
        <v>4207</v>
      </c>
      <c r="D1954" s="430" t="s">
        <v>3854</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4206</v>
      </c>
      <c r="B1955" s="430">
        <v>1</v>
      </c>
      <c r="C1955" s="430" t="s">
        <v>4207</v>
      </c>
      <c r="D1955" s="430" t="s">
        <v>3856</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4206</v>
      </c>
      <c r="B1956" s="430">
        <v>1</v>
      </c>
      <c r="C1956" s="430" t="s">
        <v>4207</v>
      </c>
      <c r="D1956" s="430" t="s">
        <v>3858</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4206</v>
      </c>
      <c r="B1957" s="430">
        <v>1</v>
      </c>
      <c r="C1957" s="430" t="s">
        <v>4207</v>
      </c>
      <c r="D1957" s="430" t="s">
        <v>3860</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4206</v>
      </c>
      <c r="B1958" s="430">
        <v>1</v>
      </c>
      <c r="C1958" s="430" t="s">
        <v>4207</v>
      </c>
      <c r="D1958" s="430" t="s">
        <v>3862</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4208</v>
      </c>
      <c r="B1959" s="430">
        <v>1</v>
      </c>
      <c r="C1959" s="430" t="s">
        <v>4209</v>
      </c>
      <c r="D1959" s="430" t="s">
        <v>3765</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4208</v>
      </c>
      <c r="B1960" s="430">
        <v>1</v>
      </c>
      <c r="C1960" s="430" t="s">
        <v>4209</v>
      </c>
      <c r="D1960" s="430" t="s">
        <v>3767</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4208</v>
      </c>
      <c r="B1961" s="430">
        <v>1</v>
      </c>
      <c r="C1961" s="430" t="s">
        <v>4209</v>
      </c>
      <c r="D1961" s="430" t="s">
        <v>3769</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4208</v>
      </c>
      <c r="B1962" s="430">
        <v>1</v>
      </c>
      <c r="C1962" s="430" t="s">
        <v>4209</v>
      </c>
      <c r="D1962" s="430" t="s">
        <v>4137</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4208</v>
      </c>
      <c r="B1963" s="430">
        <v>1</v>
      </c>
      <c r="C1963" s="430" t="s">
        <v>4209</v>
      </c>
      <c r="D1963" s="430" t="s">
        <v>3771</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4208</v>
      </c>
      <c r="B1964" s="430">
        <v>1</v>
      </c>
      <c r="C1964" s="430" t="s">
        <v>4209</v>
      </c>
      <c r="D1964" s="430" t="s">
        <v>3773</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4208</v>
      </c>
      <c r="B1965" s="430">
        <v>1</v>
      </c>
      <c r="C1965" s="430" t="s">
        <v>4209</v>
      </c>
      <c r="D1965" s="430" t="s">
        <v>485</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4208</v>
      </c>
      <c r="B1966" s="430">
        <v>1</v>
      </c>
      <c r="C1966" s="430" t="s">
        <v>4209</v>
      </c>
      <c r="D1966" s="430" t="s">
        <v>3776</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4208</v>
      </c>
      <c r="B1967" s="430">
        <v>1</v>
      </c>
      <c r="C1967" s="430" t="s">
        <v>4209</v>
      </c>
      <c r="D1967" s="430" t="s">
        <v>3778</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4208</v>
      </c>
      <c r="B1968" s="430">
        <v>1</v>
      </c>
      <c r="C1968" s="430" t="s">
        <v>4209</v>
      </c>
      <c r="D1968" s="430" t="s">
        <v>3779</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4208</v>
      </c>
      <c r="B1969" s="430">
        <v>1</v>
      </c>
      <c r="C1969" s="430" t="s">
        <v>4209</v>
      </c>
      <c r="D1969" s="430" t="s">
        <v>3781</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4208</v>
      </c>
      <c r="B1970" s="430">
        <v>1</v>
      </c>
      <c r="C1970" s="430" t="s">
        <v>4209</v>
      </c>
      <c r="D1970" s="430" t="s">
        <v>4151</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4208</v>
      </c>
      <c r="B1971" s="430">
        <v>1</v>
      </c>
      <c r="C1971" s="430" t="s">
        <v>4209</v>
      </c>
      <c r="D1971" s="430" t="s">
        <v>3783</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4208</v>
      </c>
      <c r="B1972" s="430">
        <v>1</v>
      </c>
      <c r="C1972" s="430" t="s">
        <v>4209</v>
      </c>
      <c r="D1972" s="430" t="s">
        <v>4138</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4208</v>
      </c>
      <c r="B1973" s="430">
        <v>1</v>
      </c>
      <c r="C1973" s="430" t="s">
        <v>4209</v>
      </c>
      <c r="D1973" s="430" t="s">
        <v>3785</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4208</v>
      </c>
      <c r="B1974" s="430">
        <v>1</v>
      </c>
      <c r="C1974" s="430" t="s">
        <v>4209</v>
      </c>
      <c r="D1974" s="430" t="s">
        <v>3787</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4208</v>
      </c>
      <c r="B1975" s="430">
        <v>1</v>
      </c>
      <c r="C1975" s="430" t="s">
        <v>4209</v>
      </c>
      <c r="D1975" s="430" t="s">
        <v>3789</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4208</v>
      </c>
      <c r="B1976" s="430">
        <v>1</v>
      </c>
      <c r="C1976" s="430" t="s">
        <v>4209</v>
      </c>
      <c r="D1976" s="430" t="s">
        <v>3791</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4208</v>
      </c>
      <c r="B1977" s="430">
        <v>1</v>
      </c>
      <c r="C1977" s="430" t="s">
        <v>4209</v>
      </c>
      <c r="D1977" s="430" t="s">
        <v>3793</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4208</v>
      </c>
      <c r="B1978" s="430">
        <v>1</v>
      </c>
      <c r="C1978" s="430" t="s">
        <v>4209</v>
      </c>
      <c r="D1978" s="430" t="s">
        <v>3795</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4208</v>
      </c>
      <c r="B1979" s="430">
        <v>1</v>
      </c>
      <c r="C1979" s="430" t="s">
        <v>4209</v>
      </c>
      <c r="D1979" s="430" t="s">
        <v>3797</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4208</v>
      </c>
      <c r="B1980" s="430">
        <v>1</v>
      </c>
      <c r="C1980" s="430" t="s">
        <v>4209</v>
      </c>
      <c r="D1980" s="430" t="s">
        <v>3799</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4208</v>
      </c>
      <c r="B1981" s="430">
        <v>1</v>
      </c>
      <c r="C1981" s="430" t="s">
        <v>4209</v>
      </c>
      <c r="D1981" s="430" t="s">
        <v>3801</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4208</v>
      </c>
      <c r="B1982" s="430">
        <v>1</v>
      </c>
      <c r="C1982" s="430" t="s">
        <v>4209</v>
      </c>
      <c r="D1982" s="430" t="s">
        <v>3803</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4208</v>
      </c>
      <c r="B1983" s="430">
        <v>1</v>
      </c>
      <c r="C1983" s="430" t="s">
        <v>4209</v>
      </c>
      <c r="D1983" s="430" t="s">
        <v>3805</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4208</v>
      </c>
      <c r="B1984" s="430">
        <v>1</v>
      </c>
      <c r="C1984" s="430" t="s">
        <v>4209</v>
      </c>
      <c r="D1984" s="430" t="s">
        <v>3807</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4208</v>
      </c>
      <c r="B1985" s="430">
        <v>1</v>
      </c>
      <c r="C1985" s="430" t="s">
        <v>4209</v>
      </c>
      <c r="D1985" s="430" t="s">
        <v>3809</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4208</v>
      </c>
      <c r="B1986" s="430">
        <v>1</v>
      </c>
      <c r="C1986" s="430" t="s">
        <v>4209</v>
      </c>
      <c r="D1986" s="430" t="s">
        <v>3811</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4208</v>
      </c>
      <c r="B1987" s="430">
        <v>1</v>
      </c>
      <c r="C1987" s="430" t="s">
        <v>4209</v>
      </c>
      <c r="D1987" s="430" t="s">
        <v>4139</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4208</v>
      </c>
      <c r="B1988" s="430">
        <v>1</v>
      </c>
      <c r="C1988" s="430" t="s">
        <v>4209</v>
      </c>
      <c r="D1988" s="430" t="s">
        <v>3813</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4208</v>
      </c>
      <c r="B1989" s="430">
        <v>1</v>
      </c>
      <c r="C1989" s="430" t="s">
        <v>4209</v>
      </c>
      <c r="D1989" s="430" t="s">
        <v>3815</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4208</v>
      </c>
      <c r="B1990" s="430">
        <v>1</v>
      </c>
      <c r="C1990" s="430" t="s">
        <v>4209</v>
      </c>
      <c r="D1990" s="430" t="s">
        <v>3817</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4208</v>
      </c>
      <c r="B1991" s="430">
        <v>1</v>
      </c>
      <c r="C1991" s="430" t="s">
        <v>4209</v>
      </c>
      <c r="D1991" s="430" t="s">
        <v>3819</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4208</v>
      </c>
      <c r="B1992" s="430">
        <v>1</v>
      </c>
      <c r="C1992" s="430" t="s">
        <v>4209</v>
      </c>
      <c r="D1992" s="430" t="s">
        <v>521</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4208</v>
      </c>
      <c r="B1993" s="430">
        <v>1</v>
      </c>
      <c r="C1993" s="430" t="s">
        <v>4209</v>
      </c>
      <c r="D1993" s="430" t="s">
        <v>3822</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4208</v>
      </c>
      <c r="B1994" s="430">
        <v>1</v>
      </c>
      <c r="C1994" s="430" t="s">
        <v>4209</v>
      </c>
      <c r="D1994" s="430" t="s">
        <v>3824</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4208</v>
      </c>
      <c r="B1995" s="430">
        <v>1</v>
      </c>
      <c r="C1995" s="430" t="s">
        <v>4209</v>
      </c>
      <c r="D1995" s="430" t="s">
        <v>3826</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4208</v>
      </c>
      <c r="B1996" s="430">
        <v>1</v>
      </c>
      <c r="C1996" s="430" t="s">
        <v>4209</v>
      </c>
      <c r="D1996" s="430" t="s">
        <v>3828</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4208</v>
      </c>
      <c r="B1997" s="430">
        <v>1</v>
      </c>
      <c r="C1997" s="430" t="s">
        <v>4209</v>
      </c>
      <c r="D1997" s="430" t="s">
        <v>3830</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4208</v>
      </c>
      <c r="B1998" s="430">
        <v>1</v>
      </c>
      <c r="C1998" s="430" t="s">
        <v>4209</v>
      </c>
      <c r="D1998" s="430" t="s">
        <v>3832</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4208</v>
      </c>
      <c r="B1999" s="430">
        <v>1</v>
      </c>
      <c r="C1999" s="430" t="s">
        <v>4209</v>
      </c>
      <c r="D1999" s="430" t="s">
        <v>3834</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4208</v>
      </c>
      <c r="B2000" s="430">
        <v>1</v>
      </c>
      <c r="C2000" s="430" t="s">
        <v>4209</v>
      </c>
      <c r="D2000" s="430" t="s">
        <v>3836</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4208</v>
      </c>
      <c r="B2001" s="430">
        <v>1</v>
      </c>
      <c r="C2001" s="430" t="s">
        <v>4209</v>
      </c>
      <c r="D2001" s="430" t="s">
        <v>3838</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4208</v>
      </c>
      <c r="B2002" s="430">
        <v>1</v>
      </c>
      <c r="C2002" s="430" t="s">
        <v>4209</v>
      </c>
      <c r="D2002" s="430" t="s">
        <v>4140</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4208</v>
      </c>
      <c r="B2003" s="430">
        <v>1</v>
      </c>
      <c r="C2003" s="430" t="s">
        <v>4209</v>
      </c>
      <c r="D2003" s="430" t="s">
        <v>3840</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4208</v>
      </c>
      <c r="B2004" s="430">
        <v>1</v>
      </c>
      <c r="C2004" s="430" t="s">
        <v>4209</v>
      </c>
      <c r="D2004" s="430" t="s">
        <v>3842</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4208</v>
      </c>
      <c r="B2005" s="430">
        <v>1</v>
      </c>
      <c r="C2005" s="430" t="s">
        <v>4209</v>
      </c>
      <c r="D2005" s="430" t="s">
        <v>3844</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4208</v>
      </c>
      <c r="B2006" s="430">
        <v>1</v>
      </c>
      <c r="C2006" s="430" t="s">
        <v>4209</v>
      </c>
      <c r="D2006" s="430" t="s">
        <v>3846</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4208</v>
      </c>
      <c r="B2007" s="430">
        <v>1</v>
      </c>
      <c r="C2007" s="430" t="s">
        <v>4209</v>
      </c>
      <c r="D2007" s="430" t="s">
        <v>3848</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4208</v>
      </c>
      <c r="B2008" s="430">
        <v>1</v>
      </c>
      <c r="C2008" s="430" t="s">
        <v>4209</v>
      </c>
      <c r="D2008" s="430" t="s">
        <v>4141</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4208</v>
      </c>
      <c r="B2009" s="430">
        <v>1</v>
      </c>
      <c r="C2009" s="430" t="s">
        <v>4209</v>
      </c>
      <c r="D2009" s="430" t="s">
        <v>3850</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4208</v>
      </c>
      <c r="B2010" s="430">
        <v>1</v>
      </c>
      <c r="C2010" s="430" t="s">
        <v>4209</v>
      </c>
      <c r="D2010" s="430" t="s">
        <v>3852</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4208</v>
      </c>
      <c r="B2011" s="430">
        <v>1</v>
      </c>
      <c r="C2011" s="430" t="s">
        <v>4209</v>
      </c>
      <c r="D2011" s="430" t="s">
        <v>4142</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4208</v>
      </c>
      <c r="B2012" s="430">
        <v>1</v>
      </c>
      <c r="C2012" s="430" t="s">
        <v>4209</v>
      </c>
      <c r="D2012" s="430" t="s">
        <v>3854</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4208</v>
      </c>
      <c r="B2013" s="430">
        <v>1</v>
      </c>
      <c r="C2013" s="430" t="s">
        <v>4209</v>
      </c>
      <c r="D2013" s="430" t="s">
        <v>3856</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4208</v>
      </c>
      <c r="B2014" s="430">
        <v>1</v>
      </c>
      <c r="C2014" s="430" t="s">
        <v>4209</v>
      </c>
      <c r="D2014" s="430" t="s">
        <v>3858</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4208</v>
      </c>
      <c r="B2015" s="430">
        <v>1</v>
      </c>
      <c r="C2015" s="430" t="s">
        <v>4209</v>
      </c>
      <c r="D2015" s="430" t="s">
        <v>3860</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4208</v>
      </c>
      <c r="B2016" s="430">
        <v>1</v>
      </c>
      <c r="C2016" s="430" t="s">
        <v>4209</v>
      </c>
      <c r="D2016" s="430" t="s">
        <v>3862</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4210</v>
      </c>
      <c r="B2017" s="430">
        <v>1</v>
      </c>
      <c r="C2017" s="430" t="s">
        <v>4211</v>
      </c>
      <c r="D2017" s="430" t="s">
        <v>3765</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4210</v>
      </c>
      <c r="B2018" s="430">
        <v>1</v>
      </c>
      <c r="C2018" s="430" t="s">
        <v>4211</v>
      </c>
      <c r="D2018" s="430" t="s">
        <v>3767</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4210</v>
      </c>
      <c r="B2019" s="430">
        <v>1</v>
      </c>
      <c r="C2019" s="430" t="s">
        <v>4211</v>
      </c>
      <c r="D2019" s="430" t="s">
        <v>3769</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4210</v>
      </c>
      <c r="B2020" s="430">
        <v>1</v>
      </c>
      <c r="C2020" s="430" t="s">
        <v>4211</v>
      </c>
      <c r="D2020" s="430" t="s">
        <v>4137</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4210</v>
      </c>
      <c r="B2021" s="430">
        <v>1</v>
      </c>
      <c r="C2021" s="430" t="s">
        <v>4211</v>
      </c>
      <c r="D2021" s="430" t="s">
        <v>3771</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4210</v>
      </c>
      <c r="B2022" s="430">
        <v>1</v>
      </c>
      <c r="C2022" s="430" t="s">
        <v>4211</v>
      </c>
      <c r="D2022" s="430" t="s">
        <v>3773</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4210</v>
      </c>
      <c r="B2023" s="430">
        <v>1</v>
      </c>
      <c r="C2023" s="430" t="s">
        <v>4211</v>
      </c>
      <c r="D2023" s="430" t="s">
        <v>485</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4210</v>
      </c>
      <c r="B2024" s="430">
        <v>1</v>
      </c>
      <c r="C2024" s="430" t="s">
        <v>4211</v>
      </c>
      <c r="D2024" s="430" t="s">
        <v>3776</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4210</v>
      </c>
      <c r="B2025" s="430">
        <v>1</v>
      </c>
      <c r="C2025" s="430" t="s">
        <v>4211</v>
      </c>
      <c r="D2025" s="430" t="s">
        <v>3778</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4210</v>
      </c>
      <c r="B2026" s="430">
        <v>1</v>
      </c>
      <c r="C2026" s="430" t="s">
        <v>4211</v>
      </c>
      <c r="D2026" s="430" t="s">
        <v>3779</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4210</v>
      </c>
      <c r="B2027" s="430">
        <v>1</v>
      </c>
      <c r="C2027" s="430" t="s">
        <v>4211</v>
      </c>
      <c r="D2027" s="430" t="s">
        <v>3781</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4210</v>
      </c>
      <c r="B2028" s="430">
        <v>1</v>
      </c>
      <c r="C2028" s="430" t="s">
        <v>4211</v>
      </c>
      <c r="D2028" s="430" t="s">
        <v>4197</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4210</v>
      </c>
      <c r="B2029" s="430">
        <v>1</v>
      </c>
      <c r="C2029" s="430" t="s">
        <v>4211</v>
      </c>
      <c r="D2029" s="430" t="s">
        <v>3783</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4210</v>
      </c>
      <c r="B2030" s="430">
        <v>1</v>
      </c>
      <c r="C2030" s="430" t="s">
        <v>4211</v>
      </c>
      <c r="D2030" s="430" t="s">
        <v>4138</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4210</v>
      </c>
      <c r="B2031" s="430">
        <v>1</v>
      </c>
      <c r="C2031" s="430" t="s">
        <v>4211</v>
      </c>
      <c r="D2031" s="430" t="s">
        <v>3785</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4210</v>
      </c>
      <c r="B2032" s="430">
        <v>1</v>
      </c>
      <c r="C2032" s="430" t="s">
        <v>4211</v>
      </c>
      <c r="D2032" s="430" t="s">
        <v>3787</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4210</v>
      </c>
      <c r="B2033" s="430">
        <v>1</v>
      </c>
      <c r="C2033" s="430" t="s">
        <v>4211</v>
      </c>
      <c r="D2033" s="430" t="s">
        <v>3789</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4210</v>
      </c>
      <c r="B2034" s="430">
        <v>1</v>
      </c>
      <c r="C2034" s="430" t="s">
        <v>4211</v>
      </c>
      <c r="D2034" s="430" t="s">
        <v>3791</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4210</v>
      </c>
      <c r="B2035" s="430">
        <v>1</v>
      </c>
      <c r="C2035" s="430" t="s">
        <v>4211</v>
      </c>
      <c r="D2035" s="430" t="s">
        <v>3793</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4210</v>
      </c>
      <c r="B2036" s="430">
        <v>1</v>
      </c>
      <c r="C2036" s="430" t="s">
        <v>4211</v>
      </c>
      <c r="D2036" s="430" t="s">
        <v>3795</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4210</v>
      </c>
      <c r="B2037" s="430">
        <v>1</v>
      </c>
      <c r="C2037" s="430" t="s">
        <v>4211</v>
      </c>
      <c r="D2037" s="430" t="s">
        <v>3797</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4210</v>
      </c>
      <c r="B2038" s="430">
        <v>1</v>
      </c>
      <c r="C2038" s="430" t="s">
        <v>4211</v>
      </c>
      <c r="D2038" s="430" t="s">
        <v>3799</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4210</v>
      </c>
      <c r="B2039" s="430">
        <v>1</v>
      </c>
      <c r="C2039" s="430" t="s">
        <v>4211</v>
      </c>
      <c r="D2039" s="430" t="s">
        <v>3801</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4210</v>
      </c>
      <c r="B2040" s="430">
        <v>1</v>
      </c>
      <c r="C2040" s="430" t="s">
        <v>4211</v>
      </c>
      <c r="D2040" s="430" t="s">
        <v>3803</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4210</v>
      </c>
      <c r="B2041" s="430">
        <v>1</v>
      </c>
      <c r="C2041" s="430" t="s">
        <v>4211</v>
      </c>
      <c r="D2041" s="430" t="s">
        <v>3805</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4210</v>
      </c>
      <c r="B2042" s="430">
        <v>1</v>
      </c>
      <c r="C2042" s="430" t="s">
        <v>4211</v>
      </c>
      <c r="D2042" s="430" t="s">
        <v>4198</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4210</v>
      </c>
      <c r="B2043" s="430">
        <v>1</v>
      </c>
      <c r="C2043" s="430" t="s">
        <v>4211</v>
      </c>
      <c r="D2043" s="430" t="s">
        <v>3807</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4210</v>
      </c>
      <c r="B2044" s="430">
        <v>1</v>
      </c>
      <c r="C2044" s="430" t="s">
        <v>4211</v>
      </c>
      <c r="D2044" s="430" t="s">
        <v>3809</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4210</v>
      </c>
      <c r="B2045" s="430">
        <v>1</v>
      </c>
      <c r="C2045" s="430" t="s">
        <v>4211</v>
      </c>
      <c r="D2045" s="430" t="s">
        <v>3811</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4210</v>
      </c>
      <c r="B2046" s="430">
        <v>1</v>
      </c>
      <c r="C2046" s="430" t="s">
        <v>4211</v>
      </c>
      <c r="D2046" s="430" t="s">
        <v>4139</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4210</v>
      </c>
      <c r="B2047" s="430">
        <v>1</v>
      </c>
      <c r="C2047" s="430" t="s">
        <v>4211</v>
      </c>
      <c r="D2047" s="430" t="s">
        <v>3813</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4210</v>
      </c>
      <c r="B2048" s="430">
        <v>1</v>
      </c>
      <c r="C2048" s="430" t="s">
        <v>4211</v>
      </c>
      <c r="D2048" s="430" t="s">
        <v>3815</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4210</v>
      </c>
      <c r="B2049" s="430">
        <v>1</v>
      </c>
      <c r="C2049" s="430" t="s">
        <v>4211</v>
      </c>
      <c r="D2049" s="430" t="s">
        <v>3817</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4210</v>
      </c>
      <c r="B2050" s="430">
        <v>1</v>
      </c>
      <c r="C2050" s="430" t="s">
        <v>4211</v>
      </c>
      <c r="D2050" s="430" t="s">
        <v>3819</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4210</v>
      </c>
      <c r="B2051" s="430">
        <v>1</v>
      </c>
      <c r="C2051" s="430" t="s">
        <v>4211</v>
      </c>
      <c r="D2051" s="430" t="s">
        <v>521</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4210</v>
      </c>
      <c r="B2052" s="430">
        <v>1</v>
      </c>
      <c r="C2052" s="430" t="s">
        <v>4211</v>
      </c>
      <c r="D2052" s="430" t="s">
        <v>3822</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4210</v>
      </c>
      <c r="B2053" s="430">
        <v>1</v>
      </c>
      <c r="C2053" s="430" t="s">
        <v>4211</v>
      </c>
      <c r="D2053" s="430" t="s">
        <v>3824</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4210</v>
      </c>
      <c r="B2054" s="430">
        <v>1</v>
      </c>
      <c r="C2054" s="430" t="s">
        <v>4211</v>
      </c>
      <c r="D2054" s="430" t="s">
        <v>3826</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4210</v>
      </c>
      <c r="B2055" s="430">
        <v>1</v>
      </c>
      <c r="C2055" s="430" t="s">
        <v>4211</v>
      </c>
      <c r="D2055" s="430" t="s">
        <v>3828</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4210</v>
      </c>
      <c r="B2056" s="430">
        <v>1</v>
      </c>
      <c r="C2056" s="430" t="s">
        <v>4211</v>
      </c>
      <c r="D2056" s="430" t="s">
        <v>3830</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4210</v>
      </c>
      <c r="B2057" s="430">
        <v>1</v>
      </c>
      <c r="C2057" s="430" t="s">
        <v>4211</v>
      </c>
      <c r="D2057" s="430" t="s">
        <v>3832</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4210</v>
      </c>
      <c r="B2058" s="430">
        <v>1</v>
      </c>
      <c r="C2058" s="430" t="s">
        <v>4211</v>
      </c>
      <c r="D2058" s="430" t="s">
        <v>3834</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4210</v>
      </c>
      <c r="B2059" s="430">
        <v>1</v>
      </c>
      <c r="C2059" s="430" t="s">
        <v>4211</v>
      </c>
      <c r="D2059" s="430" t="s">
        <v>3836</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4210</v>
      </c>
      <c r="B2060" s="430">
        <v>1</v>
      </c>
      <c r="C2060" s="430" t="s">
        <v>4211</v>
      </c>
      <c r="D2060" s="430" t="s">
        <v>3838</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4210</v>
      </c>
      <c r="B2061" s="430">
        <v>1</v>
      </c>
      <c r="C2061" s="430" t="s">
        <v>4211</v>
      </c>
      <c r="D2061" s="430" t="s">
        <v>4140</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4210</v>
      </c>
      <c r="B2062" s="430">
        <v>1</v>
      </c>
      <c r="C2062" s="430" t="s">
        <v>4211</v>
      </c>
      <c r="D2062" s="430" t="s">
        <v>4199</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4210</v>
      </c>
      <c r="B2063" s="430">
        <v>1</v>
      </c>
      <c r="C2063" s="430" t="s">
        <v>4211</v>
      </c>
      <c r="D2063" s="430" t="s">
        <v>3840</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4210</v>
      </c>
      <c r="B2064" s="430">
        <v>1</v>
      </c>
      <c r="C2064" s="430" t="s">
        <v>4211</v>
      </c>
      <c r="D2064" s="430" t="s">
        <v>3842</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4210</v>
      </c>
      <c r="B2065" s="430">
        <v>1</v>
      </c>
      <c r="C2065" s="430" t="s">
        <v>4211</v>
      </c>
      <c r="D2065" s="430" t="s">
        <v>3844</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4210</v>
      </c>
      <c r="B2066" s="430">
        <v>1</v>
      </c>
      <c r="C2066" s="430" t="s">
        <v>4211</v>
      </c>
      <c r="D2066" s="430" t="s">
        <v>3846</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4210</v>
      </c>
      <c r="B2067" s="430">
        <v>1</v>
      </c>
      <c r="C2067" s="430" t="s">
        <v>4211</v>
      </c>
      <c r="D2067" s="430" t="s">
        <v>3848</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4210</v>
      </c>
      <c r="B2068" s="430">
        <v>1</v>
      </c>
      <c r="C2068" s="430" t="s">
        <v>4211</v>
      </c>
      <c r="D2068" s="430" t="s">
        <v>3850</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4210</v>
      </c>
      <c r="B2069" s="430">
        <v>1</v>
      </c>
      <c r="C2069" s="430" t="s">
        <v>4211</v>
      </c>
      <c r="D2069" s="430" t="s">
        <v>3852</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4210</v>
      </c>
      <c r="B2070" s="430">
        <v>1</v>
      </c>
      <c r="C2070" s="430" t="s">
        <v>4211</v>
      </c>
      <c r="D2070" s="430" t="s">
        <v>4142</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4210</v>
      </c>
      <c r="B2071" s="430">
        <v>1</v>
      </c>
      <c r="C2071" s="430" t="s">
        <v>4211</v>
      </c>
      <c r="D2071" s="430" t="s">
        <v>3854</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4210</v>
      </c>
      <c r="B2072" s="430">
        <v>1</v>
      </c>
      <c r="C2072" s="430" t="s">
        <v>4211</v>
      </c>
      <c r="D2072" s="430" t="s">
        <v>3856</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4210</v>
      </c>
      <c r="B2073" s="430">
        <v>1</v>
      </c>
      <c r="C2073" s="430" t="s">
        <v>4211</v>
      </c>
      <c r="D2073" s="430" t="s">
        <v>3858</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4210</v>
      </c>
      <c r="B2074" s="430">
        <v>1</v>
      </c>
      <c r="C2074" s="430" t="s">
        <v>4211</v>
      </c>
      <c r="D2074" s="430" t="s">
        <v>3860</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4210</v>
      </c>
      <c r="B2075" s="430">
        <v>1</v>
      </c>
      <c r="C2075" s="430" t="s">
        <v>4211</v>
      </c>
      <c r="D2075" s="430" t="s">
        <v>3862</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4212</v>
      </c>
      <c r="B2076" s="430">
        <v>1</v>
      </c>
      <c r="C2076" s="430" t="s">
        <v>4213</v>
      </c>
      <c r="D2076" s="430" t="s">
        <v>3765</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4212</v>
      </c>
      <c r="B2077" s="430">
        <v>1</v>
      </c>
      <c r="C2077" s="430" t="s">
        <v>4213</v>
      </c>
      <c r="D2077" s="430" t="s">
        <v>3767</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4212</v>
      </c>
      <c r="B2078" s="430">
        <v>1</v>
      </c>
      <c r="C2078" s="430" t="s">
        <v>4213</v>
      </c>
      <c r="D2078" s="430" t="s">
        <v>3769</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4212</v>
      </c>
      <c r="B2079" s="430">
        <v>1</v>
      </c>
      <c r="C2079" s="430" t="s">
        <v>4213</v>
      </c>
      <c r="D2079" s="430" t="s">
        <v>4137</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4212</v>
      </c>
      <c r="B2080" s="430">
        <v>1</v>
      </c>
      <c r="C2080" s="430" t="s">
        <v>4213</v>
      </c>
      <c r="D2080" s="430" t="s">
        <v>3771</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4212</v>
      </c>
      <c r="B2081" s="430">
        <v>1</v>
      </c>
      <c r="C2081" s="430" t="s">
        <v>4213</v>
      </c>
      <c r="D2081" s="430" t="s">
        <v>3773</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4212</v>
      </c>
      <c r="B2082" s="430">
        <v>1</v>
      </c>
      <c r="C2082" s="430" t="s">
        <v>4213</v>
      </c>
      <c r="D2082" s="430" t="s">
        <v>485</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4212</v>
      </c>
      <c r="B2083" s="430">
        <v>1</v>
      </c>
      <c r="C2083" s="430" t="s">
        <v>4213</v>
      </c>
      <c r="D2083" s="430" t="s">
        <v>3776</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4212</v>
      </c>
      <c r="B2084" s="430">
        <v>1</v>
      </c>
      <c r="C2084" s="430" t="s">
        <v>4213</v>
      </c>
      <c r="D2084" s="430" t="s">
        <v>3779</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4212</v>
      </c>
      <c r="B2085" s="430">
        <v>1</v>
      </c>
      <c r="C2085" s="430" t="s">
        <v>4213</v>
      </c>
      <c r="D2085" s="430" t="s">
        <v>3781</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4212</v>
      </c>
      <c r="B2086" s="430">
        <v>1</v>
      </c>
      <c r="C2086" s="430" t="s">
        <v>4213</v>
      </c>
      <c r="D2086" s="430" t="s">
        <v>3783</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4212</v>
      </c>
      <c r="B2087" s="430">
        <v>1</v>
      </c>
      <c r="C2087" s="430" t="s">
        <v>4213</v>
      </c>
      <c r="D2087" s="430" t="s">
        <v>4138</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4212</v>
      </c>
      <c r="B2088" s="430">
        <v>1</v>
      </c>
      <c r="C2088" s="430" t="s">
        <v>4213</v>
      </c>
      <c r="D2088" s="430" t="s">
        <v>3785</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4212</v>
      </c>
      <c r="B2089" s="430">
        <v>1</v>
      </c>
      <c r="C2089" s="430" t="s">
        <v>4213</v>
      </c>
      <c r="D2089" s="430" t="s">
        <v>3787</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4212</v>
      </c>
      <c r="B2090" s="430">
        <v>1</v>
      </c>
      <c r="C2090" s="430" t="s">
        <v>4213</v>
      </c>
      <c r="D2090" s="430" t="s">
        <v>3789</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4212</v>
      </c>
      <c r="B2091" s="430">
        <v>1</v>
      </c>
      <c r="C2091" s="430" t="s">
        <v>4213</v>
      </c>
      <c r="D2091" s="430" t="s">
        <v>3791</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4212</v>
      </c>
      <c r="B2092" s="430">
        <v>1</v>
      </c>
      <c r="C2092" s="430" t="s">
        <v>4213</v>
      </c>
      <c r="D2092" s="430" t="s">
        <v>3793</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4212</v>
      </c>
      <c r="B2093" s="430">
        <v>1</v>
      </c>
      <c r="C2093" s="430" t="s">
        <v>4213</v>
      </c>
      <c r="D2093" s="430" t="s">
        <v>3795</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4212</v>
      </c>
      <c r="B2094" s="430">
        <v>1</v>
      </c>
      <c r="C2094" s="430" t="s">
        <v>4213</v>
      </c>
      <c r="D2094" s="430" t="s">
        <v>3797</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4212</v>
      </c>
      <c r="B2095" s="430">
        <v>1</v>
      </c>
      <c r="C2095" s="430" t="s">
        <v>4213</v>
      </c>
      <c r="D2095" s="430" t="s">
        <v>3799</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4212</v>
      </c>
      <c r="B2096" s="430">
        <v>1</v>
      </c>
      <c r="C2096" s="430" t="s">
        <v>4213</v>
      </c>
      <c r="D2096" s="430" t="s">
        <v>3801</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4212</v>
      </c>
      <c r="B2097" s="430">
        <v>1</v>
      </c>
      <c r="C2097" s="430" t="s">
        <v>4213</v>
      </c>
      <c r="D2097" s="430" t="s">
        <v>3803</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4212</v>
      </c>
      <c r="B2098" s="430">
        <v>1</v>
      </c>
      <c r="C2098" s="430" t="s">
        <v>4213</v>
      </c>
      <c r="D2098" s="430" t="s">
        <v>3805</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4212</v>
      </c>
      <c r="B2099" s="430">
        <v>1</v>
      </c>
      <c r="C2099" s="430" t="s">
        <v>4213</v>
      </c>
      <c r="D2099" s="430" t="s">
        <v>3807</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4212</v>
      </c>
      <c r="B2100" s="430">
        <v>1</v>
      </c>
      <c r="C2100" s="430" t="s">
        <v>4213</v>
      </c>
      <c r="D2100" s="430" t="s">
        <v>3809</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4212</v>
      </c>
      <c r="B2101" s="430">
        <v>1</v>
      </c>
      <c r="C2101" s="430" t="s">
        <v>4213</v>
      </c>
      <c r="D2101" s="430" t="s">
        <v>3811</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4212</v>
      </c>
      <c r="B2102" s="430">
        <v>1</v>
      </c>
      <c r="C2102" s="430" t="s">
        <v>4213</v>
      </c>
      <c r="D2102" s="430" t="s">
        <v>4139</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4212</v>
      </c>
      <c r="B2103" s="430">
        <v>1</v>
      </c>
      <c r="C2103" s="430" t="s">
        <v>4213</v>
      </c>
      <c r="D2103" s="430" t="s">
        <v>3813</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4212</v>
      </c>
      <c r="B2104" s="430">
        <v>1</v>
      </c>
      <c r="C2104" s="430" t="s">
        <v>4213</v>
      </c>
      <c r="D2104" s="430" t="s">
        <v>3815</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4212</v>
      </c>
      <c r="B2105" s="430">
        <v>1</v>
      </c>
      <c r="C2105" s="430" t="s">
        <v>4213</v>
      </c>
      <c r="D2105" s="430" t="s">
        <v>3817</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4212</v>
      </c>
      <c r="B2106" s="430">
        <v>1</v>
      </c>
      <c r="C2106" s="430" t="s">
        <v>4213</v>
      </c>
      <c r="D2106" s="430" t="s">
        <v>3819</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4212</v>
      </c>
      <c r="B2107" s="430">
        <v>1</v>
      </c>
      <c r="C2107" s="430" t="s">
        <v>4213</v>
      </c>
      <c r="D2107" s="430" t="s">
        <v>521</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4212</v>
      </c>
      <c r="B2108" s="430">
        <v>1</v>
      </c>
      <c r="C2108" s="430" t="s">
        <v>4213</v>
      </c>
      <c r="D2108" s="430" t="s">
        <v>3822</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4212</v>
      </c>
      <c r="B2109" s="430">
        <v>1</v>
      </c>
      <c r="C2109" s="430" t="s">
        <v>4213</v>
      </c>
      <c r="D2109" s="430" t="s">
        <v>3824</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4212</v>
      </c>
      <c r="B2110" s="430">
        <v>1</v>
      </c>
      <c r="C2110" s="430" t="s">
        <v>4213</v>
      </c>
      <c r="D2110" s="430" t="s">
        <v>3826</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4212</v>
      </c>
      <c r="B2111" s="430">
        <v>1</v>
      </c>
      <c r="C2111" s="430" t="s">
        <v>4213</v>
      </c>
      <c r="D2111" s="430" t="s">
        <v>3828</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4212</v>
      </c>
      <c r="B2112" s="430">
        <v>1</v>
      </c>
      <c r="C2112" s="430" t="s">
        <v>4213</v>
      </c>
      <c r="D2112" s="430" t="s">
        <v>3830</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4212</v>
      </c>
      <c r="B2113" s="430">
        <v>1</v>
      </c>
      <c r="C2113" s="430" t="s">
        <v>4213</v>
      </c>
      <c r="D2113" s="430" t="s">
        <v>3832</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4212</v>
      </c>
      <c r="B2114" s="430">
        <v>1</v>
      </c>
      <c r="C2114" s="430" t="s">
        <v>4213</v>
      </c>
      <c r="D2114" s="430" t="s">
        <v>3834</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4212</v>
      </c>
      <c r="B2115" s="430">
        <v>1</v>
      </c>
      <c r="C2115" s="430" t="s">
        <v>4213</v>
      </c>
      <c r="D2115" s="430" t="s">
        <v>3836</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4212</v>
      </c>
      <c r="B2116" s="430">
        <v>1</v>
      </c>
      <c r="C2116" s="430" t="s">
        <v>4213</v>
      </c>
      <c r="D2116" s="430" t="s">
        <v>3838</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4212</v>
      </c>
      <c r="B2117" s="430">
        <v>1</v>
      </c>
      <c r="C2117" s="430" t="s">
        <v>4213</v>
      </c>
      <c r="D2117" s="430" t="s">
        <v>4140</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4212</v>
      </c>
      <c r="B2118" s="430">
        <v>1</v>
      </c>
      <c r="C2118" s="430" t="s">
        <v>4213</v>
      </c>
      <c r="D2118" s="430" t="s">
        <v>3840</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4212</v>
      </c>
      <c r="B2119" s="430">
        <v>1</v>
      </c>
      <c r="C2119" s="430" t="s">
        <v>4213</v>
      </c>
      <c r="D2119" s="430" t="s">
        <v>3842</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4212</v>
      </c>
      <c r="B2120" s="430">
        <v>1</v>
      </c>
      <c r="C2120" s="430" t="s">
        <v>4213</v>
      </c>
      <c r="D2120" s="430" t="s">
        <v>3844</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4212</v>
      </c>
      <c r="B2121" s="430">
        <v>1</v>
      </c>
      <c r="C2121" s="430" t="s">
        <v>4213</v>
      </c>
      <c r="D2121" s="430" t="s">
        <v>3846</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4212</v>
      </c>
      <c r="B2122" s="430">
        <v>1</v>
      </c>
      <c r="C2122" s="430" t="s">
        <v>4213</v>
      </c>
      <c r="D2122" s="430" t="s">
        <v>3848</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4212</v>
      </c>
      <c r="B2123" s="430">
        <v>1</v>
      </c>
      <c r="C2123" s="430" t="s">
        <v>4213</v>
      </c>
      <c r="D2123" s="430" t="s">
        <v>4141</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4212</v>
      </c>
      <c r="B2124" s="430">
        <v>1</v>
      </c>
      <c r="C2124" s="430" t="s">
        <v>4213</v>
      </c>
      <c r="D2124" s="430" t="s">
        <v>3850</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4212</v>
      </c>
      <c r="B2125" s="430">
        <v>1</v>
      </c>
      <c r="C2125" s="430" t="s">
        <v>4213</v>
      </c>
      <c r="D2125" s="430" t="s">
        <v>3852</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4212</v>
      </c>
      <c r="B2126" s="430">
        <v>1</v>
      </c>
      <c r="C2126" s="430" t="s">
        <v>4213</v>
      </c>
      <c r="D2126" s="430" t="s">
        <v>4142</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4212</v>
      </c>
      <c r="B2127" s="430">
        <v>1</v>
      </c>
      <c r="C2127" s="430" t="s">
        <v>4213</v>
      </c>
      <c r="D2127" s="430" t="s">
        <v>3854</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4212</v>
      </c>
      <c r="B2128" s="430">
        <v>1</v>
      </c>
      <c r="C2128" s="430" t="s">
        <v>4213</v>
      </c>
      <c r="D2128" s="430" t="s">
        <v>3856</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4212</v>
      </c>
      <c r="B2129" s="430">
        <v>1</v>
      </c>
      <c r="C2129" s="430" t="s">
        <v>4213</v>
      </c>
      <c r="D2129" s="430" t="s">
        <v>3858</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4212</v>
      </c>
      <c r="B2130" s="430">
        <v>1</v>
      </c>
      <c r="C2130" s="430" t="s">
        <v>4213</v>
      </c>
      <c r="D2130" s="430" t="s">
        <v>3860</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4212</v>
      </c>
      <c r="B2131" s="430">
        <v>1</v>
      </c>
      <c r="C2131" s="430" t="s">
        <v>4213</v>
      </c>
      <c r="D2131" s="430" t="s">
        <v>3862</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4214</v>
      </c>
      <c r="B2132" s="430">
        <v>1</v>
      </c>
      <c r="C2132" s="430" t="s">
        <v>4215</v>
      </c>
      <c r="D2132" s="430" t="s">
        <v>3765</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4214</v>
      </c>
      <c r="B2133" s="430">
        <v>1</v>
      </c>
      <c r="C2133" s="430" t="s">
        <v>4215</v>
      </c>
      <c r="D2133" s="430" t="s">
        <v>3767</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4214</v>
      </c>
      <c r="B2134" s="430">
        <v>1</v>
      </c>
      <c r="C2134" s="430" t="s">
        <v>4215</v>
      </c>
      <c r="D2134" s="430" t="s">
        <v>3769</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4214</v>
      </c>
      <c r="B2135" s="430">
        <v>1</v>
      </c>
      <c r="C2135" s="430" t="s">
        <v>4215</v>
      </c>
      <c r="D2135" s="430" t="s">
        <v>4137</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4214</v>
      </c>
      <c r="B2136" s="430">
        <v>1</v>
      </c>
      <c r="C2136" s="430" t="s">
        <v>4215</v>
      </c>
      <c r="D2136" s="430" t="s">
        <v>3771</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4214</v>
      </c>
      <c r="B2137" s="430">
        <v>1</v>
      </c>
      <c r="C2137" s="430" t="s">
        <v>4215</v>
      </c>
      <c r="D2137" s="430" t="s">
        <v>3773</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4214</v>
      </c>
      <c r="B2138" s="430">
        <v>1</v>
      </c>
      <c r="C2138" s="430" t="s">
        <v>4215</v>
      </c>
      <c r="D2138" s="430" t="s">
        <v>485</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4214</v>
      </c>
      <c r="B2139" s="430">
        <v>1</v>
      </c>
      <c r="C2139" s="430" t="s">
        <v>4215</v>
      </c>
      <c r="D2139" s="430" t="s">
        <v>3776</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4214</v>
      </c>
      <c r="B2140" s="430">
        <v>1</v>
      </c>
      <c r="C2140" s="430" t="s">
        <v>4215</v>
      </c>
      <c r="D2140" s="430" t="s">
        <v>3778</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4214</v>
      </c>
      <c r="B2141" s="430">
        <v>1</v>
      </c>
      <c r="C2141" s="430" t="s">
        <v>4215</v>
      </c>
      <c r="D2141" s="430" t="s">
        <v>3779</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4214</v>
      </c>
      <c r="B2142" s="430">
        <v>1</v>
      </c>
      <c r="C2142" s="430" t="s">
        <v>4215</v>
      </c>
      <c r="D2142" s="430" t="s">
        <v>3781</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4214</v>
      </c>
      <c r="B2143" s="430">
        <v>1</v>
      </c>
      <c r="C2143" s="430" t="s">
        <v>4215</v>
      </c>
      <c r="D2143" s="430" t="s">
        <v>3783</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4214</v>
      </c>
      <c r="B2144" s="430">
        <v>1</v>
      </c>
      <c r="C2144" s="430" t="s">
        <v>4215</v>
      </c>
      <c r="D2144" s="430" t="s">
        <v>4138</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4214</v>
      </c>
      <c r="B2145" s="430">
        <v>1</v>
      </c>
      <c r="C2145" s="430" t="s">
        <v>4215</v>
      </c>
      <c r="D2145" s="430" t="s">
        <v>3785</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4214</v>
      </c>
      <c r="B2146" s="430">
        <v>1</v>
      </c>
      <c r="C2146" s="430" t="s">
        <v>4215</v>
      </c>
      <c r="D2146" s="430" t="s">
        <v>3787</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4214</v>
      </c>
      <c r="B2147" s="430">
        <v>1</v>
      </c>
      <c r="C2147" s="430" t="s">
        <v>4215</v>
      </c>
      <c r="D2147" s="430" t="s">
        <v>3789</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4214</v>
      </c>
      <c r="B2148" s="430">
        <v>1</v>
      </c>
      <c r="C2148" s="430" t="s">
        <v>4215</v>
      </c>
      <c r="D2148" s="430" t="s">
        <v>3791</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4214</v>
      </c>
      <c r="B2149" s="430">
        <v>1</v>
      </c>
      <c r="C2149" s="430" t="s">
        <v>4215</v>
      </c>
      <c r="D2149" s="430" t="s">
        <v>3793</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4214</v>
      </c>
      <c r="B2150" s="430">
        <v>1</v>
      </c>
      <c r="C2150" s="430" t="s">
        <v>4215</v>
      </c>
      <c r="D2150" s="430" t="s">
        <v>3795</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4214</v>
      </c>
      <c r="B2151" s="430">
        <v>1</v>
      </c>
      <c r="C2151" s="430" t="s">
        <v>4215</v>
      </c>
      <c r="D2151" s="430" t="s">
        <v>3797</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4214</v>
      </c>
      <c r="B2152" s="430">
        <v>1</v>
      </c>
      <c r="C2152" s="430" t="s">
        <v>4215</v>
      </c>
      <c r="D2152" s="430" t="s">
        <v>3799</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4214</v>
      </c>
      <c r="B2153" s="430">
        <v>1</v>
      </c>
      <c r="C2153" s="430" t="s">
        <v>4215</v>
      </c>
      <c r="D2153" s="430" t="s">
        <v>3801</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4214</v>
      </c>
      <c r="B2154" s="430">
        <v>1</v>
      </c>
      <c r="C2154" s="430" t="s">
        <v>4215</v>
      </c>
      <c r="D2154" s="430" t="s">
        <v>3803</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4214</v>
      </c>
      <c r="B2155" s="430">
        <v>1</v>
      </c>
      <c r="C2155" s="430" t="s">
        <v>4215</v>
      </c>
      <c r="D2155" s="430" t="s">
        <v>3805</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4214</v>
      </c>
      <c r="B2156" s="430">
        <v>1</v>
      </c>
      <c r="C2156" s="430" t="s">
        <v>4215</v>
      </c>
      <c r="D2156" s="430" t="s">
        <v>3807</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4214</v>
      </c>
      <c r="B2157" s="430">
        <v>1</v>
      </c>
      <c r="C2157" s="430" t="s">
        <v>4215</v>
      </c>
      <c r="D2157" s="430" t="s">
        <v>3809</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4214</v>
      </c>
      <c r="B2158" s="430">
        <v>1</v>
      </c>
      <c r="C2158" s="430" t="s">
        <v>4215</v>
      </c>
      <c r="D2158" s="430" t="s">
        <v>3811</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4214</v>
      </c>
      <c r="B2159" s="430">
        <v>1</v>
      </c>
      <c r="C2159" s="430" t="s">
        <v>4215</v>
      </c>
      <c r="D2159" s="430" t="s">
        <v>4139</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4214</v>
      </c>
      <c r="B2160" s="430">
        <v>1</v>
      </c>
      <c r="C2160" s="430" t="s">
        <v>4215</v>
      </c>
      <c r="D2160" s="430" t="s">
        <v>3813</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4214</v>
      </c>
      <c r="B2161" s="430">
        <v>1</v>
      </c>
      <c r="C2161" s="430" t="s">
        <v>4215</v>
      </c>
      <c r="D2161" s="430" t="s">
        <v>3815</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4214</v>
      </c>
      <c r="B2162" s="430">
        <v>1</v>
      </c>
      <c r="C2162" s="430" t="s">
        <v>4215</v>
      </c>
      <c r="D2162" s="430" t="s">
        <v>3817</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4214</v>
      </c>
      <c r="B2163" s="430">
        <v>1</v>
      </c>
      <c r="C2163" s="430" t="s">
        <v>4215</v>
      </c>
      <c r="D2163" s="430" t="s">
        <v>3819</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4214</v>
      </c>
      <c r="B2164" s="430">
        <v>1</v>
      </c>
      <c r="C2164" s="430" t="s">
        <v>4215</v>
      </c>
      <c r="D2164" s="430" t="s">
        <v>521</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4214</v>
      </c>
      <c r="B2165" s="430">
        <v>1</v>
      </c>
      <c r="C2165" s="430" t="s">
        <v>4215</v>
      </c>
      <c r="D2165" s="430" t="s">
        <v>3822</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4214</v>
      </c>
      <c r="B2166" s="430">
        <v>1</v>
      </c>
      <c r="C2166" s="430" t="s">
        <v>4215</v>
      </c>
      <c r="D2166" s="430" t="s">
        <v>3824</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4214</v>
      </c>
      <c r="B2167" s="430">
        <v>1</v>
      </c>
      <c r="C2167" s="430" t="s">
        <v>4215</v>
      </c>
      <c r="D2167" s="430" t="s">
        <v>3826</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4214</v>
      </c>
      <c r="B2168" s="430">
        <v>1</v>
      </c>
      <c r="C2168" s="430" t="s">
        <v>4215</v>
      </c>
      <c r="D2168" s="430" t="s">
        <v>3828</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4214</v>
      </c>
      <c r="B2169" s="430">
        <v>1</v>
      </c>
      <c r="C2169" s="430" t="s">
        <v>4215</v>
      </c>
      <c r="D2169" s="430" t="s">
        <v>3830</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4214</v>
      </c>
      <c r="B2170" s="430">
        <v>1</v>
      </c>
      <c r="C2170" s="430" t="s">
        <v>4215</v>
      </c>
      <c r="D2170" s="430" t="s">
        <v>3832</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4214</v>
      </c>
      <c r="B2171" s="430">
        <v>1</v>
      </c>
      <c r="C2171" s="430" t="s">
        <v>4215</v>
      </c>
      <c r="D2171" s="430" t="s">
        <v>3834</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4214</v>
      </c>
      <c r="B2172" s="430">
        <v>1</v>
      </c>
      <c r="C2172" s="430" t="s">
        <v>4215</v>
      </c>
      <c r="D2172" s="430" t="s">
        <v>3836</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4214</v>
      </c>
      <c r="B2173" s="430">
        <v>1</v>
      </c>
      <c r="C2173" s="430" t="s">
        <v>4215</v>
      </c>
      <c r="D2173" s="430" t="s">
        <v>3838</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4214</v>
      </c>
      <c r="B2174" s="430">
        <v>1</v>
      </c>
      <c r="C2174" s="430" t="s">
        <v>4215</v>
      </c>
      <c r="D2174" s="430" t="s">
        <v>4140</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4214</v>
      </c>
      <c r="B2175" s="430">
        <v>1</v>
      </c>
      <c r="C2175" s="430" t="s">
        <v>4215</v>
      </c>
      <c r="D2175" s="430" t="s">
        <v>3840</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4214</v>
      </c>
      <c r="B2176" s="430">
        <v>1</v>
      </c>
      <c r="C2176" s="430" t="s">
        <v>4215</v>
      </c>
      <c r="D2176" s="430" t="s">
        <v>3842</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4214</v>
      </c>
      <c r="B2177" s="430">
        <v>1</v>
      </c>
      <c r="C2177" s="430" t="s">
        <v>4215</v>
      </c>
      <c r="D2177" s="430" t="s">
        <v>3844</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4214</v>
      </c>
      <c r="B2178" s="430">
        <v>1</v>
      </c>
      <c r="C2178" s="430" t="s">
        <v>4215</v>
      </c>
      <c r="D2178" s="430" t="s">
        <v>3846</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4214</v>
      </c>
      <c r="B2179" s="430">
        <v>1</v>
      </c>
      <c r="C2179" s="430" t="s">
        <v>4215</v>
      </c>
      <c r="D2179" s="430" t="s">
        <v>3848</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4214</v>
      </c>
      <c r="B2180" s="430">
        <v>1</v>
      </c>
      <c r="C2180" s="430" t="s">
        <v>4215</v>
      </c>
      <c r="D2180" s="430" t="s">
        <v>4141</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4214</v>
      </c>
      <c r="B2181" s="430">
        <v>1</v>
      </c>
      <c r="C2181" s="430" t="s">
        <v>4215</v>
      </c>
      <c r="D2181" s="430" t="s">
        <v>3850</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4214</v>
      </c>
      <c r="B2182" s="430">
        <v>1</v>
      </c>
      <c r="C2182" s="430" t="s">
        <v>4215</v>
      </c>
      <c r="D2182" s="430" t="s">
        <v>3852</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4214</v>
      </c>
      <c r="B2183" s="430">
        <v>1</v>
      </c>
      <c r="C2183" s="430" t="s">
        <v>4215</v>
      </c>
      <c r="D2183" s="430" t="s">
        <v>4142</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4214</v>
      </c>
      <c r="B2184" s="430">
        <v>1</v>
      </c>
      <c r="C2184" s="430" t="s">
        <v>4215</v>
      </c>
      <c r="D2184" s="430" t="s">
        <v>3854</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4214</v>
      </c>
      <c r="B2185" s="430">
        <v>1</v>
      </c>
      <c r="C2185" s="430" t="s">
        <v>4215</v>
      </c>
      <c r="D2185" s="430" t="s">
        <v>3856</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4214</v>
      </c>
      <c r="B2186" s="430">
        <v>1</v>
      </c>
      <c r="C2186" s="430" t="s">
        <v>4215</v>
      </c>
      <c r="D2186" s="430" t="s">
        <v>3858</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4214</v>
      </c>
      <c r="B2187" s="430">
        <v>1</v>
      </c>
      <c r="C2187" s="430" t="s">
        <v>4215</v>
      </c>
      <c r="D2187" s="430" t="s">
        <v>3860</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4214</v>
      </c>
      <c r="B2188" s="430">
        <v>1</v>
      </c>
      <c r="C2188" s="430" t="s">
        <v>4215</v>
      </c>
      <c r="D2188" s="430" t="s">
        <v>3862</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4216</v>
      </c>
      <c r="B2189" s="430">
        <v>1</v>
      </c>
      <c r="C2189" s="430" t="s">
        <v>4217</v>
      </c>
      <c r="D2189" s="430" t="s">
        <v>3765</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4216</v>
      </c>
      <c r="B2190" s="430">
        <v>1</v>
      </c>
      <c r="C2190" s="430" t="s">
        <v>4217</v>
      </c>
      <c r="D2190" s="430" t="s">
        <v>3767</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4216</v>
      </c>
      <c r="B2191" s="430">
        <v>1</v>
      </c>
      <c r="C2191" s="430" t="s">
        <v>4217</v>
      </c>
      <c r="D2191" s="430" t="s">
        <v>3769</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4216</v>
      </c>
      <c r="B2192" s="430">
        <v>1</v>
      </c>
      <c r="C2192" s="430" t="s">
        <v>4217</v>
      </c>
      <c r="D2192" s="430" t="s">
        <v>4137</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4216</v>
      </c>
      <c r="B2193" s="430">
        <v>1</v>
      </c>
      <c r="C2193" s="430" t="s">
        <v>4217</v>
      </c>
      <c r="D2193" s="430" t="s">
        <v>3771</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4216</v>
      </c>
      <c r="B2194" s="430">
        <v>1</v>
      </c>
      <c r="C2194" s="430" t="s">
        <v>4217</v>
      </c>
      <c r="D2194" s="430" t="s">
        <v>3773</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4216</v>
      </c>
      <c r="B2195" s="430">
        <v>1</v>
      </c>
      <c r="C2195" s="430" t="s">
        <v>4217</v>
      </c>
      <c r="D2195" s="430" t="s">
        <v>485</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4216</v>
      </c>
      <c r="B2196" s="430">
        <v>1</v>
      </c>
      <c r="C2196" s="430" t="s">
        <v>4217</v>
      </c>
      <c r="D2196" s="430" t="s">
        <v>3776</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4216</v>
      </c>
      <c r="B2197" s="430">
        <v>1</v>
      </c>
      <c r="C2197" s="430" t="s">
        <v>4217</v>
      </c>
      <c r="D2197" s="430" t="s">
        <v>3778</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4216</v>
      </c>
      <c r="B2198" s="430">
        <v>1</v>
      </c>
      <c r="C2198" s="430" t="s">
        <v>4217</v>
      </c>
      <c r="D2198" s="430" t="s">
        <v>3779</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4216</v>
      </c>
      <c r="B2199" s="430">
        <v>1</v>
      </c>
      <c r="C2199" s="430" t="s">
        <v>4217</v>
      </c>
      <c r="D2199" s="430" t="s">
        <v>3781</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4216</v>
      </c>
      <c r="B2200" s="430">
        <v>1</v>
      </c>
      <c r="C2200" s="430" t="s">
        <v>4217</v>
      </c>
      <c r="D2200" s="430" t="s">
        <v>4151</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4216</v>
      </c>
      <c r="B2201" s="430">
        <v>1</v>
      </c>
      <c r="C2201" s="430" t="s">
        <v>4217</v>
      </c>
      <c r="D2201" s="430" t="s">
        <v>3783</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4216</v>
      </c>
      <c r="B2202" s="430">
        <v>1</v>
      </c>
      <c r="C2202" s="430" t="s">
        <v>4217</v>
      </c>
      <c r="D2202" s="430" t="s">
        <v>4138</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4216</v>
      </c>
      <c r="B2203" s="430">
        <v>1</v>
      </c>
      <c r="C2203" s="430" t="s">
        <v>4217</v>
      </c>
      <c r="D2203" s="430" t="s">
        <v>3785</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4216</v>
      </c>
      <c r="B2204" s="430">
        <v>1</v>
      </c>
      <c r="C2204" s="430" t="s">
        <v>4217</v>
      </c>
      <c r="D2204" s="430" t="s">
        <v>3787</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4216</v>
      </c>
      <c r="B2205" s="430">
        <v>1</v>
      </c>
      <c r="C2205" s="430" t="s">
        <v>4217</v>
      </c>
      <c r="D2205" s="430" t="s">
        <v>3789</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4216</v>
      </c>
      <c r="B2206" s="430">
        <v>1</v>
      </c>
      <c r="C2206" s="430" t="s">
        <v>4217</v>
      </c>
      <c r="D2206" s="430" t="s">
        <v>3791</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4216</v>
      </c>
      <c r="B2207" s="430">
        <v>1</v>
      </c>
      <c r="C2207" s="430" t="s">
        <v>4217</v>
      </c>
      <c r="D2207" s="430" t="s">
        <v>3793</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4216</v>
      </c>
      <c r="B2208" s="430">
        <v>1</v>
      </c>
      <c r="C2208" s="430" t="s">
        <v>4217</v>
      </c>
      <c r="D2208" s="430" t="s">
        <v>3795</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4216</v>
      </c>
      <c r="B2209" s="430">
        <v>1</v>
      </c>
      <c r="C2209" s="430" t="s">
        <v>4217</v>
      </c>
      <c r="D2209" s="430" t="s">
        <v>3797</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4216</v>
      </c>
      <c r="B2210" s="430">
        <v>1</v>
      </c>
      <c r="C2210" s="430" t="s">
        <v>4217</v>
      </c>
      <c r="D2210" s="430" t="s">
        <v>3799</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4216</v>
      </c>
      <c r="B2211" s="430">
        <v>1</v>
      </c>
      <c r="C2211" s="430" t="s">
        <v>4217</v>
      </c>
      <c r="D2211" s="430" t="s">
        <v>3801</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4216</v>
      </c>
      <c r="B2212" s="430">
        <v>1</v>
      </c>
      <c r="C2212" s="430" t="s">
        <v>4217</v>
      </c>
      <c r="D2212" s="430" t="s">
        <v>3803</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4216</v>
      </c>
      <c r="B2213" s="430">
        <v>1</v>
      </c>
      <c r="C2213" s="430" t="s">
        <v>4217</v>
      </c>
      <c r="D2213" s="430" t="s">
        <v>3805</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4216</v>
      </c>
      <c r="B2214" s="430">
        <v>1</v>
      </c>
      <c r="C2214" s="430" t="s">
        <v>4217</v>
      </c>
      <c r="D2214" s="430" t="s">
        <v>3807</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4216</v>
      </c>
      <c r="B2215" s="430">
        <v>1</v>
      </c>
      <c r="C2215" s="430" t="s">
        <v>4217</v>
      </c>
      <c r="D2215" s="430" t="s">
        <v>3809</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4216</v>
      </c>
      <c r="B2216" s="430">
        <v>1</v>
      </c>
      <c r="C2216" s="430" t="s">
        <v>4217</v>
      </c>
      <c r="D2216" s="430" t="s">
        <v>3811</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4216</v>
      </c>
      <c r="B2217" s="430">
        <v>1</v>
      </c>
      <c r="C2217" s="430" t="s">
        <v>4217</v>
      </c>
      <c r="D2217" s="430" t="s">
        <v>4139</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4216</v>
      </c>
      <c r="B2218" s="430">
        <v>1</v>
      </c>
      <c r="C2218" s="430" t="s">
        <v>4217</v>
      </c>
      <c r="D2218" s="430" t="s">
        <v>3813</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4216</v>
      </c>
      <c r="B2219" s="430">
        <v>1</v>
      </c>
      <c r="C2219" s="430" t="s">
        <v>4217</v>
      </c>
      <c r="D2219" s="430" t="s">
        <v>3815</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4216</v>
      </c>
      <c r="B2220" s="430">
        <v>1</v>
      </c>
      <c r="C2220" s="430" t="s">
        <v>4217</v>
      </c>
      <c r="D2220" s="430" t="s">
        <v>3817</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4216</v>
      </c>
      <c r="B2221" s="430">
        <v>1</v>
      </c>
      <c r="C2221" s="430" t="s">
        <v>4217</v>
      </c>
      <c r="D2221" s="430" t="s">
        <v>3819</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4216</v>
      </c>
      <c r="B2222" s="430">
        <v>1</v>
      </c>
      <c r="C2222" s="430" t="s">
        <v>4217</v>
      </c>
      <c r="D2222" s="430" t="s">
        <v>521</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4216</v>
      </c>
      <c r="B2223" s="430">
        <v>1</v>
      </c>
      <c r="C2223" s="430" t="s">
        <v>4217</v>
      </c>
      <c r="D2223" s="430" t="s">
        <v>3822</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4216</v>
      </c>
      <c r="B2224" s="430">
        <v>1</v>
      </c>
      <c r="C2224" s="430" t="s">
        <v>4217</v>
      </c>
      <c r="D2224" s="430" t="s">
        <v>3824</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4216</v>
      </c>
      <c r="B2225" s="430">
        <v>1</v>
      </c>
      <c r="C2225" s="430" t="s">
        <v>4217</v>
      </c>
      <c r="D2225" s="430" t="s">
        <v>3826</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4216</v>
      </c>
      <c r="B2226" s="430">
        <v>1</v>
      </c>
      <c r="C2226" s="430" t="s">
        <v>4217</v>
      </c>
      <c r="D2226" s="430" t="s">
        <v>3828</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4216</v>
      </c>
      <c r="B2227" s="430">
        <v>1</v>
      </c>
      <c r="C2227" s="430" t="s">
        <v>4217</v>
      </c>
      <c r="D2227" s="430" t="s">
        <v>3830</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4216</v>
      </c>
      <c r="B2228" s="430">
        <v>1</v>
      </c>
      <c r="C2228" s="430" t="s">
        <v>4217</v>
      </c>
      <c r="D2228" s="430" t="s">
        <v>3832</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4216</v>
      </c>
      <c r="B2229" s="430">
        <v>1</v>
      </c>
      <c r="C2229" s="430" t="s">
        <v>4217</v>
      </c>
      <c r="D2229" s="430" t="s">
        <v>3834</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4216</v>
      </c>
      <c r="B2230" s="430">
        <v>1</v>
      </c>
      <c r="C2230" s="430" t="s">
        <v>4217</v>
      </c>
      <c r="D2230" s="430" t="s">
        <v>3836</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4216</v>
      </c>
      <c r="B2231" s="430">
        <v>1</v>
      </c>
      <c r="C2231" s="430" t="s">
        <v>4217</v>
      </c>
      <c r="D2231" s="430" t="s">
        <v>3838</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4216</v>
      </c>
      <c r="B2232" s="430">
        <v>1</v>
      </c>
      <c r="C2232" s="430" t="s">
        <v>4217</v>
      </c>
      <c r="D2232" s="430" t="s">
        <v>4140</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4216</v>
      </c>
      <c r="B2233" s="430">
        <v>1</v>
      </c>
      <c r="C2233" s="430" t="s">
        <v>4217</v>
      </c>
      <c r="D2233" s="430" t="s">
        <v>3840</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4216</v>
      </c>
      <c r="B2234" s="430">
        <v>1</v>
      </c>
      <c r="C2234" s="430" t="s">
        <v>4217</v>
      </c>
      <c r="D2234" s="430" t="s">
        <v>3842</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4216</v>
      </c>
      <c r="B2235" s="430">
        <v>1</v>
      </c>
      <c r="C2235" s="430" t="s">
        <v>4217</v>
      </c>
      <c r="D2235" s="430" t="s">
        <v>3844</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4216</v>
      </c>
      <c r="B2236" s="430">
        <v>1</v>
      </c>
      <c r="C2236" s="430" t="s">
        <v>4217</v>
      </c>
      <c r="D2236" s="430" t="s">
        <v>3846</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4216</v>
      </c>
      <c r="B2237" s="430">
        <v>1</v>
      </c>
      <c r="C2237" s="430" t="s">
        <v>4217</v>
      </c>
      <c r="D2237" s="430" t="s">
        <v>3848</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4216</v>
      </c>
      <c r="B2238" s="430">
        <v>1</v>
      </c>
      <c r="C2238" s="430" t="s">
        <v>4217</v>
      </c>
      <c r="D2238" s="430" t="s">
        <v>4141</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4216</v>
      </c>
      <c r="B2239" s="430">
        <v>1</v>
      </c>
      <c r="C2239" s="430" t="s">
        <v>4217</v>
      </c>
      <c r="D2239" s="430" t="s">
        <v>3850</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4216</v>
      </c>
      <c r="B2240" s="430">
        <v>1</v>
      </c>
      <c r="C2240" s="430" t="s">
        <v>4217</v>
      </c>
      <c r="D2240" s="430" t="s">
        <v>3852</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4216</v>
      </c>
      <c r="B2241" s="430">
        <v>1</v>
      </c>
      <c r="C2241" s="430" t="s">
        <v>4217</v>
      </c>
      <c r="D2241" s="430" t="s">
        <v>4142</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4216</v>
      </c>
      <c r="B2242" s="430">
        <v>1</v>
      </c>
      <c r="C2242" s="430" t="s">
        <v>4217</v>
      </c>
      <c r="D2242" s="430" t="s">
        <v>3854</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4216</v>
      </c>
      <c r="B2243" s="430">
        <v>1</v>
      </c>
      <c r="C2243" s="430" t="s">
        <v>4217</v>
      </c>
      <c r="D2243" s="430" t="s">
        <v>3856</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4216</v>
      </c>
      <c r="B2244" s="430">
        <v>1</v>
      </c>
      <c r="C2244" s="430" t="s">
        <v>4217</v>
      </c>
      <c r="D2244" s="430" t="s">
        <v>3858</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4216</v>
      </c>
      <c r="B2245" s="430">
        <v>1</v>
      </c>
      <c r="C2245" s="430" t="s">
        <v>4217</v>
      </c>
      <c r="D2245" s="430" t="s">
        <v>3860</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4216</v>
      </c>
      <c r="B2246" s="430">
        <v>1</v>
      </c>
      <c r="C2246" s="430" t="s">
        <v>4217</v>
      </c>
      <c r="D2246" s="430" t="s">
        <v>3862</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4218</v>
      </c>
      <c r="B2247" s="430">
        <v>1</v>
      </c>
      <c r="C2247" s="430" t="s">
        <v>4219</v>
      </c>
      <c r="D2247" s="430" t="s">
        <v>3765</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4218</v>
      </c>
      <c r="B2248" s="430">
        <v>1</v>
      </c>
      <c r="C2248" s="430" t="s">
        <v>4219</v>
      </c>
      <c r="D2248" s="430" t="s">
        <v>3767</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4218</v>
      </c>
      <c r="B2249" s="430">
        <v>1</v>
      </c>
      <c r="C2249" s="430" t="s">
        <v>4219</v>
      </c>
      <c r="D2249" s="430" t="s">
        <v>3769</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4218</v>
      </c>
      <c r="B2250" s="430">
        <v>1</v>
      </c>
      <c r="C2250" s="430" t="s">
        <v>4219</v>
      </c>
      <c r="D2250" s="430" t="s">
        <v>4137</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4218</v>
      </c>
      <c r="B2251" s="430">
        <v>1</v>
      </c>
      <c r="C2251" s="430" t="s">
        <v>4219</v>
      </c>
      <c r="D2251" s="430" t="s">
        <v>3771</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4218</v>
      </c>
      <c r="B2252" s="430">
        <v>1</v>
      </c>
      <c r="C2252" s="430" t="s">
        <v>4219</v>
      </c>
      <c r="D2252" s="430" t="s">
        <v>3773</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4218</v>
      </c>
      <c r="B2253" s="430">
        <v>1</v>
      </c>
      <c r="C2253" s="430" t="s">
        <v>4219</v>
      </c>
      <c r="D2253" s="430" t="s">
        <v>485</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4218</v>
      </c>
      <c r="B2254" s="430">
        <v>1</v>
      </c>
      <c r="C2254" s="430" t="s">
        <v>4219</v>
      </c>
      <c r="D2254" s="430" t="s">
        <v>3776</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4218</v>
      </c>
      <c r="B2255" s="430">
        <v>1</v>
      </c>
      <c r="C2255" s="430" t="s">
        <v>4219</v>
      </c>
      <c r="D2255" s="430" t="s">
        <v>3778</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4218</v>
      </c>
      <c r="B2256" s="430">
        <v>1</v>
      </c>
      <c r="C2256" s="430" t="s">
        <v>4219</v>
      </c>
      <c r="D2256" s="430" t="s">
        <v>3779</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4218</v>
      </c>
      <c r="B2257" s="430">
        <v>1</v>
      </c>
      <c r="C2257" s="430" t="s">
        <v>4219</v>
      </c>
      <c r="D2257" s="430" t="s">
        <v>3781</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4218</v>
      </c>
      <c r="B2258" s="430">
        <v>1</v>
      </c>
      <c r="C2258" s="430" t="s">
        <v>4219</v>
      </c>
      <c r="D2258" s="430" t="s">
        <v>3783</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4218</v>
      </c>
      <c r="B2259" s="430">
        <v>1</v>
      </c>
      <c r="C2259" s="430" t="s">
        <v>4219</v>
      </c>
      <c r="D2259" s="430" t="s">
        <v>4138</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4218</v>
      </c>
      <c r="B2260" s="430">
        <v>1</v>
      </c>
      <c r="C2260" s="430" t="s">
        <v>4219</v>
      </c>
      <c r="D2260" s="430" t="s">
        <v>3785</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4218</v>
      </c>
      <c r="B2261" s="430">
        <v>1</v>
      </c>
      <c r="C2261" s="430" t="s">
        <v>4219</v>
      </c>
      <c r="D2261" s="430" t="s">
        <v>3787</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4218</v>
      </c>
      <c r="B2262" s="430">
        <v>1</v>
      </c>
      <c r="C2262" s="430" t="s">
        <v>4219</v>
      </c>
      <c r="D2262" s="430" t="s">
        <v>3789</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4218</v>
      </c>
      <c r="B2263" s="430">
        <v>1</v>
      </c>
      <c r="C2263" s="430" t="s">
        <v>4219</v>
      </c>
      <c r="D2263" s="430" t="s">
        <v>3791</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4218</v>
      </c>
      <c r="B2264" s="430">
        <v>1</v>
      </c>
      <c r="C2264" s="430" t="s">
        <v>4219</v>
      </c>
      <c r="D2264" s="430" t="s">
        <v>3793</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4218</v>
      </c>
      <c r="B2265" s="430">
        <v>1</v>
      </c>
      <c r="C2265" s="430" t="s">
        <v>4219</v>
      </c>
      <c r="D2265" s="430" t="s">
        <v>3795</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4218</v>
      </c>
      <c r="B2266" s="430">
        <v>1</v>
      </c>
      <c r="C2266" s="430" t="s">
        <v>4219</v>
      </c>
      <c r="D2266" s="430" t="s">
        <v>3797</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4218</v>
      </c>
      <c r="B2267" s="430">
        <v>1</v>
      </c>
      <c r="C2267" s="430" t="s">
        <v>4219</v>
      </c>
      <c r="D2267" s="430" t="s">
        <v>3799</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4218</v>
      </c>
      <c r="B2268" s="430">
        <v>1</v>
      </c>
      <c r="C2268" s="430" t="s">
        <v>4219</v>
      </c>
      <c r="D2268" s="430" t="s">
        <v>3801</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4218</v>
      </c>
      <c r="B2269" s="430">
        <v>1</v>
      </c>
      <c r="C2269" s="430" t="s">
        <v>4219</v>
      </c>
      <c r="D2269" s="430" t="s">
        <v>3803</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4218</v>
      </c>
      <c r="B2270" s="430">
        <v>1</v>
      </c>
      <c r="C2270" s="430" t="s">
        <v>4219</v>
      </c>
      <c r="D2270" s="430" t="s">
        <v>3805</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4218</v>
      </c>
      <c r="B2271" s="430">
        <v>1</v>
      </c>
      <c r="C2271" s="430" t="s">
        <v>4219</v>
      </c>
      <c r="D2271" s="430" t="s">
        <v>3807</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4218</v>
      </c>
      <c r="B2272" s="430">
        <v>1</v>
      </c>
      <c r="C2272" s="430" t="s">
        <v>4219</v>
      </c>
      <c r="D2272" s="430" t="s">
        <v>3809</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4218</v>
      </c>
      <c r="B2273" s="430">
        <v>1</v>
      </c>
      <c r="C2273" s="430" t="s">
        <v>4219</v>
      </c>
      <c r="D2273" s="430" t="s">
        <v>3811</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4218</v>
      </c>
      <c r="B2274" s="430">
        <v>1</v>
      </c>
      <c r="C2274" s="430" t="s">
        <v>4219</v>
      </c>
      <c r="D2274" s="430" t="s">
        <v>4139</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4218</v>
      </c>
      <c r="B2275" s="430">
        <v>1</v>
      </c>
      <c r="C2275" s="430" t="s">
        <v>4219</v>
      </c>
      <c r="D2275" s="430" t="s">
        <v>3813</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4218</v>
      </c>
      <c r="B2276" s="430">
        <v>1</v>
      </c>
      <c r="C2276" s="430" t="s">
        <v>4219</v>
      </c>
      <c r="D2276" s="430" t="s">
        <v>3815</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4218</v>
      </c>
      <c r="B2277" s="430">
        <v>1</v>
      </c>
      <c r="C2277" s="430" t="s">
        <v>4219</v>
      </c>
      <c r="D2277" s="430" t="s">
        <v>3817</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4218</v>
      </c>
      <c r="B2278" s="430">
        <v>1</v>
      </c>
      <c r="C2278" s="430" t="s">
        <v>4219</v>
      </c>
      <c r="D2278" s="430" t="s">
        <v>3819</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4218</v>
      </c>
      <c r="B2279" s="430">
        <v>1</v>
      </c>
      <c r="C2279" s="430" t="s">
        <v>4219</v>
      </c>
      <c r="D2279" s="430" t="s">
        <v>521</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4218</v>
      </c>
      <c r="B2280" s="430">
        <v>1</v>
      </c>
      <c r="C2280" s="430" t="s">
        <v>4219</v>
      </c>
      <c r="D2280" s="430" t="s">
        <v>3822</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4218</v>
      </c>
      <c r="B2281" s="430">
        <v>1</v>
      </c>
      <c r="C2281" s="430" t="s">
        <v>4219</v>
      </c>
      <c r="D2281" s="430" t="s">
        <v>3824</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4218</v>
      </c>
      <c r="B2282" s="430">
        <v>1</v>
      </c>
      <c r="C2282" s="430" t="s">
        <v>4219</v>
      </c>
      <c r="D2282" s="430" t="s">
        <v>3826</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4218</v>
      </c>
      <c r="B2283" s="430">
        <v>1</v>
      </c>
      <c r="C2283" s="430" t="s">
        <v>4219</v>
      </c>
      <c r="D2283" s="430" t="s">
        <v>3828</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4218</v>
      </c>
      <c r="B2284" s="430">
        <v>1</v>
      </c>
      <c r="C2284" s="430" t="s">
        <v>4219</v>
      </c>
      <c r="D2284" s="430" t="s">
        <v>3830</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4218</v>
      </c>
      <c r="B2285" s="430">
        <v>1</v>
      </c>
      <c r="C2285" s="430" t="s">
        <v>4219</v>
      </c>
      <c r="D2285" s="430" t="s">
        <v>3832</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4218</v>
      </c>
      <c r="B2286" s="430">
        <v>1</v>
      </c>
      <c r="C2286" s="430" t="s">
        <v>4219</v>
      </c>
      <c r="D2286" s="430" t="s">
        <v>3834</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4218</v>
      </c>
      <c r="B2287" s="430">
        <v>1</v>
      </c>
      <c r="C2287" s="430" t="s">
        <v>4219</v>
      </c>
      <c r="D2287" s="430" t="s">
        <v>3836</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4218</v>
      </c>
      <c r="B2288" s="430">
        <v>1</v>
      </c>
      <c r="C2288" s="430" t="s">
        <v>4219</v>
      </c>
      <c r="D2288" s="430" t="s">
        <v>3838</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4218</v>
      </c>
      <c r="B2289" s="430">
        <v>1</v>
      </c>
      <c r="C2289" s="430" t="s">
        <v>4219</v>
      </c>
      <c r="D2289" s="430" t="s">
        <v>4140</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4218</v>
      </c>
      <c r="B2290" s="430">
        <v>1</v>
      </c>
      <c r="C2290" s="430" t="s">
        <v>4219</v>
      </c>
      <c r="D2290" s="430" t="s">
        <v>3840</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4218</v>
      </c>
      <c r="B2291" s="430">
        <v>1</v>
      </c>
      <c r="C2291" s="430" t="s">
        <v>4219</v>
      </c>
      <c r="D2291" s="430" t="s">
        <v>3842</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4218</v>
      </c>
      <c r="B2292" s="430">
        <v>1</v>
      </c>
      <c r="C2292" s="430" t="s">
        <v>4219</v>
      </c>
      <c r="D2292" s="430" t="s">
        <v>3844</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4218</v>
      </c>
      <c r="B2293" s="430">
        <v>1</v>
      </c>
      <c r="C2293" s="430" t="s">
        <v>4219</v>
      </c>
      <c r="D2293" s="430" t="s">
        <v>3846</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4218</v>
      </c>
      <c r="B2294" s="430">
        <v>1</v>
      </c>
      <c r="C2294" s="430" t="s">
        <v>4219</v>
      </c>
      <c r="D2294" s="430" t="s">
        <v>3848</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4218</v>
      </c>
      <c r="B2295" s="430">
        <v>1</v>
      </c>
      <c r="C2295" s="430" t="s">
        <v>4219</v>
      </c>
      <c r="D2295" s="430" t="s">
        <v>4141</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4218</v>
      </c>
      <c r="B2296" s="430">
        <v>1</v>
      </c>
      <c r="C2296" s="430" t="s">
        <v>4219</v>
      </c>
      <c r="D2296" s="430" t="s">
        <v>3850</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4218</v>
      </c>
      <c r="B2297" s="430">
        <v>1</v>
      </c>
      <c r="C2297" s="430" t="s">
        <v>4219</v>
      </c>
      <c r="D2297" s="430" t="s">
        <v>3852</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4218</v>
      </c>
      <c r="B2298" s="430">
        <v>1</v>
      </c>
      <c r="C2298" s="430" t="s">
        <v>4219</v>
      </c>
      <c r="D2298" s="430" t="s">
        <v>4142</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4218</v>
      </c>
      <c r="B2299" s="430">
        <v>1</v>
      </c>
      <c r="C2299" s="430" t="s">
        <v>4219</v>
      </c>
      <c r="D2299" s="430" t="s">
        <v>3854</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4218</v>
      </c>
      <c r="B2300" s="430">
        <v>1</v>
      </c>
      <c r="C2300" s="430" t="s">
        <v>4219</v>
      </c>
      <c r="D2300" s="430" t="s">
        <v>3856</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4218</v>
      </c>
      <c r="B2301" s="430">
        <v>1</v>
      </c>
      <c r="C2301" s="430" t="s">
        <v>4219</v>
      </c>
      <c r="D2301" s="430" t="s">
        <v>3858</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4218</v>
      </c>
      <c r="B2302" s="430">
        <v>1</v>
      </c>
      <c r="C2302" s="430" t="s">
        <v>4219</v>
      </c>
      <c r="D2302" s="430" t="s">
        <v>3860</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4218</v>
      </c>
      <c r="B2303" s="430">
        <v>1</v>
      </c>
      <c r="C2303" s="430" t="s">
        <v>4219</v>
      </c>
      <c r="D2303" s="430" t="s">
        <v>3862</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4220</v>
      </c>
      <c r="B2304" s="430">
        <v>1</v>
      </c>
      <c r="C2304" s="430" t="s">
        <v>4221</v>
      </c>
      <c r="D2304" s="430" t="s">
        <v>3765</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4220</v>
      </c>
      <c r="B2305" s="430">
        <v>1</v>
      </c>
      <c r="C2305" s="430" t="s">
        <v>4221</v>
      </c>
      <c r="D2305" s="430" t="s">
        <v>3767</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4220</v>
      </c>
      <c r="B2306" s="430">
        <v>1</v>
      </c>
      <c r="C2306" s="430" t="s">
        <v>4221</v>
      </c>
      <c r="D2306" s="430" t="s">
        <v>3769</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4220</v>
      </c>
      <c r="B2307" s="430">
        <v>1</v>
      </c>
      <c r="C2307" s="430" t="s">
        <v>4221</v>
      </c>
      <c r="D2307" s="430" t="s">
        <v>4137</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4220</v>
      </c>
      <c r="B2308" s="430">
        <v>1</v>
      </c>
      <c r="C2308" s="430" t="s">
        <v>4221</v>
      </c>
      <c r="D2308" s="430" t="s">
        <v>3771</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4220</v>
      </c>
      <c r="B2309" s="430">
        <v>1</v>
      </c>
      <c r="C2309" s="430" t="s">
        <v>4221</v>
      </c>
      <c r="D2309" s="430" t="s">
        <v>3773</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4220</v>
      </c>
      <c r="B2310" s="430">
        <v>1</v>
      </c>
      <c r="C2310" s="430" t="s">
        <v>4221</v>
      </c>
      <c r="D2310" s="430" t="s">
        <v>485</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4220</v>
      </c>
      <c r="B2311" s="430">
        <v>1</v>
      </c>
      <c r="C2311" s="430" t="s">
        <v>4221</v>
      </c>
      <c r="D2311" s="430" t="s">
        <v>3776</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4220</v>
      </c>
      <c r="B2312" s="430">
        <v>1</v>
      </c>
      <c r="C2312" s="430" t="s">
        <v>4221</v>
      </c>
      <c r="D2312" s="430" t="s">
        <v>3778</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4220</v>
      </c>
      <c r="B2313" s="430">
        <v>1</v>
      </c>
      <c r="C2313" s="430" t="s">
        <v>4221</v>
      </c>
      <c r="D2313" s="430" t="s">
        <v>3779</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4220</v>
      </c>
      <c r="B2314" s="430">
        <v>1</v>
      </c>
      <c r="C2314" s="430" t="s">
        <v>4221</v>
      </c>
      <c r="D2314" s="430" t="s">
        <v>3781</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4220</v>
      </c>
      <c r="B2315" s="430">
        <v>1</v>
      </c>
      <c r="C2315" s="430" t="s">
        <v>4221</v>
      </c>
      <c r="D2315" s="430" t="s">
        <v>3783</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4220</v>
      </c>
      <c r="B2316" s="430">
        <v>1</v>
      </c>
      <c r="C2316" s="430" t="s">
        <v>4221</v>
      </c>
      <c r="D2316" s="430" t="s">
        <v>4138</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4220</v>
      </c>
      <c r="B2317" s="430">
        <v>1</v>
      </c>
      <c r="C2317" s="430" t="s">
        <v>4221</v>
      </c>
      <c r="D2317" s="430" t="s">
        <v>3785</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4220</v>
      </c>
      <c r="B2318" s="430">
        <v>1</v>
      </c>
      <c r="C2318" s="430" t="s">
        <v>4221</v>
      </c>
      <c r="D2318" s="430" t="s">
        <v>3787</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4220</v>
      </c>
      <c r="B2319" s="430">
        <v>1</v>
      </c>
      <c r="C2319" s="430" t="s">
        <v>4221</v>
      </c>
      <c r="D2319" s="430" t="s">
        <v>3789</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4220</v>
      </c>
      <c r="B2320" s="430">
        <v>1</v>
      </c>
      <c r="C2320" s="430" t="s">
        <v>4221</v>
      </c>
      <c r="D2320" s="430" t="s">
        <v>3791</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4220</v>
      </c>
      <c r="B2321" s="430">
        <v>1</v>
      </c>
      <c r="C2321" s="430" t="s">
        <v>4221</v>
      </c>
      <c r="D2321" s="430" t="s">
        <v>3793</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4220</v>
      </c>
      <c r="B2322" s="430">
        <v>1</v>
      </c>
      <c r="C2322" s="430" t="s">
        <v>4221</v>
      </c>
      <c r="D2322" s="430" t="s">
        <v>3795</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4220</v>
      </c>
      <c r="B2323" s="430">
        <v>1</v>
      </c>
      <c r="C2323" s="430" t="s">
        <v>4221</v>
      </c>
      <c r="D2323" s="430" t="s">
        <v>3797</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4220</v>
      </c>
      <c r="B2324" s="430">
        <v>1</v>
      </c>
      <c r="C2324" s="430" t="s">
        <v>4221</v>
      </c>
      <c r="D2324" s="430" t="s">
        <v>3799</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4220</v>
      </c>
      <c r="B2325" s="430">
        <v>1</v>
      </c>
      <c r="C2325" s="430" t="s">
        <v>4221</v>
      </c>
      <c r="D2325" s="430" t="s">
        <v>3801</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4220</v>
      </c>
      <c r="B2326" s="430">
        <v>1</v>
      </c>
      <c r="C2326" s="430" t="s">
        <v>4221</v>
      </c>
      <c r="D2326" s="430" t="s">
        <v>3803</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4220</v>
      </c>
      <c r="B2327" s="430">
        <v>1</v>
      </c>
      <c r="C2327" s="430" t="s">
        <v>4221</v>
      </c>
      <c r="D2327" s="430" t="s">
        <v>3805</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4220</v>
      </c>
      <c r="B2328" s="430">
        <v>1</v>
      </c>
      <c r="C2328" s="430" t="s">
        <v>4221</v>
      </c>
      <c r="D2328" s="430" t="s">
        <v>3807</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4220</v>
      </c>
      <c r="B2329" s="430">
        <v>1</v>
      </c>
      <c r="C2329" s="430" t="s">
        <v>4221</v>
      </c>
      <c r="D2329" s="430" t="s">
        <v>3809</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4220</v>
      </c>
      <c r="B2330" s="430">
        <v>1</v>
      </c>
      <c r="C2330" s="430" t="s">
        <v>4221</v>
      </c>
      <c r="D2330" s="430" t="s">
        <v>3811</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4220</v>
      </c>
      <c r="B2331" s="430">
        <v>1</v>
      </c>
      <c r="C2331" s="430" t="s">
        <v>4221</v>
      </c>
      <c r="D2331" s="430" t="s">
        <v>4139</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4220</v>
      </c>
      <c r="B2332" s="430">
        <v>1</v>
      </c>
      <c r="C2332" s="430" t="s">
        <v>4221</v>
      </c>
      <c r="D2332" s="430" t="s">
        <v>3813</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4220</v>
      </c>
      <c r="B2333" s="430">
        <v>1</v>
      </c>
      <c r="C2333" s="430" t="s">
        <v>4221</v>
      </c>
      <c r="D2333" s="430" t="s">
        <v>3815</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4220</v>
      </c>
      <c r="B2334" s="430">
        <v>1</v>
      </c>
      <c r="C2334" s="430" t="s">
        <v>4221</v>
      </c>
      <c r="D2334" s="430" t="s">
        <v>3817</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4220</v>
      </c>
      <c r="B2335" s="430">
        <v>1</v>
      </c>
      <c r="C2335" s="430" t="s">
        <v>4221</v>
      </c>
      <c r="D2335" s="430" t="s">
        <v>3819</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4220</v>
      </c>
      <c r="B2336" s="430">
        <v>1</v>
      </c>
      <c r="C2336" s="430" t="s">
        <v>4221</v>
      </c>
      <c r="D2336" s="430" t="s">
        <v>521</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4220</v>
      </c>
      <c r="B2337" s="430">
        <v>1</v>
      </c>
      <c r="C2337" s="430" t="s">
        <v>4221</v>
      </c>
      <c r="D2337" s="430" t="s">
        <v>3822</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4220</v>
      </c>
      <c r="B2338" s="430">
        <v>1</v>
      </c>
      <c r="C2338" s="430" t="s">
        <v>4221</v>
      </c>
      <c r="D2338" s="430" t="s">
        <v>3824</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4220</v>
      </c>
      <c r="B2339" s="430">
        <v>1</v>
      </c>
      <c r="C2339" s="430" t="s">
        <v>4221</v>
      </c>
      <c r="D2339" s="430" t="s">
        <v>3826</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4220</v>
      </c>
      <c r="B2340" s="430">
        <v>1</v>
      </c>
      <c r="C2340" s="430" t="s">
        <v>4221</v>
      </c>
      <c r="D2340" s="430" t="s">
        <v>3828</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4220</v>
      </c>
      <c r="B2341" s="430">
        <v>1</v>
      </c>
      <c r="C2341" s="430" t="s">
        <v>4221</v>
      </c>
      <c r="D2341" s="430" t="s">
        <v>3830</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4220</v>
      </c>
      <c r="B2342" s="430">
        <v>1</v>
      </c>
      <c r="C2342" s="430" t="s">
        <v>4221</v>
      </c>
      <c r="D2342" s="430" t="s">
        <v>3832</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4220</v>
      </c>
      <c r="B2343" s="430">
        <v>1</v>
      </c>
      <c r="C2343" s="430" t="s">
        <v>4221</v>
      </c>
      <c r="D2343" s="430" t="s">
        <v>3834</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4220</v>
      </c>
      <c r="B2344" s="430">
        <v>1</v>
      </c>
      <c r="C2344" s="430" t="s">
        <v>4221</v>
      </c>
      <c r="D2344" s="430" t="s">
        <v>3836</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4220</v>
      </c>
      <c r="B2345" s="430">
        <v>1</v>
      </c>
      <c r="C2345" s="430" t="s">
        <v>4221</v>
      </c>
      <c r="D2345" s="430" t="s">
        <v>3838</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4220</v>
      </c>
      <c r="B2346" s="430">
        <v>1</v>
      </c>
      <c r="C2346" s="430" t="s">
        <v>4221</v>
      </c>
      <c r="D2346" s="430" t="s">
        <v>4140</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4220</v>
      </c>
      <c r="B2347" s="430">
        <v>1</v>
      </c>
      <c r="C2347" s="430" t="s">
        <v>4221</v>
      </c>
      <c r="D2347" s="430" t="s">
        <v>3840</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4220</v>
      </c>
      <c r="B2348" s="430">
        <v>1</v>
      </c>
      <c r="C2348" s="430" t="s">
        <v>4221</v>
      </c>
      <c r="D2348" s="430" t="s">
        <v>3842</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4220</v>
      </c>
      <c r="B2349" s="430">
        <v>1</v>
      </c>
      <c r="C2349" s="430" t="s">
        <v>4221</v>
      </c>
      <c r="D2349" s="430" t="s">
        <v>3844</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4220</v>
      </c>
      <c r="B2350" s="430">
        <v>1</v>
      </c>
      <c r="C2350" s="430" t="s">
        <v>4221</v>
      </c>
      <c r="D2350" s="430" t="s">
        <v>3846</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4220</v>
      </c>
      <c r="B2351" s="430">
        <v>1</v>
      </c>
      <c r="C2351" s="430" t="s">
        <v>4221</v>
      </c>
      <c r="D2351" s="430" t="s">
        <v>3848</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4220</v>
      </c>
      <c r="B2352" s="430">
        <v>1</v>
      </c>
      <c r="C2352" s="430" t="s">
        <v>4221</v>
      </c>
      <c r="D2352" s="430" t="s">
        <v>4141</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4220</v>
      </c>
      <c r="B2353" s="430">
        <v>1</v>
      </c>
      <c r="C2353" s="430" t="s">
        <v>4221</v>
      </c>
      <c r="D2353" s="430" t="s">
        <v>3850</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4220</v>
      </c>
      <c r="B2354" s="430">
        <v>1</v>
      </c>
      <c r="C2354" s="430" t="s">
        <v>4221</v>
      </c>
      <c r="D2354" s="430" t="s">
        <v>3852</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4220</v>
      </c>
      <c r="B2355" s="430">
        <v>1</v>
      </c>
      <c r="C2355" s="430" t="s">
        <v>4221</v>
      </c>
      <c r="D2355" s="430" t="s">
        <v>4142</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4220</v>
      </c>
      <c r="B2356" s="430">
        <v>1</v>
      </c>
      <c r="C2356" s="430" t="s">
        <v>4221</v>
      </c>
      <c r="D2356" s="430" t="s">
        <v>3854</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4220</v>
      </c>
      <c r="B2357" s="430">
        <v>1</v>
      </c>
      <c r="C2357" s="430" t="s">
        <v>4221</v>
      </c>
      <c r="D2357" s="430" t="s">
        <v>3856</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4220</v>
      </c>
      <c r="B2358" s="430">
        <v>1</v>
      </c>
      <c r="C2358" s="430" t="s">
        <v>4221</v>
      </c>
      <c r="D2358" s="430" t="s">
        <v>3858</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4220</v>
      </c>
      <c r="B2359" s="430">
        <v>1</v>
      </c>
      <c r="C2359" s="430" t="s">
        <v>4221</v>
      </c>
      <c r="D2359" s="430" t="s">
        <v>3860</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4220</v>
      </c>
      <c r="B2360" s="430">
        <v>1</v>
      </c>
      <c r="C2360" s="430" t="s">
        <v>4221</v>
      </c>
      <c r="D2360" s="430" t="s">
        <v>3862</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4222</v>
      </c>
      <c r="B2361" s="430">
        <v>1</v>
      </c>
      <c r="C2361" s="430" t="s">
        <v>4223</v>
      </c>
      <c r="D2361" s="430" t="s">
        <v>3765</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4222</v>
      </c>
      <c r="B2362" s="430">
        <v>1</v>
      </c>
      <c r="C2362" s="430" t="s">
        <v>4223</v>
      </c>
      <c r="D2362" s="430" t="s">
        <v>3767</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4222</v>
      </c>
      <c r="B2363" s="430">
        <v>1</v>
      </c>
      <c r="C2363" s="430" t="s">
        <v>4223</v>
      </c>
      <c r="D2363" s="430" t="s">
        <v>3769</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4222</v>
      </c>
      <c r="B2364" s="430">
        <v>1</v>
      </c>
      <c r="C2364" s="430" t="s">
        <v>4223</v>
      </c>
      <c r="D2364" s="430" t="s">
        <v>4137</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4222</v>
      </c>
      <c r="B2365" s="430">
        <v>1</v>
      </c>
      <c r="C2365" s="430" t="s">
        <v>4223</v>
      </c>
      <c r="D2365" s="430" t="s">
        <v>3771</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4222</v>
      </c>
      <c r="B2366" s="430">
        <v>1</v>
      </c>
      <c r="C2366" s="430" t="s">
        <v>4223</v>
      </c>
      <c r="D2366" s="430" t="s">
        <v>3773</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4222</v>
      </c>
      <c r="B2367" s="430">
        <v>1</v>
      </c>
      <c r="C2367" s="430" t="s">
        <v>4223</v>
      </c>
      <c r="D2367" s="430" t="s">
        <v>485</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4222</v>
      </c>
      <c r="B2368" s="430">
        <v>1</v>
      </c>
      <c r="C2368" s="430" t="s">
        <v>4223</v>
      </c>
      <c r="D2368" s="430" t="s">
        <v>3776</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4222</v>
      </c>
      <c r="B2369" s="430">
        <v>1</v>
      </c>
      <c r="C2369" s="430" t="s">
        <v>4223</v>
      </c>
      <c r="D2369" s="430" t="s">
        <v>3778</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4222</v>
      </c>
      <c r="B2370" s="430">
        <v>1</v>
      </c>
      <c r="C2370" s="430" t="s">
        <v>4223</v>
      </c>
      <c r="D2370" s="430" t="s">
        <v>3779</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4222</v>
      </c>
      <c r="B2371" s="430">
        <v>1</v>
      </c>
      <c r="C2371" s="430" t="s">
        <v>4223</v>
      </c>
      <c r="D2371" s="430" t="s">
        <v>3781</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4222</v>
      </c>
      <c r="B2372" s="430">
        <v>1</v>
      </c>
      <c r="C2372" s="430" t="s">
        <v>4223</v>
      </c>
      <c r="D2372" s="430" t="s">
        <v>3783</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4222</v>
      </c>
      <c r="B2373" s="430">
        <v>1</v>
      </c>
      <c r="C2373" s="430" t="s">
        <v>4223</v>
      </c>
      <c r="D2373" s="430" t="s">
        <v>4138</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4222</v>
      </c>
      <c r="B2374" s="430">
        <v>1</v>
      </c>
      <c r="C2374" s="430" t="s">
        <v>4223</v>
      </c>
      <c r="D2374" s="430" t="s">
        <v>3785</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4222</v>
      </c>
      <c r="B2375" s="430">
        <v>1</v>
      </c>
      <c r="C2375" s="430" t="s">
        <v>4223</v>
      </c>
      <c r="D2375" s="430" t="s">
        <v>3787</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4222</v>
      </c>
      <c r="B2376" s="430">
        <v>1</v>
      </c>
      <c r="C2376" s="430" t="s">
        <v>4223</v>
      </c>
      <c r="D2376" s="430" t="s">
        <v>3789</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4222</v>
      </c>
      <c r="B2377" s="430">
        <v>1</v>
      </c>
      <c r="C2377" s="430" t="s">
        <v>4223</v>
      </c>
      <c r="D2377" s="430" t="s">
        <v>3791</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4222</v>
      </c>
      <c r="B2378" s="430">
        <v>1</v>
      </c>
      <c r="C2378" s="430" t="s">
        <v>4223</v>
      </c>
      <c r="D2378" s="430" t="s">
        <v>3793</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4222</v>
      </c>
      <c r="B2379" s="430">
        <v>1</v>
      </c>
      <c r="C2379" s="430" t="s">
        <v>4223</v>
      </c>
      <c r="D2379" s="430" t="s">
        <v>3795</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4222</v>
      </c>
      <c r="B2380" s="430">
        <v>1</v>
      </c>
      <c r="C2380" s="430" t="s">
        <v>4223</v>
      </c>
      <c r="D2380" s="430" t="s">
        <v>3797</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4222</v>
      </c>
      <c r="B2381" s="430">
        <v>1</v>
      </c>
      <c r="C2381" s="430" t="s">
        <v>4223</v>
      </c>
      <c r="D2381" s="430" t="s">
        <v>3799</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4222</v>
      </c>
      <c r="B2382" s="430">
        <v>1</v>
      </c>
      <c r="C2382" s="430" t="s">
        <v>4223</v>
      </c>
      <c r="D2382" s="430" t="s">
        <v>3801</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4222</v>
      </c>
      <c r="B2383" s="430">
        <v>1</v>
      </c>
      <c r="C2383" s="430" t="s">
        <v>4223</v>
      </c>
      <c r="D2383" s="430" t="s">
        <v>3803</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4222</v>
      </c>
      <c r="B2384" s="430">
        <v>1</v>
      </c>
      <c r="C2384" s="430" t="s">
        <v>4223</v>
      </c>
      <c r="D2384" s="430" t="s">
        <v>3805</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4222</v>
      </c>
      <c r="B2385" s="430">
        <v>1</v>
      </c>
      <c r="C2385" s="430" t="s">
        <v>4223</v>
      </c>
      <c r="D2385" s="430" t="s">
        <v>3807</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4222</v>
      </c>
      <c r="B2386" s="430">
        <v>1</v>
      </c>
      <c r="C2386" s="430" t="s">
        <v>4223</v>
      </c>
      <c r="D2386" s="430" t="s">
        <v>3809</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4222</v>
      </c>
      <c r="B2387" s="430">
        <v>1</v>
      </c>
      <c r="C2387" s="430" t="s">
        <v>4223</v>
      </c>
      <c r="D2387" s="430" t="s">
        <v>3811</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4222</v>
      </c>
      <c r="B2388" s="430">
        <v>1</v>
      </c>
      <c r="C2388" s="430" t="s">
        <v>4223</v>
      </c>
      <c r="D2388" s="430" t="s">
        <v>4139</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4222</v>
      </c>
      <c r="B2389" s="430">
        <v>1</v>
      </c>
      <c r="C2389" s="430" t="s">
        <v>4223</v>
      </c>
      <c r="D2389" s="430" t="s">
        <v>3813</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4222</v>
      </c>
      <c r="B2390" s="430">
        <v>1</v>
      </c>
      <c r="C2390" s="430" t="s">
        <v>4223</v>
      </c>
      <c r="D2390" s="430" t="s">
        <v>3815</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4222</v>
      </c>
      <c r="B2391" s="430">
        <v>1</v>
      </c>
      <c r="C2391" s="430" t="s">
        <v>4223</v>
      </c>
      <c r="D2391" s="430" t="s">
        <v>3817</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4222</v>
      </c>
      <c r="B2392" s="430">
        <v>1</v>
      </c>
      <c r="C2392" s="430" t="s">
        <v>4223</v>
      </c>
      <c r="D2392" s="430" t="s">
        <v>3819</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4222</v>
      </c>
      <c r="B2393" s="430">
        <v>1</v>
      </c>
      <c r="C2393" s="430" t="s">
        <v>4223</v>
      </c>
      <c r="D2393" s="430" t="s">
        <v>521</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4222</v>
      </c>
      <c r="B2394" s="430">
        <v>1</v>
      </c>
      <c r="C2394" s="430" t="s">
        <v>4223</v>
      </c>
      <c r="D2394" s="430" t="s">
        <v>3822</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4222</v>
      </c>
      <c r="B2395" s="430">
        <v>1</v>
      </c>
      <c r="C2395" s="430" t="s">
        <v>4223</v>
      </c>
      <c r="D2395" s="430" t="s">
        <v>3824</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4222</v>
      </c>
      <c r="B2396" s="430">
        <v>1</v>
      </c>
      <c r="C2396" s="430" t="s">
        <v>4223</v>
      </c>
      <c r="D2396" s="430" t="s">
        <v>3826</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4222</v>
      </c>
      <c r="B2397" s="430">
        <v>1</v>
      </c>
      <c r="C2397" s="430" t="s">
        <v>4223</v>
      </c>
      <c r="D2397" s="430" t="s">
        <v>3828</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4222</v>
      </c>
      <c r="B2398" s="430">
        <v>1</v>
      </c>
      <c r="C2398" s="430" t="s">
        <v>4223</v>
      </c>
      <c r="D2398" s="430" t="s">
        <v>3830</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4222</v>
      </c>
      <c r="B2399" s="430">
        <v>1</v>
      </c>
      <c r="C2399" s="430" t="s">
        <v>4223</v>
      </c>
      <c r="D2399" s="430" t="s">
        <v>3832</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4222</v>
      </c>
      <c r="B2400" s="430">
        <v>1</v>
      </c>
      <c r="C2400" s="430" t="s">
        <v>4223</v>
      </c>
      <c r="D2400" s="430" t="s">
        <v>3834</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4222</v>
      </c>
      <c r="B2401" s="430">
        <v>1</v>
      </c>
      <c r="C2401" s="430" t="s">
        <v>4223</v>
      </c>
      <c r="D2401" s="430" t="s">
        <v>3836</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4222</v>
      </c>
      <c r="B2402" s="430">
        <v>1</v>
      </c>
      <c r="C2402" s="430" t="s">
        <v>4223</v>
      </c>
      <c r="D2402" s="430" t="s">
        <v>3838</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4222</v>
      </c>
      <c r="B2403" s="430">
        <v>1</v>
      </c>
      <c r="C2403" s="430" t="s">
        <v>4223</v>
      </c>
      <c r="D2403" s="430" t="s">
        <v>4140</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4222</v>
      </c>
      <c r="B2404" s="430">
        <v>1</v>
      </c>
      <c r="C2404" s="430" t="s">
        <v>4223</v>
      </c>
      <c r="D2404" s="430" t="s">
        <v>3840</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4222</v>
      </c>
      <c r="B2405" s="430">
        <v>1</v>
      </c>
      <c r="C2405" s="430" t="s">
        <v>4223</v>
      </c>
      <c r="D2405" s="430" t="s">
        <v>3842</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4222</v>
      </c>
      <c r="B2406" s="430">
        <v>1</v>
      </c>
      <c r="C2406" s="430" t="s">
        <v>4223</v>
      </c>
      <c r="D2406" s="430" t="s">
        <v>3844</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4222</v>
      </c>
      <c r="B2407" s="430">
        <v>1</v>
      </c>
      <c r="C2407" s="430" t="s">
        <v>4223</v>
      </c>
      <c r="D2407" s="430" t="s">
        <v>3846</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4222</v>
      </c>
      <c r="B2408" s="430">
        <v>1</v>
      </c>
      <c r="C2408" s="430" t="s">
        <v>4223</v>
      </c>
      <c r="D2408" s="430" t="s">
        <v>3848</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4222</v>
      </c>
      <c r="B2409" s="430">
        <v>1</v>
      </c>
      <c r="C2409" s="430" t="s">
        <v>4223</v>
      </c>
      <c r="D2409" s="430" t="s">
        <v>4141</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4222</v>
      </c>
      <c r="B2410" s="430">
        <v>1</v>
      </c>
      <c r="C2410" s="430" t="s">
        <v>4223</v>
      </c>
      <c r="D2410" s="430" t="s">
        <v>3850</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4222</v>
      </c>
      <c r="B2411" s="430">
        <v>1</v>
      </c>
      <c r="C2411" s="430" t="s">
        <v>4223</v>
      </c>
      <c r="D2411" s="430" t="s">
        <v>3852</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4222</v>
      </c>
      <c r="B2412" s="430">
        <v>1</v>
      </c>
      <c r="C2412" s="430" t="s">
        <v>4223</v>
      </c>
      <c r="D2412" s="430" t="s">
        <v>4142</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4222</v>
      </c>
      <c r="B2413" s="430">
        <v>1</v>
      </c>
      <c r="C2413" s="430" t="s">
        <v>4223</v>
      </c>
      <c r="D2413" s="430" t="s">
        <v>3854</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4222</v>
      </c>
      <c r="B2414" s="430">
        <v>1</v>
      </c>
      <c r="C2414" s="430" t="s">
        <v>4223</v>
      </c>
      <c r="D2414" s="430" t="s">
        <v>3856</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4222</v>
      </c>
      <c r="B2415" s="430">
        <v>1</v>
      </c>
      <c r="C2415" s="430" t="s">
        <v>4223</v>
      </c>
      <c r="D2415" s="430" t="s">
        <v>3858</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4222</v>
      </c>
      <c r="B2416" s="430">
        <v>1</v>
      </c>
      <c r="C2416" s="430" t="s">
        <v>4223</v>
      </c>
      <c r="D2416" s="430" t="s">
        <v>3860</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4222</v>
      </c>
      <c r="B2417" s="430">
        <v>1</v>
      </c>
      <c r="C2417" s="430" t="s">
        <v>4223</v>
      </c>
      <c r="D2417" s="430" t="s">
        <v>3862</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4222</v>
      </c>
      <c r="B2418" s="430">
        <v>-1</v>
      </c>
      <c r="C2418" s="430" t="s">
        <v>4224</v>
      </c>
      <c r="D2418" s="430" t="s">
        <v>3765</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4222</v>
      </c>
      <c r="B2419" s="430">
        <v>-1</v>
      </c>
      <c r="C2419" s="430" t="s">
        <v>4224</v>
      </c>
      <c r="D2419" s="430" t="s">
        <v>3767</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4222</v>
      </c>
      <c r="B2420" s="430">
        <v>-1</v>
      </c>
      <c r="C2420" s="430" t="s">
        <v>4224</v>
      </c>
      <c r="D2420" s="430" t="s">
        <v>3769</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4222</v>
      </c>
      <c r="B2421" s="430">
        <v>-1</v>
      </c>
      <c r="C2421" s="430" t="s">
        <v>4224</v>
      </c>
      <c r="D2421" s="430" t="s">
        <v>3771</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4222</v>
      </c>
      <c r="B2422" s="430">
        <v>-1</v>
      </c>
      <c r="C2422" s="430" t="s">
        <v>4224</v>
      </c>
      <c r="D2422" s="430" t="s">
        <v>3773</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4222</v>
      </c>
      <c r="B2423" s="430">
        <v>-1</v>
      </c>
      <c r="C2423" s="430" t="s">
        <v>4224</v>
      </c>
      <c r="D2423" s="430" t="s">
        <v>485</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4222</v>
      </c>
      <c r="B2424" s="430">
        <v>-1</v>
      </c>
      <c r="C2424" s="430" t="s">
        <v>4224</v>
      </c>
      <c r="D2424" s="430" t="s">
        <v>3776</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4222</v>
      </c>
      <c r="B2425" s="430">
        <v>-1</v>
      </c>
      <c r="C2425" s="430" t="s">
        <v>4224</v>
      </c>
      <c r="D2425" s="430" t="s">
        <v>3778</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4222</v>
      </c>
      <c r="B2426" s="430">
        <v>-1</v>
      </c>
      <c r="C2426" s="430" t="s">
        <v>4224</v>
      </c>
      <c r="D2426" s="430" t="s">
        <v>3779</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4222</v>
      </c>
      <c r="B2427" s="430">
        <v>-1</v>
      </c>
      <c r="C2427" s="430" t="s">
        <v>4224</v>
      </c>
      <c r="D2427" s="430" t="s">
        <v>3781</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4222</v>
      </c>
      <c r="B2428" s="430">
        <v>-1</v>
      </c>
      <c r="C2428" s="430" t="s">
        <v>4224</v>
      </c>
      <c r="D2428" s="430" t="s">
        <v>3783</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4222</v>
      </c>
      <c r="B2429" s="430">
        <v>-1</v>
      </c>
      <c r="C2429" s="430" t="s">
        <v>4224</v>
      </c>
      <c r="D2429" s="430" t="s">
        <v>3785</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4222</v>
      </c>
      <c r="B2430" s="430">
        <v>-1</v>
      </c>
      <c r="C2430" s="430" t="s">
        <v>4224</v>
      </c>
      <c r="D2430" s="430" t="s">
        <v>3787</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4222</v>
      </c>
      <c r="B2431" s="430">
        <v>-1</v>
      </c>
      <c r="C2431" s="430" t="s">
        <v>4224</v>
      </c>
      <c r="D2431" s="430" t="s">
        <v>3789</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4222</v>
      </c>
      <c r="B2432" s="430">
        <v>-1</v>
      </c>
      <c r="C2432" s="430" t="s">
        <v>4224</v>
      </c>
      <c r="D2432" s="430" t="s">
        <v>3791</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4222</v>
      </c>
      <c r="B2433" s="430">
        <v>-1</v>
      </c>
      <c r="C2433" s="430" t="s">
        <v>4224</v>
      </c>
      <c r="D2433" s="430" t="s">
        <v>3793</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4222</v>
      </c>
      <c r="B2434" s="430">
        <v>-1</v>
      </c>
      <c r="C2434" s="430" t="s">
        <v>4224</v>
      </c>
      <c r="D2434" s="430" t="s">
        <v>3795</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4222</v>
      </c>
      <c r="B2435" s="430">
        <v>-1</v>
      </c>
      <c r="C2435" s="430" t="s">
        <v>4224</v>
      </c>
      <c r="D2435" s="430" t="s">
        <v>3797</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4222</v>
      </c>
      <c r="B2436" s="430">
        <v>-1</v>
      </c>
      <c r="C2436" s="430" t="s">
        <v>4224</v>
      </c>
      <c r="D2436" s="430" t="s">
        <v>3799</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4222</v>
      </c>
      <c r="B2437" s="430">
        <v>-1</v>
      </c>
      <c r="C2437" s="430" t="s">
        <v>4224</v>
      </c>
      <c r="D2437" s="430" t="s">
        <v>3801</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4222</v>
      </c>
      <c r="B2438" s="430">
        <v>-1</v>
      </c>
      <c r="C2438" s="430" t="s">
        <v>4224</v>
      </c>
      <c r="D2438" s="430" t="s">
        <v>3803</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4222</v>
      </c>
      <c r="B2439" s="430">
        <v>-1</v>
      </c>
      <c r="C2439" s="430" t="s">
        <v>4224</v>
      </c>
      <c r="D2439" s="430" t="s">
        <v>3805</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4222</v>
      </c>
      <c r="B2440" s="430">
        <v>-1</v>
      </c>
      <c r="C2440" s="430" t="s">
        <v>4224</v>
      </c>
      <c r="D2440" s="430" t="s">
        <v>3807</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4222</v>
      </c>
      <c r="B2441" s="430">
        <v>-1</v>
      </c>
      <c r="C2441" s="430" t="s">
        <v>4224</v>
      </c>
      <c r="D2441" s="430" t="s">
        <v>3809</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4222</v>
      </c>
      <c r="B2442" s="430">
        <v>-1</v>
      </c>
      <c r="C2442" s="430" t="s">
        <v>4224</v>
      </c>
      <c r="D2442" s="430" t="s">
        <v>3811</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4222</v>
      </c>
      <c r="B2443" s="430">
        <v>-1</v>
      </c>
      <c r="C2443" s="430" t="s">
        <v>4224</v>
      </c>
      <c r="D2443" s="430" t="s">
        <v>3813</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4222</v>
      </c>
      <c r="B2444" s="430">
        <v>-1</v>
      </c>
      <c r="C2444" s="430" t="s">
        <v>4224</v>
      </c>
      <c r="D2444" s="430" t="s">
        <v>3815</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4222</v>
      </c>
      <c r="B2445" s="430">
        <v>-1</v>
      </c>
      <c r="C2445" s="430" t="s">
        <v>4224</v>
      </c>
      <c r="D2445" s="430" t="s">
        <v>3817</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4222</v>
      </c>
      <c r="B2446" s="430">
        <v>-1</v>
      </c>
      <c r="C2446" s="430" t="s">
        <v>4224</v>
      </c>
      <c r="D2446" s="430" t="s">
        <v>3819</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4222</v>
      </c>
      <c r="B2447" s="430">
        <v>-1</v>
      </c>
      <c r="C2447" s="430" t="s">
        <v>4224</v>
      </c>
      <c r="D2447" s="430" t="s">
        <v>521</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4222</v>
      </c>
      <c r="B2448" s="430">
        <v>-1</v>
      </c>
      <c r="C2448" s="430" t="s">
        <v>4224</v>
      </c>
      <c r="D2448" s="430" t="s">
        <v>3822</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4222</v>
      </c>
      <c r="B2449" s="430">
        <v>-1</v>
      </c>
      <c r="C2449" s="430" t="s">
        <v>4224</v>
      </c>
      <c r="D2449" s="430" t="s">
        <v>3824</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4222</v>
      </c>
      <c r="B2450" s="430">
        <v>-1</v>
      </c>
      <c r="C2450" s="430" t="s">
        <v>4224</v>
      </c>
      <c r="D2450" s="430" t="s">
        <v>3826</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4222</v>
      </c>
      <c r="B2451" s="430">
        <v>-1</v>
      </c>
      <c r="C2451" s="430" t="s">
        <v>4224</v>
      </c>
      <c r="D2451" s="430" t="s">
        <v>3828</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4222</v>
      </c>
      <c r="B2452" s="430">
        <v>-1</v>
      </c>
      <c r="C2452" s="430" t="s">
        <v>4224</v>
      </c>
      <c r="D2452" s="430" t="s">
        <v>3830</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4222</v>
      </c>
      <c r="B2453" s="430">
        <v>-1</v>
      </c>
      <c r="C2453" s="430" t="s">
        <v>4224</v>
      </c>
      <c r="D2453" s="430" t="s">
        <v>3832</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4222</v>
      </c>
      <c r="B2454" s="430">
        <v>-1</v>
      </c>
      <c r="C2454" s="430" t="s">
        <v>4224</v>
      </c>
      <c r="D2454" s="430" t="s">
        <v>3834</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4222</v>
      </c>
      <c r="B2455" s="430">
        <v>-1</v>
      </c>
      <c r="C2455" s="430" t="s">
        <v>4224</v>
      </c>
      <c r="D2455" s="430" t="s">
        <v>3836</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4222</v>
      </c>
      <c r="B2456" s="430">
        <v>-1</v>
      </c>
      <c r="C2456" s="430" t="s">
        <v>4224</v>
      </c>
      <c r="D2456" s="430" t="s">
        <v>3838</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4222</v>
      </c>
      <c r="B2457" s="430">
        <v>-1</v>
      </c>
      <c r="C2457" s="430" t="s">
        <v>4224</v>
      </c>
      <c r="D2457" s="430" t="s">
        <v>3840</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4222</v>
      </c>
      <c r="B2458" s="430">
        <v>-1</v>
      </c>
      <c r="C2458" s="430" t="s">
        <v>4224</v>
      </c>
      <c r="D2458" s="430" t="s">
        <v>3842</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4222</v>
      </c>
      <c r="B2459" s="430">
        <v>-1</v>
      </c>
      <c r="C2459" s="430" t="s">
        <v>4224</v>
      </c>
      <c r="D2459" s="430" t="s">
        <v>3844</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4222</v>
      </c>
      <c r="B2460" s="430">
        <v>-1</v>
      </c>
      <c r="C2460" s="430" t="s">
        <v>4224</v>
      </c>
      <c r="D2460" s="430" t="s">
        <v>3846</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4222</v>
      </c>
      <c r="B2461" s="430">
        <v>-1</v>
      </c>
      <c r="C2461" s="430" t="s">
        <v>4224</v>
      </c>
      <c r="D2461" s="430" t="s">
        <v>3848</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4222</v>
      </c>
      <c r="B2462" s="430">
        <v>-1</v>
      </c>
      <c r="C2462" s="430" t="s">
        <v>4224</v>
      </c>
      <c r="D2462" s="430" t="s">
        <v>3850</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4222</v>
      </c>
      <c r="B2463" s="430">
        <v>-1</v>
      </c>
      <c r="C2463" s="430" t="s">
        <v>4224</v>
      </c>
      <c r="D2463" s="430" t="s">
        <v>3852</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4222</v>
      </c>
      <c r="B2464" s="430">
        <v>-1</v>
      </c>
      <c r="C2464" s="430" t="s">
        <v>4224</v>
      </c>
      <c r="D2464" s="430" t="s">
        <v>3854</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4222</v>
      </c>
      <c r="B2465" s="430">
        <v>-1</v>
      </c>
      <c r="C2465" s="430" t="s">
        <v>4224</v>
      </c>
      <c r="D2465" s="430" t="s">
        <v>3856</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4222</v>
      </c>
      <c r="B2466" s="430">
        <v>-1</v>
      </c>
      <c r="C2466" s="430" t="s">
        <v>4224</v>
      </c>
      <c r="D2466" s="430" t="s">
        <v>3858</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4222</v>
      </c>
      <c r="B2467" s="430">
        <v>-1</v>
      </c>
      <c r="C2467" s="430" t="s">
        <v>4224</v>
      </c>
      <c r="D2467" s="430" t="s">
        <v>3860</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4222</v>
      </c>
      <c r="B2468" s="430">
        <v>-1</v>
      </c>
      <c r="C2468" s="430" t="s">
        <v>4224</v>
      </c>
      <c r="D2468" s="430" t="s">
        <v>3862</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4225</v>
      </c>
      <c r="B2469" s="430">
        <v>1</v>
      </c>
      <c r="C2469" s="430" t="s">
        <v>4226</v>
      </c>
      <c r="D2469" s="430" t="s">
        <v>3765</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4225</v>
      </c>
      <c r="B2470" s="430">
        <v>1</v>
      </c>
      <c r="C2470" s="430" t="s">
        <v>4226</v>
      </c>
      <c r="D2470" s="430" t="s">
        <v>3767</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4225</v>
      </c>
      <c r="B2471" s="430">
        <v>1</v>
      </c>
      <c r="C2471" s="430" t="s">
        <v>4226</v>
      </c>
      <c r="D2471" s="430" t="s">
        <v>3769</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4225</v>
      </c>
      <c r="B2472" s="430">
        <v>1</v>
      </c>
      <c r="C2472" s="430" t="s">
        <v>4226</v>
      </c>
      <c r="D2472" s="430" t="s">
        <v>4137</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4225</v>
      </c>
      <c r="B2473" s="430">
        <v>1</v>
      </c>
      <c r="C2473" s="430" t="s">
        <v>4226</v>
      </c>
      <c r="D2473" s="430" t="s">
        <v>3771</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4225</v>
      </c>
      <c r="B2474" s="430">
        <v>1</v>
      </c>
      <c r="C2474" s="430" t="s">
        <v>4226</v>
      </c>
      <c r="D2474" s="430" t="s">
        <v>3773</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4225</v>
      </c>
      <c r="B2475" s="430">
        <v>1</v>
      </c>
      <c r="C2475" s="430" t="s">
        <v>4226</v>
      </c>
      <c r="D2475" s="430" t="s">
        <v>485</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4225</v>
      </c>
      <c r="B2476" s="430">
        <v>1</v>
      </c>
      <c r="C2476" s="430" t="s">
        <v>4226</v>
      </c>
      <c r="D2476" s="430" t="s">
        <v>3776</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4225</v>
      </c>
      <c r="B2477" s="430">
        <v>1</v>
      </c>
      <c r="C2477" s="430" t="s">
        <v>4226</v>
      </c>
      <c r="D2477" s="430" t="s">
        <v>3778</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4225</v>
      </c>
      <c r="B2478" s="430">
        <v>1</v>
      </c>
      <c r="C2478" s="430" t="s">
        <v>4226</v>
      </c>
      <c r="D2478" s="430" t="s">
        <v>3779</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4225</v>
      </c>
      <c r="B2479" s="430">
        <v>1</v>
      </c>
      <c r="C2479" s="430" t="s">
        <v>4226</v>
      </c>
      <c r="D2479" s="430" t="s">
        <v>3781</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4225</v>
      </c>
      <c r="B2480" s="430">
        <v>1</v>
      </c>
      <c r="C2480" s="430" t="s">
        <v>4226</v>
      </c>
      <c r="D2480" s="430" t="s">
        <v>3783</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4225</v>
      </c>
      <c r="B2481" s="430">
        <v>1</v>
      </c>
      <c r="C2481" s="430" t="s">
        <v>4226</v>
      </c>
      <c r="D2481" s="430" t="s">
        <v>4138</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4225</v>
      </c>
      <c r="B2482" s="430">
        <v>1</v>
      </c>
      <c r="C2482" s="430" t="s">
        <v>4226</v>
      </c>
      <c r="D2482" s="430" t="s">
        <v>3785</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4225</v>
      </c>
      <c r="B2483" s="430">
        <v>1</v>
      </c>
      <c r="C2483" s="430" t="s">
        <v>4226</v>
      </c>
      <c r="D2483" s="430" t="s">
        <v>3787</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4225</v>
      </c>
      <c r="B2484" s="430">
        <v>1</v>
      </c>
      <c r="C2484" s="430" t="s">
        <v>4226</v>
      </c>
      <c r="D2484" s="430" t="s">
        <v>3789</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4225</v>
      </c>
      <c r="B2485" s="430">
        <v>1</v>
      </c>
      <c r="C2485" s="430" t="s">
        <v>4226</v>
      </c>
      <c r="D2485" s="430" t="s">
        <v>3791</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4225</v>
      </c>
      <c r="B2486" s="430">
        <v>1</v>
      </c>
      <c r="C2486" s="430" t="s">
        <v>4226</v>
      </c>
      <c r="D2486" s="430" t="s">
        <v>3793</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4225</v>
      </c>
      <c r="B2487" s="430">
        <v>1</v>
      </c>
      <c r="C2487" s="430" t="s">
        <v>4226</v>
      </c>
      <c r="D2487" s="430" t="s">
        <v>3795</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4225</v>
      </c>
      <c r="B2488" s="430">
        <v>1</v>
      </c>
      <c r="C2488" s="430" t="s">
        <v>4226</v>
      </c>
      <c r="D2488" s="430" t="s">
        <v>3797</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4225</v>
      </c>
      <c r="B2489" s="430">
        <v>1</v>
      </c>
      <c r="C2489" s="430" t="s">
        <v>4226</v>
      </c>
      <c r="D2489" s="430" t="s">
        <v>3799</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4225</v>
      </c>
      <c r="B2490" s="430">
        <v>1</v>
      </c>
      <c r="C2490" s="430" t="s">
        <v>4226</v>
      </c>
      <c r="D2490" s="430" t="s">
        <v>3801</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4225</v>
      </c>
      <c r="B2491" s="430">
        <v>1</v>
      </c>
      <c r="C2491" s="430" t="s">
        <v>4226</v>
      </c>
      <c r="D2491" s="430" t="s">
        <v>3803</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4225</v>
      </c>
      <c r="B2492" s="430">
        <v>1</v>
      </c>
      <c r="C2492" s="430" t="s">
        <v>4226</v>
      </c>
      <c r="D2492" s="430" t="s">
        <v>3805</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4225</v>
      </c>
      <c r="B2493" s="430">
        <v>1</v>
      </c>
      <c r="C2493" s="430" t="s">
        <v>4226</v>
      </c>
      <c r="D2493" s="430" t="s">
        <v>3807</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4225</v>
      </c>
      <c r="B2494" s="430">
        <v>1</v>
      </c>
      <c r="C2494" s="430" t="s">
        <v>4226</v>
      </c>
      <c r="D2494" s="430" t="s">
        <v>3809</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4225</v>
      </c>
      <c r="B2495" s="430">
        <v>1</v>
      </c>
      <c r="C2495" s="430" t="s">
        <v>4226</v>
      </c>
      <c r="D2495" s="430" t="s">
        <v>3811</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4225</v>
      </c>
      <c r="B2496" s="430">
        <v>1</v>
      </c>
      <c r="C2496" s="430" t="s">
        <v>4226</v>
      </c>
      <c r="D2496" s="430" t="s">
        <v>4139</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4225</v>
      </c>
      <c r="B2497" s="430">
        <v>1</v>
      </c>
      <c r="C2497" s="430" t="s">
        <v>4226</v>
      </c>
      <c r="D2497" s="430" t="s">
        <v>3813</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4225</v>
      </c>
      <c r="B2498" s="430">
        <v>1</v>
      </c>
      <c r="C2498" s="430" t="s">
        <v>4226</v>
      </c>
      <c r="D2498" s="430" t="s">
        <v>3815</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4225</v>
      </c>
      <c r="B2499" s="430">
        <v>1</v>
      </c>
      <c r="C2499" s="430" t="s">
        <v>4226</v>
      </c>
      <c r="D2499" s="430" t="s">
        <v>3817</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4225</v>
      </c>
      <c r="B2500" s="430">
        <v>1</v>
      </c>
      <c r="C2500" s="430" t="s">
        <v>4226</v>
      </c>
      <c r="D2500" s="430" t="s">
        <v>3819</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4225</v>
      </c>
      <c r="B2501" s="430">
        <v>1</v>
      </c>
      <c r="C2501" s="430" t="s">
        <v>4226</v>
      </c>
      <c r="D2501" s="430" t="s">
        <v>521</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4225</v>
      </c>
      <c r="B2502" s="430">
        <v>1</v>
      </c>
      <c r="C2502" s="430" t="s">
        <v>4226</v>
      </c>
      <c r="D2502" s="430" t="s">
        <v>3822</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4225</v>
      </c>
      <c r="B2503" s="430">
        <v>1</v>
      </c>
      <c r="C2503" s="430" t="s">
        <v>4226</v>
      </c>
      <c r="D2503" s="430" t="s">
        <v>3824</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4225</v>
      </c>
      <c r="B2504" s="430">
        <v>1</v>
      </c>
      <c r="C2504" s="430" t="s">
        <v>4226</v>
      </c>
      <c r="D2504" s="430" t="s">
        <v>3826</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4225</v>
      </c>
      <c r="B2505" s="430">
        <v>1</v>
      </c>
      <c r="C2505" s="430" t="s">
        <v>4226</v>
      </c>
      <c r="D2505" s="430" t="s">
        <v>3828</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4225</v>
      </c>
      <c r="B2506" s="430">
        <v>1</v>
      </c>
      <c r="C2506" s="430" t="s">
        <v>4226</v>
      </c>
      <c r="D2506" s="430" t="s">
        <v>3830</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4225</v>
      </c>
      <c r="B2507" s="430">
        <v>1</v>
      </c>
      <c r="C2507" s="430" t="s">
        <v>4226</v>
      </c>
      <c r="D2507" s="430" t="s">
        <v>3832</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4225</v>
      </c>
      <c r="B2508" s="430">
        <v>1</v>
      </c>
      <c r="C2508" s="430" t="s">
        <v>4226</v>
      </c>
      <c r="D2508" s="430" t="s">
        <v>3834</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4225</v>
      </c>
      <c r="B2509" s="430">
        <v>1</v>
      </c>
      <c r="C2509" s="430" t="s">
        <v>4226</v>
      </c>
      <c r="D2509" s="430" t="s">
        <v>3836</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4225</v>
      </c>
      <c r="B2510" s="430">
        <v>1</v>
      </c>
      <c r="C2510" s="430" t="s">
        <v>4226</v>
      </c>
      <c r="D2510" s="430" t="s">
        <v>3838</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4225</v>
      </c>
      <c r="B2511" s="430">
        <v>1</v>
      </c>
      <c r="C2511" s="430" t="s">
        <v>4226</v>
      </c>
      <c r="D2511" s="430" t="s">
        <v>4140</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4225</v>
      </c>
      <c r="B2512" s="430">
        <v>1</v>
      </c>
      <c r="C2512" s="430" t="s">
        <v>4226</v>
      </c>
      <c r="D2512" s="430" t="s">
        <v>3840</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4225</v>
      </c>
      <c r="B2513" s="430">
        <v>1</v>
      </c>
      <c r="C2513" s="430" t="s">
        <v>4226</v>
      </c>
      <c r="D2513" s="430" t="s">
        <v>3842</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4225</v>
      </c>
      <c r="B2514" s="430">
        <v>1</v>
      </c>
      <c r="C2514" s="430" t="s">
        <v>4226</v>
      </c>
      <c r="D2514" s="430" t="s">
        <v>3844</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4225</v>
      </c>
      <c r="B2515" s="430">
        <v>1</v>
      </c>
      <c r="C2515" s="430" t="s">
        <v>4226</v>
      </c>
      <c r="D2515" s="430" t="s">
        <v>3846</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4225</v>
      </c>
      <c r="B2516" s="430">
        <v>1</v>
      </c>
      <c r="C2516" s="430" t="s">
        <v>4226</v>
      </c>
      <c r="D2516" s="430" t="s">
        <v>3848</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4225</v>
      </c>
      <c r="B2517" s="430">
        <v>1</v>
      </c>
      <c r="C2517" s="430" t="s">
        <v>4226</v>
      </c>
      <c r="D2517" s="430" t="s">
        <v>4141</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4225</v>
      </c>
      <c r="B2518" s="430">
        <v>1</v>
      </c>
      <c r="C2518" s="430" t="s">
        <v>4226</v>
      </c>
      <c r="D2518" s="430" t="s">
        <v>3850</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4225</v>
      </c>
      <c r="B2519" s="430">
        <v>1</v>
      </c>
      <c r="C2519" s="430" t="s">
        <v>4226</v>
      </c>
      <c r="D2519" s="430" t="s">
        <v>3852</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4225</v>
      </c>
      <c r="B2520" s="430">
        <v>1</v>
      </c>
      <c r="C2520" s="430" t="s">
        <v>4226</v>
      </c>
      <c r="D2520" s="430" t="s">
        <v>4142</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4225</v>
      </c>
      <c r="B2521" s="430">
        <v>1</v>
      </c>
      <c r="C2521" s="430" t="s">
        <v>4226</v>
      </c>
      <c r="D2521" s="430" t="s">
        <v>3854</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4225</v>
      </c>
      <c r="B2522" s="430">
        <v>1</v>
      </c>
      <c r="C2522" s="430" t="s">
        <v>4226</v>
      </c>
      <c r="D2522" s="430" t="s">
        <v>3856</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4225</v>
      </c>
      <c r="B2523" s="430">
        <v>1</v>
      </c>
      <c r="C2523" s="430" t="s">
        <v>4226</v>
      </c>
      <c r="D2523" s="430" t="s">
        <v>3858</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4225</v>
      </c>
      <c r="B2524" s="430">
        <v>1</v>
      </c>
      <c r="C2524" s="430" t="s">
        <v>4226</v>
      </c>
      <c r="D2524" s="430" t="s">
        <v>3860</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4225</v>
      </c>
      <c r="B2525" s="430">
        <v>1</v>
      </c>
      <c r="C2525" s="430" t="s">
        <v>4226</v>
      </c>
      <c r="D2525" s="430" t="s">
        <v>3862</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4227</v>
      </c>
      <c r="B2526" s="430">
        <v>1</v>
      </c>
      <c r="C2526" s="430" t="s">
        <v>4228</v>
      </c>
      <c r="D2526" s="430" t="s">
        <v>3765</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4227</v>
      </c>
      <c r="B2527" s="430">
        <v>1</v>
      </c>
      <c r="C2527" s="430" t="s">
        <v>4228</v>
      </c>
      <c r="D2527" s="430" t="s">
        <v>3767</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4227</v>
      </c>
      <c r="B2528" s="430">
        <v>1</v>
      </c>
      <c r="C2528" s="430" t="s">
        <v>4228</v>
      </c>
      <c r="D2528" s="430" t="s">
        <v>3769</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4227</v>
      </c>
      <c r="B2529" s="430">
        <v>1</v>
      </c>
      <c r="C2529" s="430" t="s">
        <v>4228</v>
      </c>
      <c r="D2529" s="430" t="s">
        <v>4137</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4227</v>
      </c>
      <c r="B2530" s="430">
        <v>1</v>
      </c>
      <c r="C2530" s="430" t="s">
        <v>4228</v>
      </c>
      <c r="D2530" s="430" t="s">
        <v>3771</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4227</v>
      </c>
      <c r="B2531" s="430">
        <v>1</v>
      </c>
      <c r="C2531" s="430" t="s">
        <v>4228</v>
      </c>
      <c r="D2531" s="430" t="s">
        <v>3773</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4227</v>
      </c>
      <c r="B2532" s="430">
        <v>1</v>
      </c>
      <c r="C2532" s="430" t="s">
        <v>4228</v>
      </c>
      <c r="D2532" s="430" t="s">
        <v>485</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4227</v>
      </c>
      <c r="B2533" s="430">
        <v>1</v>
      </c>
      <c r="C2533" s="430" t="s">
        <v>4228</v>
      </c>
      <c r="D2533" s="430" t="s">
        <v>3776</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4227</v>
      </c>
      <c r="B2534" s="430">
        <v>1</v>
      </c>
      <c r="C2534" s="430" t="s">
        <v>4228</v>
      </c>
      <c r="D2534" s="430" t="s">
        <v>3778</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4227</v>
      </c>
      <c r="B2535" s="430">
        <v>1</v>
      </c>
      <c r="C2535" s="430" t="s">
        <v>4228</v>
      </c>
      <c r="D2535" s="430" t="s">
        <v>3779</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4227</v>
      </c>
      <c r="B2536" s="430">
        <v>1</v>
      </c>
      <c r="C2536" s="430" t="s">
        <v>4228</v>
      </c>
      <c r="D2536" s="430" t="s">
        <v>3781</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4227</v>
      </c>
      <c r="B2537" s="430">
        <v>1</v>
      </c>
      <c r="C2537" s="430" t="s">
        <v>4228</v>
      </c>
      <c r="D2537" s="430" t="s">
        <v>3783</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4227</v>
      </c>
      <c r="B2538" s="430">
        <v>1</v>
      </c>
      <c r="C2538" s="430" t="s">
        <v>4228</v>
      </c>
      <c r="D2538" s="430" t="s">
        <v>4138</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4227</v>
      </c>
      <c r="B2539" s="430">
        <v>1</v>
      </c>
      <c r="C2539" s="430" t="s">
        <v>4228</v>
      </c>
      <c r="D2539" s="430" t="s">
        <v>3785</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4227</v>
      </c>
      <c r="B2540" s="430">
        <v>1</v>
      </c>
      <c r="C2540" s="430" t="s">
        <v>4228</v>
      </c>
      <c r="D2540" s="430" t="s">
        <v>3787</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4227</v>
      </c>
      <c r="B2541" s="430">
        <v>1</v>
      </c>
      <c r="C2541" s="430" t="s">
        <v>4228</v>
      </c>
      <c r="D2541" s="430" t="s">
        <v>3789</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4227</v>
      </c>
      <c r="B2542" s="430">
        <v>1</v>
      </c>
      <c r="C2542" s="430" t="s">
        <v>4228</v>
      </c>
      <c r="D2542" s="430" t="s">
        <v>3791</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4227</v>
      </c>
      <c r="B2543" s="430">
        <v>1</v>
      </c>
      <c r="C2543" s="430" t="s">
        <v>4228</v>
      </c>
      <c r="D2543" s="430" t="s">
        <v>3793</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4227</v>
      </c>
      <c r="B2544" s="430">
        <v>1</v>
      </c>
      <c r="C2544" s="430" t="s">
        <v>4228</v>
      </c>
      <c r="D2544" s="430" t="s">
        <v>3795</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4227</v>
      </c>
      <c r="B2545" s="430">
        <v>1</v>
      </c>
      <c r="C2545" s="430" t="s">
        <v>4228</v>
      </c>
      <c r="D2545" s="430" t="s">
        <v>3797</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4227</v>
      </c>
      <c r="B2546" s="430">
        <v>1</v>
      </c>
      <c r="C2546" s="430" t="s">
        <v>4228</v>
      </c>
      <c r="D2546" s="430" t="s">
        <v>3799</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4227</v>
      </c>
      <c r="B2547" s="430">
        <v>1</v>
      </c>
      <c r="C2547" s="430" t="s">
        <v>4228</v>
      </c>
      <c r="D2547" s="430" t="s">
        <v>3801</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4227</v>
      </c>
      <c r="B2548" s="430">
        <v>1</v>
      </c>
      <c r="C2548" s="430" t="s">
        <v>4228</v>
      </c>
      <c r="D2548" s="430" t="s">
        <v>3803</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4227</v>
      </c>
      <c r="B2549" s="430">
        <v>1</v>
      </c>
      <c r="C2549" s="430" t="s">
        <v>4228</v>
      </c>
      <c r="D2549" s="430" t="s">
        <v>3805</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4227</v>
      </c>
      <c r="B2550" s="430">
        <v>1</v>
      </c>
      <c r="C2550" s="430" t="s">
        <v>4228</v>
      </c>
      <c r="D2550" s="430" t="s">
        <v>3807</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4227</v>
      </c>
      <c r="B2551" s="430">
        <v>1</v>
      </c>
      <c r="C2551" s="430" t="s">
        <v>4228</v>
      </c>
      <c r="D2551" s="430" t="s">
        <v>3809</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4227</v>
      </c>
      <c r="B2552" s="430">
        <v>1</v>
      </c>
      <c r="C2552" s="430" t="s">
        <v>4228</v>
      </c>
      <c r="D2552" s="430" t="s">
        <v>3811</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4227</v>
      </c>
      <c r="B2553" s="430">
        <v>1</v>
      </c>
      <c r="C2553" s="430" t="s">
        <v>4228</v>
      </c>
      <c r="D2553" s="430" t="s">
        <v>4139</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4227</v>
      </c>
      <c r="B2554" s="430">
        <v>1</v>
      </c>
      <c r="C2554" s="430" t="s">
        <v>4228</v>
      </c>
      <c r="D2554" s="430" t="s">
        <v>3813</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4227</v>
      </c>
      <c r="B2555" s="430">
        <v>1</v>
      </c>
      <c r="C2555" s="430" t="s">
        <v>4228</v>
      </c>
      <c r="D2555" s="430" t="s">
        <v>3815</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4227</v>
      </c>
      <c r="B2556" s="430">
        <v>1</v>
      </c>
      <c r="C2556" s="430" t="s">
        <v>4228</v>
      </c>
      <c r="D2556" s="430" t="s">
        <v>3817</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4227</v>
      </c>
      <c r="B2557" s="430">
        <v>1</v>
      </c>
      <c r="C2557" s="430" t="s">
        <v>4228</v>
      </c>
      <c r="D2557" s="430" t="s">
        <v>3819</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4227</v>
      </c>
      <c r="B2558" s="430">
        <v>1</v>
      </c>
      <c r="C2558" s="430" t="s">
        <v>4228</v>
      </c>
      <c r="D2558" s="430" t="s">
        <v>521</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4227</v>
      </c>
      <c r="B2559" s="430">
        <v>1</v>
      </c>
      <c r="C2559" s="430" t="s">
        <v>4228</v>
      </c>
      <c r="D2559" s="430" t="s">
        <v>3822</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4227</v>
      </c>
      <c r="B2560" s="430">
        <v>1</v>
      </c>
      <c r="C2560" s="430" t="s">
        <v>4228</v>
      </c>
      <c r="D2560" s="430" t="s">
        <v>3824</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4227</v>
      </c>
      <c r="B2561" s="430">
        <v>1</v>
      </c>
      <c r="C2561" s="430" t="s">
        <v>4228</v>
      </c>
      <c r="D2561" s="430" t="s">
        <v>3826</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4227</v>
      </c>
      <c r="B2562" s="430">
        <v>1</v>
      </c>
      <c r="C2562" s="430" t="s">
        <v>4228</v>
      </c>
      <c r="D2562" s="430" t="s">
        <v>3828</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4227</v>
      </c>
      <c r="B2563" s="430">
        <v>1</v>
      </c>
      <c r="C2563" s="430" t="s">
        <v>4228</v>
      </c>
      <c r="D2563" s="430" t="s">
        <v>3830</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4227</v>
      </c>
      <c r="B2564" s="430">
        <v>1</v>
      </c>
      <c r="C2564" s="430" t="s">
        <v>4228</v>
      </c>
      <c r="D2564" s="430" t="s">
        <v>3832</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4227</v>
      </c>
      <c r="B2565" s="430">
        <v>1</v>
      </c>
      <c r="C2565" s="430" t="s">
        <v>4228</v>
      </c>
      <c r="D2565" s="430" t="s">
        <v>3834</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4227</v>
      </c>
      <c r="B2566" s="430">
        <v>1</v>
      </c>
      <c r="C2566" s="430" t="s">
        <v>4228</v>
      </c>
      <c r="D2566" s="430" t="s">
        <v>3836</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4227</v>
      </c>
      <c r="B2567" s="430">
        <v>1</v>
      </c>
      <c r="C2567" s="430" t="s">
        <v>4228</v>
      </c>
      <c r="D2567" s="430" t="s">
        <v>3838</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4227</v>
      </c>
      <c r="B2568" s="430">
        <v>1</v>
      </c>
      <c r="C2568" s="430" t="s">
        <v>4228</v>
      </c>
      <c r="D2568" s="430" t="s">
        <v>4140</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4227</v>
      </c>
      <c r="B2569" s="430">
        <v>1</v>
      </c>
      <c r="C2569" s="430" t="s">
        <v>4228</v>
      </c>
      <c r="D2569" s="430" t="s">
        <v>3840</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4227</v>
      </c>
      <c r="B2570" s="430">
        <v>1</v>
      </c>
      <c r="C2570" s="430" t="s">
        <v>4228</v>
      </c>
      <c r="D2570" s="430" t="s">
        <v>3842</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4227</v>
      </c>
      <c r="B2571" s="430">
        <v>1</v>
      </c>
      <c r="C2571" s="430" t="s">
        <v>4228</v>
      </c>
      <c r="D2571" s="430" t="s">
        <v>3844</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4227</v>
      </c>
      <c r="B2572" s="430">
        <v>1</v>
      </c>
      <c r="C2572" s="430" t="s">
        <v>4228</v>
      </c>
      <c r="D2572" s="430" t="s">
        <v>3846</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4227</v>
      </c>
      <c r="B2573" s="430">
        <v>1</v>
      </c>
      <c r="C2573" s="430" t="s">
        <v>4228</v>
      </c>
      <c r="D2573" s="430" t="s">
        <v>3848</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4227</v>
      </c>
      <c r="B2574" s="430">
        <v>1</v>
      </c>
      <c r="C2574" s="430" t="s">
        <v>4228</v>
      </c>
      <c r="D2574" s="430" t="s">
        <v>4141</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4227</v>
      </c>
      <c r="B2575" s="430">
        <v>1</v>
      </c>
      <c r="C2575" s="430" t="s">
        <v>4228</v>
      </c>
      <c r="D2575" s="430" t="s">
        <v>3850</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4227</v>
      </c>
      <c r="B2576" s="430">
        <v>1</v>
      </c>
      <c r="C2576" s="430" t="s">
        <v>4228</v>
      </c>
      <c r="D2576" s="430" t="s">
        <v>3852</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4227</v>
      </c>
      <c r="B2577" s="430">
        <v>1</v>
      </c>
      <c r="C2577" s="430" t="s">
        <v>4228</v>
      </c>
      <c r="D2577" s="430" t="s">
        <v>4142</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4227</v>
      </c>
      <c r="B2578" s="430">
        <v>1</v>
      </c>
      <c r="C2578" s="430" t="s">
        <v>4228</v>
      </c>
      <c r="D2578" s="430" t="s">
        <v>3854</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4227</v>
      </c>
      <c r="B2579" s="430">
        <v>1</v>
      </c>
      <c r="C2579" s="430" t="s">
        <v>4228</v>
      </c>
      <c r="D2579" s="430" t="s">
        <v>3856</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4227</v>
      </c>
      <c r="B2580" s="430">
        <v>1</v>
      </c>
      <c r="C2580" s="430" t="s">
        <v>4228</v>
      </c>
      <c r="D2580" s="430" t="s">
        <v>3858</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4227</v>
      </c>
      <c r="B2581" s="430">
        <v>1</v>
      </c>
      <c r="C2581" s="430" t="s">
        <v>4228</v>
      </c>
      <c r="D2581" s="430" t="s">
        <v>3860</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4227</v>
      </c>
      <c r="B2582" s="430">
        <v>1</v>
      </c>
      <c r="C2582" s="430" t="s">
        <v>4228</v>
      </c>
      <c r="D2582" s="430" t="s">
        <v>3862</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4229</v>
      </c>
      <c r="B2583" s="430">
        <v>1</v>
      </c>
      <c r="C2583" s="430" t="s">
        <v>4224</v>
      </c>
      <c r="D2583" s="430" t="s">
        <v>3765</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4229</v>
      </c>
      <c r="B2584" s="430">
        <v>1</v>
      </c>
      <c r="C2584" s="430" t="s">
        <v>4224</v>
      </c>
      <c r="D2584" s="430" t="s">
        <v>3767</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4229</v>
      </c>
      <c r="B2585" s="430">
        <v>1</v>
      </c>
      <c r="C2585" s="430" t="s">
        <v>4224</v>
      </c>
      <c r="D2585" s="430" t="s">
        <v>3769</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4229</v>
      </c>
      <c r="B2586" s="430">
        <v>1</v>
      </c>
      <c r="C2586" s="430" t="s">
        <v>4224</v>
      </c>
      <c r="D2586" s="430" t="s">
        <v>3771</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4229</v>
      </c>
      <c r="B2587" s="430">
        <v>1</v>
      </c>
      <c r="C2587" s="430" t="s">
        <v>4224</v>
      </c>
      <c r="D2587" s="430" t="s">
        <v>3773</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4229</v>
      </c>
      <c r="B2588" s="430">
        <v>1</v>
      </c>
      <c r="C2588" s="430" t="s">
        <v>4224</v>
      </c>
      <c r="D2588" s="430" t="s">
        <v>485</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4229</v>
      </c>
      <c r="B2589" s="430">
        <v>1</v>
      </c>
      <c r="C2589" s="430" t="s">
        <v>4224</v>
      </c>
      <c r="D2589" s="430" t="s">
        <v>3776</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4229</v>
      </c>
      <c r="B2590" s="430">
        <v>1</v>
      </c>
      <c r="C2590" s="430" t="s">
        <v>4224</v>
      </c>
      <c r="D2590" s="430" t="s">
        <v>3778</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4229</v>
      </c>
      <c r="B2591" s="430">
        <v>1</v>
      </c>
      <c r="C2591" s="430" t="s">
        <v>4224</v>
      </c>
      <c r="D2591" s="430" t="s">
        <v>3779</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4229</v>
      </c>
      <c r="B2592" s="430">
        <v>1</v>
      </c>
      <c r="C2592" s="430" t="s">
        <v>4224</v>
      </c>
      <c r="D2592" s="430" t="s">
        <v>3781</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4229</v>
      </c>
      <c r="B2593" s="430">
        <v>1</v>
      </c>
      <c r="C2593" s="430" t="s">
        <v>4224</v>
      </c>
      <c r="D2593" s="430" t="s">
        <v>3783</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4229</v>
      </c>
      <c r="B2594" s="430">
        <v>1</v>
      </c>
      <c r="C2594" s="430" t="s">
        <v>4224</v>
      </c>
      <c r="D2594" s="430" t="s">
        <v>3785</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4229</v>
      </c>
      <c r="B2595" s="430">
        <v>1</v>
      </c>
      <c r="C2595" s="430" t="s">
        <v>4224</v>
      </c>
      <c r="D2595" s="430" t="s">
        <v>3787</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4229</v>
      </c>
      <c r="B2596" s="430">
        <v>1</v>
      </c>
      <c r="C2596" s="430" t="s">
        <v>4224</v>
      </c>
      <c r="D2596" s="430" t="s">
        <v>3789</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4229</v>
      </c>
      <c r="B2597" s="430">
        <v>1</v>
      </c>
      <c r="C2597" s="430" t="s">
        <v>4224</v>
      </c>
      <c r="D2597" s="430" t="s">
        <v>3791</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4229</v>
      </c>
      <c r="B2598" s="430">
        <v>1</v>
      </c>
      <c r="C2598" s="430" t="s">
        <v>4224</v>
      </c>
      <c r="D2598" s="430" t="s">
        <v>3793</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4229</v>
      </c>
      <c r="B2599" s="430">
        <v>1</v>
      </c>
      <c r="C2599" s="430" t="s">
        <v>4224</v>
      </c>
      <c r="D2599" s="430" t="s">
        <v>3795</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4229</v>
      </c>
      <c r="B2600" s="430">
        <v>1</v>
      </c>
      <c r="C2600" s="430" t="s">
        <v>4224</v>
      </c>
      <c r="D2600" s="430" t="s">
        <v>3797</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4229</v>
      </c>
      <c r="B2601" s="430">
        <v>1</v>
      </c>
      <c r="C2601" s="430" t="s">
        <v>4224</v>
      </c>
      <c r="D2601" s="430" t="s">
        <v>3799</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4229</v>
      </c>
      <c r="B2602" s="430">
        <v>1</v>
      </c>
      <c r="C2602" s="430" t="s">
        <v>4224</v>
      </c>
      <c r="D2602" s="430" t="s">
        <v>3801</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4229</v>
      </c>
      <c r="B2603" s="430">
        <v>1</v>
      </c>
      <c r="C2603" s="430" t="s">
        <v>4224</v>
      </c>
      <c r="D2603" s="430" t="s">
        <v>3803</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4229</v>
      </c>
      <c r="B2604" s="430">
        <v>1</v>
      </c>
      <c r="C2604" s="430" t="s">
        <v>4224</v>
      </c>
      <c r="D2604" s="430" t="s">
        <v>3805</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4229</v>
      </c>
      <c r="B2605" s="430">
        <v>1</v>
      </c>
      <c r="C2605" s="430" t="s">
        <v>4224</v>
      </c>
      <c r="D2605" s="430" t="s">
        <v>3807</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4229</v>
      </c>
      <c r="B2606" s="430">
        <v>1</v>
      </c>
      <c r="C2606" s="430" t="s">
        <v>4224</v>
      </c>
      <c r="D2606" s="430" t="s">
        <v>3809</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4229</v>
      </c>
      <c r="B2607" s="430">
        <v>1</v>
      </c>
      <c r="C2607" s="430" t="s">
        <v>4224</v>
      </c>
      <c r="D2607" s="430" t="s">
        <v>3811</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4229</v>
      </c>
      <c r="B2608" s="430">
        <v>1</v>
      </c>
      <c r="C2608" s="430" t="s">
        <v>4224</v>
      </c>
      <c r="D2608" s="430" t="s">
        <v>3813</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4229</v>
      </c>
      <c r="B2609" s="430">
        <v>1</v>
      </c>
      <c r="C2609" s="430" t="s">
        <v>4224</v>
      </c>
      <c r="D2609" s="430" t="s">
        <v>3815</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4229</v>
      </c>
      <c r="B2610" s="430">
        <v>1</v>
      </c>
      <c r="C2610" s="430" t="s">
        <v>4224</v>
      </c>
      <c r="D2610" s="430" t="s">
        <v>3817</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4229</v>
      </c>
      <c r="B2611" s="430">
        <v>1</v>
      </c>
      <c r="C2611" s="430" t="s">
        <v>4224</v>
      </c>
      <c r="D2611" s="430" t="s">
        <v>3819</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4229</v>
      </c>
      <c r="B2612" s="430">
        <v>1</v>
      </c>
      <c r="C2612" s="430" t="s">
        <v>4224</v>
      </c>
      <c r="D2612" s="430" t="s">
        <v>521</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4229</v>
      </c>
      <c r="B2613" s="430">
        <v>1</v>
      </c>
      <c r="C2613" s="430" t="s">
        <v>4224</v>
      </c>
      <c r="D2613" s="430" t="s">
        <v>3822</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4229</v>
      </c>
      <c r="B2614" s="430">
        <v>1</v>
      </c>
      <c r="C2614" s="430" t="s">
        <v>4224</v>
      </c>
      <c r="D2614" s="430" t="s">
        <v>3824</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4229</v>
      </c>
      <c r="B2615" s="430">
        <v>1</v>
      </c>
      <c r="C2615" s="430" t="s">
        <v>4224</v>
      </c>
      <c r="D2615" s="430" t="s">
        <v>3826</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4229</v>
      </c>
      <c r="B2616" s="430">
        <v>1</v>
      </c>
      <c r="C2616" s="430" t="s">
        <v>4224</v>
      </c>
      <c r="D2616" s="430" t="s">
        <v>3828</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4229</v>
      </c>
      <c r="B2617" s="430">
        <v>1</v>
      </c>
      <c r="C2617" s="430" t="s">
        <v>4224</v>
      </c>
      <c r="D2617" s="430" t="s">
        <v>3830</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4229</v>
      </c>
      <c r="B2618" s="430">
        <v>1</v>
      </c>
      <c r="C2618" s="430" t="s">
        <v>4224</v>
      </c>
      <c r="D2618" s="430" t="s">
        <v>3832</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4229</v>
      </c>
      <c r="B2619" s="430">
        <v>1</v>
      </c>
      <c r="C2619" s="430" t="s">
        <v>4224</v>
      </c>
      <c r="D2619" s="430" t="s">
        <v>3834</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4229</v>
      </c>
      <c r="B2620" s="430">
        <v>1</v>
      </c>
      <c r="C2620" s="430" t="s">
        <v>4224</v>
      </c>
      <c r="D2620" s="430" t="s">
        <v>3836</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4229</v>
      </c>
      <c r="B2621" s="430">
        <v>1</v>
      </c>
      <c r="C2621" s="430" t="s">
        <v>4224</v>
      </c>
      <c r="D2621" s="430" t="s">
        <v>3838</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4229</v>
      </c>
      <c r="B2622" s="430">
        <v>1</v>
      </c>
      <c r="C2622" s="430" t="s">
        <v>4224</v>
      </c>
      <c r="D2622" s="430" t="s">
        <v>3840</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4229</v>
      </c>
      <c r="B2623" s="430">
        <v>1</v>
      </c>
      <c r="C2623" s="430" t="s">
        <v>4224</v>
      </c>
      <c r="D2623" s="430" t="s">
        <v>3842</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4229</v>
      </c>
      <c r="B2624" s="430">
        <v>1</v>
      </c>
      <c r="C2624" s="430" t="s">
        <v>4224</v>
      </c>
      <c r="D2624" s="430" t="s">
        <v>3844</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4229</v>
      </c>
      <c r="B2625" s="430">
        <v>1</v>
      </c>
      <c r="C2625" s="430" t="s">
        <v>4224</v>
      </c>
      <c r="D2625" s="430" t="s">
        <v>3846</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4229</v>
      </c>
      <c r="B2626" s="430">
        <v>1</v>
      </c>
      <c r="C2626" s="430" t="s">
        <v>4224</v>
      </c>
      <c r="D2626" s="430" t="s">
        <v>3848</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4229</v>
      </c>
      <c r="B2627" s="430">
        <v>1</v>
      </c>
      <c r="C2627" s="430" t="s">
        <v>4224</v>
      </c>
      <c r="D2627" s="430" t="s">
        <v>3850</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4229</v>
      </c>
      <c r="B2628" s="430">
        <v>1</v>
      </c>
      <c r="C2628" s="430" t="s">
        <v>4224</v>
      </c>
      <c r="D2628" s="430" t="s">
        <v>3852</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4229</v>
      </c>
      <c r="B2629" s="430">
        <v>1</v>
      </c>
      <c r="C2629" s="430" t="s">
        <v>4224</v>
      </c>
      <c r="D2629" s="430" t="s">
        <v>3854</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4229</v>
      </c>
      <c r="B2630" s="430">
        <v>1</v>
      </c>
      <c r="C2630" s="430" t="s">
        <v>4224</v>
      </c>
      <c r="D2630" s="430" t="s">
        <v>3856</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4229</v>
      </c>
      <c r="B2631" s="430">
        <v>1</v>
      </c>
      <c r="C2631" s="430" t="s">
        <v>4224</v>
      </c>
      <c r="D2631" s="430" t="s">
        <v>3858</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4229</v>
      </c>
      <c r="B2632" s="430">
        <v>1</v>
      </c>
      <c r="C2632" s="430" t="s">
        <v>4224</v>
      </c>
      <c r="D2632" s="430" t="s">
        <v>3860</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4229</v>
      </c>
      <c r="B2633" s="430">
        <v>1</v>
      </c>
      <c r="C2633" s="430" t="s">
        <v>4224</v>
      </c>
      <c r="D2633" s="430" t="s">
        <v>3862</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4230</v>
      </c>
      <c r="B2634" s="430">
        <v>1</v>
      </c>
      <c r="C2634" s="430" t="s">
        <v>4231</v>
      </c>
      <c r="D2634" s="430" t="s">
        <v>3765</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4230</v>
      </c>
      <c r="B2635" s="430">
        <v>1</v>
      </c>
      <c r="C2635" s="430" t="s">
        <v>4231</v>
      </c>
      <c r="D2635" s="430" t="s">
        <v>3767</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4230</v>
      </c>
      <c r="B2636" s="430">
        <v>1</v>
      </c>
      <c r="C2636" s="430" t="s">
        <v>4231</v>
      </c>
      <c r="D2636" s="430" t="s">
        <v>3769</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4230</v>
      </c>
      <c r="B2637" s="430">
        <v>1</v>
      </c>
      <c r="C2637" s="430" t="s">
        <v>4231</v>
      </c>
      <c r="D2637" s="430" t="s">
        <v>4137</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4230</v>
      </c>
      <c r="B2638" s="430">
        <v>1</v>
      </c>
      <c r="C2638" s="430" t="s">
        <v>4231</v>
      </c>
      <c r="D2638" s="430" t="s">
        <v>3771</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4230</v>
      </c>
      <c r="B2639" s="430">
        <v>1</v>
      </c>
      <c r="C2639" s="430" t="s">
        <v>4231</v>
      </c>
      <c r="D2639" s="430" t="s">
        <v>3773</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4230</v>
      </c>
      <c r="B2640" s="430">
        <v>1</v>
      </c>
      <c r="C2640" s="430" t="s">
        <v>4231</v>
      </c>
      <c r="D2640" s="430" t="s">
        <v>485</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4230</v>
      </c>
      <c r="B2641" s="430">
        <v>1</v>
      </c>
      <c r="C2641" s="430" t="s">
        <v>4231</v>
      </c>
      <c r="D2641" s="430" t="s">
        <v>3776</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4230</v>
      </c>
      <c r="B2642" s="430">
        <v>1</v>
      </c>
      <c r="C2642" s="430" t="s">
        <v>4231</v>
      </c>
      <c r="D2642" s="430" t="s">
        <v>3778</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4230</v>
      </c>
      <c r="B2643" s="430">
        <v>1</v>
      </c>
      <c r="C2643" s="430" t="s">
        <v>4231</v>
      </c>
      <c r="D2643" s="430" t="s">
        <v>3779</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4230</v>
      </c>
      <c r="B2644" s="430">
        <v>1</v>
      </c>
      <c r="C2644" s="430" t="s">
        <v>4231</v>
      </c>
      <c r="D2644" s="430" t="s">
        <v>3781</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4230</v>
      </c>
      <c r="B2645" s="430">
        <v>1</v>
      </c>
      <c r="C2645" s="430" t="s">
        <v>4231</v>
      </c>
      <c r="D2645" s="430" t="s">
        <v>4197</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4230</v>
      </c>
      <c r="B2646" s="430">
        <v>1</v>
      </c>
      <c r="C2646" s="430" t="s">
        <v>4231</v>
      </c>
      <c r="D2646" s="430" t="s">
        <v>3783</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4230</v>
      </c>
      <c r="B2647" s="430">
        <v>1</v>
      </c>
      <c r="C2647" s="430" t="s">
        <v>4231</v>
      </c>
      <c r="D2647" s="430" t="s">
        <v>4138</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4230</v>
      </c>
      <c r="B2648" s="430">
        <v>1</v>
      </c>
      <c r="C2648" s="430" t="s">
        <v>4231</v>
      </c>
      <c r="D2648" s="430" t="s">
        <v>3785</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4230</v>
      </c>
      <c r="B2649" s="430">
        <v>1</v>
      </c>
      <c r="C2649" s="430" t="s">
        <v>4231</v>
      </c>
      <c r="D2649" s="430" t="s">
        <v>3787</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4230</v>
      </c>
      <c r="B2650" s="430">
        <v>1</v>
      </c>
      <c r="C2650" s="430" t="s">
        <v>4231</v>
      </c>
      <c r="D2650" s="430" t="s">
        <v>3789</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4230</v>
      </c>
      <c r="B2651" s="430">
        <v>1</v>
      </c>
      <c r="C2651" s="430" t="s">
        <v>4231</v>
      </c>
      <c r="D2651" s="430" t="s">
        <v>3791</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4230</v>
      </c>
      <c r="B2652" s="430">
        <v>1</v>
      </c>
      <c r="C2652" s="430" t="s">
        <v>4231</v>
      </c>
      <c r="D2652" s="430" t="s">
        <v>3793</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4230</v>
      </c>
      <c r="B2653" s="430">
        <v>1</v>
      </c>
      <c r="C2653" s="430" t="s">
        <v>4231</v>
      </c>
      <c r="D2653" s="430" t="s">
        <v>3795</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4230</v>
      </c>
      <c r="B2654" s="430">
        <v>1</v>
      </c>
      <c r="C2654" s="430" t="s">
        <v>4231</v>
      </c>
      <c r="D2654" s="430" t="s">
        <v>3797</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4230</v>
      </c>
      <c r="B2655" s="430">
        <v>1</v>
      </c>
      <c r="C2655" s="430" t="s">
        <v>4231</v>
      </c>
      <c r="D2655" s="430" t="s">
        <v>3799</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4230</v>
      </c>
      <c r="B2656" s="430">
        <v>1</v>
      </c>
      <c r="C2656" s="430" t="s">
        <v>4231</v>
      </c>
      <c r="D2656" s="430" t="s">
        <v>3801</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4230</v>
      </c>
      <c r="B2657" s="430">
        <v>1</v>
      </c>
      <c r="C2657" s="430" t="s">
        <v>4231</v>
      </c>
      <c r="D2657" s="430" t="s">
        <v>3803</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4230</v>
      </c>
      <c r="B2658" s="430">
        <v>1</v>
      </c>
      <c r="C2658" s="430" t="s">
        <v>4231</v>
      </c>
      <c r="D2658" s="430" t="s">
        <v>3805</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4230</v>
      </c>
      <c r="B2659" s="430">
        <v>1</v>
      </c>
      <c r="C2659" s="430" t="s">
        <v>4231</v>
      </c>
      <c r="D2659" s="430" t="s">
        <v>4198</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4230</v>
      </c>
      <c r="B2660" s="430">
        <v>1</v>
      </c>
      <c r="C2660" s="430" t="s">
        <v>4231</v>
      </c>
      <c r="D2660" s="430" t="s">
        <v>3807</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4230</v>
      </c>
      <c r="B2661" s="430">
        <v>1</v>
      </c>
      <c r="C2661" s="430" t="s">
        <v>4231</v>
      </c>
      <c r="D2661" s="430" t="s">
        <v>3809</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4230</v>
      </c>
      <c r="B2662" s="430">
        <v>1</v>
      </c>
      <c r="C2662" s="430" t="s">
        <v>4231</v>
      </c>
      <c r="D2662" s="430" t="s">
        <v>3811</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4230</v>
      </c>
      <c r="B2663" s="430">
        <v>1</v>
      </c>
      <c r="C2663" s="430" t="s">
        <v>4231</v>
      </c>
      <c r="D2663" s="430" t="s">
        <v>4139</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4230</v>
      </c>
      <c r="B2664" s="430">
        <v>1</v>
      </c>
      <c r="C2664" s="430" t="s">
        <v>4231</v>
      </c>
      <c r="D2664" s="430" t="s">
        <v>3813</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4230</v>
      </c>
      <c r="B2665" s="430">
        <v>1</v>
      </c>
      <c r="C2665" s="430" t="s">
        <v>4231</v>
      </c>
      <c r="D2665" s="430" t="s">
        <v>3815</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4230</v>
      </c>
      <c r="B2666" s="430">
        <v>1</v>
      </c>
      <c r="C2666" s="430" t="s">
        <v>4231</v>
      </c>
      <c r="D2666" s="430" t="s">
        <v>3817</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4230</v>
      </c>
      <c r="B2667" s="430">
        <v>1</v>
      </c>
      <c r="C2667" s="430" t="s">
        <v>4231</v>
      </c>
      <c r="D2667" s="430" t="s">
        <v>3819</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4230</v>
      </c>
      <c r="B2668" s="430">
        <v>1</v>
      </c>
      <c r="C2668" s="430" t="s">
        <v>4231</v>
      </c>
      <c r="D2668" s="430" t="s">
        <v>521</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4230</v>
      </c>
      <c r="B2669" s="430">
        <v>1</v>
      </c>
      <c r="C2669" s="430" t="s">
        <v>4231</v>
      </c>
      <c r="D2669" s="430" t="s">
        <v>3822</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4230</v>
      </c>
      <c r="B2670" s="430">
        <v>1</v>
      </c>
      <c r="C2670" s="430" t="s">
        <v>4231</v>
      </c>
      <c r="D2670" s="430" t="s">
        <v>3824</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4230</v>
      </c>
      <c r="B2671" s="430">
        <v>1</v>
      </c>
      <c r="C2671" s="430" t="s">
        <v>4231</v>
      </c>
      <c r="D2671" s="430" t="s">
        <v>3826</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4230</v>
      </c>
      <c r="B2672" s="430">
        <v>1</v>
      </c>
      <c r="C2672" s="430" t="s">
        <v>4231</v>
      </c>
      <c r="D2672" s="430" t="s">
        <v>3828</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4230</v>
      </c>
      <c r="B2673" s="430">
        <v>1</v>
      </c>
      <c r="C2673" s="430" t="s">
        <v>4231</v>
      </c>
      <c r="D2673" s="430" t="s">
        <v>3830</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4230</v>
      </c>
      <c r="B2674" s="430">
        <v>1</v>
      </c>
      <c r="C2674" s="430" t="s">
        <v>4231</v>
      </c>
      <c r="D2674" s="430" t="s">
        <v>3832</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4230</v>
      </c>
      <c r="B2675" s="430">
        <v>1</v>
      </c>
      <c r="C2675" s="430" t="s">
        <v>4231</v>
      </c>
      <c r="D2675" s="430" t="s">
        <v>3834</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4230</v>
      </c>
      <c r="B2676" s="430">
        <v>1</v>
      </c>
      <c r="C2676" s="430" t="s">
        <v>4231</v>
      </c>
      <c r="D2676" s="430" t="s">
        <v>3836</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4230</v>
      </c>
      <c r="B2677" s="430">
        <v>1</v>
      </c>
      <c r="C2677" s="430" t="s">
        <v>4231</v>
      </c>
      <c r="D2677" s="430" t="s">
        <v>3838</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4230</v>
      </c>
      <c r="B2678" s="430">
        <v>1</v>
      </c>
      <c r="C2678" s="430" t="s">
        <v>4231</v>
      </c>
      <c r="D2678" s="430" t="s">
        <v>4140</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4230</v>
      </c>
      <c r="B2679" s="430">
        <v>1</v>
      </c>
      <c r="C2679" s="430" t="s">
        <v>4231</v>
      </c>
      <c r="D2679" s="430" t="s">
        <v>4199</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4230</v>
      </c>
      <c r="B2680" s="430">
        <v>1</v>
      </c>
      <c r="C2680" s="430" t="s">
        <v>4231</v>
      </c>
      <c r="D2680" s="430" t="s">
        <v>3840</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4230</v>
      </c>
      <c r="B2681" s="430">
        <v>1</v>
      </c>
      <c r="C2681" s="430" t="s">
        <v>4231</v>
      </c>
      <c r="D2681" s="430" t="s">
        <v>3842</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4230</v>
      </c>
      <c r="B2682" s="430">
        <v>1</v>
      </c>
      <c r="C2682" s="430" t="s">
        <v>4231</v>
      </c>
      <c r="D2682" s="430" t="s">
        <v>3844</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4230</v>
      </c>
      <c r="B2683" s="430">
        <v>1</v>
      </c>
      <c r="C2683" s="430" t="s">
        <v>4231</v>
      </c>
      <c r="D2683" s="430" t="s">
        <v>3846</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4230</v>
      </c>
      <c r="B2684" s="430">
        <v>1</v>
      </c>
      <c r="C2684" s="430" t="s">
        <v>4231</v>
      </c>
      <c r="D2684" s="430" t="s">
        <v>3848</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4230</v>
      </c>
      <c r="B2685" s="430">
        <v>1</v>
      </c>
      <c r="C2685" s="430" t="s">
        <v>4231</v>
      </c>
      <c r="D2685" s="430" t="s">
        <v>3850</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4230</v>
      </c>
      <c r="B2686" s="430">
        <v>1</v>
      </c>
      <c r="C2686" s="430" t="s">
        <v>4231</v>
      </c>
      <c r="D2686" s="430" t="s">
        <v>3852</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4230</v>
      </c>
      <c r="B2687" s="430">
        <v>1</v>
      </c>
      <c r="C2687" s="430" t="s">
        <v>4231</v>
      </c>
      <c r="D2687" s="430" t="s">
        <v>4142</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4230</v>
      </c>
      <c r="B2688" s="430">
        <v>1</v>
      </c>
      <c r="C2688" s="430" t="s">
        <v>4231</v>
      </c>
      <c r="D2688" s="430" t="s">
        <v>3854</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4230</v>
      </c>
      <c r="B2689" s="430">
        <v>1</v>
      </c>
      <c r="C2689" s="430" t="s">
        <v>4231</v>
      </c>
      <c r="D2689" s="430" t="s">
        <v>3856</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4230</v>
      </c>
      <c r="B2690" s="430">
        <v>1</v>
      </c>
      <c r="C2690" s="430" t="s">
        <v>4231</v>
      </c>
      <c r="D2690" s="430" t="s">
        <v>3858</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4230</v>
      </c>
      <c r="B2691" s="430">
        <v>1</v>
      </c>
      <c r="C2691" s="430" t="s">
        <v>4231</v>
      </c>
      <c r="D2691" s="430" t="s">
        <v>3860</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4230</v>
      </c>
      <c r="B2692" s="430">
        <v>1</v>
      </c>
      <c r="C2692" s="430" t="s">
        <v>4231</v>
      </c>
      <c r="D2692" s="430" t="s">
        <v>3862</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4232</v>
      </c>
      <c r="B2693" s="430">
        <v>1</v>
      </c>
      <c r="C2693" s="430" t="s">
        <v>4233</v>
      </c>
      <c r="D2693" s="430" t="s">
        <v>3767</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4232</v>
      </c>
      <c r="B2694" s="430">
        <v>1</v>
      </c>
      <c r="C2694" s="430" t="s">
        <v>4233</v>
      </c>
      <c r="D2694" s="430" t="s">
        <v>3769</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4232</v>
      </c>
      <c r="B2695" s="430">
        <v>1</v>
      </c>
      <c r="C2695" s="430" t="s">
        <v>4233</v>
      </c>
      <c r="D2695" s="430" t="s">
        <v>4137</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4232</v>
      </c>
      <c r="B2696" s="430">
        <v>1</v>
      </c>
      <c r="C2696" s="430" t="s">
        <v>4233</v>
      </c>
      <c r="D2696" s="430" t="s">
        <v>3771</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4232</v>
      </c>
      <c r="B2697" s="430">
        <v>1</v>
      </c>
      <c r="C2697" s="430" t="s">
        <v>4233</v>
      </c>
      <c r="D2697" s="430" t="s">
        <v>3773</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4232</v>
      </c>
      <c r="B2698" s="430">
        <v>1</v>
      </c>
      <c r="C2698" s="430" t="s">
        <v>4233</v>
      </c>
      <c r="D2698" s="430" t="s">
        <v>485</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4232</v>
      </c>
      <c r="B2699" s="430">
        <v>1</v>
      </c>
      <c r="C2699" s="430" t="s">
        <v>4233</v>
      </c>
      <c r="D2699" s="430" t="s">
        <v>3776</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4232</v>
      </c>
      <c r="B2700" s="430">
        <v>1</v>
      </c>
      <c r="C2700" s="430" t="s">
        <v>4233</v>
      </c>
      <c r="D2700" s="430" t="s">
        <v>3779</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4232</v>
      </c>
      <c r="B2701" s="430">
        <v>1</v>
      </c>
      <c r="C2701" s="430" t="s">
        <v>4233</v>
      </c>
      <c r="D2701" s="430" t="s">
        <v>3781</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4232</v>
      </c>
      <c r="B2702" s="430">
        <v>1</v>
      </c>
      <c r="C2702" s="430" t="s">
        <v>4233</v>
      </c>
      <c r="D2702" s="430" t="s">
        <v>3783</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4232</v>
      </c>
      <c r="B2703" s="430">
        <v>1</v>
      </c>
      <c r="C2703" s="430" t="s">
        <v>4233</v>
      </c>
      <c r="D2703" s="430" t="s">
        <v>4138</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4232</v>
      </c>
      <c r="B2704" s="430">
        <v>1</v>
      </c>
      <c r="C2704" s="430" t="s">
        <v>4233</v>
      </c>
      <c r="D2704" s="430" t="s">
        <v>3787</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4232</v>
      </c>
      <c r="B2705" s="430">
        <v>1</v>
      </c>
      <c r="C2705" s="430" t="s">
        <v>4233</v>
      </c>
      <c r="D2705" s="430" t="s">
        <v>3789</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4232</v>
      </c>
      <c r="B2706" s="430">
        <v>1</v>
      </c>
      <c r="C2706" s="430" t="s">
        <v>4233</v>
      </c>
      <c r="D2706" s="430" t="s">
        <v>3791</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4232</v>
      </c>
      <c r="B2707" s="430">
        <v>1</v>
      </c>
      <c r="C2707" s="430" t="s">
        <v>4233</v>
      </c>
      <c r="D2707" s="430" t="s">
        <v>3793</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4232</v>
      </c>
      <c r="B2708" s="430">
        <v>1</v>
      </c>
      <c r="C2708" s="430" t="s">
        <v>4233</v>
      </c>
      <c r="D2708" s="430" t="s">
        <v>3795</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4232</v>
      </c>
      <c r="B2709" s="430">
        <v>1</v>
      </c>
      <c r="C2709" s="430" t="s">
        <v>4233</v>
      </c>
      <c r="D2709" s="430" t="s">
        <v>3797</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4232</v>
      </c>
      <c r="B2710" s="430">
        <v>1</v>
      </c>
      <c r="C2710" s="430" t="s">
        <v>4233</v>
      </c>
      <c r="D2710" s="430" t="s">
        <v>3799</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4232</v>
      </c>
      <c r="B2711" s="430">
        <v>1</v>
      </c>
      <c r="C2711" s="430" t="s">
        <v>4233</v>
      </c>
      <c r="D2711" s="430" t="s">
        <v>3801</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4232</v>
      </c>
      <c r="B2712" s="430">
        <v>1</v>
      </c>
      <c r="C2712" s="430" t="s">
        <v>4233</v>
      </c>
      <c r="D2712" s="430" t="s">
        <v>3803</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4232</v>
      </c>
      <c r="B2713" s="430">
        <v>1</v>
      </c>
      <c r="C2713" s="430" t="s">
        <v>4233</v>
      </c>
      <c r="D2713" s="430" t="s">
        <v>3805</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4232</v>
      </c>
      <c r="B2714" s="430">
        <v>1</v>
      </c>
      <c r="C2714" s="430" t="s">
        <v>4233</v>
      </c>
      <c r="D2714" s="430" t="s">
        <v>3807</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4232</v>
      </c>
      <c r="B2715" s="430">
        <v>1</v>
      </c>
      <c r="C2715" s="430" t="s">
        <v>4233</v>
      </c>
      <c r="D2715" s="430" t="s">
        <v>3809</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4232</v>
      </c>
      <c r="B2716" s="430">
        <v>1</v>
      </c>
      <c r="C2716" s="430" t="s">
        <v>4233</v>
      </c>
      <c r="D2716" s="430" t="s">
        <v>3811</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4232</v>
      </c>
      <c r="B2717" s="430">
        <v>1</v>
      </c>
      <c r="C2717" s="430" t="s">
        <v>4233</v>
      </c>
      <c r="D2717" s="430" t="s">
        <v>4139</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4232</v>
      </c>
      <c r="B2718" s="430">
        <v>1</v>
      </c>
      <c r="C2718" s="430" t="s">
        <v>4233</v>
      </c>
      <c r="D2718" s="430" t="s">
        <v>3813</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4232</v>
      </c>
      <c r="B2719" s="430">
        <v>1</v>
      </c>
      <c r="C2719" s="430" t="s">
        <v>4233</v>
      </c>
      <c r="D2719" s="430" t="s">
        <v>3815</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4232</v>
      </c>
      <c r="B2720" s="430">
        <v>1</v>
      </c>
      <c r="C2720" s="430" t="s">
        <v>4233</v>
      </c>
      <c r="D2720" s="430" t="s">
        <v>3817</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4232</v>
      </c>
      <c r="B2721" s="430">
        <v>1</v>
      </c>
      <c r="C2721" s="430" t="s">
        <v>4233</v>
      </c>
      <c r="D2721" s="430" t="s">
        <v>3819</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4232</v>
      </c>
      <c r="B2722" s="430">
        <v>1</v>
      </c>
      <c r="C2722" s="430" t="s">
        <v>4233</v>
      </c>
      <c r="D2722" s="430" t="s">
        <v>521</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4232</v>
      </c>
      <c r="B2723" s="430">
        <v>1</v>
      </c>
      <c r="C2723" s="430" t="s">
        <v>4233</v>
      </c>
      <c r="D2723" s="430" t="s">
        <v>3822</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4232</v>
      </c>
      <c r="B2724" s="430">
        <v>1</v>
      </c>
      <c r="C2724" s="430" t="s">
        <v>4233</v>
      </c>
      <c r="D2724" s="430" t="s">
        <v>3824</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4232</v>
      </c>
      <c r="B2725" s="430">
        <v>1</v>
      </c>
      <c r="C2725" s="430" t="s">
        <v>4233</v>
      </c>
      <c r="D2725" s="430" t="s">
        <v>3826</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4232</v>
      </c>
      <c r="B2726" s="430">
        <v>1</v>
      </c>
      <c r="C2726" s="430" t="s">
        <v>4233</v>
      </c>
      <c r="D2726" s="430" t="s">
        <v>3828</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4232</v>
      </c>
      <c r="B2727" s="430">
        <v>1</v>
      </c>
      <c r="C2727" s="430" t="s">
        <v>4233</v>
      </c>
      <c r="D2727" s="430" t="s">
        <v>3830</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4232</v>
      </c>
      <c r="B2728" s="430">
        <v>1</v>
      </c>
      <c r="C2728" s="430" t="s">
        <v>4233</v>
      </c>
      <c r="D2728" s="430" t="s">
        <v>3832</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4232</v>
      </c>
      <c r="B2729" s="430">
        <v>1</v>
      </c>
      <c r="C2729" s="430" t="s">
        <v>4233</v>
      </c>
      <c r="D2729" s="430" t="s">
        <v>3834</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4232</v>
      </c>
      <c r="B2730" s="430">
        <v>1</v>
      </c>
      <c r="C2730" s="430" t="s">
        <v>4233</v>
      </c>
      <c r="D2730" s="430" t="s">
        <v>3836</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4232</v>
      </c>
      <c r="B2731" s="430">
        <v>1</v>
      </c>
      <c r="C2731" s="430" t="s">
        <v>4233</v>
      </c>
      <c r="D2731" s="430" t="s">
        <v>3838</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4232</v>
      </c>
      <c r="B2732" s="430">
        <v>1</v>
      </c>
      <c r="C2732" s="430" t="s">
        <v>4233</v>
      </c>
      <c r="D2732" s="430" t="s">
        <v>4140</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4232</v>
      </c>
      <c r="B2733" s="430">
        <v>1</v>
      </c>
      <c r="C2733" s="430" t="s">
        <v>4233</v>
      </c>
      <c r="D2733" s="430" t="s">
        <v>3840</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4232</v>
      </c>
      <c r="B2734" s="430">
        <v>1</v>
      </c>
      <c r="C2734" s="430" t="s">
        <v>4233</v>
      </c>
      <c r="D2734" s="430" t="s">
        <v>3842</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4232</v>
      </c>
      <c r="B2735" s="430">
        <v>1</v>
      </c>
      <c r="C2735" s="430" t="s">
        <v>4233</v>
      </c>
      <c r="D2735" s="430" t="s">
        <v>3844</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4232</v>
      </c>
      <c r="B2736" s="430">
        <v>1</v>
      </c>
      <c r="C2736" s="430" t="s">
        <v>4233</v>
      </c>
      <c r="D2736" s="430" t="s">
        <v>3846</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4232</v>
      </c>
      <c r="B2737" s="430">
        <v>1</v>
      </c>
      <c r="C2737" s="430" t="s">
        <v>4233</v>
      </c>
      <c r="D2737" s="430" t="s">
        <v>3848</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4232</v>
      </c>
      <c r="B2738" s="430">
        <v>1</v>
      </c>
      <c r="C2738" s="430" t="s">
        <v>4233</v>
      </c>
      <c r="D2738" s="430" t="s">
        <v>4141</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4232</v>
      </c>
      <c r="B2739" s="430">
        <v>1</v>
      </c>
      <c r="C2739" s="430" t="s">
        <v>4233</v>
      </c>
      <c r="D2739" s="430" t="s">
        <v>3850</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4232</v>
      </c>
      <c r="B2740" s="430">
        <v>1</v>
      </c>
      <c r="C2740" s="430" t="s">
        <v>4233</v>
      </c>
      <c r="D2740" s="430" t="s">
        <v>3852</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4232</v>
      </c>
      <c r="B2741" s="430">
        <v>1</v>
      </c>
      <c r="C2741" s="430" t="s">
        <v>4233</v>
      </c>
      <c r="D2741" s="430" t="s">
        <v>4142</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4232</v>
      </c>
      <c r="B2742" s="430">
        <v>1</v>
      </c>
      <c r="C2742" s="430" t="s">
        <v>4233</v>
      </c>
      <c r="D2742" s="430" t="s">
        <v>3854</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4232</v>
      </c>
      <c r="B2743" s="430">
        <v>1</v>
      </c>
      <c r="C2743" s="430" t="s">
        <v>4233</v>
      </c>
      <c r="D2743" s="430" t="s">
        <v>3856</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4232</v>
      </c>
      <c r="B2744" s="430">
        <v>1</v>
      </c>
      <c r="C2744" s="430" t="s">
        <v>4233</v>
      </c>
      <c r="D2744" s="430" t="s">
        <v>3858</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4232</v>
      </c>
      <c r="B2745" s="430">
        <v>1</v>
      </c>
      <c r="C2745" s="430" t="s">
        <v>4233</v>
      </c>
      <c r="D2745" s="430" t="s">
        <v>3860</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4232</v>
      </c>
      <c r="B2746" s="430">
        <v>1</v>
      </c>
      <c r="C2746" s="430" t="s">
        <v>4233</v>
      </c>
      <c r="D2746" s="430" t="s">
        <v>3862</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4234</v>
      </c>
      <c r="B2747" s="430">
        <v>1</v>
      </c>
      <c r="C2747" s="430" t="s">
        <v>4235</v>
      </c>
      <c r="D2747" s="430" t="s">
        <v>3765</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4234</v>
      </c>
      <c r="B2748" s="430">
        <v>1</v>
      </c>
      <c r="C2748" s="430" t="s">
        <v>4235</v>
      </c>
      <c r="D2748" s="430" t="s">
        <v>3767</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4234</v>
      </c>
      <c r="B2749" s="430">
        <v>1</v>
      </c>
      <c r="C2749" s="430" t="s">
        <v>4235</v>
      </c>
      <c r="D2749" s="430" t="s">
        <v>3769</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4234</v>
      </c>
      <c r="B2750" s="430">
        <v>1</v>
      </c>
      <c r="C2750" s="430" t="s">
        <v>4235</v>
      </c>
      <c r="D2750" s="430" t="s">
        <v>4137</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4234</v>
      </c>
      <c r="B2751" s="430">
        <v>1</v>
      </c>
      <c r="C2751" s="430" t="s">
        <v>4235</v>
      </c>
      <c r="D2751" s="430" t="s">
        <v>3771</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4234</v>
      </c>
      <c r="B2752" s="430">
        <v>1</v>
      </c>
      <c r="C2752" s="430" t="s">
        <v>4235</v>
      </c>
      <c r="D2752" s="430" t="s">
        <v>3773</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4234</v>
      </c>
      <c r="B2753" s="430">
        <v>1</v>
      </c>
      <c r="C2753" s="430" t="s">
        <v>4235</v>
      </c>
      <c r="D2753" s="430" t="s">
        <v>485</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4234</v>
      </c>
      <c r="B2754" s="430">
        <v>1</v>
      </c>
      <c r="C2754" s="430" t="s">
        <v>4235</v>
      </c>
      <c r="D2754" s="430" t="s">
        <v>3776</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4234</v>
      </c>
      <c r="B2755" s="430">
        <v>1</v>
      </c>
      <c r="C2755" s="430" t="s">
        <v>4235</v>
      </c>
      <c r="D2755" s="430" t="s">
        <v>3778</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4234</v>
      </c>
      <c r="B2756" s="430">
        <v>1</v>
      </c>
      <c r="C2756" s="430" t="s">
        <v>4235</v>
      </c>
      <c r="D2756" s="430" t="s">
        <v>3779</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4234</v>
      </c>
      <c r="B2757" s="430">
        <v>1</v>
      </c>
      <c r="C2757" s="430" t="s">
        <v>4235</v>
      </c>
      <c r="D2757" s="430" t="s">
        <v>3781</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4234</v>
      </c>
      <c r="B2758" s="430">
        <v>1</v>
      </c>
      <c r="C2758" s="430" t="s">
        <v>4235</v>
      </c>
      <c r="D2758" s="430" t="s">
        <v>3783</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4234</v>
      </c>
      <c r="B2759" s="430">
        <v>1</v>
      </c>
      <c r="C2759" s="430" t="s">
        <v>4235</v>
      </c>
      <c r="D2759" s="430" t="s">
        <v>4138</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4234</v>
      </c>
      <c r="B2760" s="430">
        <v>1</v>
      </c>
      <c r="C2760" s="430" t="s">
        <v>4235</v>
      </c>
      <c r="D2760" s="430" t="s">
        <v>3785</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4234</v>
      </c>
      <c r="B2761" s="430">
        <v>1</v>
      </c>
      <c r="C2761" s="430" t="s">
        <v>4235</v>
      </c>
      <c r="D2761" s="430" t="s">
        <v>3787</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4234</v>
      </c>
      <c r="B2762" s="430">
        <v>1</v>
      </c>
      <c r="C2762" s="430" t="s">
        <v>4235</v>
      </c>
      <c r="D2762" s="430" t="s">
        <v>3789</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4234</v>
      </c>
      <c r="B2763" s="430">
        <v>1</v>
      </c>
      <c r="C2763" s="430" t="s">
        <v>4235</v>
      </c>
      <c r="D2763" s="430" t="s">
        <v>3791</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4234</v>
      </c>
      <c r="B2764" s="430">
        <v>1</v>
      </c>
      <c r="C2764" s="430" t="s">
        <v>4235</v>
      </c>
      <c r="D2764" s="430" t="s">
        <v>3793</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4234</v>
      </c>
      <c r="B2765" s="430">
        <v>1</v>
      </c>
      <c r="C2765" s="430" t="s">
        <v>4235</v>
      </c>
      <c r="D2765" s="430" t="s">
        <v>3795</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4234</v>
      </c>
      <c r="B2766" s="430">
        <v>1</v>
      </c>
      <c r="C2766" s="430" t="s">
        <v>4235</v>
      </c>
      <c r="D2766" s="430" t="s">
        <v>3797</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4234</v>
      </c>
      <c r="B2767" s="430">
        <v>1</v>
      </c>
      <c r="C2767" s="430" t="s">
        <v>4235</v>
      </c>
      <c r="D2767" s="430" t="s">
        <v>3799</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4234</v>
      </c>
      <c r="B2768" s="430">
        <v>1</v>
      </c>
      <c r="C2768" s="430" t="s">
        <v>4235</v>
      </c>
      <c r="D2768" s="430" t="s">
        <v>3801</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4234</v>
      </c>
      <c r="B2769" s="430">
        <v>1</v>
      </c>
      <c r="C2769" s="430" t="s">
        <v>4235</v>
      </c>
      <c r="D2769" s="430" t="s">
        <v>3803</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4234</v>
      </c>
      <c r="B2770" s="430">
        <v>1</v>
      </c>
      <c r="C2770" s="430" t="s">
        <v>4235</v>
      </c>
      <c r="D2770" s="430" t="s">
        <v>3805</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4234</v>
      </c>
      <c r="B2771" s="430">
        <v>1</v>
      </c>
      <c r="C2771" s="430" t="s">
        <v>4235</v>
      </c>
      <c r="D2771" s="430" t="s">
        <v>3807</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4234</v>
      </c>
      <c r="B2772" s="430">
        <v>1</v>
      </c>
      <c r="C2772" s="430" t="s">
        <v>4235</v>
      </c>
      <c r="D2772" s="430" t="s">
        <v>3809</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4234</v>
      </c>
      <c r="B2773" s="430">
        <v>1</v>
      </c>
      <c r="C2773" s="430" t="s">
        <v>4235</v>
      </c>
      <c r="D2773" s="430" t="s">
        <v>3811</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4234</v>
      </c>
      <c r="B2774" s="430">
        <v>1</v>
      </c>
      <c r="C2774" s="430" t="s">
        <v>4235</v>
      </c>
      <c r="D2774" s="430" t="s">
        <v>4139</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4234</v>
      </c>
      <c r="B2775" s="430">
        <v>1</v>
      </c>
      <c r="C2775" s="430" t="s">
        <v>4235</v>
      </c>
      <c r="D2775" s="430" t="s">
        <v>3813</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4234</v>
      </c>
      <c r="B2776" s="430">
        <v>1</v>
      </c>
      <c r="C2776" s="430" t="s">
        <v>4235</v>
      </c>
      <c r="D2776" s="430" t="s">
        <v>3815</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4234</v>
      </c>
      <c r="B2777" s="430">
        <v>1</v>
      </c>
      <c r="C2777" s="430" t="s">
        <v>4235</v>
      </c>
      <c r="D2777" s="430" t="s">
        <v>3817</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4234</v>
      </c>
      <c r="B2778" s="430">
        <v>1</v>
      </c>
      <c r="C2778" s="430" t="s">
        <v>4235</v>
      </c>
      <c r="D2778" s="430" t="s">
        <v>3819</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4234</v>
      </c>
      <c r="B2779" s="430">
        <v>1</v>
      </c>
      <c r="C2779" s="430" t="s">
        <v>4235</v>
      </c>
      <c r="D2779" s="430" t="s">
        <v>521</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4234</v>
      </c>
      <c r="B2780" s="430">
        <v>1</v>
      </c>
      <c r="C2780" s="430" t="s">
        <v>4235</v>
      </c>
      <c r="D2780" s="430" t="s">
        <v>3822</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4234</v>
      </c>
      <c r="B2781" s="430">
        <v>1</v>
      </c>
      <c r="C2781" s="430" t="s">
        <v>4235</v>
      </c>
      <c r="D2781" s="430" t="s">
        <v>3824</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4234</v>
      </c>
      <c r="B2782" s="430">
        <v>1</v>
      </c>
      <c r="C2782" s="430" t="s">
        <v>4235</v>
      </c>
      <c r="D2782" s="430" t="s">
        <v>3826</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4234</v>
      </c>
      <c r="B2783" s="430">
        <v>1</v>
      </c>
      <c r="C2783" s="430" t="s">
        <v>4235</v>
      </c>
      <c r="D2783" s="430" t="s">
        <v>3828</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4234</v>
      </c>
      <c r="B2784" s="430">
        <v>1</v>
      </c>
      <c r="C2784" s="430" t="s">
        <v>4235</v>
      </c>
      <c r="D2784" s="430" t="s">
        <v>3830</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4234</v>
      </c>
      <c r="B2785" s="430">
        <v>1</v>
      </c>
      <c r="C2785" s="430" t="s">
        <v>4235</v>
      </c>
      <c r="D2785" s="430" t="s">
        <v>3832</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4234</v>
      </c>
      <c r="B2786" s="430">
        <v>1</v>
      </c>
      <c r="C2786" s="430" t="s">
        <v>4235</v>
      </c>
      <c r="D2786" s="430" t="s">
        <v>3834</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4234</v>
      </c>
      <c r="B2787" s="430">
        <v>1</v>
      </c>
      <c r="C2787" s="430" t="s">
        <v>4235</v>
      </c>
      <c r="D2787" s="430" t="s">
        <v>3836</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4234</v>
      </c>
      <c r="B2788" s="430">
        <v>1</v>
      </c>
      <c r="C2788" s="430" t="s">
        <v>4235</v>
      </c>
      <c r="D2788" s="430" t="s">
        <v>3838</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4234</v>
      </c>
      <c r="B2789" s="430">
        <v>1</v>
      </c>
      <c r="C2789" s="430" t="s">
        <v>4235</v>
      </c>
      <c r="D2789" s="430" t="s">
        <v>4140</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4234</v>
      </c>
      <c r="B2790" s="430">
        <v>1</v>
      </c>
      <c r="C2790" s="430" t="s">
        <v>4235</v>
      </c>
      <c r="D2790" s="430" t="s">
        <v>3840</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4234</v>
      </c>
      <c r="B2791" s="430">
        <v>1</v>
      </c>
      <c r="C2791" s="430" t="s">
        <v>4235</v>
      </c>
      <c r="D2791" s="430" t="s">
        <v>3842</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4234</v>
      </c>
      <c r="B2792" s="430">
        <v>1</v>
      </c>
      <c r="C2792" s="430" t="s">
        <v>4235</v>
      </c>
      <c r="D2792" s="430" t="s">
        <v>3844</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4234</v>
      </c>
      <c r="B2793" s="430">
        <v>1</v>
      </c>
      <c r="C2793" s="430" t="s">
        <v>4235</v>
      </c>
      <c r="D2793" s="430" t="s">
        <v>3846</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4234</v>
      </c>
      <c r="B2794" s="430">
        <v>1</v>
      </c>
      <c r="C2794" s="430" t="s">
        <v>4235</v>
      </c>
      <c r="D2794" s="430" t="s">
        <v>3848</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4234</v>
      </c>
      <c r="B2795" s="430">
        <v>1</v>
      </c>
      <c r="C2795" s="430" t="s">
        <v>4235</v>
      </c>
      <c r="D2795" s="430" t="s">
        <v>4141</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4234</v>
      </c>
      <c r="B2796" s="430">
        <v>1</v>
      </c>
      <c r="C2796" s="430" t="s">
        <v>4235</v>
      </c>
      <c r="D2796" s="430" t="s">
        <v>3850</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4234</v>
      </c>
      <c r="B2797" s="430">
        <v>1</v>
      </c>
      <c r="C2797" s="430" t="s">
        <v>4235</v>
      </c>
      <c r="D2797" s="430" t="s">
        <v>3852</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4234</v>
      </c>
      <c r="B2798" s="430">
        <v>1</v>
      </c>
      <c r="C2798" s="430" t="s">
        <v>4235</v>
      </c>
      <c r="D2798" s="430" t="s">
        <v>4142</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4234</v>
      </c>
      <c r="B2799" s="430">
        <v>1</v>
      </c>
      <c r="C2799" s="430" t="s">
        <v>4235</v>
      </c>
      <c r="D2799" s="430" t="s">
        <v>3854</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4234</v>
      </c>
      <c r="B2800" s="430">
        <v>1</v>
      </c>
      <c r="C2800" s="430" t="s">
        <v>4235</v>
      </c>
      <c r="D2800" s="430" t="s">
        <v>3856</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4234</v>
      </c>
      <c r="B2801" s="430">
        <v>1</v>
      </c>
      <c r="C2801" s="430" t="s">
        <v>4235</v>
      </c>
      <c r="D2801" s="430" t="s">
        <v>3858</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4234</v>
      </c>
      <c r="B2802" s="430">
        <v>1</v>
      </c>
      <c r="C2802" s="430" t="s">
        <v>4235</v>
      </c>
      <c r="D2802" s="430" t="s">
        <v>3860</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4234</v>
      </c>
      <c r="B2803" s="430">
        <v>1</v>
      </c>
      <c r="C2803" s="430" t="s">
        <v>4235</v>
      </c>
      <c r="D2803" s="430" t="s">
        <v>3862</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4236</v>
      </c>
      <c r="B2804" s="430">
        <v>1</v>
      </c>
      <c r="C2804" s="430" t="s">
        <v>4237</v>
      </c>
      <c r="D2804" s="430" t="s">
        <v>3765</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4236</v>
      </c>
      <c r="B2805" s="430">
        <v>1</v>
      </c>
      <c r="C2805" s="430" t="s">
        <v>4237</v>
      </c>
      <c r="D2805" s="430" t="s">
        <v>3767</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4236</v>
      </c>
      <c r="B2806" s="430">
        <v>1</v>
      </c>
      <c r="C2806" s="430" t="s">
        <v>4237</v>
      </c>
      <c r="D2806" s="430" t="s">
        <v>3769</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4236</v>
      </c>
      <c r="B2807" s="430">
        <v>1</v>
      </c>
      <c r="C2807" s="430" t="s">
        <v>4237</v>
      </c>
      <c r="D2807" s="430" t="s">
        <v>4137</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4236</v>
      </c>
      <c r="B2808" s="430">
        <v>1</v>
      </c>
      <c r="C2808" s="430" t="s">
        <v>4237</v>
      </c>
      <c r="D2808" s="430" t="s">
        <v>3771</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4236</v>
      </c>
      <c r="B2809" s="430">
        <v>1</v>
      </c>
      <c r="C2809" s="430" t="s">
        <v>4237</v>
      </c>
      <c r="D2809" s="430" t="s">
        <v>3773</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4236</v>
      </c>
      <c r="B2810" s="430">
        <v>1</v>
      </c>
      <c r="C2810" s="430" t="s">
        <v>4237</v>
      </c>
      <c r="D2810" s="430" t="s">
        <v>485</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4236</v>
      </c>
      <c r="B2811" s="430">
        <v>1</v>
      </c>
      <c r="C2811" s="430" t="s">
        <v>4237</v>
      </c>
      <c r="D2811" s="430" t="s">
        <v>3776</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4236</v>
      </c>
      <c r="B2812" s="430">
        <v>1</v>
      </c>
      <c r="C2812" s="430" t="s">
        <v>4237</v>
      </c>
      <c r="D2812" s="430" t="s">
        <v>3778</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4236</v>
      </c>
      <c r="B2813" s="430">
        <v>1</v>
      </c>
      <c r="C2813" s="430" t="s">
        <v>4237</v>
      </c>
      <c r="D2813" s="430" t="s">
        <v>3779</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4236</v>
      </c>
      <c r="B2814" s="430">
        <v>1</v>
      </c>
      <c r="C2814" s="430" t="s">
        <v>4237</v>
      </c>
      <c r="D2814" s="430" t="s">
        <v>3781</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4236</v>
      </c>
      <c r="B2815" s="430">
        <v>1</v>
      </c>
      <c r="C2815" s="430" t="s">
        <v>4237</v>
      </c>
      <c r="D2815" s="430" t="s">
        <v>3783</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4236</v>
      </c>
      <c r="B2816" s="430">
        <v>1</v>
      </c>
      <c r="C2816" s="430" t="s">
        <v>4237</v>
      </c>
      <c r="D2816" s="430" t="s">
        <v>4138</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4236</v>
      </c>
      <c r="B2817" s="430">
        <v>1</v>
      </c>
      <c r="C2817" s="430" t="s">
        <v>4237</v>
      </c>
      <c r="D2817" s="430" t="s">
        <v>3785</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4236</v>
      </c>
      <c r="B2818" s="430">
        <v>1</v>
      </c>
      <c r="C2818" s="430" t="s">
        <v>4237</v>
      </c>
      <c r="D2818" s="430" t="s">
        <v>3787</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4236</v>
      </c>
      <c r="B2819" s="430">
        <v>1</v>
      </c>
      <c r="C2819" s="430" t="s">
        <v>4237</v>
      </c>
      <c r="D2819" s="430" t="s">
        <v>3789</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4236</v>
      </c>
      <c r="B2820" s="430">
        <v>1</v>
      </c>
      <c r="C2820" s="430" t="s">
        <v>4237</v>
      </c>
      <c r="D2820" s="430" t="s">
        <v>3791</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4236</v>
      </c>
      <c r="B2821" s="430">
        <v>1</v>
      </c>
      <c r="C2821" s="430" t="s">
        <v>4237</v>
      </c>
      <c r="D2821" s="430" t="s">
        <v>3793</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4236</v>
      </c>
      <c r="B2822" s="430">
        <v>1</v>
      </c>
      <c r="C2822" s="430" t="s">
        <v>4237</v>
      </c>
      <c r="D2822" s="430" t="s">
        <v>3795</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4236</v>
      </c>
      <c r="B2823" s="430">
        <v>1</v>
      </c>
      <c r="C2823" s="430" t="s">
        <v>4237</v>
      </c>
      <c r="D2823" s="430" t="s">
        <v>3797</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4236</v>
      </c>
      <c r="B2824" s="430">
        <v>1</v>
      </c>
      <c r="C2824" s="430" t="s">
        <v>4237</v>
      </c>
      <c r="D2824" s="430" t="s">
        <v>3799</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4236</v>
      </c>
      <c r="B2825" s="430">
        <v>1</v>
      </c>
      <c r="C2825" s="430" t="s">
        <v>4237</v>
      </c>
      <c r="D2825" s="430" t="s">
        <v>3801</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4236</v>
      </c>
      <c r="B2826" s="430">
        <v>1</v>
      </c>
      <c r="C2826" s="430" t="s">
        <v>4237</v>
      </c>
      <c r="D2826" s="430" t="s">
        <v>3803</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4236</v>
      </c>
      <c r="B2827" s="430">
        <v>1</v>
      </c>
      <c r="C2827" s="430" t="s">
        <v>4237</v>
      </c>
      <c r="D2827" s="430" t="s">
        <v>3805</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4236</v>
      </c>
      <c r="B2828" s="430">
        <v>1</v>
      </c>
      <c r="C2828" s="430" t="s">
        <v>4237</v>
      </c>
      <c r="D2828" s="430" t="s">
        <v>3807</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4236</v>
      </c>
      <c r="B2829" s="430">
        <v>1</v>
      </c>
      <c r="C2829" s="430" t="s">
        <v>4237</v>
      </c>
      <c r="D2829" s="430" t="s">
        <v>3809</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4236</v>
      </c>
      <c r="B2830" s="430">
        <v>1</v>
      </c>
      <c r="C2830" s="430" t="s">
        <v>4237</v>
      </c>
      <c r="D2830" s="430" t="s">
        <v>3811</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4236</v>
      </c>
      <c r="B2831" s="430">
        <v>1</v>
      </c>
      <c r="C2831" s="430" t="s">
        <v>4237</v>
      </c>
      <c r="D2831" s="430" t="s">
        <v>4139</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4236</v>
      </c>
      <c r="B2832" s="430">
        <v>1</v>
      </c>
      <c r="C2832" s="430" t="s">
        <v>4237</v>
      </c>
      <c r="D2832" s="430" t="s">
        <v>3813</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4236</v>
      </c>
      <c r="B2833" s="430">
        <v>1</v>
      </c>
      <c r="C2833" s="430" t="s">
        <v>4237</v>
      </c>
      <c r="D2833" s="430" t="s">
        <v>3815</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4236</v>
      </c>
      <c r="B2834" s="430">
        <v>1</v>
      </c>
      <c r="C2834" s="430" t="s">
        <v>4237</v>
      </c>
      <c r="D2834" s="430" t="s">
        <v>3817</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4236</v>
      </c>
      <c r="B2835" s="430">
        <v>1</v>
      </c>
      <c r="C2835" s="430" t="s">
        <v>4237</v>
      </c>
      <c r="D2835" s="430" t="s">
        <v>3819</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4236</v>
      </c>
      <c r="B2836" s="430">
        <v>1</v>
      </c>
      <c r="C2836" s="430" t="s">
        <v>4237</v>
      </c>
      <c r="D2836" s="430" t="s">
        <v>521</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4236</v>
      </c>
      <c r="B2837" s="430">
        <v>1</v>
      </c>
      <c r="C2837" s="430" t="s">
        <v>4237</v>
      </c>
      <c r="D2837" s="430" t="s">
        <v>3822</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4236</v>
      </c>
      <c r="B2838" s="430">
        <v>1</v>
      </c>
      <c r="C2838" s="430" t="s">
        <v>4237</v>
      </c>
      <c r="D2838" s="430" t="s">
        <v>3824</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4236</v>
      </c>
      <c r="B2839" s="430">
        <v>1</v>
      </c>
      <c r="C2839" s="430" t="s">
        <v>4237</v>
      </c>
      <c r="D2839" s="430" t="s">
        <v>3826</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4236</v>
      </c>
      <c r="B2840" s="430">
        <v>1</v>
      </c>
      <c r="C2840" s="430" t="s">
        <v>4237</v>
      </c>
      <c r="D2840" s="430" t="s">
        <v>3828</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4236</v>
      </c>
      <c r="B2841" s="430">
        <v>1</v>
      </c>
      <c r="C2841" s="430" t="s">
        <v>4237</v>
      </c>
      <c r="D2841" s="430" t="s">
        <v>3830</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4236</v>
      </c>
      <c r="B2842" s="430">
        <v>1</v>
      </c>
      <c r="C2842" s="430" t="s">
        <v>4237</v>
      </c>
      <c r="D2842" s="430" t="s">
        <v>3832</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4236</v>
      </c>
      <c r="B2843" s="430">
        <v>1</v>
      </c>
      <c r="C2843" s="430" t="s">
        <v>4237</v>
      </c>
      <c r="D2843" s="430" t="s">
        <v>3834</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4236</v>
      </c>
      <c r="B2844" s="430">
        <v>1</v>
      </c>
      <c r="C2844" s="430" t="s">
        <v>4237</v>
      </c>
      <c r="D2844" s="430" t="s">
        <v>3836</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4236</v>
      </c>
      <c r="B2845" s="430">
        <v>1</v>
      </c>
      <c r="C2845" s="430" t="s">
        <v>4237</v>
      </c>
      <c r="D2845" s="430" t="s">
        <v>3838</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4236</v>
      </c>
      <c r="B2846" s="430">
        <v>1</v>
      </c>
      <c r="C2846" s="430" t="s">
        <v>4237</v>
      </c>
      <c r="D2846" s="430" t="s">
        <v>4140</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4236</v>
      </c>
      <c r="B2847" s="430">
        <v>1</v>
      </c>
      <c r="C2847" s="430" t="s">
        <v>4237</v>
      </c>
      <c r="D2847" s="430" t="s">
        <v>3840</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4236</v>
      </c>
      <c r="B2848" s="430">
        <v>1</v>
      </c>
      <c r="C2848" s="430" t="s">
        <v>4237</v>
      </c>
      <c r="D2848" s="430" t="s">
        <v>3842</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4236</v>
      </c>
      <c r="B2849" s="430">
        <v>1</v>
      </c>
      <c r="C2849" s="430" t="s">
        <v>4237</v>
      </c>
      <c r="D2849" s="430" t="s">
        <v>3844</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4236</v>
      </c>
      <c r="B2850" s="430">
        <v>1</v>
      </c>
      <c r="C2850" s="430" t="s">
        <v>4237</v>
      </c>
      <c r="D2850" s="430" t="s">
        <v>3846</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4236</v>
      </c>
      <c r="B2851" s="430">
        <v>1</v>
      </c>
      <c r="C2851" s="430" t="s">
        <v>4237</v>
      </c>
      <c r="D2851" s="430" t="s">
        <v>3848</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4236</v>
      </c>
      <c r="B2852" s="430">
        <v>1</v>
      </c>
      <c r="C2852" s="430" t="s">
        <v>4237</v>
      </c>
      <c r="D2852" s="430" t="s">
        <v>4141</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4236</v>
      </c>
      <c r="B2853" s="430">
        <v>1</v>
      </c>
      <c r="C2853" s="430" t="s">
        <v>4237</v>
      </c>
      <c r="D2853" s="430" t="s">
        <v>3850</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4236</v>
      </c>
      <c r="B2854" s="430">
        <v>1</v>
      </c>
      <c r="C2854" s="430" t="s">
        <v>4237</v>
      </c>
      <c r="D2854" s="430" t="s">
        <v>3852</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4236</v>
      </c>
      <c r="B2855" s="430">
        <v>1</v>
      </c>
      <c r="C2855" s="430" t="s">
        <v>4237</v>
      </c>
      <c r="D2855" s="430" t="s">
        <v>4142</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4236</v>
      </c>
      <c r="B2856" s="430">
        <v>1</v>
      </c>
      <c r="C2856" s="430" t="s">
        <v>4237</v>
      </c>
      <c r="D2856" s="430" t="s">
        <v>3854</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4236</v>
      </c>
      <c r="B2857" s="430">
        <v>1</v>
      </c>
      <c r="C2857" s="430" t="s">
        <v>4237</v>
      </c>
      <c r="D2857" s="430" t="s">
        <v>3856</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4236</v>
      </c>
      <c r="B2858" s="430">
        <v>1</v>
      </c>
      <c r="C2858" s="430" t="s">
        <v>4237</v>
      </c>
      <c r="D2858" s="430" t="s">
        <v>3858</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4236</v>
      </c>
      <c r="B2859" s="430">
        <v>1</v>
      </c>
      <c r="C2859" s="430" t="s">
        <v>4237</v>
      </c>
      <c r="D2859" s="430" t="s">
        <v>3860</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4236</v>
      </c>
      <c r="B2860" s="430">
        <v>1</v>
      </c>
      <c r="C2860" s="430" t="s">
        <v>4237</v>
      </c>
      <c r="D2860" s="430" t="s">
        <v>3862</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4238</v>
      </c>
      <c r="B2861" s="430">
        <v>1</v>
      </c>
      <c r="C2861" s="430" t="s">
        <v>4239</v>
      </c>
      <c r="D2861" s="430" t="s">
        <v>3765</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4238</v>
      </c>
      <c r="B2862" s="430">
        <v>1</v>
      </c>
      <c r="C2862" s="430" t="s">
        <v>4239</v>
      </c>
      <c r="D2862" s="430" t="s">
        <v>3767</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4238</v>
      </c>
      <c r="B2863" s="430">
        <v>1</v>
      </c>
      <c r="C2863" s="430" t="s">
        <v>4239</v>
      </c>
      <c r="D2863" s="430" t="s">
        <v>3769</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4238</v>
      </c>
      <c r="B2864" s="430">
        <v>1</v>
      </c>
      <c r="C2864" s="430" t="s">
        <v>4239</v>
      </c>
      <c r="D2864" s="430" t="s">
        <v>4137</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4238</v>
      </c>
      <c r="B2865" s="430">
        <v>1</v>
      </c>
      <c r="C2865" s="430" t="s">
        <v>4239</v>
      </c>
      <c r="D2865" s="430" t="s">
        <v>3771</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4238</v>
      </c>
      <c r="B2866" s="430">
        <v>1</v>
      </c>
      <c r="C2866" s="430" t="s">
        <v>4239</v>
      </c>
      <c r="D2866" s="430" t="s">
        <v>3773</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4238</v>
      </c>
      <c r="B2867" s="430">
        <v>1</v>
      </c>
      <c r="C2867" s="430" t="s">
        <v>4239</v>
      </c>
      <c r="D2867" s="430" t="s">
        <v>485</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4238</v>
      </c>
      <c r="B2868" s="430">
        <v>1</v>
      </c>
      <c r="C2868" s="430" t="s">
        <v>4239</v>
      </c>
      <c r="D2868" s="430" t="s">
        <v>3776</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4238</v>
      </c>
      <c r="B2869" s="430">
        <v>1</v>
      </c>
      <c r="C2869" s="430" t="s">
        <v>4239</v>
      </c>
      <c r="D2869" s="430" t="s">
        <v>3778</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4238</v>
      </c>
      <c r="B2870" s="430">
        <v>1</v>
      </c>
      <c r="C2870" s="430" t="s">
        <v>4239</v>
      </c>
      <c r="D2870" s="430" t="s">
        <v>3779</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4238</v>
      </c>
      <c r="B2871" s="430">
        <v>1</v>
      </c>
      <c r="C2871" s="430" t="s">
        <v>4239</v>
      </c>
      <c r="D2871" s="430" t="s">
        <v>3781</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4238</v>
      </c>
      <c r="B2872" s="430">
        <v>1</v>
      </c>
      <c r="C2872" s="430" t="s">
        <v>4239</v>
      </c>
      <c r="D2872" s="430" t="s">
        <v>3783</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4238</v>
      </c>
      <c r="B2873" s="430">
        <v>1</v>
      </c>
      <c r="C2873" s="430" t="s">
        <v>4239</v>
      </c>
      <c r="D2873" s="430" t="s">
        <v>4138</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4238</v>
      </c>
      <c r="B2874" s="430">
        <v>1</v>
      </c>
      <c r="C2874" s="430" t="s">
        <v>4239</v>
      </c>
      <c r="D2874" s="430" t="s">
        <v>3785</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4238</v>
      </c>
      <c r="B2875" s="430">
        <v>1</v>
      </c>
      <c r="C2875" s="430" t="s">
        <v>4239</v>
      </c>
      <c r="D2875" s="430" t="s">
        <v>3787</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4238</v>
      </c>
      <c r="B2876" s="430">
        <v>1</v>
      </c>
      <c r="C2876" s="430" t="s">
        <v>4239</v>
      </c>
      <c r="D2876" s="430" t="s">
        <v>3789</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4238</v>
      </c>
      <c r="B2877" s="430">
        <v>1</v>
      </c>
      <c r="C2877" s="430" t="s">
        <v>4239</v>
      </c>
      <c r="D2877" s="430" t="s">
        <v>3791</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4238</v>
      </c>
      <c r="B2878" s="430">
        <v>1</v>
      </c>
      <c r="C2878" s="430" t="s">
        <v>4239</v>
      </c>
      <c r="D2878" s="430" t="s">
        <v>3793</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4238</v>
      </c>
      <c r="B2879" s="430">
        <v>1</v>
      </c>
      <c r="C2879" s="430" t="s">
        <v>4239</v>
      </c>
      <c r="D2879" s="430" t="s">
        <v>3795</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4238</v>
      </c>
      <c r="B2880" s="430">
        <v>1</v>
      </c>
      <c r="C2880" s="430" t="s">
        <v>4239</v>
      </c>
      <c r="D2880" s="430" t="s">
        <v>3797</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4238</v>
      </c>
      <c r="B2881" s="430">
        <v>1</v>
      </c>
      <c r="C2881" s="430" t="s">
        <v>4239</v>
      </c>
      <c r="D2881" s="430" t="s">
        <v>3799</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4238</v>
      </c>
      <c r="B2882" s="430">
        <v>1</v>
      </c>
      <c r="C2882" s="430" t="s">
        <v>4239</v>
      </c>
      <c r="D2882" s="430" t="s">
        <v>3801</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4238</v>
      </c>
      <c r="B2883" s="430">
        <v>1</v>
      </c>
      <c r="C2883" s="430" t="s">
        <v>4239</v>
      </c>
      <c r="D2883" s="430" t="s">
        <v>3803</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4238</v>
      </c>
      <c r="B2884" s="430">
        <v>1</v>
      </c>
      <c r="C2884" s="430" t="s">
        <v>4239</v>
      </c>
      <c r="D2884" s="430" t="s">
        <v>3805</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4238</v>
      </c>
      <c r="B2885" s="430">
        <v>1</v>
      </c>
      <c r="C2885" s="430" t="s">
        <v>4239</v>
      </c>
      <c r="D2885" s="430" t="s">
        <v>3807</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4238</v>
      </c>
      <c r="B2886" s="430">
        <v>1</v>
      </c>
      <c r="C2886" s="430" t="s">
        <v>4239</v>
      </c>
      <c r="D2886" s="430" t="s">
        <v>3809</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4238</v>
      </c>
      <c r="B2887" s="430">
        <v>1</v>
      </c>
      <c r="C2887" s="430" t="s">
        <v>4239</v>
      </c>
      <c r="D2887" s="430" t="s">
        <v>3811</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4238</v>
      </c>
      <c r="B2888" s="430">
        <v>1</v>
      </c>
      <c r="C2888" s="430" t="s">
        <v>4239</v>
      </c>
      <c r="D2888" s="430" t="s">
        <v>4139</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4238</v>
      </c>
      <c r="B2889" s="430">
        <v>1</v>
      </c>
      <c r="C2889" s="430" t="s">
        <v>4239</v>
      </c>
      <c r="D2889" s="430" t="s">
        <v>3813</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4238</v>
      </c>
      <c r="B2890" s="430">
        <v>1</v>
      </c>
      <c r="C2890" s="430" t="s">
        <v>4239</v>
      </c>
      <c r="D2890" s="430" t="s">
        <v>3815</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4238</v>
      </c>
      <c r="B2891" s="430">
        <v>1</v>
      </c>
      <c r="C2891" s="430" t="s">
        <v>4239</v>
      </c>
      <c r="D2891" s="430" t="s">
        <v>3817</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4238</v>
      </c>
      <c r="B2892" s="430">
        <v>1</v>
      </c>
      <c r="C2892" s="430" t="s">
        <v>4239</v>
      </c>
      <c r="D2892" s="430" t="s">
        <v>3819</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4238</v>
      </c>
      <c r="B2893" s="430">
        <v>1</v>
      </c>
      <c r="C2893" s="430" t="s">
        <v>4239</v>
      </c>
      <c r="D2893" s="430" t="s">
        <v>521</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4238</v>
      </c>
      <c r="B2894" s="430">
        <v>1</v>
      </c>
      <c r="C2894" s="430" t="s">
        <v>4239</v>
      </c>
      <c r="D2894" s="430" t="s">
        <v>3822</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4238</v>
      </c>
      <c r="B2895" s="430">
        <v>1</v>
      </c>
      <c r="C2895" s="430" t="s">
        <v>4239</v>
      </c>
      <c r="D2895" s="430" t="s">
        <v>3824</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4238</v>
      </c>
      <c r="B2896" s="430">
        <v>1</v>
      </c>
      <c r="C2896" s="430" t="s">
        <v>4239</v>
      </c>
      <c r="D2896" s="430" t="s">
        <v>3826</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4238</v>
      </c>
      <c r="B2897" s="430">
        <v>1</v>
      </c>
      <c r="C2897" s="430" t="s">
        <v>4239</v>
      </c>
      <c r="D2897" s="430" t="s">
        <v>3828</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4238</v>
      </c>
      <c r="B2898" s="430">
        <v>1</v>
      </c>
      <c r="C2898" s="430" t="s">
        <v>4239</v>
      </c>
      <c r="D2898" s="430" t="s">
        <v>3830</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4238</v>
      </c>
      <c r="B2899" s="430">
        <v>1</v>
      </c>
      <c r="C2899" s="430" t="s">
        <v>4239</v>
      </c>
      <c r="D2899" s="430" t="s">
        <v>3832</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4238</v>
      </c>
      <c r="B2900" s="430">
        <v>1</v>
      </c>
      <c r="C2900" s="430" t="s">
        <v>4239</v>
      </c>
      <c r="D2900" s="430" t="s">
        <v>3834</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4238</v>
      </c>
      <c r="B2901" s="430">
        <v>1</v>
      </c>
      <c r="C2901" s="430" t="s">
        <v>4239</v>
      </c>
      <c r="D2901" s="430" t="s">
        <v>3836</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4238</v>
      </c>
      <c r="B2902" s="430">
        <v>1</v>
      </c>
      <c r="C2902" s="430" t="s">
        <v>4239</v>
      </c>
      <c r="D2902" s="430" t="s">
        <v>3838</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4238</v>
      </c>
      <c r="B2903" s="430">
        <v>1</v>
      </c>
      <c r="C2903" s="430" t="s">
        <v>4239</v>
      </c>
      <c r="D2903" s="430" t="s">
        <v>4140</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4238</v>
      </c>
      <c r="B2904" s="430">
        <v>1</v>
      </c>
      <c r="C2904" s="430" t="s">
        <v>4239</v>
      </c>
      <c r="D2904" s="430" t="s">
        <v>3840</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4238</v>
      </c>
      <c r="B2905" s="430">
        <v>1</v>
      </c>
      <c r="C2905" s="430" t="s">
        <v>4239</v>
      </c>
      <c r="D2905" s="430" t="s">
        <v>3842</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4238</v>
      </c>
      <c r="B2906" s="430">
        <v>1</v>
      </c>
      <c r="C2906" s="430" t="s">
        <v>4239</v>
      </c>
      <c r="D2906" s="430" t="s">
        <v>3844</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4238</v>
      </c>
      <c r="B2907" s="430">
        <v>1</v>
      </c>
      <c r="C2907" s="430" t="s">
        <v>4239</v>
      </c>
      <c r="D2907" s="430" t="s">
        <v>3846</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4238</v>
      </c>
      <c r="B2908" s="430">
        <v>1</v>
      </c>
      <c r="C2908" s="430" t="s">
        <v>4239</v>
      </c>
      <c r="D2908" s="430" t="s">
        <v>3848</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4238</v>
      </c>
      <c r="B2909" s="430">
        <v>1</v>
      </c>
      <c r="C2909" s="430" t="s">
        <v>4239</v>
      </c>
      <c r="D2909" s="430" t="s">
        <v>4141</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4238</v>
      </c>
      <c r="B2910" s="430">
        <v>1</v>
      </c>
      <c r="C2910" s="430" t="s">
        <v>4239</v>
      </c>
      <c r="D2910" s="430" t="s">
        <v>3850</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4238</v>
      </c>
      <c r="B2911" s="430">
        <v>1</v>
      </c>
      <c r="C2911" s="430" t="s">
        <v>4239</v>
      </c>
      <c r="D2911" s="430" t="s">
        <v>3852</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4238</v>
      </c>
      <c r="B2912" s="430">
        <v>1</v>
      </c>
      <c r="C2912" s="430" t="s">
        <v>4239</v>
      </c>
      <c r="D2912" s="430" t="s">
        <v>4142</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4238</v>
      </c>
      <c r="B2913" s="430">
        <v>1</v>
      </c>
      <c r="C2913" s="430" t="s">
        <v>4239</v>
      </c>
      <c r="D2913" s="430" t="s">
        <v>3854</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4238</v>
      </c>
      <c r="B2914" s="430">
        <v>1</v>
      </c>
      <c r="C2914" s="430" t="s">
        <v>4239</v>
      </c>
      <c r="D2914" s="430" t="s">
        <v>3856</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4238</v>
      </c>
      <c r="B2915" s="430">
        <v>1</v>
      </c>
      <c r="C2915" s="430" t="s">
        <v>4239</v>
      </c>
      <c r="D2915" s="430" t="s">
        <v>3858</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4238</v>
      </c>
      <c r="B2916" s="430">
        <v>1</v>
      </c>
      <c r="C2916" s="430" t="s">
        <v>4239</v>
      </c>
      <c r="D2916" s="430" t="s">
        <v>3860</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4238</v>
      </c>
      <c r="B2917" s="430">
        <v>1</v>
      </c>
      <c r="C2917" s="430" t="s">
        <v>4239</v>
      </c>
      <c r="D2917" s="430" t="s">
        <v>3862</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4240</v>
      </c>
      <c r="B2918" s="430">
        <v>1</v>
      </c>
      <c r="C2918" s="430" t="s">
        <v>4241</v>
      </c>
      <c r="D2918" s="430" t="s">
        <v>3765</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4240</v>
      </c>
      <c r="B2919" s="430">
        <v>1</v>
      </c>
      <c r="C2919" s="430" t="s">
        <v>4241</v>
      </c>
      <c r="D2919" s="430" t="s">
        <v>3767</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4240</v>
      </c>
      <c r="B2920" s="430">
        <v>1</v>
      </c>
      <c r="C2920" s="430" t="s">
        <v>4241</v>
      </c>
      <c r="D2920" s="430" t="s">
        <v>3769</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4240</v>
      </c>
      <c r="B2921" s="430">
        <v>1</v>
      </c>
      <c r="C2921" s="430" t="s">
        <v>4241</v>
      </c>
      <c r="D2921" s="430" t="s">
        <v>4137</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4240</v>
      </c>
      <c r="B2922" s="430">
        <v>1</v>
      </c>
      <c r="C2922" s="430" t="s">
        <v>4241</v>
      </c>
      <c r="D2922" s="430" t="s">
        <v>3771</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4240</v>
      </c>
      <c r="B2923" s="430">
        <v>1</v>
      </c>
      <c r="C2923" s="430" t="s">
        <v>4241</v>
      </c>
      <c r="D2923" s="430" t="s">
        <v>3773</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4240</v>
      </c>
      <c r="B2924" s="430">
        <v>1</v>
      </c>
      <c r="C2924" s="430" t="s">
        <v>4241</v>
      </c>
      <c r="D2924" s="430" t="s">
        <v>485</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4240</v>
      </c>
      <c r="B2925" s="430">
        <v>1</v>
      </c>
      <c r="C2925" s="430" t="s">
        <v>4241</v>
      </c>
      <c r="D2925" s="430" t="s">
        <v>3776</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4240</v>
      </c>
      <c r="B2926" s="430">
        <v>1</v>
      </c>
      <c r="C2926" s="430" t="s">
        <v>4241</v>
      </c>
      <c r="D2926" s="430" t="s">
        <v>3778</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4240</v>
      </c>
      <c r="B2927" s="430">
        <v>1</v>
      </c>
      <c r="C2927" s="430" t="s">
        <v>4241</v>
      </c>
      <c r="D2927" s="430" t="s">
        <v>3779</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4240</v>
      </c>
      <c r="B2928" s="430">
        <v>1</v>
      </c>
      <c r="C2928" s="430" t="s">
        <v>4241</v>
      </c>
      <c r="D2928" s="430" t="s">
        <v>3781</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4240</v>
      </c>
      <c r="B2929" s="430">
        <v>1</v>
      </c>
      <c r="C2929" s="430" t="s">
        <v>4241</v>
      </c>
      <c r="D2929" s="430" t="s">
        <v>3783</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4240</v>
      </c>
      <c r="B2930" s="430">
        <v>1</v>
      </c>
      <c r="C2930" s="430" t="s">
        <v>4241</v>
      </c>
      <c r="D2930" s="430" t="s">
        <v>4138</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4240</v>
      </c>
      <c r="B2931" s="430">
        <v>1</v>
      </c>
      <c r="C2931" s="430" t="s">
        <v>4241</v>
      </c>
      <c r="D2931" s="430" t="s">
        <v>3785</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4240</v>
      </c>
      <c r="B2932" s="430">
        <v>1</v>
      </c>
      <c r="C2932" s="430" t="s">
        <v>4241</v>
      </c>
      <c r="D2932" s="430" t="s">
        <v>3787</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4240</v>
      </c>
      <c r="B2933" s="430">
        <v>1</v>
      </c>
      <c r="C2933" s="430" t="s">
        <v>4241</v>
      </c>
      <c r="D2933" s="430" t="s">
        <v>3789</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4240</v>
      </c>
      <c r="B2934" s="430">
        <v>1</v>
      </c>
      <c r="C2934" s="430" t="s">
        <v>4241</v>
      </c>
      <c r="D2934" s="430" t="s">
        <v>3791</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4240</v>
      </c>
      <c r="B2935" s="430">
        <v>1</v>
      </c>
      <c r="C2935" s="430" t="s">
        <v>4241</v>
      </c>
      <c r="D2935" s="430" t="s">
        <v>3793</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4240</v>
      </c>
      <c r="B2936" s="430">
        <v>1</v>
      </c>
      <c r="C2936" s="430" t="s">
        <v>4241</v>
      </c>
      <c r="D2936" s="430" t="s">
        <v>3795</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4240</v>
      </c>
      <c r="B2937" s="430">
        <v>1</v>
      </c>
      <c r="C2937" s="430" t="s">
        <v>4241</v>
      </c>
      <c r="D2937" s="430" t="s">
        <v>3797</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4240</v>
      </c>
      <c r="B2938" s="430">
        <v>1</v>
      </c>
      <c r="C2938" s="430" t="s">
        <v>4241</v>
      </c>
      <c r="D2938" s="430" t="s">
        <v>3799</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4240</v>
      </c>
      <c r="B2939" s="430">
        <v>1</v>
      </c>
      <c r="C2939" s="430" t="s">
        <v>4241</v>
      </c>
      <c r="D2939" s="430" t="s">
        <v>3801</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4240</v>
      </c>
      <c r="B2940" s="430">
        <v>1</v>
      </c>
      <c r="C2940" s="430" t="s">
        <v>4241</v>
      </c>
      <c r="D2940" s="430" t="s">
        <v>3803</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4240</v>
      </c>
      <c r="B2941" s="430">
        <v>1</v>
      </c>
      <c r="C2941" s="430" t="s">
        <v>4241</v>
      </c>
      <c r="D2941" s="430" t="s">
        <v>3805</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4240</v>
      </c>
      <c r="B2942" s="430">
        <v>1</v>
      </c>
      <c r="C2942" s="430" t="s">
        <v>4241</v>
      </c>
      <c r="D2942" s="430" t="s">
        <v>3807</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4240</v>
      </c>
      <c r="B2943" s="430">
        <v>1</v>
      </c>
      <c r="C2943" s="430" t="s">
        <v>4241</v>
      </c>
      <c r="D2943" s="430" t="s">
        <v>3809</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4240</v>
      </c>
      <c r="B2944" s="430">
        <v>1</v>
      </c>
      <c r="C2944" s="430" t="s">
        <v>4241</v>
      </c>
      <c r="D2944" s="430" t="s">
        <v>3811</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4240</v>
      </c>
      <c r="B2945" s="430">
        <v>1</v>
      </c>
      <c r="C2945" s="430" t="s">
        <v>4241</v>
      </c>
      <c r="D2945" s="430" t="s">
        <v>4139</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4240</v>
      </c>
      <c r="B2946" s="430">
        <v>1</v>
      </c>
      <c r="C2946" s="430" t="s">
        <v>4241</v>
      </c>
      <c r="D2946" s="430" t="s">
        <v>3813</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4240</v>
      </c>
      <c r="B2947" s="430">
        <v>1</v>
      </c>
      <c r="C2947" s="430" t="s">
        <v>4241</v>
      </c>
      <c r="D2947" s="430" t="s">
        <v>3815</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4240</v>
      </c>
      <c r="B2948" s="430">
        <v>1</v>
      </c>
      <c r="C2948" s="430" t="s">
        <v>4241</v>
      </c>
      <c r="D2948" s="430" t="s">
        <v>3817</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4240</v>
      </c>
      <c r="B2949" s="430">
        <v>1</v>
      </c>
      <c r="C2949" s="430" t="s">
        <v>4241</v>
      </c>
      <c r="D2949" s="430" t="s">
        <v>3819</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4240</v>
      </c>
      <c r="B2950" s="430">
        <v>1</v>
      </c>
      <c r="C2950" s="430" t="s">
        <v>4241</v>
      </c>
      <c r="D2950" s="430" t="s">
        <v>521</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4240</v>
      </c>
      <c r="B2951" s="430">
        <v>1</v>
      </c>
      <c r="C2951" s="430" t="s">
        <v>4241</v>
      </c>
      <c r="D2951" s="430" t="s">
        <v>3822</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4240</v>
      </c>
      <c r="B2952" s="430">
        <v>1</v>
      </c>
      <c r="C2952" s="430" t="s">
        <v>4241</v>
      </c>
      <c r="D2952" s="430" t="s">
        <v>3824</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4240</v>
      </c>
      <c r="B2953" s="430">
        <v>1</v>
      </c>
      <c r="C2953" s="430" t="s">
        <v>4241</v>
      </c>
      <c r="D2953" s="430" t="s">
        <v>3826</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4240</v>
      </c>
      <c r="B2954" s="430">
        <v>1</v>
      </c>
      <c r="C2954" s="430" t="s">
        <v>4241</v>
      </c>
      <c r="D2954" s="430" t="s">
        <v>3828</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4240</v>
      </c>
      <c r="B2955" s="430">
        <v>1</v>
      </c>
      <c r="C2955" s="430" t="s">
        <v>4241</v>
      </c>
      <c r="D2955" s="430" t="s">
        <v>3830</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4240</v>
      </c>
      <c r="B2956" s="430">
        <v>1</v>
      </c>
      <c r="C2956" s="430" t="s">
        <v>4241</v>
      </c>
      <c r="D2956" s="430" t="s">
        <v>3832</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4240</v>
      </c>
      <c r="B2957" s="430">
        <v>1</v>
      </c>
      <c r="C2957" s="430" t="s">
        <v>4241</v>
      </c>
      <c r="D2957" s="430" t="s">
        <v>3834</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4240</v>
      </c>
      <c r="B2958" s="430">
        <v>1</v>
      </c>
      <c r="C2958" s="430" t="s">
        <v>4241</v>
      </c>
      <c r="D2958" s="430" t="s">
        <v>3836</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4240</v>
      </c>
      <c r="B2959" s="430">
        <v>1</v>
      </c>
      <c r="C2959" s="430" t="s">
        <v>4241</v>
      </c>
      <c r="D2959" s="430" t="s">
        <v>3838</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4240</v>
      </c>
      <c r="B2960" s="430">
        <v>1</v>
      </c>
      <c r="C2960" s="430" t="s">
        <v>4241</v>
      </c>
      <c r="D2960" s="430" t="s">
        <v>4140</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4240</v>
      </c>
      <c r="B2961" s="430">
        <v>1</v>
      </c>
      <c r="C2961" s="430" t="s">
        <v>4241</v>
      </c>
      <c r="D2961" s="430" t="s">
        <v>3840</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4240</v>
      </c>
      <c r="B2962" s="430">
        <v>1</v>
      </c>
      <c r="C2962" s="430" t="s">
        <v>4241</v>
      </c>
      <c r="D2962" s="430" t="s">
        <v>3842</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4240</v>
      </c>
      <c r="B2963" s="430">
        <v>1</v>
      </c>
      <c r="C2963" s="430" t="s">
        <v>4241</v>
      </c>
      <c r="D2963" s="430" t="s">
        <v>3844</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4240</v>
      </c>
      <c r="B2964" s="430">
        <v>1</v>
      </c>
      <c r="C2964" s="430" t="s">
        <v>4241</v>
      </c>
      <c r="D2964" s="430" t="s">
        <v>3846</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4240</v>
      </c>
      <c r="B2965" s="430">
        <v>1</v>
      </c>
      <c r="C2965" s="430" t="s">
        <v>4241</v>
      </c>
      <c r="D2965" s="430" t="s">
        <v>3848</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4240</v>
      </c>
      <c r="B2966" s="430">
        <v>1</v>
      </c>
      <c r="C2966" s="430" t="s">
        <v>4241</v>
      </c>
      <c r="D2966" s="430" t="s">
        <v>4141</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4240</v>
      </c>
      <c r="B2967" s="430">
        <v>1</v>
      </c>
      <c r="C2967" s="430" t="s">
        <v>4241</v>
      </c>
      <c r="D2967" s="430" t="s">
        <v>3850</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4240</v>
      </c>
      <c r="B2968" s="430">
        <v>1</v>
      </c>
      <c r="C2968" s="430" t="s">
        <v>4241</v>
      </c>
      <c r="D2968" s="430" t="s">
        <v>3852</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4240</v>
      </c>
      <c r="B2969" s="430">
        <v>1</v>
      </c>
      <c r="C2969" s="430" t="s">
        <v>4241</v>
      </c>
      <c r="D2969" s="430" t="s">
        <v>4142</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4240</v>
      </c>
      <c r="B2970" s="430">
        <v>1</v>
      </c>
      <c r="C2970" s="430" t="s">
        <v>4241</v>
      </c>
      <c r="D2970" s="430" t="s">
        <v>3854</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4240</v>
      </c>
      <c r="B2971" s="430">
        <v>1</v>
      </c>
      <c r="C2971" s="430" t="s">
        <v>4241</v>
      </c>
      <c r="D2971" s="430" t="s">
        <v>3856</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4240</v>
      </c>
      <c r="B2972" s="430">
        <v>1</v>
      </c>
      <c r="C2972" s="430" t="s">
        <v>4241</v>
      </c>
      <c r="D2972" s="430" t="s">
        <v>3858</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4240</v>
      </c>
      <c r="B2973" s="430">
        <v>1</v>
      </c>
      <c r="C2973" s="430" t="s">
        <v>4241</v>
      </c>
      <c r="D2973" s="430" t="s">
        <v>3860</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4240</v>
      </c>
      <c r="B2974" s="430">
        <v>1</v>
      </c>
      <c r="C2974" s="430" t="s">
        <v>4241</v>
      </c>
      <c r="D2974" s="430" t="s">
        <v>3862</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4242</v>
      </c>
      <c r="B2975" s="430">
        <v>1</v>
      </c>
      <c r="C2975" s="430" t="s">
        <v>4243</v>
      </c>
      <c r="D2975" s="430" t="s">
        <v>3765</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4242</v>
      </c>
      <c r="B2976" s="430">
        <v>1</v>
      </c>
      <c r="C2976" s="430" t="s">
        <v>4243</v>
      </c>
      <c r="D2976" s="430" t="s">
        <v>3767</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4242</v>
      </c>
      <c r="B2977" s="430">
        <v>1</v>
      </c>
      <c r="C2977" s="430" t="s">
        <v>4243</v>
      </c>
      <c r="D2977" s="430" t="s">
        <v>3769</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4242</v>
      </c>
      <c r="B2978" s="430">
        <v>1</v>
      </c>
      <c r="C2978" s="430" t="s">
        <v>4243</v>
      </c>
      <c r="D2978" s="430" t="s">
        <v>4137</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4242</v>
      </c>
      <c r="B2979" s="430">
        <v>1</v>
      </c>
      <c r="C2979" s="430" t="s">
        <v>4243</v>
      </c>
      <c r="D2979" s="430" t="s">
        <v>3771</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4242</v>
      </c>
      <c r="B2980" s="430">
        <v>1</v>
      </c>
      <c r="C2980" s="430" t="s">
        <v>4243</v>
      </c>
      <c r="D2980" s="430" t="s">
        <v>3773</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4242</v>
      </c>
      <c r="B2981" s="430">
        <v>1</v>
      </c>
      <c r="C2981" s="430" t="s">
        <v>4243</v>
      </c>
      <c r="D2981" s="430" t="s">
        <v>485</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4242</v>
      </c>
      <c r="B2982" s="430">
        <v>1</v>
      </c>
      <c r="C2982" s="430" t="s">
        <v>4243</v>
      </c>
      <c r="D2982" s="430" t="s">
        <v>3776</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4242</v>
      </c>
      <c r="B2983" s="430">
        <v>1</v>
      </c>
      <c r="C2983" s="430" t="s">
        <v>4243</v>
      </c>
      <c r="D2983" s="430" t="s">
        <v>3778</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4242</v>
      </c>
      <c r="B2984" s="430">
        <v>1</v>
      </c>
      <c r="C2984" s="430" t="s">
        <v>4243</v>
      </c>
      <c r="D2984" s="430" t="s">
        <v>3779</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4242</v>
      </c>
      <c r="B2985" s="430">
        <v>1</v>
      </c>
      <c r="C2985" s="430" t="s">
        <v>4243</v>
      </c>
      <c r="D2985" s="430" t="s">
        <v>3781</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4242</v>
      </c>
      <c r="B2986" s="430">
        <v>1</v>
      </c>
      <c r="C2986" s="430" t="s">
        <v>4243</v>
      </c>
      <c r="D2986" s="430" t="s">
        <v>4197</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4242</v>
      </c>
      <c r="B2987" s="430">
        <v>1</v>
      </c>
      <c r="C2987" s="430" t="s">
        <v>4243</v>
      </c>
      <c r="D2987" s="430" t="s">
        <v>3783</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4242</v>
      </c>
      <c r="B2988" s="430">
        <v>1</v>
      </c>
      <c r="C2988" s="430" t="s">
        <v>4243</v>
      </c>
      <c r="D2988" s="430" t="s">
        <v>4138</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4242</v>
      </c>
      <c r="B2989" s="430">
        <v>1</v>
      </c>
      <c r="C2989" s="430" t="s">
        <v>4243</v>
      </c>
      <c r="D2989" s="430" t="s">
        <v>3785</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4242</v>
      </c>
      <c r="B2990" s="430">
        <v>1</v>
      </c>
      <c r="C2990" s="430" t="s">
        <v>4243</v>
      </c>
      <c r="D2990" s="430" t="s">
        <v>3787</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4242</v>
      </c>
      <c r="B2991" s="430">
        <v>1</v>
      </c>
      <c r="C2991" s="430" t="s">
        <v>4243</v>
      </c>
      <c r="D2991" s="430" t="s">
        <v>3789</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4242</v>
      </c>
      <c r="B2992" s="430">
        <v>1</v>
      </c>
      <c r="C2992" s="430" t="s">
        <v>4243</v>
      </c>
      <c r="D2992" s="430" t="s">
        <v>3791</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4242</v>
      </c>
      <c r="B2993" s="430">
        <v>1</v>
      </c>
      <c r="C2993" s="430" t="s">
        <v>4243</v>
      </c>
      <c r="D2993" s="430" t="s">
        <v>3793</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4242</v>
      </c>
      <c r="B2994" s="430">
        <v>1</v>
      </c>
      <c r="C2994" s="430" t="s">
        <v>4243</v>
      </c>
      <c r="D2994" s="430" t="s">
        <v>3795</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4242</v>
      </c>
      <c r="B2995" s="430">
        <v>1</v>
      </c>
      <c r="C2995" s="430" t="s">
        <v>4243</v>
      </c>
      <c r="D2995" s="430" t="s">
        <v>3797</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4242</v>
      </c>
      <c r="B2996" s="430">
        <v>1</v>
      </c>
      <c r="C2996" s="430" t="s">
        <v>4243</v>
      </c>
      <c r="D2996" s="430" t="s">
        <v>3799</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4242</v>
      </c>
      <c r="B2997" s="430">
        <v>1</v>
      </c>
      <c r="C2997" s="430" t="s">
        <v>4243</v>
      </c>
      <c r="D2997" s="430" t="s">
        <v>3801</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4242</v>
      </c>
      <c r="B2998" s="430">
        <v>1</v>
      </c>
      <c r="C2998" s="430" t="s">
        <v>4243</v>
      </c>
      <c r="D2998" s="430" t="s">
        <v>3803</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4242</v>
      </c>
      <c r="B2999" s="430">
        <v>1</v>
      </c>
      <c r="C2999" s="430" t="s">
        <v>4243</v>
      </c>
      <c r="D2999" s="430" t="s">
        <v>3805</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4242</v>
      </c>
      <c r="B3000" s="430">
        <v>1</v>
      </c>
      <c r="C3000" s="430" t="s">
        <v>4243</v>
      </c>
      <c r="D3000" s="430" t="s">
        <v>4198</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4242</v>
      </c>
      <c r="B3001" s="430">
        <v>1</v>
      </c>
      <c r="C3001" s="430" t="s">
        <v>4243</v>
      </c>
      <c r="D3001" s="430" t="s">
        <v>3807</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4242</v>
      </c>
      <c r="B3002" s="430">
        <v>1</v>
      </c>
      <c r="C3002" s="430" t="s">
        <v>4243</v>
      </c>
      <c r="D3002" s="430" t="s">
        <v>3809</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4242</v>
      </c>
      <c r="B3003" s="430">
        <v>1</v>
      </c>
      <c r="C3003" s="430" t="s">
        <v>4243</v>
      </c>
      <c r="D3003" s="430" t="s">
        <v>3811</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4242</v>
      </c>
      <c r="B3004" s="430">
        <v>1</v>
      </c>
      <c r="C3004" s="430" t="s">
        <v>4243</v>
      </c>
      <c r="D3004" s="430" t="s">
        <v>4139</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4242</v>
      </c>
      <c r="B3005" s="430">
        <v>1</v>
      </c>
      <c r="C3005" s="430" t="s">
        <v>4243</v>
      </c>
      <c r="D3005" s="430" t="s">
        <v>3813</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4242</v>
      </c>
      <c r="B3006" s="430">
        <v>1</v>
      </c>
      <c r="C3006" s="430" t="s">
        <v>4243</v>
      </c>
      <c r="D3006" s="430" t="s">
        <v>3815</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4242</v>
      </c>
      <c r="B3007" s="430">
        <v>1</v>
      </c>
      <c r="C3007" s="430" t="s">
        <v>4243</v>
      </c>
      <c r="D3007" s="430" t="s">
        <v>3817</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4242</v>
      </c>
      <c r="B3008" s="430">
        <v>1</v>
      </c>
      <c r="C3008" s="430" t="s">
        <v>4243</v>
      </c>
      <c r="D3008" s="430" t="s">
        <v>3819</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4242</v>
      </c>
      <c r="B3009" s="430">
        <v>1</v>
      </c>
      <c r="C3009" s="430" t="s">
        <v>4243</v>
      </c>
      <c r="D3009" s="430" t="s">
        <v>521</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4242</v>
      </c>
      <c r="B3010" s="430">
        <v>1</v>
      </c>
      <c r="C3010" s="430" t="s">
        <v>4243</v>
      </c>
      <c r="D3010" s="430" t="s">
        <v>3822</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4242</v>
      </c>
      <c r="B3011" s="430">
        <v>1</v>
      </c>
      <c r="C3011" s="430" t="s">
        <v>4243</v>
      </c>
      <c r="D3011" s="430" t="s">
        <v>3824</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4242</v>
      </c>
      <c r="B3012" s="430">
        <v>1</v>
      </c>
      <c r="C3012" s="430" t="s">
        <v>4243</v>
      </c>
      <c r="D3012" s="430" t="s">
        <v>3826</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4242</v>
      </c>
      <c r="B3013" s="430">
        <v>1</v>
      </c>
      <c r="C3013" s="430" t="s">
        <v>4243</v>
      </c>
      <c r="D3013" s="430" t="s">
        <v>3828</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4242</v>
      </c>
      <c r="B3014" s="430">
        <v>1</v>
      </c>
      <c r="C3014" s="430" t="s">
        <v>4243</v>
      </c>
      <c r="D3014" s="430" t="s">
        <v>3830</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4242</v>
      </c>
      <c r="B3015" s="430">
        <v>1</v>
      </c>
      <c r="C3015" s="430" t="s">
        <v>4243</v>
      </c>
      <c r="D3015" s="430" t="s">
        <v>3832</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4242</v>
      </c>
      <c r="B3016" s="430">
        <v>1</v>
      </c>
      <c r="C3016" s="430" t="s">
        <v>4243</v>
      </c>
      <c r="D3016" s="430" t="s">
        <v>3834</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4242</v>
      </c>
      <c r="B3017" s="430">
        <v>1</v>
      </c>
      <c r="C3017" s="430" t="s">
        <v>4243</v>
      </c>
      <c r="D3017" s="430" t="s">
        <v>3836</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4242</v>
      </c>
      <c r="B3018" s="430">
        <v>1</v>
      </c>
      <c r="C3018" s="430" t="s">
        <v>4243</v>
      </c>
      <c r="D3018" s="430" t="s">
        <v>3838</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4242</v>
      </c>
      <c r="B3019" s="430">
        <v>1</v>
      </c>
      <c r="C3019" s="430" t="s">
        <v>4243</v>
      </c>
      <c r="D3019" s="430" t="s">
        <v>4140</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4242</v>
      </c>
      <c r="B3020" s="430">
        <v>1</v>
      </c>
      <c r="C3020" s="430" t="s">
        <v>4243</v>
      </c>
      <c r="D3020" s="430" t="s">
        <v>4199</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4242</v>
      </c>
      <c r="B3021" s="430">
        <v>1</v>
      </c>
      <c r="C3021" s="430" t="s">
        <v>4243</v>
      </c>
      <c r="D3021" s="430" t="s">
        <v>3840</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4242</v>
      </c>
      <c r="B3022" s="430">
        <v>1</v>
      </c>
      <c r="C3022" s="430" t="s">
        <v>4243</v>
      </c>
      <c r="D3022" s="430" t="s">
        <v>3842</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4242</v>
      </c>
      <c r="B3023" s="430">
        <v>1</v>
      </c>
      <c r="C3023" s="430" t="s">
        <v>4243</v>
      </c>
      <c r="D3023" s="430" t="s">
        <v>3844</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4242</v>
      </c>
      <c r="B3024" s="430">
        <v>1</v>
      </c>
      <c r="C3024" s="430" t="s">
        <v>4243</v>
      </c>
      <c r="D3024" s="430" t="s">
        <v>3846</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4242</v>
      </c>
      <c r="B3025" s="430">
        <v>1</v>
      </c>
      <c r="C3025" s="430" t="s">
        <v>4243</v>
      </c>
      <c r="D3025" s="430" t="s">
        <v>3848</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4242</v>
      </c>
      <c r="B3026" s="430">
        <v>1</v>
      </c>
      <c r="C3026" s="430" t="s">
        <v>4243</v>
      </c>
      <c r="D3026" s="430" t="s">
        <v>3850</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4242</v>
      </c>
      <c r="B3027" s="430">
        <v>1</v>
      </c>
      <c r="C3027" s="430" t="s">
        <v>4243</v>
      </c>
      <c r="D3027" s="430" t="s">
        <v>3852</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4242</v>
      </c>
      <c r="B3028" s="430">
        <v>1</v>
      </c>
      <c r="C3028" s="430" t="s">
        <v>4243</v>
      </c>
      <c r="D3028" s="430" t="s">
        <v>4142</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4242</v>
      </c>
      <c r="B3029" s="430">
        <v>1</v>
      </c>
      <c r="C3029" s="430" t="s">
        <v>4243</v>
      </c>
      <c r="D3029" s="430" t="s">
        <v>3854</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4242</v>
      </c>
      <c r="B3030" s="430">
        <v>1</v>
      </c>
      <c r="C3030" s="430" t="s">
        <v>4243</v>
      </c>
      <c r="D3030" s="430" t="s">
        <v>3856</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4242</v>
      </c>
      <c r="B3031" s="430">
        <v>1</v>
      </c>
      <c r="C3031" s="430" t="s">
        <v>4243</v>
      </c>
      <c r="D3031" s="430" t="s">
        <v>3858</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4242</v>
      </c>
      <c r="B3032" s="430">
        <v>1</v>
      </c>
      <c r="C3032" s="430" t="s">
        <v>4243</v>
      </c>
      <c r="D3032" s="430" t="s">
        <v>3860</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4242</v>
      </c>
      <c r="B3033" s="430">
        <v>1</v>
      </c>
      <c r="C3033" s="430" t="s">
        <v>4243</v>
      </c>
      <c r="D3033" s="430" t="s">
        <v>3862</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4244</v>
      </c>
      <c r="B3034" s="430">
        <v>1</v>
      </c>
      <c r="C3034" s="430" t="s">
        <v>4245</v>
      </c>
      <c r="D3034" s="430" t="s">
        <v>3765</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4244</v>
      </c>
      <c r="B3035" s="430">
        <v>1</v>
      </c>
      <c r="C3035" s="430" t="s">
        <v>4245</v>
      </c>
      <c r="D3035" s="430" t="s">
        <v>3767</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4244</v>
      </c>
      <c r="B3036" s="430">
        <v>1</v>
      </c>
      <c r="C3036" s="430" t="s">
        <v>4245</v>
      </c>
      <c r="D3036" s="430" t="s">
        <v>3769</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4244</v>
      </c>
      <c r="B3037" s="430">
        <v>1</v>
      </c>
      <c r="C3037" s="430" t="s">
        <v>4245</v>
      </c>
      <c r="D3037" s="430" t="s">
        <v>3771</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4244</v>
      </c>
      <c r="B3038" s="430">
        <v>1</v>
      </c>
      <c r="C3038" s="430" t="s">
        <v>4245</v>
      </c>
      <c r="D3038" s="430" t="s">
        <v>3773</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4244</v>
      </c>
      <c r="B3039" s="430">
        <v>1</v>
      </c>
      <c r="C3039" s="430" t="s">
        <v>4245</v>
      </c>
      <c r="D3039" s="430" t="s">
        <v>485</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4244</v>
      </c>
      <c r="B3040" s="430">
        <v>1</v>
      </c>
      <c r="C3040" s="430" t="s">
        <v>4245</v>
      </c>
      <c r="D3040" s="430" t="s">
        <v>3776</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4244</v>
      </c>
      <c r="B3041" s="430">
        <v>1</v>
      </c>
      <c r="C3041" s="430" t="s">
        <v>4245</v>
      </c>
      <c r="D3041" s="430" t="s">
        <v>3778</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4244</v>
      </c>
      <c r="B3042" s="430">
        <v>1</v>
      </c>
      <c r="C3042" s="430" t="s">
        <v>4245</v>
      </c>
      <c r="D3042" s="430" t="s">
        <v>3779</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4244</v>
      </c>
      <c r="B3043" s="430">
        <v>1</v>
      </c>
      <c r="C3043" s="430" t="s">
        <v>4245</v>
      </c>
      <c r="D3043" s="430" t="s">
        <v>3781</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4244</v>
      </c>
      <c r="B3044" s="430">
        <v>1</v>
      </c>
      <c r="C3044" s="430" t="s">
        <v>4245</v>
      </c>
      <c r="D3044" s="430" t="s">
        <v>3783</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4244</v>
      </c>
      <c r="B3045" s="430">
        <v>1</v>
      </c>
      <c r="C3045" s="430" t="s">
        <v>4245</v>
      </c>
      <c r="D3045" s="430" t="s">
        <v>3785</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4244</v>
      </c>
      <c r="B3046" s="430">
        <v>1</v>
      </c>
      <c r="C3046" s="430" t="s">
        <v>4245</v>
      </c>
      <c r="D3046" s="430" t="s">
        <v>3787</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4244</v>
      </c>
      <c r="B3047" s="430">
        <v>1</v>
      </c>
      <c r="C3047" s="430" t="s">
        <v>4245</v>
      </c>
      <c r="D3047" s="430" t="s">
        <v>3789</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4244</v>
      </c>
      <c r="B3048" s="430">
        <v>1</v>
      </c>
      <c r="C3048" s="430" t="s">
        <v>4245</v>
      </c>
      <c r="D3048" s="430" t="s">
        <v>3791</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4244</v>
      </c>
      <c r="B3049" s="430">
        <v>1</v>
      </c>
      <c r="C3049" s="430" t="s">
        <v>4245</v>
      </c>
      <c r="D3049" s="430" t="s">
        <v>3793</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4244</v>
      </c>
      <c r="B3050" s="430">
        <v>1</v>
      </c>
      <c r="C3050" s="430" t="s">
        <v>4245</v>
      </c>
      <c r="D3050" s="430" t="s">
        <v>3795</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4244</v>
      </c>
      <c r="B3051" s="430">
        <v>1</v>
      </c>
      <c r="C3051" s="430" t="s">
        <v>4245</v>
      </c>
      <c r="D3051" s="430" t="s">
        <v>3797</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4244</v>
      </c>
      <c r="B3052" s="430">
        <v>1</v>
      </c>
      <c r="C3052" s="430" t="s">
        <v>4245</v>
      </c>
      <c r="D3052" s="430" t="s">
        <v>3799</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4244</v>
      </c>
      <c r="B3053" s="430">
        <v>1</v>
      </c>
      <c r="C3053" s="430" t="s">
        <v>4245</v>
      </c>
      <c r="D3053" s="430" t="s">
        <v>3801</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4244</v>
      </c>
      <c r="B3054" s="430">
        <v>1</v>
      </c>
      <c r="C3054" s="430" t="s">
        <v>4245</v>
      </c>
      <c r="D3054" s="430" t="s">
        <v>3803</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4244</v>
      </c>
      <c r="B3055" s="430">
        <v>1</v>
      </c>
      <c r="C3055" s="430" t="s">
        <v>4245</v>
      </c>
      <c r="D3055" s="430" t="s">
        <v>3805</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4244</v>
      </c>
      <c r="B3056" s="430">
        <v>1</v>
      </c>
      <c r="C3056" s="430" t="s">
        <v>4245</v>
      </c>
      <c r="D3056" s="430" t="s">
        <v>3807</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4244</v>
      </c>
      <c r="B3057" s="430">
        <v>1</v>
      </c>
      <c r="C3057" s="430" t="s">
        <v>4245</v>
      </c>
      <c r="D3057" s="430" t="s">
        <v>3809</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4244</v>
      </c>
      <c r="B3058" s="430">
        <v>1</v>
      </c>
      <c r="C3058" s="430" t="s">
        <v>4245</v>
      </c>
      <c r="D3058" s="430" t="s">
        <v>3811</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4244</v>
      </c>
      <c r="B3059" s="430">
        <v>1</v>
      </c>
      <c r="C3059" s="430" t="s">
        <v>4245</v>
      </c>
      <c r="D3059" s="430" t="s">
        <v>3813</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4244</v>
      </c>
      <c r="B3060" s="430">
        <v>1</v>
      </c>
      <c r="C3060" s="430" t="s">
        <v>4245</v>
      </c>
      <c r="D3060" s="430" t="s">
        <v>3815</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4244</v>
      </c>
      <c r="B3061" s="430">
        <v>1</v>
      </c>
      <c r="C3061" s="430" t="s">
        <v>4245</v>
      </c>
      <c r="D3061" s="430" t="s">
        <v>3817</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4244</v>
      </c>
      <c r="B3062" s="430">
        <v>1</v>
      </c>
      <c r="C3062" s="430" t="s">
        <v>4245</v>
      </c>
      <c r="D3062" s="430" t="s">
        <v>3819</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4244</v>
      </c>
      <c r="B3063" s="430">
        <v>1</v>
      </c>
      <c r="C3063" s="430" t="s">
        <v>4245</v>
      </c>
      <c r="D3063" s="430" t="s">
        <v>521</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4244</v>
      </c>
      <c r="B3064" s="430">
        <v>1</v>
      </c>
      <c r="C3064" s="430" t="s">
        <v>4245</v>
      </c>
      <c r="D3064" s="430" t="s">
        <v>3822</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4244</v>
      </c>
      <c r="B3065" s="430">
        <v>1</v>
      </c>
      <c r="C3065" s="430" t="s">
        <v>4245</v>
      </c>
      <c r="D3065" s="430" t="s">
        <v>3824</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4244</v>
      </c>
      <c r="B3066" s="430">
        <v>1</v>
      </c>
      <c r="C3066" s="430" t="s">
        <v>4245</v>
      </c>
      <c r="D3066" s="430" t="s">
        <v>3826</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4244</v>
      </c>
      <c r="B3067" s="430">
        <v>1</v>
      </c>
      <c r="C3067" s="430" t="s">
        <v>4245</v>
      </c>
      <c r="D3067" s="430" t="s">
        <v>3828</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4244</v>
      </c>
      <c r="B3068" s="430">
        <v>1</v>
      </c>
      <c r="C3068" s="430" t="s">
        <v>4245</v>
      </c>
      <c r="D3068" s="430" t="s">
        <v>3830</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4244</v>
      </c>
      <c r="B3069" s="430">
        <v>1</v>
      </c>
      <c r="C3069" s="430" t="s">
        <v>4245</v>
      </c>
      <c r="D3069" s="430" t="s">
        <v>3832</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4244</v>
      </c>
      <c r="B3070" s="430">
        <v>1</v>
      </c>
      <c r="C3070" s="430" t="s">
        <v>4245</v>
      </c>
      <c r="D3070" s="430" t="s">
        <v>3834</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4244</v>
      </c>
      <c r="B3071" s="430">
        <v>1</v>
      </c>
      <c r="C3071" s="430" t="s">
        <v>4245</v>
      </c>
      <c r="D3071" s="430" t="s">
        <v>3836</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4244</v>
      </c>
      <c r="B3072" s="430">
        <v>1</v>
      </c>
      <c r="C3072" s="430" t="s">
        <v>4245</v>
      </c>
      <c r="D3072" s="430" t="s">
        <v>3838</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4244</v>
      </c>
      <c r="B3073" s="430">
        <v>1</v>
      </c>
      <c r="C3073" s="430" t="s">
        <v>4245</v>
      </c>
      <c r="D3073" s="430" t="s">
        <v>3840</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4244</v>
      </c>
      <c r="B3074" s="430">
        <v>1</v>
      </c>
      <c r="C3074" s="430" t="s">
        <v>4245</v>
      </c>
      <c r="D3074" s="430" t="s">
        <v>3842</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4244</v>
      </c>
      <c r="B3075" s="430">
        <v>1</v>
      </c>
      <c r="C3075" s="430" t="s">
        <v>4245</v>
      </c>
      <c r="D3075" s="430" t="s">
        <v>3844</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4244</v>
      </c>
      <c r="B3076" s="430">
        <v>1</v>
      </c>
      <c r="C3076" s="430" t="s">
        <v>4245</v>
      </c>
      <c r="D3076" s="430" t="s">
        <v>3846</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4244</v>
      </c>
      <c r="B3077" s="430">
        <v>1</v>
      </c>
      <c r="C3077" s="430" t="s">
        <v>4245</v>
      </c>
      <c r="D3077" s="430" t="s">
        <v>3848</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4244</v>
      </c>
      <c r="B3078" s="430">
        <v>1</v>
      </c>
      <c r="C3078" s="430" t="s">
        <v>4245</v>
      </c>
      <c r="D3078" s="430" t="s">
        <v>3850</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4244</v>
      </c>
      <c r="B3079" s="430">
        <v>1</v>
      </c>
      <c r="C3079" s="430" t="s">
        <v>4245</v>
      </c>
      <c r="D3079" s="430" t="s">
        <v>3852</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4244</v>
      </c>
      <c r="B3080" s="430">
        <v>1</v>
      </c>
      <c r="C3080" s="430" t="s">
        <v>4245</v>
      </c>
      <c r="D3080" s="430" t="s">
        <v>3854</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4244</v>
      </c>
      <c r="B3081" s="430">
        <v>1</v>
      </c>
      <c r="C3081" s="430" t="s">
        <v>4245</v>
      </c>
      <c r="D3081" s="430" t="s">
        <v>3856</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4244</v>
      </c>
      <c r="B3082" s="430">
        <v>1</v>
      </c>
      <c r="C3082" s="430" t="s">
        <v>4245</v>
      </c>
      <c r="D3082" s="430" t="s">
        <v>3858</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4244</v>
      </c>
      <c r="B3083" s="430">
        <v>1</v>
      </c>
      <c r="C3083" s="430" t="s">
        <v>4245</v>
      </c>
      <c r="D3083" s="430" t="s">
        <v>3860</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4244</v>
      </c>
      <c r="B3084" s="430">
        <v>1</v>
      </c>
      <c r="C3084" s="430" t="s">
        <v>4245</v>
      </c>
      <c r="D3084" s="430" t="s">
        <v>3862</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4246</v>
      </c>
      <c r="B3085" s="430">
        <v>1</v>
      </c>
      <c r="C3085" s="430" t="s">
        <v>4247</v>
      </c>
      <c r="D3085" s="430" t="s">
        <v>3765</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4246</v>
      </c>
      <c r="B3086" s="430">
        <v>1</v>
      </c>
      <c r="C3086" s="430" t="s">
        <v>4247</v>
      </c>
      <c r="D3086" s="430" t="s">
        <v>3767</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4246</v>
      </c>
      <c r="B3087" s="430">
        <v>1</v>
      </c>
      <c r="C3087" s="430" t="s">
        <v>4247</v>
      </c>
      <c r="D3087" s="430" t="s">
        <v>3769</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4246</v>
      </c>
      <c r="B3088" s="430">
        <v>1</v>
      </c>
      <c r="C3088" s="430" t="s">
        <v>4247</v>
      </c>
      <c r="D3088" s="430" t="s">
        <v>3771</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4246</v>
      </c>
      <c r="B3089" s="430">
        <v>1</v>
      </c>
      <c r="C3089" s="430" t="s">
        <v>4247</v>
      </c>
      <c r="D3089" s="430" t="s">
        <v>3773</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4246</v>
      </c>
      <c r="B3090" s="430">
        <v>1</v>
      </c>
      <c r="C3090" s="430" t="s">
        <v>4247</v>
      </c>
      <c r="D3090" s="430" t="s">
        <v>485</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4246</v>
      </c>
      <c r="B3091" s="430">
        <v>1</v>
      </c>
      <c r="C3091" s="430" t="s">
        <v>4247</v>
      </c>
      <c r="D3091" s="430" t="s">
        <v>3776</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4246</v>
      </c>
      <c r="B3092" s="430">
        <v>1</v>
      </c>
      <c r="C3092" s="430" t="s">
        <v>4247</v>
      </c>
      <c r="D3092" s="430" t="s">
        <v>3778</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4246</v>
      </c>
      <c r="B3093" s="430">
        <v>1</v>
      </c>
      <c r="C3093" s="430" t="s">
        <v>4247</v>
      </c>
      <c r="D3093" s="430" t="s">
        <v>3779</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4246</v>
      </c>
      <c r="B3094" s="430">
        <v>1</v>
      </c>
      <c r="C3094" s="430" t="s">
        <v>4247</v>
      </c>
      <c r="D3094" s="430" t="s">
        <v>3781</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4246</v>
      </c>
      <c r="B3095" s="430">
        <v>1</v>
      </c>
      <c r="C3095" s="430" t="s">
        <v>4247</v>
      </c>
      <c r="D3095" s="430" t="s">
        <v>3783</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4246</v>
      </c>
      <c r="B3096" s="430">
        <v>1</v>
      </c>
      <c r="C3096" s="430" t="s">
        <v>4247</v>
      </c>
      <c r="D3096" s="430" t="s">
        <v>3785</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4246</v>
      </c>
      <c r="B3097" s="430">
        <v>1</v>
      </c>
      <c r="C3097" s="430" t="s">
        <v>4247</v>
      </c>
      <c r="D3097" s="430" t="s">
        <v>3787</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4246</v>
      </c>
      <c r="B3098" s="430">
        <v>1</v>
      </c>
      <c r="C3098" s="430" t="s">
        <v>4247</v>
      </c>
      <c r="D3098" s="430" t="s">
        <v>3789</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4246</v>
      </c>
      <c r="B3099" s="430">
        <v>1</v>
      </c>
      <c r="C3099" s="430" t="s">
        <v>4247</v>
      </c>
      <c r="D3099" s="430" t="s">
        <v>3791</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4246</v>
      </c>
      <c r="B3100" s="430">
        <v>1</v>
      </c>
      <c r="C3100" s="430" t="s">
        <v>4247</v>
      </c>
      <c r="D3100" s="430" t="s">
        <v>3793</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4246</v>
      </c>
      <c r="B3101" s="430">
        <v>1</v>
      </c>
      <c r="C3101" s="430" t="s">
        <v>4247</v>
      </c>
      <c r="D3101" s="430" t="s">
        <v>3795</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4246</v>
      </c>
      <c r="B3102" s="430">
        <v>1</v>
      </c>
      <c r="C3102" s="430" t="s">
        <v>4247</v>
      </c>
      <c r="D3102" s="430" t="s">
        <v>3797</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4246</v>
      </c>
      <c r="B3103" s="430">
        <v>1</v>
      </c>
      <c r="C3103" s="430" t="s">
        <v>4247</v>
      </c>
      <c r="D3103" s="430" t="s">
        <v>3799</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4246</v>
      </c>
      <c r="B3104" s="430">
        <v>1</v>
      </c>
      <c r="C3104" s="430" t="s">
        <v>4247</v>
      </c>
      <c r="D3104" s="430" t="s">
        <v>3801</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4246</v>
      </c>
      <c r="B3105" s="430">
        <v>1</v>
      </c>
      <c r="C3105" s="430" t="s">
        <v>4247</v>
      </c>
      <c r="D3105" s="430" t="s">
        <v>3803</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4246</v>
      </c>
      <c r="B3106" s="430">
        <v>1</v>
      </c>
      <c r="C3106" s="430" t="s">
        <v>4247</v>
      </c>
      <c r="D3106" s="430" t="s">
        <v>3805</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4246</v>
      </c>
      <c r="B3107" s="430">
        <v>1</v>
      </c>
      <c r="C3107" s="430" t="s">
        <v>4247</v>
      </c>
      <c r="D3107" s="430" t="s">
        <v>3807</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4246</v>
      </c>
      <c r="B3108" s="430">
        <v>1</v>
      </c>
      <c r="C3108" s="430" t="s">
        <v>4247</v>
      </c>
      <c r="D3108" s="430" t="s">
        <v>3809</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4246</v>
      </c>
      <c r="B3109" s="430">
        <v>1</v>
      </c>
      <c r="C3109" s="430" t="s">
        <v>4247</v>
      </c>
      <c r="D3109" s="430" t="s">
        <v>3811</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4246</v>
      </c>
      <c r="B3110" s="430">
        <v>1</v>
      </c>
      <c r="C3110" s="430" t="s">
        <v>4247</v>
      </c>
      <c r="D3110" s="430" t="s">
        <v>3813</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4246</v>
      </c>
      <c r="B3111" s="430">
        <v>1</v>
      </c>
      <c r="C3111" s="430" t="s">
        <v>4247</v>
      </c>
      <c r="D3111" s="430" t="s">
        <v>3815</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4246</v>
      </c>
      <c r="B3112" s="430">
        <v>1</v>
      </c>
      <c r="C3112" s="430" t="s">
        <v>4247</v>
      </c>
      <c r="D3112" s="430" t="s">
        <v>3817</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4246</v>
      </c>
      <c r="B3113" s="430">
        <v>1</v>
      </c>
      <c r="C3113" s="430" t="s">
        <v>4247</v>
      </c>
      <c r="D3113" s="430" t="s">
        <v>3819</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4246</v>
      </c>
      <c r="B3114" s="430">
        <v>1</v>
      </c>
      <c r="C3114" s="430" t="s">
        <v>4247</v>
      </c>
      <c r="D3114" s="430" t="s">
        <v>521</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4246</v>
      </c>
      <c r="B3115" s="430">
        <v>1</v>
      </c>
      <c r="C3115" s="430" t="s">
        <v>4247</v>
      </c>
      <c r="D3115" s="430" t="s">
        <v>3822</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4246</v>
      </c>
      <c r="B3116" s="430">
        <v>1</v>
      </c>
      <c r="C3116" s="430" t="s">
        <v>4247</v>
      </c>
      <c r="D3116" s="430" t="s">
        <v>3824</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4246</v>
      </c>
      <c r="B3117" s="430">
        <v>1</v>
      </c>
      <c r="C3117" s="430" t="s">
        <v>4247</v>
      </c>
      <c r="D3117" s="430" t="s">
        <v>3826</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4246</v>
      </c>
      <c r="B3118" s="430">
        <v>1</v>
      </c>
      <c r="C3118" s="430" t="s">
        <v>4247</v>
      </c>
      <c r="D3118" s="430" t="s">
        <v>3828</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4246</v>
      </c>
      <c r="B3119" s="430">
        <v>1</v>
      </c>
      <c r="C3119" s="430" t="s">
        <v>4247</v>
      </c>
      <c r="D3119" s="430" t="s">
        <v>3830</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4246</v>
      </c>
      <c r="B3120" s="430">
        <v>1</v>
      </c>
      <c r="C3120" s="430" t="s">
        <v>4247</v>
      </c>
      <c r="D3120" s="430" t="s">
        <v>3832</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4246</v>
      </c>
      <c r="B3121" s="430">
        <v>1</v>
      </c>
      <c r="C3121" s="430" t="s">
        <v>4247</v>
      </c>
      <c r="D3121" s="430" t="s">
        <v>3834</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4246</v>
      </c>
      <c r="B3122" s="430">
        <v>1</v>
      </c>
      <c r="C3122" s="430" t="s">
        <v>4247</v>
      </c>
      <c r="D3122" s="430" t="s">
        <v>3836</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4246</v>
      </c>
      <c r="B3123" s="430">
        <v>1</v>
      </c>
      <c r="C3123" s="430" t="s">
        <v>4247</v>
      </c>
      <c r="D3123" s="430" t="s">
        <v>3838</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4246</v>
      </c>
      <c r="B3124" s="430">
        <v>1</v>
      </c>
      <c r="C3124" s="430" t="s">
        <v>4247</v>
      </c>
      <c r="D3124" s="430" t="s">
        <v>3840</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4246</v>
      </c>
      <c r="B3125" s="430">
        <v>1</v>
      </c>
      <c r="C3125" s="430" t="s">
        <v>4247</v>
      </c>
      <c r="D3125" s="430" t="s">
        <v>3842</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4246</v>
      </c>
      <c r="B3126" s="430">
        <v>1</v>
      </c>
      <c r="C3126" s="430" t="s">
        <v>4247</v>
      </c>
      <c r="D3126" s="430" t="s">
        <v>3844</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4246</v>
      </c>
      <c r="B3127" s="430">
        <v>1</v>
      </c>
      <c r="C3127" s="430" t="s">
        <v>4247</v>
      </c>
      <c r="D3127" s="430" t="s">
        <v>3846</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4246</v>
      </c>
      <c r="B3128" s="430">
        <v>1</v>
      </c>
      <c r="C3128" s="430" t="s">
        <v>4247</v>
      </c>
      <c r="D3128" s="430" t="s">
        <v>3848</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4246</v>
      </c>
      <c r="B3129" s="430">
        <v>1</v>
      </c>
      <c r="C3129" s="430" t="s">
        <v>4247</v>
      </c>
      <c r="D3129" s="430" t="s">
        <v>3850</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4246</v>
      </c>
      <c r="B3130" s="430">
        <v>1</v>
      </c>
      <c r="C3130" s="430" t="s">
        <v>4247</v>
      </c>
      <c r="D3130" s="430" t="s">
        <v>3852</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4246</v>
      </c>
      <c r="B3131" s="430">
        <v>1</v>
      </c>
      <c r="C3131" s="430" t="s">
        <v>4247</v>
      </c>
      <c r="D3131" s="430" t="s">
        <v>3854</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4246</v>
      </c>
      <c r="B3132" s="430">
        <v>1</v>
      </c>
      <c r="C3132" s="430" t="s">
        <v>4247</v>
      </c>
      <c r="D3132" s="430" t="s">
        <v>3856</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4246</v>
      </c>
      <c r="B3133" s="430">
        <v>1</v>
      </c>
      <c r="C3133" s="430" t="s">
        <v>4247</v>
      </c>
      <c r="D3133" s="430" t="s">
        <v>3858</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4246</v>
      </c>
      <c r="B3134" s="430">
        <v>1</v>
      </c>
      <c r="C3134" s="430" t="s">
        <v>4247</v>
      </c>
      <c r="D3134" s="430" t="s">
        <v>3860</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4246</v>
      </c>
      <c r="B3135" s="430">
        <v>1</v>
      </c>
      <c r="C3135" s="430" t="s">
        <v>4247</v>
      </c>
      <c r="D3135" s="430" t="s">
        <v>3862</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4248</v>
      </c>
      <c r="B3136" s="430">
        <v>1</v>
      </c>
      <c r="C3136" s="430" t="s">
        <v>4249</v>
      </c>
      <c r="D3136" s="430" t="s">
        <v>3765</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4248</v>
      </c>
      <c r="B3137" s="430">
        <v>1</v>
      </c>
      <c r="C3137" s="430" t="s">
        <v>4249</v>
      </c>
      <c r="D3137" s="430" t="s">
        <v>3767</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4248</v>
      </c>
      <c r="B3138" s="430">
        <v>1</v>
      </c>
      <c r="C3138" s="430" t="s">
        <v>4249</v>
      </c>
      <c r="D3138" s="430" t="s">
        <v>3769</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4248</v>
      </c>
      <c r="B3139" s="430">
        <v>1</v>
      </c>
      <c r="C3139" s="430" t="s">
        <v>4249</v>
      </c>
      <c r="D3139" s="430" t="s">
        <v>4137</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4248</v>
      </c>
      <c r="B3140" s="430">
        <v>1</v>
      </c>
      <c r="C3140" s="430" t="s">
        <v>4249</v>
      </c>
      <c r="D3140" s="430" t="s">
        <v>3771</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4248</v>
      </c>
      <c r="B3141" s="430">
        <v>1</v>
      </c>
      <c r="C3141" s="430" t="s">
        <v>4249</v>
      </c>
      <c r="D3141" s="430" t="s">
        <v>3773</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4248</v>
      </c>
      <c r="B3142" s="430">
        <v>1</v>
      </c>
      <c r="C3142" s="430" t="s">
        <v>4249</v>
      </c>
      <c r="D3142" s="430" t="s">
        <v>485</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4248</v>
      </c>
      <c r="B3143" s="430">
        <v>1</v>
      </c>
      <c r="C3143" s="430" t="s">
        <v>4249</v>
      </c>
      <c r="D3143" s="430" t="s">
        <v>3776</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4248</v>
      </c>
      <c r="B3144" s="430">
        <v>1</v>
      </c>
      <c r="C3144" s="430" t="s">
        <v>4249</v>
      </c>
      <c r="D3144" s="430" t="s">
        <v>3778</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4248</v>
      </c>
      <c r="B3145" s="430">
        <v>1</v>
      </c>
      <c r="C3145" s="430" t="s">
        <v>4249</v>
      </c>
      <c r="D3145" s="430" t="s">
        <v>3779</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4248</v>
      </c>
      <c r="B3146" s="430">
        <v>1</v>
      </c>
      <c r="C3146" s="430" t="s">
        <v>4249</v>
      </c>
      <c r="D3146" s="430" t="s">
        <v>3781</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4248</v>
      </c>
      <c r="B3147" s="430">
        <v>1</v>
      </c>
      <c r="C3147" s="430" t="s">
        <v>4249</v>
      </c>
      <c r="D3147" s="430" t="s">
        <v>3783</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4248</v>
      </c>
      <c r="B3148" s="430">
        <v>1</v>
      </c>
      <c r="C3148" s="430" t="s">
        <v>4249</v>
      </c>
      <c r="D3148" s="430" t="s">
        <v>4138</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4248</v>
      </c>
      <c r="B3149" s="430">
        <v>1</v>
      </c>
      <c r="C3149" s="430" t="s">
        <v>4249</v>
      </c>
      <c r="D3149" s="430" t="s">
        <v>3785</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4248</v>
      </c>
      <c r="B3150" s="430">
        <v>1</v>
      </c>
      <c r="C3150" s="430" t="s">
        <v>4249</v>
      </c>
      <c r="D3150" s="430" t="s">
        <v>3787</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4248</v>
      </c>
      <c r="B3151" s="430">
        <v>1</v>
      </c>
      <c r="C3151" s="430" t="s">
        <v>4249</v>
      </c>
      <c r="D3151" s="430" t="s">
        <v>3789</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4248</v>
      </c>
      <c r="B3152" s="430">
        <v>1</v>
      </c>
      <c r="C3152" s="430" t="s">
        <v>4249</v>
      </c>
      <c r="D3152" s="430" t="s">
        <v>3791</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4248</v>
      </c>
      <c r="B3153" s="430">
        <v>1</v>
      </c>
      <c r="C3153" s="430" t="s">
        <v>4249</v>
      </c>
      <c r="D3153" s="430" t="s">
        <v>3793</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4248</v>
      </c>
      <c r="B3154" s="430">
        <v>1</v>
      </c>
      <c r="C3154" s="430" t="s">
        <v>4249</v>
      </c>
      <c r="D3154" s="430" t="s">
        <v>3795</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4248</v>
      </c>
      <c r="B3155" s="430">
        <v>1</v>
      </c>
      <c r="C3155" s="430" t="s">
        <v>4249</v>
      </c>
      <c r="D3155" s="430" t="s">
        <v>3797</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4248</v>
      </c>
      <c r="B3156" s="430">
        <v>1</v>
      </c>
      <c r="C3156" s="430" t="s">
        <v>4249</v>
      </c>
      <c r="D3156" s="430" t="s">
        <v>3799</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4248</v>
      </c>
      <c r="B3157" s="430">
        <v>1</v>
      </c>
      <c r="C3157" s="430" t="s">
        <v>4249</v>
      </c>
      <c r="D3157" s="430" t="s">
        <v>3801</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4248</v>
      </c>
      <c r="B3158" s="430">
        <v>1</v>
      </c>
      <c r="C3158" s="430" t="s">
        <v>4249</v>
      </c>
      <c r="D3158" s="430" t="s">
        <v>3803</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4248</v>
      </c>
      <c r="B3159" s="430">
        <v>1</v>
      </c>
      <c r="C3159" s="430" t="s">
        <v>4249</v>
      </c>
      <c r="D3159" s="430" t="s">
        <v>3805</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4248</v>
      </c>
      <c r="B3160" s="430">
        <v>1</v>
      </c>
      <c r="C3160" s="430" t="s">
        <v>4249</v>
      </c>
      <c r="D3160" s="430" t="s">
        <v>3807</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4248</v>
      </c>
      <c r="B3161" s="430">
        <v>1</v>
      </c>
      <c r="C3161" s="430" t="s">
        <v>4249</v>
      </c>
      <c r="D3161" s="430" t="s">
        <v>3809</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4248</v>
      </c>
      <c r="B3162" s="430">
        <v>1</v>
      </c>
      <c r="C3162" s="430" t="s">
        <v>4249</v>
      </c>
      <c r="D3162" s="430" t="s">
        <v>3811</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4248</v>
      </c>
      <c r="B3163" s="430">
        <v>1</v>
      </c>
      <c r="C3163" s="430" t="s">
        <v>4249</v>
      </c>
      <c r="D3163" s="430" t="s">
        <v>4139</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4248</v>
      </c>
      <c r="B3164" s="430">
        <v>1</v>
      </c>
      <c r="C3164" s="430" t="s">
        <v>4249</v>
      </c>
      <c r="D3164" s="430" t="s">
        <v>3813</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4248</v>
      </c>
      <c r="B3165" s="430">
        <v>1</v>
      </c>
      <c r="C3165" s="430" t="s">
        <v>4249</v>
      </c>
      <c r="D3165" s="430" t="s">
        <v>3815</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4248</v>
      </c>
      <c r="B3166" s="430">
        <v>1</v>
      </c>
      <c r="C3166" s="430" t="s">
        <v>4249</v>
      </c>
      <c r="D3166" s="430" t="s">
        <v>3817</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4248</v>
      </c>
      <c r="B3167" s="430">
        <v>1</v>
      </c>
      <c r="C3167" s="430" t="s">
        <v>4249</v>
      </c>
      <c r="D3167" s="430" t="s">
        <v>3819</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4248</v>
      </c>
      <c r="B3168" s="430">
        <v>1</v>
      </c>
      <c r="C3168" s="430" t="s">
        <v>4249</v>
      </c>
      <c r="D3168" s="430" t="s">
        <v>521</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4248</v>
      </c>
      <c r="B3169" s="430">
        <v>1</v>
      </c>
      <c r="C3169" s="430" t="s">
        <v>4249</v>
      </c>
      <c r="D3169" s="430" t="s">
        <v>3822</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4248</v>
      </c>
      <c r="B3170" s="430">
        <v>1</v>
      </c>
      <c r="C3170" s="430" t="s">
        <v>4249</v>
      </c>
      <c r="D3170" s="430" t="s">
        <v>3824</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4248</v>
      </c>
      <c r="B3171" s="430">
        <v>1</v>
      </c>
      <c r="C3171" s="430" t="s">
        <v>4249</v>
      </c>
      <c r="D3171" s="430" t="s">
        <v>3826</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4248</v>
      </c>
      <c r="B3172" s="430">
        <v>1</v>
      </c>
      <c r="C3172" s="430" t="s">
        <v>4249</v>
      </c>
      <c r="D3172" s="430" t="s">
        <v>3828</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4248</v>
      </c>
      <c r="B3173" s="430">
        <v>1</v>
      </c>
      <c r="C3173" s="430" t="s">
        <v>4249</v>
      </c>
      <c r="D3173" s="430" t="s">
        <v>3830</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4248</v>
      </c>
      <c r="B3174" s="430">
        <v>1</v>
      </c>
      <c r="C3174" s="430" t="s">
        <v>4249</v>
      </c>
      <c r="D3174" s="430" t="s">
        <v>3832</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4248</v>
      </c>
      <c r="B3175" s="430">
        <v>1</v>
      </c>
      <c r="C3175" s="430" t="s">
        <v>4249</v>
      </c>
      <c r="D3175" s="430" t="s">
        <v>3834</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4248</v>
      </c>
      <c r="B3176" s="430">
        <v>1</v>
      </c>
      <c r="C3176" s="430" t="s">
        <v>4249</v>
      </c>
      <c r="D3176" s="430" t="s">
        <v>3836</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4248</v>
      </c>
      <c r="B3177" s="430">
        <v>1</v>
      </c>
      <c r="C3177" s="430" t="s">
        <v>4249</v>
      </c>
      <c r="D3177" s="430" t="s">
        <v>3838</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4248</v>
      </c>
      <c r="B3178" s="430">
        <v>1</v>
      </c>
      <c r="C3178" s="430" t="s">
        <v>4249</v>
      </c>
      <c r="D3178" s="430" t="s">
        <v>4140</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4248</v>
      </c>
      <c r="B3179" s="430">
        <v>1</v>
      </c>
      <c r="C3179" s="430" t="s">
        <v>4249</v>
      </c>
      <c r="D3179" s="430" t="s">
        <v>3840</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4248</v>
      </c>
      <c r="B3180" s="430">
        <v>1</v>
      </c>
      <c r="C3180" s="430" t="s">
        <v>4249</v>
      </c>
      <c r="D3180" s="430" t="s">
        <v>3842</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4248</v>
      </c>
      <c r="B3181" s="430">
        <v>1</v>
      </c>
      <c r="C3181" s="430" t="s">
        <v>4249</v>
      </c>
      <c r="D3181" s="430" t="s">
        <v>3844</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4248</v>
      </c>
      <c r="B3182" s="430">
        <v>1</v>
      </c>
      <c r="C3182" s="430" t="s">
        <v>4249</v>
      </c>
      <c r="D3182" s="430" t="s">
        <v>3846</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4248</v>
      </c>
      <c r="B3183" s="430">
        <v>1</v>
      </c>
      <c r="C3183" s="430" t="s">
        <v>4249</v>
      </c>
      <c r="D3183" s="430" t="s">
        <v>3848</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4248</v>
      </c>
      <c r="B3184" s="430">
        <v>1</v>
      </c>
      <c r="C3184" s="430" t="s">
        <v>4249</v>
      </c>
      <c r="D3184" s="430" t="s">
        <v>4141</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4248</v>
      </c>
      <c r="B3185" s="430">
        <v>1</v>
      </c>
      <c r="C3185" s="430" t="s">
        <v>4249</v>
      </c>
      <c r="D3185" s="430" t="s">
        <v>3850</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4248</v>
      </c>
      <c r="B3186" s="430">
        <v>1</v>
      </c>
      <c r="C3186" s="430" t="s">
        <v>4249</v>
      </c>
      <c r="D3186" s="430" t="s">
        <v>3852</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4248</v>
      </c>
      <c r="B3187" s="430">
        <v>1</v>
      </c>
      <c r="C3187" s="430" t="s">
        <v>4249</v>
      </c>
      <c r="D3187" s="430" t="s">
        <v>4142</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4248</v>
      </c>
      <c r="B3188" s="430">
        <v>1</v>
      </c>
      <c r="C3188" s="430" t="s">
        <v>4249</v>
      </c>
      <c r="D3188" s="430" t="s">
        <v>3854</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4248</v>
      </c>
      <c r="B3189" s="430">
        <v>1</v>
      </c>
      <c r="C3189" s="430" t="s">
        <v>4249</v>
      </c>
      <c r="D3189" s="430" t="s">
        <v>3856</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4248</v>
      </c>
      <c r="B3190" s="430">
        <v>1</v>
      </c>
      <c r="C3190" s="430" t="s">
        <v>4249</v>
      </c>
      <c r="D3190" s="430" t="s">
        <v>3858</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4248</v>
      </c>
      <c r="B3191" s="430">
        <v>1</v>
      </c>
      <c r="C3191" s="430" t="s">
        <v>4249</v>
      </c>
      <c r="D3191" s="430" t="s">
        <v>3860</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4248</v>
      </c>
      <c r="B3192" s="430">
        <v>1</v>
      </c>
      <c r="C3192" s="430" t="s">
        <v>4249</v>
      </c>
      <c r="D3192" s="430" t="s">
        <v>3862</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4250</v>
      </c>
      <c r="B3193" s="430">
        <v>1</v>
      </c>
      <c r="C3193" s="430" t="s">
        <v>4251</v>
      </c>
      <c r="D3193" s="430" t="s">
        <v>3765</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4250</v>
      </c>
      <c r="B3194" s="430">
        <v>1</v>
      </c>
      <c r="C3194" s="430" t="s">
        <v>4251</v>
      </c>
      <c r="D3194" s="430" t="s">
        <v>3767</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4250</v>
      </c>
      <c r="B3195" s="430">
        <v>1</v>
      </c>
      <c r="C3195" s="430" t="s">
        <v>4251</v>
      </c>
      <c r="D3195" s="430" t="s">
        <v>3769</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4250</v>
      </c>
      <c r="B3196" s="430">
        <v>1</v>
      </c>
      <c r="C3196" s="430" t="s">
        <v>4251</v>
      </c>
      <c r="D3196" s="430" t="s">
        <v>4137</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4250</v>
      </c>
      <c r="B3197" s="430">
        <v>1</v>
      </c>
      <c r="C3197" s="430" t="s">
        <v>4251</v>
      </c>
      <c r="D3197" s="430" t="s">
        <v>3771</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4250</v>
      </c>
      <c r="B3198" s="430">
        <v>1</v>
      </c>
      <c r="C3198" s="430" t="s">
        <v>4251</v>
      </c>
      <c r="D3198" s="430" t="s">
        <v>3773</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4250</v>
      </c>
      <c r="B3199" s="430">
        <v>1</v>
      </c>
      <c r="C3199" s="430" t="s">
        <v>4251</v>
      </c>
      <c r="D3199" s="430" t="s">
        <v>485</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4250</v>
      </c>
      <c r="B3200" s="430">
        <v>1</v>
      </c>
      <c r="C3200" s="430" t="s">
        <v>4251</v>
      </c>
      <c r="D3200" s="430" t="s">
        <v>3776</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4250</v>
      </c>
      <c r="B3201" s="430">
        <v>1</v>
      </c>
      <c r="C3201" s="430" t="s">
        <v>4251</v>
      </c>
      <c r="D3201" s="430" t="s">
        <v>3778</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4250</v>
      </c>
      <c r="B3202" s="430">
        <v>1</v>
      </c>
      <c r="C3202" s="430" t="s">
        <v>4251</v>
      </c>
      <c r="D3202" s="430" t="s">
        <v>3779</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4250</v>
      </c>
      <c r="B3203" s="430">
        <v>1</v>
      </c>
      <c r="C3203" s="430" t="s">
        <v>4251</v>
      </c>
      <c r="D3203" s="430" t="s">
        <v>3781</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4250</v>
      </c>
      <c r="B3204" s="430">
        <v>1</v>
      </c>
      <c r="C3204" s="430" t="s">
        <v>4251</v>
      </c>
      <c r="D3204" s="430" t="s">
        <v>3783</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4250</v>
      </c>
      <c r="B3205" s="430">
        <v>1</v>
      </c>
      <c r="C3205" s="430" t="s">
        <v>4251</v>
      </c>
      <c r="D3205" s="430" t="s">
        <v>4138</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4250</v>
      </c>
      <c r="B3206" s="430">
        <v>1</v>
      </c>
      <c r="C3206" s="430" t="s">
        <v>4251</v>
      </c>
      <c r="D3206" s="430" t="s">
        <v>3785</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4250</v>
      </c>
      <c r="B3207" s="430">
        <v>1</v>
      </c>
      <c r="C3207" s="430" t="s">
        <v>4251</v>
      </c>
      <c r="D3207" s="430" t="s">
        <v>3787</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4250</v>
      </c>
      <c r="B3208" s="430">
        <v>1</v>
      </c>
      <c r="C3208" s="430" t="s">
        <v>4251</v>
      </c>
      <c r="D3208" s="430" t="s">
        <v>3789</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4250</v>
      </c>
      <c r="B3209" s="430">
        <v>1</v>
      </c>
      <c r="C3209" s="430" t="s">
        <v>4251</v>
      </c>
      <c r="D3209" s="430" t="s">
        <v>3791</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4250</v>
      </c>
      <c r="B3210" s="430">
        <v>1</v>
      </c>
      <c r="C3210" s="430" t="s">
        <v>4251</v>
      </c>
      <c r="D3210" s="430" t="s">
        <v>3793</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4250</v>
      </c>
      <c r="B3211" s="430">
        <v>1</v>
      </c>
      <c r="C3211" s="430" t="s">
        <v>4251</v>
      </c>
      <c r="D3211" s="430" t="s">
        <v>3795</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4250</v>
      </c>
      <c r="B3212" s="430">
        <v>1</v>
      </c>
      <c r="C3212" s="430" t="s">
        <v>4251</v>
      </c>
      <c r="D3212" s="430" t="s">
        <v>3797</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4250</v>
      </c>
      <c r="B3213" s="430">
        <v>1</v>
      </c>
      <c r="C3213" s="430" t="s">
        <v>4251</v>
      </c>
      <c r="D3213" s="430" t="s">
        <v>3799</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4250</v>
      </c>
      <c r="B3214" s="430">
        <v>1</v>
      </c>
      <c r="C3214" s="430" t="s">
        <v>4251</v>
      </c>
      <c r="D3214" s="430" t="s">
        <v>3801</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4250</v>
      </c>
      <c r="B3215" s="430">
        <v>1</v>
      </c>
      <c r="C3215" s="430" t="s">
        <v>4251</v>
      </c>
      <c r="D3215" s="430" t="s">
        <v>3803</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4250</v>
      </c>
      <c r="B3216" s="430">
        <v>1</v>
      </c>
      <c r="C3216" s="430" t="s">
        <v>4251</v>
      </c>
      <c r="D3216" s="430" t="s">
        <v>3805</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4250</v>
      </c>
      <c r="B3217" s="430">
        <v>1</v>
      </c>
      <c r="C3217" s="430" t="s">
        <v>4251</v>
      </c>
      <c r="D3217" s="430" t="s">
        <v>3807</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4250</v>
      </c>
      <c r="B3218" s="430">
        <v>1</v>
      </c>
      <c r="C3218" s="430" t="s">
        <v>4251</v>
      </c>
      <c r="D3218" s="430" t="s">
        <v>3809</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4250</v>
      </c>
      <c r="B3219" s="430">
        <v>1</v>
      </c>
      <c r="C3219" s="430" t="s">
        <v>4251</v>
      </c>
      <c r="D3219" s="430" t="s">
        <v>3811</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4250</v>
      </c>
      <c r="B3220" s="430">
        <v>1</v>
      </c>
      <c r="C3220" s="430" t="s">
        <v>4251</v>
      </c>
      <c r="D3220" s="430" t="s">
        <v>4139</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4250</v>
      </c>
      <c r="B3221" s="430">
        <v>1</v>
      </c>
      <c r="C3221" s="430" t="s">
        <v>4251</v>
      </c>
      <c r="D3221" s="430" t="s">
        <v>3813</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4250</v>
      </c>
      <c r="B3222" s="430">
        <v>1</v>
      </c>
      <c r="C3222" s="430" t="s">
        <v>4251</v>
      </c>
      <c r="D3222" s="430" t="s">
        <v>3815</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4250</v>
      </c>
      <c r="B3223" s="430">
        <v>1</v>
      </c>
      <c r="C3223" s="430" t="s">
        <v>4251</v>
      </c>
      <c r="D3223" s="430" t="s">
        <v>3817</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4250</v>
      </c>
      <c r="B3224" s="430">
        <v>1</v>
      </c>
      <c r="C3224" s="430" t="s">
        <v>4251</v>
      </c>
      <c r="D3224" s="430" t="s">
        <v>3819</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4250</v>
      </c>
      <c r="B3225" s="430">
        <v>1</v>
      </c>
      <c r="C3225" s="430" t="s">
        <v>4251</v>
      </c>
      <c r="D3225" s="430" t="s">
        <v>521</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4250</v>
      </c>
      <c r="B3226" s="430">
        <v>1</v>
      </c>
      <c r="C3226" s="430" t="s">
        <v>4251</v>
      </c>
      <c r="D3226" s="430" t="s">
        <v>3822</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4250</v>
      </c>
      <c r="B3227" s="430">
        <v>1</v>
      </c>
      <c r="C3227" s="430" t="s">
        <v>4251</v>
      </c>
      <c r="D3227" s="430" t="s">
        <v>3824</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4250</v>
      </c>
      <c r="B3228" s="430">
        <v>1</v>
      </c>
      <c r="C3228" s="430" t="s">
        <v>4251</v>
      </c>
      <c r="D3228" s="430" t="s">
        <v>3826</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4250</v>
      </c>
      <c r="B3229" s="430">
        <v>1</v>
      </c>
      <c r="C3229" s="430" t="s">
        <v>4251</v>
      </c>
      <c r="D3229" s="430" t="s">
        <v>3828</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4250</v>
      </c>
      <c r="B3230" s="430">
        <v>1</v>
      </c>
      <c r="C3230" s="430" t="s">
        <v>4251</v>
      </c>
      <c r="D3230" s="430" t="s">
        <v>3830</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4250</v>
      </c>
      <c r="B3231" s="430">
        <v>1</v>
      </c>
      <c r="C3231" s="430" t="s">
        <v>4251</v>
      </c>
      <c r="D3231" s="430" t="s">
        <v>3832</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4250</v>
      </c>
      <c r="B3232" s="430">
        <v>1</v>
      </c>
      <c r="C3232" s="430" t="s">
        <v>4251</v>
      </c>
      <c r="D3232" s="430" t="s">
        <v>3834</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4250</v>
      </c>
      <c r="B3233" s="430">
        <v>1</v>
      </c>
      <c r="C3233" s="430" t="s">
        <v>4251</v>
      </c>
      <c r="D3233" s="430" t="s">
        <v>3836</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4250</v>
      </c>
      <c r="B3234" s="430">
        <v>1</v>
      </c>
      <c r="C3234" s="430" t="s">
        <v>4251</v>
      </c>
      <c r="D3234" s="430" t="s">
        <v>3838</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4250</v>
      </c>
      <c r="B3235" s="430">
        <v>1</v>
      </c>
      <c r="C3235" s="430" t="s">
        <v>4251</v>
      </c>
      <c r="D3235" s="430" t="s">
        <v>4140</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4250</v>
      </c>
      <c r="B3236" s="430">
        <v>1</v>
      </c>
      <c r="C3236" s="430" t="s">
        <v>4251</v>
      </c>
      <c r="D3236" s="430" t="s">
        <v>3840</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4250</v>
      </c>
      <c r="B3237" s="430">
        <v>1</v>
      </c>
      <c r="C3237" s="430" t="s">
        <v>4251</v>
      </c>
      <c r="D3237" s="430" t="s">
        <v>3842</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4250</v>
      </c>
      <c r="B3238" s="430">
        <v>1</v>
      </c>
      <c r="C3238" s="430" t="s">
        <v>4251</v>
      </c>
      <c r="D3238" s="430" t="s">
        <v>3844</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4250</v>
      </c>
      <c r="B3239" s="430">
        <v>1</v>
      </c>
      <c r="C3239" s="430" t="s">
        <v>4251</v>
      </c>
      <c r="D3239" s="430" t="s">
        <v>3846</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4250</v>
      </c>
      <c r="B3240" s="430">
        <v>1</v>
      </c>
      <c r="C3240" s="430" t="s">
        <v>4251</v>
      </c>
      <c r="D3240" s="430" t="s">
        <v>3848</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4250</v>
      </c>
      <c r="B3241" s="430">
        <v>1</v>
      </c>
      <c r="C3241" s="430" t="s">
        <v>4251</v>
      </c>
      <c r="D3241" s="430" t="s">
        <v>4141</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4250</v>
      </c>
      <c r="B3242" s="430">
        <v>1</v>
      </c>
      <c r="C3242" s="430" t="s">
        <v>4251</v>
      </c>
      <c r="D3242" s="430" t="s">
        <v>3850</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4250</v>
      </c>
      <c r="B3243" s="430">
        <v>1</v>
      </c>
      <c r="C3243" s="430" t="s">
        <v>4251</v>
      </c>
      <c r="D3243" s="430" t="s">
        <v>3852</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4250</v>
      </c>
      <c r="B3244" s="430">
        <v>1</v>
      </c>
      <c r="C3244" s="430" t="s">
        <v>4251</v>
      </c>
      <c r="D3244" s="430" t="s">
        <v>4142</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4250</v>
      </c>
      <c r="B3245" s="430">
        <v>1</v>
      </c>
      <c r="C3245" s="430" t="s">
        <v>4251</v>
      </c>
      <c r="D3245" s="430" t="s">
        <v>3854</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4250</v>
      </c>
      <c r="B3246" s="430">
        <v>1</v>
      </c>
      <c r="C3246" s="430" t="s">
        <v>4251</v>
      </c>
      <c r="D3246" s="430" t="s">
        <v>3856</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4250</v>
      </c>
      <c r="B3247" s="430">
        <v>1</v>
      </c>
      <c r="C3247" s="430" t="s">
        <v>4251</v>
      </c>
      <c r="D3247" s="430" t="s">
        <v>3858</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4250</v>
      </c>
      <c r="B3248" s="430">
        <v>1</v>
      </c>
      <c r="C3248" s="430" t="s">
        <v>4251</v>
      </c>
      <c r="D3248" s="430" t="s">
        <v>3860</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4250</v>
      </c>
      <c r="B3249" s="430">
        <v>1</v>
      </c>
      <c r="C3249" s="430" t="s">
        <v>4251</v>
      </c>
      <c r="D3249" s="430" t="s">
        <v>3862</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4250</v>
      </c>
      <c r="B3250" s="430">
        <v>-1</v>
      </c>
      <c r="C3250" s="430" t="s">
        <v>4252</v>
      </c>
      <c r="D3250" s="430" t="s">
        <v>3765</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4250</v>
      </c>
      <c r="B3251" s="430">
        <v>-1</v>
      </c>
      <c r="C3251" s="430" t="s">
        <v>4252</v>
      </c>
      <c r="D3251" s="430" t="s">
        <v>3767</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4250</v>
      </c>
      <c r="B3252" s="430">
        <v>-1</v>
      </c>
      <c r="C3252" s="430" t="s">
        <v>4252</v>
      </c>
      <c r="D3252" s="430" t="s">
        <v>3769</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4250</v>
      </c>
      <c r="B3253" s="430">
        <v>-1</v>
      </c>
      <c r="C3253" s="430" t="s">
        <v>4252</v>
      </c>
      <c r="D3253" s="430" t="s">
        <v>3771</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4250</v>
      </c>
      <c r="B3254" s="430">
        <v>-1</v>
      </c>
      <c r="C3254" s="430" t="s">
        <v>4252</v>
      </c>
      <c r="D3254" s="430" t="s">
        <v>3773</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4250</v>
      </c>
      <c r="B3255" s="430">
        <v>-1</v>
      </c>
      <c r="C3255" s="430" t="s">
        <v>4252</v>
      </c>
      <c r="D3255" s="430" t="s">
        <v>485</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4250</v>
      </c>
      <c r="B3256" s="430">
        <v>-1</v>
      </c>
      <c r="C3256" s="430" t="s">
        <v>4252</v>
      </c>
      <c r="D3256" s="430" t="s">
        <v>3776</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4250</v>
      </c>
      <c r="B3257" s="430">
        <v>-1</v>
      </c>
      <c r="C3257" s="430" t="s">
        <v>4252</v>
      </c>
      <c r="D3257" s="430" t="s">
        <v>3778</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4250</v>
      </c>
      <c r="B3258" s="430">
        <v>-1</v>
      </c>
      <c r="C3258" s="430" t="s">
        <v>4252</v>
      </c>
      <c r="D3258" s="430" t="s">
        <v>3779</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4250</v>
      </c>
      <c r="B3259" s="430">
        <v>-1</v>
      </c>
      <c r="C3259" s="430" t="s">
        <v>4252</v>
      </c>
      <c r="D3259" s="430" t="s">
        <v>3781</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4250</v>
      </c>
      <c r="B3260" s="430">
        <v>-1</v>
      </c>
      <c r="C3260" s="430" t="s">
        <v>4252</v>
      </c>
      <c r="D3260" s="430" t="s">
        <v>3783</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4250</v>
      </c>
      <c r="B3261" s="430">
        <v>-1</v>
      </c>
      <c r="C3261" s="430" t="s">
        <v>4252</v>
      </c>
      <c r="D3261" s="430" t="s">
        <v>3785</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4250</v>
      </c>
      <c r="B3262" s="430">
        <v>-1</v>
      </c>
      <c r="C3262" s="430" t="s">
        <v>4252</v>
      </c>
      <c r="D3262" s="430" t="s">
        <v>3787</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4250</v>
      </c>
      <c r="B3263" s="430">
        <v>-1</v>
      </c>
      <c r="C3263" s="430" t="s">
        <v>4252</v>
      </c>
      <c r="D3263" s="430" t="s">
        <v>3789</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4250</v>
      </c>
      <c r="B3264" s="430">
        <v>-1</v>
      </c>
      <c r="C3264" s="430" t="s">
        <v>4252</v>
      </c>
      <c r="D3264" s="430" t="s">
        <v>3791</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4250</v>
      </c>
      <c r="B3265" s="430">
        <v>-1</v>
      </c>
      <c r="C3265" s="430" t="s">
        <v>4252</v>
      </c>
      <c r="D3265" s="430" t="s">
        <v>3793</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4250</v>
      </c>
      <c r="B3266" s="430">
        <v>-1</v>
      </c>
      <c r="C3266" s="430" t="s">
        <v>4252</v>
      </c>
      <c r="D3266" s="430" t="s">
        <v>3795</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4250</v>
      </c>
      <c r="B3267" s="430">
        <v>-1</v>
      </c>
      <c r="C3267" s="430" t="s">
        <v>4252</v>
      </c>
      <c r="D3267" s="430" t="s">
        <v>3797</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4250</v>
      </c>
      <c r="B3268" s="430">
        <v>-1</v>
      </c>
      <c r="C3268" s="430" t="s">
        <v>4252</v>
      </c>
      <c r="D3268" s="430" t="s">
        <v>3799</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4250</v>
      </c>
      <c r="B3269" s="430">
        <v>-1</v>
      </c>
      <c r="C3269" s="430" t="s">
        <v>4252</v>
      </c>
      <c r="D3269" s="430" t="s">
        <v>3801</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4250</v>
      </c>
      <c r="B3270" s="430">
        <v>-1</v>
      </c>
      <c r="C3270" s="430" t="s">
        <v>4252</v>
      </c>
      <c r="D3270" s="430" t="s">
        <v>3803</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4250</v>
      </c>
      <c r="B3271" s="430">
        <v>-1</v>
      </c>
      <c r="C3271" s="430" t="s">
        <v>4252</v>
      </c>
      <c r="D3271" s="430" t="s">
        <v>3805</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4250</v>
      </c>
      <c r="B3272" s="430">
        <v>-1</v>
      </c>
      <c r="C3272" s="430" t="s">
        <v>4252</v>
      </c>
      <c r="D3272" s="430" t="s">
        <v>3807</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4250</v>
      </c>
      <c r="B3273" s="430">
        <v>-1</v>
      </c>
      <c r="C3273" s="430" t="s">
        <v>4252</v>
      </c>
      <c r="D3273" s="430" t="s">
        <v>3809</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4250</v>
      </c>
      <c r="B3274" s="430">
        <v>-1</v>
      </c>
      <c r="C3274" s="430" t="s">
        <v>4252</v>
      </c>
      <c r="D3274" s="430" t="s">
        <v>3811</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4250</v>
      </c>
      <c r="B3275" s="430">
        <v>-1</v>
      </c>
      <c r="C3275" s="430" t="s">
        <v>4252</v>
      </c>
      <c r="D3275" s="430" t="s">
        <v>3813</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4250</v>
      </c>
      <c r="B3276" s="430">
        <v>-1</v>
      </c>
      <c r="C3276" s="430" t="s">
        <v>4252</v>
      </c>
      <c r="D3276" s="430" t="s">
        <v>3815</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4250</v>
      </c>
      <c r="B3277" s="430">
        <v>-1</v>
      </c>
      <c r="C3277" s="430" t="s">
        <v>4252</v>
      </c>
      <c r="D3277" s="430" t="s">
        <v>3817</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4250</v>
      </c>
      <c r="B3278" s="430">
        <v>-1</v>
      </c>
      <c r="C3278" s="430" t="s">
        <v>4252</v>
      </c>
      <c r="D3278" s="430" t="s">
        <v>3819</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4250</v>
      </c>
      <c r="B3279" s="430">
        <v>-1</v>
      </c>
      <c r="C3279" s="430" t="s">
        <v>4252</v>
      </c>
      <c r="D3279" s="430" t="s">
        <v>521</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4250</v>
      </c>
      <c r="B3280" s="430">
        <v>-1</v>
      </c>
      <c r="C3280" s="430" t="s">
        <v>4252</v>
      </c>
      <c r="D3280" s="430" t="s">
        <v>3822</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4250</v>
      </c>
      <c r="B3281" s="430">
        <v>-1</v>
      </c>
      <c r="C3281" s="430" t="s">
        <v>4252</v>
      </c>
      <c r="D3281" s="430" t="s">
        <v>3824</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4250</v>
      </c>
      <c r="B3282" s="430">
        <v>-1</v>
      </c>
      <c r="C3282" s="430" t="s">
        <v>4252</v>
      </c>
      <c r="D3282" s="430" t="s">
        <v>3826</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4250</v>
      </c>
      <c r="B3283" s="430">
        <v>-1</v>
      </c>
      <c r="C3283" s="430" t="s">
        <v>4252</v>
      </c>
      <c r="D3283" s="430" t="s">
        <v>3828</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4250</v>
      </c>
      <c r="B3284" s="430">
        <v>-1</v>
      </c>
      <c r="C3284" s="430" t="s">
        <v>4252</v>
      </c>
      <c r="D3284" s="430" t="s">
        <v>3830</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4250</v>
      </c>
      <c r="B3285" s="430">
        <v>-1</v>
      </c>
      <c r="C3285" s="430" t="s">
        <v>4252</v>
      </c>
      <c r="D3285" s="430" t="s">
        <v>3832</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4250</v>
      </c>
      <c r="B3286" s="430">
        <v>-1</v>
      </c>
      <c r="C3286" s="430" t="s">
        <v>4252</v>
      </c>
      <c r="D3286" s="430" t="s">
        <v>3834</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4250</v>
      </c>
      <c r="B3287" s="430">
        <v>-1</v>
      </c>
      <c r="C3287" s="430" t="s">
        <v>4252</v>
      </c>
      <c r="D3287" s="430" t="s">
        <v>3836</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4250</v>
      </c>
      <c r="B3288" s="430">
        <v>-1</v>
      </c>
      <c r="C3288" s="430" t="s">
        <v>4252</v>
      </c>
      <c r="D3288" s="430" t="s">
        <v>3838</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4250</v>
      </c>
      <c r="B3289" s="430">
        <v>-1</v>
      </c>
      <c r="C3289" s="430" t="s">
        <v>4252</v>
      </c>
      <c r="D3289" s="430" t="s">
        <v>3840</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4250</v>
      </c>
      <c r="B3290" s="430">
        <v>-1</v>
      </c>
      <c r="C3290" s="430" t="s">
        <v>4252</v>
      </c>
      <c r="D3290" s="430" t="s">
        <v>3842</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4250</v>
      </c>
      <c r="B3291" s="430">
        <v>-1</v>
      </c>
      <c r="C3291" s="430" t="s">
        <v>4252</v>
      </c>
      <c r="D3291" s="430" t="s">
        <v>3844</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4250</v>
      </c>
      <c r="B3292" s="430">
        <v>-1</v>
      </c>
      <c r="C3292" s="430" t="s">
        <v>4252</v>
      </c>
      <c r="D3292" s="430" t="s">
        <v>3846</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4250</v>
      </c>
      <c r="B3293" s="430">
        <v>-1</v>
      </c>
      <c r="C3293" s="430" t="s">
        <v>4252</v>
      </c>
      <c r="D3293" s="430" t="s">
        <v>3848</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4250</v>
      </c>
      <c r="B3294" s="430">
        <v>-1</v>
      </c>
      <c r="C3294" s="430" t="s">
        <v>4252</v>
      </c>
      <c r="D3294" s="430" t="s">
        <v>3850</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4250</v>
      </c>
      <c r="B3295" s="430">
        <v>-1</v>
      </c>
      <c r="C3295" s="430" t="s">
        <v>4252</v>
      </c>
      <c r="D3295" s="430" t="s">
        <v>3852</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4250</v>
      </c>
      <c r="B3296" s="430">
        <v>-1</v>
      </c>
      <c r="C3296" s="430" t="s">
        <v>4252</v>
      </c>
      <c r="D3296" s="430" t="s">
        <v>3854</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4250</v>
      </c>
      <c r="B3297" s="430">
        <v>-1</v>
      </c>
      <c r="C3297" s="430" t="s">
        <v>4252</v>
      </c>
      <c r="D3297" s="430" t="s">
        <v>3856</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4250</v>
      </c>
      <c r="B3298" s="430">
        <v>-1</v>
      </c>
      <c r="C3298" s="430" t="s">
        <v>4252</v>
      </c>
      <c r="D3298" s="430" t="s">
        <v>3858</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4250</v>
      </c>
      <c r="B3299" s="430">
        <v>-1</v>
      </c>
      <c r="C3299" s="430" t="s">
        <v>4252</v>
      </c>
      <c r="D3299" s="430" t="s">
        <v>3860</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4250</v>
      </c>
      <c r="B3300" s="430">
        <v>-1</v>
      </c>
      <c r="C3300" s="430" t="s">
        <v>4252</v>
      </c>
      <c r="D3300" s="430" t="s">
        <v>3862</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4253</v>
      </c>
      <c r="B3301" s="430">
        <v>1</v>
      </c>
      <c r="C3301" s="430" t="s">
        <v>4254</v>
      </c>
      <c r="D3301" s="430" t="s">
        <v>3765</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4253</v>
      </c>
      <c r="B3302" s="430">
        <v>1</v>
      </c>
      <c r="C3302" s="430" t="s">
        <v>4254</v>
      </c>
      <c r="D3302" s="430" t="s">
        <v>3767</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4253</v>
      </c>
      <c r="B3303" s="430">
        <v>1</v>
      </c>
      <c r="C3303" s="430" t="s">
        <v>4254</v>
      </c>
      <c r="D3303" s="430" t="s">
        <v>3769</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4253</v>
      </c>
      <c r="B3304" s="430">
        <v>1</v>
      </c>
      <c r="C3304" s="430" t="s">
        <v>4254</v>
      </c>
      <c r="D3304" s="430" t="s">
        <v>4137</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4253</v>
      </c>
      <c r="B3305" s="430">
        <v>1</v>
      </c>
      <c r="C3305" s="430" t="s">
        <v>4254</v>
      </c>
      <c r="D3305" s="430" t="s">
        <v>3771</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4253</v>
      </c>
      <c r="B3306" s="430">
        <v>1</v>
      </c>
      <c r="C3306" s="430" t="s">
        <v>4254</v>
      </c>
      <c r="D3306" s="430" t="s">
        <v>3773</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4253</v>
      </c>
      <c r="B3307" s="430">
        <v>1</v>
      </c>
      <c r="C3307" s="430" t="s">
        <v>4254</v>
      </c>
      <c r="D3307" s="430" t="s">
        <v>485</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4253</v>
      </c>
      <c r="B3308" s="430">
        <v>1</v>
      </c>
      <c r="C3308" s="430" t="s">
        <v>4254</v>
      </c>
      <c r="D3308" s="430" t="s">
        <v>3776</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4253</v>
      </c>
      <c r="B3309" s="430">
        <v>1</v>
      </c>
      <c r="C3309" s="430" t="s">
        <v>4254</v>
      </c>
      <c r="D3309" s="430" t="s">
        <v>3779</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4253</v>
      </c>
      <c r="B3310" s="430">
        <v>1</v>
      </c>
      <c r="C3310" s="430" t="s">
        <v>4254</v>
      </c>
      <c r="D3310" s="430" t="s">
        <v>3781</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4253</v>
      </c>
      <c r="B3311" s="430">
        <v>1</v>
      </c>
      <c r="C3311" s="430" t="s">
        <v>4254</v>
      </c>
      <c r="D3311" s="430" t="s">
        <v>3783</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4253</v>
      </c>
      <c r="B3312" s="430">
        <v>1</v>
      </c>
      <c r="C3312" s="430" t="s">
        <v>4254</v>
      </c>
      <c r="D3312" s="430" t="s">
        <v>4138</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4253</v>
      </c>
      <c r="B3313" s="430">
        <v>1</v>
      </c>
      <c r="C3313" s="430" t="s">
        <v>4254</v>
      </c>
      <c r="D3313" s="430" t="s">
        <v>3785</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4253</v>
      </c>
      <c r="B3314" s="430">
        <v>1</v>
      </c>
      <c r="C3314" s="430" t="s">
        <v>4254</v>
      </c>
      <c r="D3314" s="430" t="s">
        <v>3787</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4253</v>
      </c>
      <c r="B3315" s="430">
        <v>1</v>
      </c>
      <c r="C3315" s="430" t="s">
        <v>4254</v>
      </c>
      <c r="D3315" s="430" t="s">
        <v>3789</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4253</v>
      </c>
      <c r="B3316" s="430">
        <v>1</v>
      </c>
      <c r="C3316" s="430" t="s">
        <v>4254</v>
      </c>
      <c r="D3316" s="430" t="s">
        <v>3791</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4253</v>
      </c>
      <c r="B3317" s="430">
        <v>1</v>
      </c>
      <c r="C3317" s="430" t="s">
        <v>4254</v>
      </c>
      <c r="D3317" s="430" t="s">
        <v>3793</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4253</v>
      </c>
      <c r="B3318" s="430">
        <v>1</v>
      </c>
      <c r="C3318" s="430" t="s">
        <v>4254</v>
      </c>
      <c r="D3318" s="430" t="s">
        <v>3795</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4253</v>
      </c>
      <c r="B3319" s="430">
        <v>1</v>
      </c>
      <c r="C3319" s="430" t="s">
        <v>4254</v>
      </c>
      <c r="D3319" s="430" t="s">
        <v>3797</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4253</v>
      </c>
      <c r="B3320" s="430">
        <v>1</v>
      </c>
      <c r="C3320" s="430" t="s">
        <v>4254</v>
      </c>
      <c r="D3320" s="430" t="s">
        <v>3799</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4253</v>
      </c>
      <c r="B3321" s="430">
        <v>1</v>
      </c>
      <c r="C3321" s="430" t="s">
        <v>4254</v>
      </c>
      <c r="D3321" s="430" t="s">
        <v>3801</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4253</v>
      </c>
      <c r="B3322" s="430">
        <v>1</v>
      </c>
      <c r="C3322" s="430" t="s">
        <v>4254</v>
      </c>
      <c r="D3322" s="430" t="s">
        <v>3803</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4253</v>
      </c>
      <c r="B3323" s="430">
        <v>1</v>
      </c>
      <c r="C3323" s="430" t="s">
        <v>4254</v>
      </c>
      <c r="D3323" s="430" t="s">
        <v>3805</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4253</v>
      </c>
      <c r="B3324" s="430">
        <v>1</v>
      </c>
      <c r="C3324" s="430" t="s">
        <v>4254</v>
      </c>
      <c r="D3324" s="430" t="s">
        <v>3807</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4253</v>
      </c>
      <c r="B3325" s="430">
        <v>1</v>
      </c>
      <c r="C3325" s="430" t="s">
        <v>4254</v>
      </c>
      <c r="D3325" s="430" t="s">
        <v>3809</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4253</v>
      </c>
      <c r="B3326" s="430">
        <v>1</v>
      </c>
      <c r="C3326" s="430" t="s">
        <v>4254</v>
      </c>
      <c r="D3326" s="430" t="s">
        <v>3811</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4253</v>
      </c>
      <c r="B3327" s="430">
        <v>1</v>
      </c>
      <c r="C3327" s="430" t="s">
        <v>4254</v>
      </c>
      <c r="D3327" s="430" t="s">
        <v>4139</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4253</v>
      </c>
      <c r="B3328" s="430">
        <v>1</v>
      </c>
      <c r="C3328" s="430" t="s">
        <v>4254</v>
      </c>
      <c r="D3328" s="430" t="s">
        <v>3813</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4253</v>
      </c>
      <c r="B3329" s="430">
        <v>1</v>
      </c>
      <c r="C3329" s="430" t="s">
        <v>4254</v>
      </c>
      <c r="D3329" s="430" t="s">
        <v>3815</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4253</v>
      </c>
      <c r="B3330" s="430">
        <v>1</v>
      </c>
      <c r="C3330" s="430" t="s">
        <v>4254</v>
      </c>
      <c r="D3330" s="430" t="s">
        <v>3817</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4253</v>
      </c>
      <c r="B3331" s="430">
        <v>1</v>
      </c>
      <c r="C3331" s="430" t="s">
        <v>4254</v>
      </c>
      <c r="D3331" s="430" t="s">
        <v>3819</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4253</v>
      </c>
      <c r="B3332" s="430">
        <v>1</v>
      </c>
      <c r="C3332" s="430" t="s">
        <v>4254</v>
      </c>
      <c r="D3332" s="430" t="s">
        <v>521</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4253</v>
      </c>
      <c r="B3333" s="430">
        <v>1</v>
      </c>
      <c r="C3333" s="430" t="s">
        <v>4254</v>
      </c>
      <c r="D3333" s="430" t="s">
        <v>3822</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4253</v>
      </c>
      <c r="B3334" s="430">
        <v>1</v>
      </c>
      <c r="C3334" s="430" t="s">
        <v>4254</v>
      </c>
      <c r="D3334" s="430" t="s">
        <v>3824</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4253</v>
      </c>
      <c r="B3335" s="430">
        <v>1</v>
      </c>
      <c r="C3335" s="430" t="s">
        <v>4254</v>
      </c>
      <c r="D3335" s="430" t="s">
        <v>3826</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4253</v>
      </c>
      <c r="B3336" s="430">
        <v>1</v>
      </c>
      <c r="C3336" s="430" t="s">
        <v>4254</v>
      </c>
      <c r="D3336" s="430" t="s">
        <v>3828</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4253</v>
      </c>
      <c r="B3337" s="430">
        <v>1</v>
      </c>
      <c r="C3337" s="430" t="s">
        <v>4254</v>
      </c>
      <c r="D3337" s="430" t="s">
        <v>3830</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4253</v>
      </c>
      <c r="B3338" s="430">
        <v>1</v>
      </c>
      <c r="C3338" s="430" t="s">
        <v>4254</v>
      </c>
      <c r="D3338" s="430" t="s">
        <v>3832</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4253</v>
      </c>
      <c r="B3339" s="430">
        <v>1</v>
      </c>
      <c r="C3339" s="430" t="s">
        <v>4254</v>
      </c>
      <c r="D3339" s="430" t="s">
        <v>3834</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4253</v>
      </c>
      <c r="B3340" s="430">
        <v>1</v>
      </c>
      <c r="C3340" s="430" t="s">
        <v>4254</v>
      </c>
      <c r="D3340" s="430" t="s">
        <v>3836</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4253</v>
      </c>
      <c r="B3341" s="430">
        <v>1</v>
      </c>
      <c r="C3341" s="430" t="s">
        <v>4254</v>
      </c>
      <c r="D3341" s="430" t="s">
        <v>3838</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4253</v>
      </c>
      <c r="B3342" s="430">
        <v>1</v>
      </c>
      <c r="C3342" s="430" t="s">
        <v>4254</v>
      </c>
      <c r="D3342" s="430" t="s">
        <v>4140</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4253</v>
      </c>
      <c r="B3343" s="430">
        <v>1</v>
      </c>
      <c r="C3343" s="430" t="s">
        <v>4254</v>
      </c>
      <c r="D3343" s="430" t="s">
        <v>3840</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4253</v>
      </c>
      <c r="B3344" s="430">
        <v>1</v>
      </c>
      <c r="C3344" s="430" t="s">
        <v>4254</v>
      </c>
      <c r="D3344" s="430" t="s">
        <v>3842</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4253</v>
      </c>
      <c r="B3345" s="430">
        <v>1</v>
      </c>
      <c r="C3345" s="430" t="s">
        <v>4254</v>
      </c>
      <c r="D3345" s="430" t="s">
        <v>3844</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4253</v>
      </c>
      <c r="B3346" s="430">
        <v>1</v>
      </c>
      <c r="C3346" s="430" t="s">
        <v>4254</v>
      </c>
      <c r="D3346" s="430" t="s">
        <v>3846</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4253</v>
      </c>
      <c r="B3347" s="430">
        <v>1</v>
      </c>
      <c r="C3347" s="430" t="s">
        <v>4254</v>
      </c>
      <c r="D3347" s="430" t="s">
        <v>3848</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4253</v>
      </c>
      <c r="B3348" s="430">
        <v>1</v>
      </c>
      <c r="C3348" s="430" t="s">
        <v>4254</v>
      </c>
      <c r="D3348" s="430" t="s">
        <v>4141</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4253</v>
      </c>
      <c r="B3349" s="430">
        <v>1</v>
      </c>
      <c r="C3349" s="430" t="s">
        <v>4254</v>
      </c>
      <c r="D3349" s="430" t="s">
        <v>3850</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4253</v>
      </c>
      <c r="B3350" s="430">
        <v>1</v>
      </c>
      <c r="C3350" s="430" t="s">
        <v>4254</v>
      </c>
      <c r="D3350" s="430" t="s">
        <v>3852</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4253</v>
      </c>
      <c r="B3351" s="430">
        <v>1</v>
      </c>
      <c r="C3351" s="430" t="s">
        <v>4254</v>
      </c>
      <c r="D3351" s="430" t="s">
        <v>4142</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4253</v>
      </c>
      <c r="B3352" s="430">
        <v>1</v>
      </c>
      <c r="C3352" s="430" t="s">
        <v>4254</v>
      </c>
      <c r="D3352" s="430" t="s">
        <v>3854</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4253</v>
      </c>
      <c r="B3353" s="430">
        <v>1</v>
      </c>
      <c r="C3353" s="430" t="s">
        <v>4254</v>
      </c>
      <c r="D3353" s="430" t="s">
        <v>3856</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4253</v>
      </c>
      <c r="B3354" s="430">
        <v>1</v>
      </c>
      <c r="C3354" s="430" t="s">
        <v>4254</v>
      </c>
      <c r="D3354" s="430" t="s">
        <v>3858</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4253</v>
      </c>
      <c r="B3355" s="430">
        <v>1</v>
      </c>
      <c r="C3355" s="430" t="s">
        <v>4254</v>
      </c>
      <c r="D3355" s="430" t="s">
        <v>3860</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4253</v>
      </c>
      <c r="B3356" s="430">
        <v>1</v>
      </c>
      <c r="C3356" s="430" t="s">
        <v>4254</v>
      </c>
      <c r="D3356" s="430" t="s">
        <v>3862</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4255</v>
      </c>
      <c r="B3357" s="430">
        <v>1</v>
      </c>
      <c r="C3357" s="430" t="s">
        <v>4252</v>
      </c>
      <c r="D3357" s="430" t="s">
        <v>3765</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4255</v>
      </c>
      <c r="B3358" s="430">
        <v>1</v>
      </c>
      <c r="C3358" s="430" t="s">
        <v>4252</v>
      </c>
      <c r="D3358" s="430" t="s">
        <v>3767</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4255</v>
      </c>
      <c r="B3359" s="430">
        <v>1</v>
      </c>
      <c r="C3359" s="430" t="s">
        <v>4252</v>
      </c>
      <c r="D3359" s="430" t="s">
        <v>3769</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4255</v>
      </c>
      <c r="B3360" s="430">
        <v>1</v>
      </c>
      <c r="C3360" s="430" t="s">
        <v>4252</v>
      </c>
      <c r="D3360" s="430" t="s">
        <v>3771</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4255</v>
      </c>
      <c r="B3361" s="430">
        <v>1</v>
      </c>
      <c r="C3361" s="430" t="s">
        <v>4252</v>
      </c>
      <c r="D3361" s="430" t="s">
        <v>3773</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4255</v>
      </c>
      <c r="B3362" s="430">
        <v>1</v>
      </c>
      <c r="C3362" s="430" t="s">
        <v>4252</v>
      </c>
      <c r="D3362" s="430" t="s">
        <v>485</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4255</v>
      </c>
      <c r="B3363" s="430">
        <v>1</v>
      </c>
      <c r="C3363" s="430" t="s">
        <v>4252</v>
      </c>
      <c r="D3363" s="430" t="s">
        <v>3776</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4255</v>
      </c>
      <c r="B3364" s="430">
        <v>1</v>
      </c>
      <c r="C3364" s="430" t="s">
        <v>4252</v>
      </c>
      <c r="D3364" s="430" t="s">
        <v>3778</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4255</v>
      </c>
      <c r="B3365" s="430">
        <v>1</v>
      </c>
      <c r="C3365" s="430" t="s">
        <v>4252</v>
      </c>
      <c r="D3365" s="430" t="s">
        <v>3779</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4255</v>
      </c>
      <c r="B3366" s="430">
        <v>1</v>
      </c>
      <c r="C3366" s="430" t="s">
        <v>4252</v>
      </c>
      <c r="D3366" s="430" t="s">
        <v>3781</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4255</v>
      </c>
      <c r="B3367" s="430">
        <v>1</v>
      </c>
      <c r="C3367" s="430" t="s">
        <v>4252</v>
      </c>
      <c r="D3367" s="430" t="s">
        <v>3783</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4255</v>
      </c>
      <c r="B3368" s="430">
        <v>1</v>
      </c>
      <c r="C3368" s="430" t="s">
        <v>4252</v>
      </c>
      <c r="D3368" s="430" t="s">
        <v>3785</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4255</v>
      </c>
      <c r="B3369" s="430">
        <v>1</v>
      </c>
      <c r="C3369" s="430" t="s">
        <v>4252</v>
      </c>
      <c r="D3369" s="430" t="s">
        <v>3787</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4255</v>
      </c>
      <c r="B3370" s="430">
        <v>1</v>
      </c>
      <c r="C3370" s="430" t="s">
        <v>4252</v>
      </c>
      <c r="D3370" s="430" t="s">
        <v>3789</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4255</v>
      </c>
      <c r="B3371" s="430">
        <v>1</v>
      </c>
      <c r="C3371" s="430" t="s">
        <v>4252</v>
      </c>
      <c r="D3371" s="430" t="s">
        <v>3791</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4255</v>
      </c>
      <c r="B3372" s="430">
        <v>1</v>
      </c>
      <c r="C3372" s="430" t="s">
        <v>4252</v>
      </c>
      <c r="D3372" s="430" t="s">
        <v>3793</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4255</v>
      </c>
      <c r="B3373" s="430">
        <v>1</v>
      </c>
      <c r="C3373" s="430" t="s">
        <v>4252</v>
      </c>
      <c r="D3373" s="430" t="s">
        <v>3795</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4255</v>
      </c>
      <c r="B3374" s="430">
        <v>1</v>
      </c>
      <c r="C3374" s="430" t="s">
        <v>4252</v>
      </c>
      <c r="D3374" s="430" t="s">
        <v>3797</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4255</v>
      </c>
      <c r="B3375" s="430">
        <v>1</v>
      </c>
      <c r="C3375" s="430" t="s">
        <v>4252</v>
      </c>
      <c r="D3375" s="430" t="s">
        <v>3799</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4255</v>
      </c>
      <c r="B3376" s="430">
        <v>1</v>
      </c>
      <c r="C3376" s="430" t="s">
        <v>4252</v>
      </c>
      <c r="D3376" s="430" t="s">
        <v>3801</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4255</v>
      </c>
      <c r="B3377" s="430">
        <v>1</v>
      </c>
      <c r="C3377" s="430" t="s">
        <v>4252</v>
      </c>
      <c r="D3377" s="430" t="s">
        <v>3803</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4255</v>
      </c>
      <c r="B3378" s="430">
        <v>1</v>
      </c>
      <c r="C3378" s="430" t="s">
        <v>4252</v>
      </c>
      <c r="D3378" s="430" t="s">
        <v>3805</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4255</v>
      </c>
      <c r="B3379" s="430">
        <v>1</v>
      </c>
      <c r="C3379" s="430" t="s">
        <v>4252</v>
      </c>
      <c r="D3379" s="430" t="s">
        <v>3807</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4255</v>
      </c>
      <c r="B3380" s="430">
        <v>1</v>
      </c>
      <c r="C3380" s="430" t="s">
        <v>4252</v>
      </c>
      <c r="D3380" s="430" t="s">
        <v>3809</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4255</v>
      </c>
      <c r="B3381" s="430">
        <v>1</v>
      </c>
      <c r="C3381" s="430" t="s">
        <v>4252</v>
      </c>
      <c r="D3381" s="430" t="s">
        <v>3811</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4255</v>
      </c>
      <c r="B3382" s="430">
        <v>1</v>
      </c>
      <c r="C3382" s="430" t="s">
        <v>4252</v>
      </c>
      <c r="D3382" s="430" t="s">
        <v>3813</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4255</v>
      </c>
      <c r="B3383" s="430">
        <v>1</v>
      </c>
      <c r="C3383" s="430" t="s">
        <v>4252</v>
      </c>
      <c r="D3383" s="430" t="s">
        <v>3815</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4255</v>
      </c>
      <c r="B3384" s="430">
        <v>1</v>
      </c>
      <c r="C3384" s="430" t="s">
        <v>4252</v>
      </c>
      <c r="D3384" s="430" t="s">
        <v>3817</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4255</v>
      </c>
      <c r="B3385" s="430">
        <v>1</v>
      </c>
      <c r="C3385" s="430" t="s">
        <v>4252</v>
      </c>
      <c r="D3385" s="430" t="s">
        <v>3819</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4255</v>
      </c>
      <c r="B3386" s="430">
        <v>1</v>
      </c>
      <c r="C3386" s="430" t="s">
        <v>4252</v>
      </c>
      <c r="D3386" s="430" t="s">
        <v>521</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4255</v>
      </c>
      <c r="B3387" s="430">
        <v>1</v>
      </c>
      <c r="C3387" s="430" t="s">
        <v>4252</v>
      </c>
      <c r="D3387" s="430" t="s">
        <v>3822</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4255</v>
      </c>
      <c r="B3388" s="430">
        <v>1</v>
      </c>
      <c r="C3388" s="430" t="s">
        <v>4252</v>
      </c>
      <c r="D3388" s="430" t="s">
        <v>3824</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4255</v>
      </c>
      <c r="B3389" s="430">
        <v>1</v>
      </c>
      <c r="C3389" s="430" t="s">
        <v>4252</v>
      </c>
      <c r="D3389" s="430" t="s">
        <v>3826</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4255</v>
      </c>
      <c r="B3390" s="430">
        <v>1</v>
      </c>
      <c r="C3390" s="430" t="s">
        <v>4252</v>
      </c>
      <c r="D3390" s="430" t="s">
        <v>3828</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4255</v>
      </c>
      <c r="B3391" s="430">
        <v>1</v>
      </c>
      <c r="C3391" s="430" t="s">
        <v>4252</v>
      </c>
      <c r="D3391" s="430" t="s">
        <v>3830</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4255</v>
      </c>
      <c r="B3392" s="430">
        <v>1</v>
      </c>
      <c r="C3392" s="430" t="s">
        <v>4252</v>
      </c>
      <c r="D3392" s="430" t="s">
        <v>3832</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4255</v>
      </c>
      <c r="B3393" s="430">
        <v>1</v>
      </c>
      <c r="C3393" s="430" t="s">
        <v>4252</v>
      </c>
      <c r="D3393" s="430" t="s">
        <v>3834</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4255</v>
      </c>
      <c r="B3394" s="430">
        <v>1</v>
      </c>
      <c r="C3394" s="430" t="s">
        <v>4252</v>
      </c>
      <c r="D3394" s="430" t="s">
        <v>3836</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4255</v>
      </c>
      <c r="B3395" s="430">
        <v>1</v>
      </c>
      <c r="C3395" s="430" t="s">
        <v>4252</v>
      </c>
      <c r="D3395" s="430" t="s">
        <v>3838</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4255</v>
      </c>
      <c r="B3396" s="430">
        <v>1</v>
      </c>
      <c r="C3396" s="430" t="s">
        <v>4252</v>
      </c>
      <c r="D3396" s="430" t="s">
        <v>3840</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4255</v>
      </c>
      <c r="B3397" s="430">
        <v>1</v>
      </c>
      <c r="C3397" s="430" t="s">
        <v>4252</v>
      </c>
      <c r="D3397" s="430" t="s">
        <v>3842</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4255</v>
      </c>
      <c r="B3398" s="430">
        <v>1</v>
      </c>
      <c r="C3398" s="430" t="s">
        <v>4252</v>
      </c>
      <c r="D3398" s="430" t="s">
        <v>3844</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4255</v>
      </c>
      <c r="B3399" s="430">
        <v>1</v>
      </c>
      <c r="C3399" s="430" t="s">
        <v>4252</v>
      </c>
      <c r="D3399" s="430" t="s">
        <v>3846</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4255</v>
      </c>
      <c r="B3400" s="430">
        <v>1</v>
      </c>
      <c r="C3400" s="430" t="s">
        <v>4252</v>
      </c>
      <c r="D3400" s="430" t="s">
        <v>3848</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4255</v>
      </c>
      <c r="B3401" s="430">
        <v>1</v>
      </c>
      <c r="C3401" s="430" t="s">
        <v>4252</v>
      </c>
      <c r="D3401" s="430" t="s">
        <v>3850</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4255</v>
      </c>
      <c r="B3402" s="430">
        <v>1</v>
      </c>
      <c r="C3402" s="430" t="s">
        <v>4252</v>
      </c>
      <c r="D3402" s="430" t="s">
        <v>3852</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4255</v>
      </c>
      <c r="B3403" s="430">
        <v>1</v>
      </c>
      <c r="C3403" s="430" t="s">
        <v>4252</v>
      </c>
      <c r="D3403" s="430" t="s">
        <v>3854</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4255</v>
      </c>
      <c r="B3404" s="430">
        <v>1</v>
      </c>
      <c r="C3404" s="430" t="s">
        <v>4252</v>
      </c>
      <c r="D3404" s="430" t="s">
        <v>3856</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4255</v>
      </c>
      <c r="B3405" s="430">
        <v>1</v>
      </c>
      <c r="C3405" s="430" t="s">
        <v>4252</v>
      </c>
      <c r="D3405" s="430" t="s">
        <v>3858</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4255</v>
      </c>
      <c r="B3406" s="430">
        <v>1</v>
      </c>
      <c r="C3406" s="430" t="s">
        <v>4252</v>
      </c>
      <c r="D3406" s="430" t="s">
        <v>3860</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4255</v>
      </c>
      <c r="B3407" s="430">
        <v>1</v>
      </c>
      <c r="C3407" s="430" t="s">
        <v>4252</v>
      </c>
      <c r="D3407" s="430" t="s">
        <v>3862</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4256</v>
      </c>
      <c r="B3408" s="430">
        <v>1</v>
      </c>
      <c r="C3408" s="430" t="s">
        <v>4257</v>
      </c>
      <c r="D3408" s="430" t="s">
        <v>3765</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4256</v>
      </c>
      <c r="B3409" s="430">
        <v>1</v>
      </c>
      <c r="C3409" s="430" t="s">
        <v>4257</v>
      </c>
      <c r="D3409" s="430" t="s">
        <v>3767</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4256</v>
      </c>
      <c r="B3410" s="430">
        <v>1</v>
      </c>
      <c r="C3410" s="430" t="s">
        <v>4257</v>
      </c>
      <c r="D3410" s="430" t="s">
        <v>3769</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4256</v>
      </c>
      <c r="B3411" s="430">
        <v>1</v>
      </c>
      <c r="C3411" s="430" t="s">
        <v>4257</v>
      </c>
      <c r="D3411" s="430" t="s">
        <v>4137</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4256</v>
      </c>
      <c r="B3412" s="430">
        <v>1</v>
      </c>
      <c r="C3412" s="430" t="s">
        <v>4257</v>
      </c>
      <c r="D3412" s="430" t="s">
        <v>3771</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4256</v>
      </c>
      <c r="B3413" s="430">
        <v>1</v>
      </c>
      <c r="C3413" s="430" t="s">
        <v>4257</v>
      </c>
      <c r="D3413" s="430" t="s">
        <v>3773</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4256</v>
      </c>
      <c r="B3414" s="430">
        <v>1</v>
      </c>
      <c r="C3414" s="430" t="s">
        <v>4257</v>
      </c>
      <c r="D3414" s="430" t="s">
        <v>485</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4256</v>
      </c>
      <c r="B3415" s="430">
        <v>1</v>
      </c>
      <c r="C3415" s="430" t="s">
        <v>4257</v>
      </c>
      <c r="D3415" s="430" t="s">
        <v>3776</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4256</v>
      </c>
      <c r="B3416" s="430">
        <v>1</v>
      </c>
      <c r="C3416" s="430" t="s">
        <v>4257</v>
      </c>
      <c r="D3416" s="430" t="s">
        <v>3778</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4256</v>
      </c>
      <c r="B3417" s="430">
        <v>1</v>
      </c>
      <c r="C3417" s="430" t="s">
        <v>4257</v>
      </c>
      <c r="D3417" s="430" t="s">
        <v>3779</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4256</v>
      </c>
      <c r="B3418" s="430">
        <v>1</v>
      </c>
      <c r="C3418" s="430" t="s">
        <v>4257</v>
      </c>
      <c r="D3418" s="430" t="s">
        <v>3781</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4256</v>
      </c>
      <c r="B3419" s="430">
        <v>1</v>
      </c>
      <c r="C3419" s="430" t="s">
        <v>4257</v>
      </c>
      <c r="D3419" s="430" t="s">
        <v>3783</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4256</v>
      </c>
      <c r="B3420" s="430">
        <v>1</v>
      </c>
      <c r="C3420" s="430" t="s">
        <v>4257</v>
      </c>
      <c r="D3420" s="430" t="s">
        <v>4138</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4256</v>
      </c>
      <c r="B3421" s="430">
        <v>1</v>
      </c>
      <c r="C3421" s="430" t="s">
        <v>4257</v>
      </c>
      <c r="D3421" s="430" t="s">
        <v>3785</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4256</v>
      </c>
      <c r="B3422" s="430">
        <v>1</v>
      </c>
      <c r="C3422" s="430" t="s">
        <v>4257</v>
      </c>
      <c r="D3422" s="430" t="s">
        <v>3787</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4256</v>
      </c>
      <c r="B3423" s="430">
        <v>1</v>
      </c>
      <c r="C3423" s="430" t="s">
        <v>4257</v>
      </c>
      <c r="D3423" s="430" t="s">
        <v>3789</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4256</v>
      </c>
      <c r="B3424" s="430">
        <v>1</v>
      </c>
      <c r="C3424" s="430" t="s">
        <v>4257</v>
      </c>
      <c r="D3424" s="430" t="s">
        <v>3791</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4256</v>
      </c>
      <c r="B3425" s="430">
        <v>1</v>
      </c>
      <c r="C3425" s="430" t="s">
        <v>4257</v>
      </c>
      <c r="D3425" s="430" t="s">
        <v>3793</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4256</v>
      </c>
      <c r="B3426" s="430">
        <v>1</v>
      </c>
      <c r="C3426" s="430" t="s">
        <v>4257</v>
      </c>
      <c r="D3426" s="430" t="s">
        <v>3795</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4256</v>
      </c>
      <c r="B3427" s="430">
        <v>1</v>
      </c>
      <c r="C3427" s="430" t="s">
        <v>4257</v>
      </c>
      <c r="D3427" s="430" t="s">
        <v>3797</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4256</v>
      </c>
      <c r="B3428" s="430">
        <v>1</v>
      </c>
      <c r="C3428" s="430" t="s">
        <v>4257</v>
      </c>
      <c r="D3428" s="430" t="s">
        <v>3799</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4256</v>
      </c>
      <c r="B3429" s="430">
        <v>1</v>
      </c>
      <c r="C3429" s="430" t="s">
        <v>4257</v>
      </c>
      <c r="D3429" s="430" t="s">
        <v>3801</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4256</v>
      </c>
      <c r="B3430" s="430">
        <v>1</v>
      </c>
      <c r="C3430" s="430" t="s">
        <v>4257</v>
      </c>
      <c r="D3430" s="430" t="s">
        <v>3803</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4256</v>
      </c>
      <c r="B3431" s="430">
        <v>1</v>
      </c>
      <c r="C3431" s="430" t="s">
        <v>4257</v>
      </c>
      <c r="D3431" s="430" t="s">
        <v>3805</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4256</v>
      </c>
      <c r="B3432" s="430">
        <v>1</v>
      </c>
      <c r="C3432" s="430" t="s">
        <v>4257</v>
      </c>
      <c r="D3432" s="430" t="s">
        <v>3807</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4256</v>
      </c>
      <c r="B3433" s="430">
        <v>1</v>
      </c>
      <c r="C3433" s="430" t="s">
        <v>4257</v>
      </c>
      <c r="D3433" s="430" t="s">
        <v>3809</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4256</v>
      </c>
      <c r="B3434" s="430">
        <v>1</v>
      </c>
      <c r="C3434" s="430" t="s">
        <v>4257</v>
      </c>
      <c r="D3434" s="430" t="s">
        <v>3811</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4256</v>
      </c>
      <c r="B3435" s="430">
        <v>1</v>
      </c>
      <c r="C3435" s="430" t="s">
        <v>4257</v>
      </c>
      <c r="D3435" s="430" t="s">
        <v>4139</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4256</v>
      </c>
      <c r="B3436" s="430">
        <v>1</v>
      </c>
      <c r="C3436" s="430" t="s">
        <v>4257</v>
      </c>
      <c r="D3436" s="430" t="s">
        <v>3813</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4256</v>
      </c>
      <c r="B3437" s="430">
        <v>1</v>
      </c>
      <c r="C3437" s="430" t="s">
        <v>4257</v>
      </c>
      <c r="D3437" s="430" t="s">
        <v>3815</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4256</v>
      </c>
      <c r="B3438" s="430">
        <v>1</v>
      </c>
      <c r="C3438" s="430" t="s">
        <v>4257</v>
      </c>
      <c r="D3438" s="430" t="s">
        <v>3817</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4256</v>
      </c>
      <c r="B3439" s="430">
        <v>1</v>
      </c>
      <c r="C3439" s="430" t="s">
        <v>4257</v>
      </c>
      <c r="D3439" s="430" t="s">
        <v>3819</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4256</v>
      </c>
      <c r="B3440" s="430">
        <v>1</v>
      </c>
      <c r="C3440" s="430" t="s">
        <v>4257</v>
      </c>
      <c r="D3440" s="430" t="s">
        <v>521</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4256</v>
      </c>
      <c r="B3441" s="430">
        <v>1</v>
      </c>
      <c r="C3441" s="430" t="s">
        <v>4257</v>
      </c>
      <c r="D3441" s="430" t="s">
        <v>3822</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4256</v>
      </c>
      <c r="B3442" s="430">
        <v>1</v>
      </c>
      <c r="C3442" s="430" t="s">
        <v>4257</v>
      </c>
      <c r="D3442" s="430" t="s">
        <v>3824</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4256</v>
      </c>
      <c r="B3443" s="430">
        <v>1</v>
      </c>
      <c r="C3443" s="430" t="s">
        <v>4257</v>
      </c>
      <c r="D3443" s="430" t="s">
        <v>3826</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4256</v>
      </c>
      <c r="B3444" s="430">
        <v>1</v>
      </c>
      <c r="C3444" s="430" t="s">
        <v>4257</v>
      </c>
      <c r="D3444" s="430" t="s">
        <v>3828</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4256</v>
      </c>
      <c r="B3445" s="430">
        <v>1</v>
      </c>
      <c r="C3445" s="430" t="s">
        <v>4257</v>
      </c>
      <c r="D3445" s="430" t="s">
        <v>3830</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4256</v>
      </c>
      <c r="B3446" s="430">
        <v>1</v>
      </c>
      <c r="C3446" s="430" t="s">
        <v>4257</v>
      </c>
      <c r="D3446" s="430" t="s">
        <v>3832</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4256</v>
      </c>
      <c r="B3447" s="430">
        <v>1</v>
      </c>
      <c r="C3447" s="430" t="s">
        <v>4257</v>
      </c>
      <c r="D3447" s="430" t="s">
        <v>3834</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4256</v>
      </c>
      <c r="B3448" s="430">
        <v>1</v>
      </c>
      <c r="C3448" s="430" t="s">
        <v>4257</v>
      </c>
      <c r="D3448" s="430" t="s">
        <v>3836</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4256</v>
      </c>
      <c r="B3449" s="430">
        <v>1</v>
      </c>
      <c r="C3449" s="430" t="s">
        <v>4257</v>
      </c>
      <c r="D3449" s="430" t="s">
        <v>3838</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4256</v>
      </c>
      <c r="B3450" s="430">
        <v>1</v>
      </c>
      <c r="C3450" s="430" t="s">
        <v>4257</v>
      </c>
      <c r="D3450" s="430" t="s">
        <v>4140</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4256</v>
      </c>
      <c r="B3451" s="430">
        <v>1</v>
      </c>
      <c r="C3451" s="430" t="s">
        <v>4257</v>
      </c>
      <c r="D3451" s="430" t="s">
        <v>3840</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4256</v>
      </c>
      <c r="B3452" s="430">
        <v>1</v>
      </c>
      <c r="C3452" s="430" t="s">
        <v>4257</v>
      </c>
      <c r="D3452" s="430" t="s">
        <v>3842</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4256</v>
      </c>
      <c r="B3453" s="430">
        <v>1</v>
      </c>
      <c r="C3453" s="430" t="s">
        <v>4257</v>
      </c>
      <c r="D3453" s="430" t="s">
        <v>3844</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4256</v>
      </c>
      <c r="B3454" s="430">
        <v>1</v>
      </c>
      <c r="C3454" s="430" t="s">
        <v>4257</v>
      </c>
      <c r="D3454" s="430" t="s">
        <v>3846</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4256</v>
      </c>
      <c r="B3455" s="430">
        <v>1</v>
      </c>
      <c r="C3455" s="430" t="s">
        <v>4257</v>
      </c>
      <c r="D3455" s="430" t="s">
        <v>3848</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4256</v>
      </c>
      <c r="B3456" s="430">
        <v>1</v>
      </c>
      <c r="C3456" s="430" t="s">
        <v>4257</v>
      </c>
      <c r="D3456" s="430" t="s">
        <v>4141</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4256</v>
      </c>
      <c r="B3457" s="430">
        <v>1</v>
      </c>
      <c r="C3457" s="430" t="s">
        <v>4257</v>
      </c>
      <c r="D3457" s="430" t="s">
        <v>3850</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4256</v>
      </c>
      <c r="B3458" s="430">
        <v>1</v>
      </c>
      <c r="C3458" s="430" t="s">
        <v>4257</v>
      </c>
      <c r="D3458" s="430" t="s">
        <v>3852</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4256</v>
      </c>
      <c r="B3459" s="430">
        <v>1</v>
      </c>
      <c r="C3459" s="430" t="s">
        <v>4257</v>
      </c>
      <c r="D3459" s="430" t="s">
        <v>4142</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4256</v>
      </c>
      <c r="B3460" s="430">
        <v>1</v>
      </c>
      <c r="C3460" s="430" t="s">
        <v>4257</v>
      </c>
      <c r="D3460" s="430" t="s">
        <v>3854</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4256</v>
      </c>
      <c r="B3461" s="430">
        <v>1</v>
      </c>
      <c r="C3461" s="430" t="s">
        <v>4257</v>
      </c>
      <c r="D3461" s="430" t="s">
        <v>3856</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4256</v>
      </c>
      <c r="B3462" s="430">
        <v>1</v>
      </c>
      <c r="C3462" s="430" t="s">
        <v>4257</v>
      </c>
      <c r="D3462" s="430" t="s">
        <v>3858</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4256</v>
      </c>
      <c r="B3463" s="430">
        <v>1</v>
      </c>
      <c r="C3463" s="430" t="s">
        <v>4257</v>
      </c>
      <c r="D3463" s="430" t="s">
        <v>3860</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4256</v>
      </c>
      <c r="B3464" s="430">
        <v>1</v>
      </c>
      <c r="C3464" s="430" t="s">
        <v>4257</v>
      </c>
      <c r="D3464" s="430" t="s">
        <v>3862</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4258</v>
      </c>
      <c r="B3465" s="430">
        <v>1</v>
      </c>
      <c r="C3465" s="430" t="s">
        <v>4259</v>
      </c>
      <c r="D3465" s="430" t="s">
        <v>3765</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4258</v>
      </c>
      <c r="B3466" s="430">
        <v>1</v>
      </c>
      <c r="C3466" s="430" t="s">
        <v>4259</v>
      </c>
      <c r="D3466" s="430" t="s">
        <v>3767</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4258</v>
      </c>
      <c r="B3467" s="430">
        <v>1</v>
      </c>
      <c r="C3467" s="430" t="s">
        <v>4259</v>
      </c>
      <c r="D3467" s="430" t="s">
        <v>3769</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4258</v>
      </c>
      <c r="B3468" s="430">
        <v>1</v>
      </c>
      <c r="C3468" s="430" t="s">
        <v>4259</v>
      </c>
      <c r="D3468" s="430" t="s">
        <v>4137</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4258</v>
      </c>
      <c r="B3469" s="430">
        <v>1</v>
      </c>
      <c r="C3469" s="430" t="s">
        <v>4259</v>
      </c>
      <c r="D3469" s="430" t="s">
        <v>3771</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4258</v>
      </c>
      <c r="B3470" s="430">
        <v>1</v>
      </c>
      <c r="C3470" s="430" t="s">
        <v>4259</v>
      </c>
      <c r="D3470" s="430" t="s">
        <v>3773</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4258</v>
      </c>
      <c r="B3471" s="430">
        <v>1</v>
      </c>
      <c r="C3471" s="430" t="s">
        <v>4259</v>
      </c>
      <c r="D3471" s="430" t="s">
        <v>485</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4258</v>
      </c>
      <c r="B3472" s="430">
        <v>1</v>
      </c>
      <c r="C3472" s="430" t="s">
        <v>4259</v>
      </c>
      <c r="D3472" s="430" t="s">
        <v>3776</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4258</v>
      </c>
      <c r="B3473" s="430">
        <v>1</v>
      </c>
      <c r="C3473" s="430" t="s">
        <v>4259</v>
      </c>
      <c r="D3473" s="430" t="s">
        <v>3778</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4258</v>
      </c>
      <c r="B3474" s="430">
        <v>1</v>
      </c>
      <c r="C3474" s="430" t="s">
        <v>4259</v>
      </c>
      <c r="D3474" s="430" t="s">
        <v>3779</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4258</v>
      </c>
      <c r="B3475" s="430">
        <v>1</v>
      </c>
      <c r="C3475" s="430" t="s">
        <v>4259</v>
      </c>
      <c r="D3475" s="430" t="s">
        <v>3781</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4258</v>
      </c>
      <c r="B3476" s="430">
        <v>1</v>
      </c>
      <c r="C3476" s="430" t="s">
        <v>4259</v>
      </c>
      <c r="D3476" s="430" t="s">
        <v>3783</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4258</v>
      </c>
      <c r="B3477" s="430">
        <v>1</v>
      </c>
      <c r="C3477" s="430" t="s">
        <v>4259</v>
      </c>
      <c r="D3477" s="430" t="s">
        <v>4138</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4258</v>
      </c>
      <c r="B3478" s="430">
        <v>1</v>
      </c>
      <c r="C3478" s="430" t="s">
        <v>4259</v>
      </c>
      <c r="D3478" s="430" t="s">
        <v>3785</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4258</v>
      </c>
      <c r="B3479" s="430">
        <v>1</v>
      </c>
      <c r="C3479" s="430" t="s">
        <v>4259</v>
      </c>
      <c r="D3479" s="430" t="s">
        <v>3787</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4258</v>
      </c>
      <c r="B3480" s="430">
        <v>1</v>
      </c>
      <c r="C3480" s="430" t="s">
        <v>4259</v>
      </c>
      <c r="D3480" s="430" t="s">
        <v>3789</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4258</v>
      </c>
      <c r="B3481" s="430">
        <v>1</v>
      </c>
      <c r="C3481" s="430" t="s">
        <v>4259</v>
      </c>
      <c r="D3481" s="430" t="s">
        <v>3791</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4258</v>
      </c>
      <c r="B3482" s="430">
        <v>1</v>
      </c>
      <c r="C3482" s="430" t="s">
        <v>4259</v>
      </c>
      <c r="D3482" s="430" t="s">
        <v>3793</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4258</v>
      </c>
      <c r="B3483" s="430">
        <v>1</v>
      </c>
      <c r="C3483" s="430" t="s">
        <v>4259</v>
      </c>
      <c r="D3483" s="430" t="s">
        <v>3795</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4258</v>
      </c>
      <c r="B3484" s="430">
        <v>1</v>
      </c>
      <c r="C3484" s="430" t="s">
        <v>4259</v>
      </c>
      <c r="D3484" s="430" t="s">
        <v>3797</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4258</v>
      </c>
      <c r="B3485" s="430">
        <v>1</v>
      </c>
      <c r="C3485" s="430" t="s">
        <v>4259</v>
      </c>
      <c r="D3485" s="430" t="s">
        <v>3799</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4258</v>
      </c>
      <c r="B3486" s="430">
        <v>1</v>
      </c>
      <c r="C3486" s="430" t="s">
        <v>4259</v>
      </c>
      <c r="D3486" s="430" t="s">
        <v>3801</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4258</v>
      </c>
      <c r="B3487" s="430">
        <v>1</v>
      </c>
      <c r="C3487" s="430" t="s">
        <v>4259</v>
      </c>
      <c r="D3487" s="430" t="s">
        <v>3803</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4258</v>
      </c>
      <c r="B3488" s="430">
        <v>1</v>
      </c>
      <c r="C3488" s="430" t="s">
        <v>4259</v>
      </c>
      <c r="D3488" s="430" t="s">
        <v>3805</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4258</v>
      </c>
      <c r="B3489" s="430">
        <v>1</v>
      </c>
      <c r="C3489" s="430" t="s">
        <v>4259</v>
      </c>
      <c r="D3489" s="430" t="s">
        <v>3807</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4258</v>
      </c>
      <c r="B3490" s="430">
        <v>1</v>
      </c>
      <c r="C3490" s="430" t="s">
        <v>4259</v>
      </c>
      <c r="D3490" s="430" t="s">
        <v>3809</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4258</v>
      </c>
      <c r="B3491" s="430">
        <v>1</v>
      </c>
      <c r="C3491" s="430" t="s">
        <v>4259</v>
      </c>
      <c r="D3491" s="430" t="s">
        <v>3811</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4258</v>
      </c>
      <c r="B3492" s="430">
        <v>1</v>
      </c>
      <c r="C3492" s="430" t="s">
        <v>4259</v>
      </c>
      <c r="D3492" s="430" t="s">
        <v>4139</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4258</v>
      </c>
      <c r="B3493" s="430">
        <v>1</v>
      </c>
      <c r="C3493" s="430" t="s">
        <v>4259</v>
      </c>
      <c r="D3493" s="430" t="s">
        <v>3813</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4258</v>
      </c>
      <c r="B3494" s="430">
        <v>1</v>
      </c>
      <c r="C3494" s="430" t="s">
        <v>4259</v>
      </c>
      <c r="D3494" s="430" t="s">
        <v>3815</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4258</v>
      </c>
      <c r="B3495" s="430">
        <v>1</v>
      </c>
      <c r="C3495" s="430" t="s">
        <v>4259</v>
      </c>
      <c r="D3495" s="430" t="s">
        <v>3817</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4258</v>
      </c>
      <c r="B3496" s="430">
        <v>1</v>
      </c>
      <c r="C3496" s="430" t="s">
        <v>4259</v>
      </c>
      <c r="D3496" s="430" t="s">
        <v>3819</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4258</v>
      </c>
      <c r="B3497" s="430">
        <v>1</v>
      </c>
      <c r="C3497" s="430" t="s">
        <v>4259</v>
      </c>
      <c r="D3497" s="430" t="s">
        <v>521</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4258</v>
      </c>
      <c r="B3498" s="430">
        <v>1</v>
      </c>
      <c r="C3498" s="430" t="s">
        <v>4259</v>
      </c>
      <c r="D3498" s="430" t="s">
        <v>3822</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4258</v>
      </c>
      <c r="B3499" s="430">
        <v>1</v>
      </c>
      <c r="C3499" s="430" t="s">
        <v>4259</v>
      </c>
      <c r="D3499" s="430" t="s">
        <v>3824</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4258</v>
      </c>
      <c r="B3500" s="430">
        <v>1</v>
      </c>
      <c r="C3500" s="430" t="s">
        <v>4259</v>
      </c>
      <c r="D3500" s="430" t="s">
        <v>3826</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4258</v>
      </c>
      <c r="B3501" s="430">
        <v>1</v>
      </c>
      <c r="C3501" s="430" t="s">
        <v>4259</v>
      </c>
      <c r="D3501" s="430" t="s">
        <v>3828</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4258</v>
      </c>
      <c r="B3502" s="430">
        <v>1</v>
      </c>
      <c r="C3502" s="430" t="s">
        <v>4259</v>
      </c>
      <c r="D3502" s="430" t="s">
        <v>3830</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4258</v>
      </c>
      <c r="B3503" s="430">
        <v>1</v>
      </c>
      <c r="C3503" s="430" t="s">
        <v>4259</v>
      </c>
      <c r="D3503" s="430" t="s">
        <v>3832</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4258</v>
      </c>
      <c r="B3504" s="430">
        <v>1</v>
      </c>
      <c r="C3504" s="430" t="s">
        <v>4259</v>
      </c>
      <c r="D3504" s="430" t="s">
        <v>3834</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4258</v>
      </c>
      <c r="B3505" s="430">
        <v>1</v>
      </c>
      <c r="C3505" s="430" t="s">
        <v>4259</v>
      </c>
      <c r="D3505" s="430" t="s">
        <v>3836</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4258</v>
      </c>
      <c r="B3506" s="430">
        <v>1</v>
      </c>
      <c r="C3506" s="430" t="s">
        <v>4259</v>
      </c>
      <c r="D3506" s="430" t="s">
        <v>3838</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4258</v>
      </c>
      <c r="B3507" s="430">
        <v>1</v>
      </c>
      <c r="C3507" s="430" t="s">
        <v>4259</v>
      </c>
      <c r="D3507" s="430" t="s">
        <v>4140</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4258</v>
      </c>
      <c r="B3508" s="430">
        <v>1</v>
      </c>
      <c r="C3508" s="430" t="s">
        <v>4259</v>
      </c>
      <c r="D3508" s="430" t="s">
        <v>3840</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4258</v>
      </c>
      <c r="B3509" s="430">
        <v>1</v>
      </c>
      <c r="C3509" s="430" t="s">
        <v>4259</v>
      </c>
      <c r="D3509" s="430" t="s">
        <v>3842</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4258</v>
      </c>
      <c r="B3510" s="430">
        <v>1</v>
      </c>
      <c r="C3510" s="430" t="s">
        <v>4259</v>
      </c>
      <c r="D3510" s="430" t="s">
        <v>3844</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4258</v>
      </c>
      <c r="B3511" s="430">
        <v>1</v>
      </c>
      <c r="C3511" s="430" t="s">
        <v>4259</v>
      </c>
      <c r="D3511" s="430" t="s">
        <v>3846</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4258</v>
      </c>
      <c r="B3512" s="430">
        <v>1</v>
      </c>
      <c r="C3512" s="430" t="s">
        <v>4259</v>
      </c>
      <c r="D3512" s="430" t="s">
        <v>3848</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4258</v>
      </c>
      <c r="B3513" s="430">
        <v>1</v>
      </c>
      <c r="C3513" s="430" t="s">
        <v>4259</v>
      </c>
      <c r="D3513" s="430" t="s">
        <v>4141</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4258</v>
      </c>
      <c r="B3514" s="430">
        <v>1</v>
      </c>
      <c r="C3514" s="430" t="s">
        <v>4259</v>
      </c>
      <c r="D3514" s="430" t="s">
        <v>3850</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4258</v>
      </c>
      <c r="B3515" s="430">
        <v>1</v>
      </c>
      <c r="C3515" s="430" t="s">
        <v>4259</v>
      </c>
      <c r="D3515" s="430" t="s">
        <v>3852</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4258</v>
      </c>
      <c r="B3516" s="430">
        <v>1</v>
      </c>
      <c r="C3516" s="430" t="s">
        <v>4259</v>
      </c>
      <c r="D3516" s="430" t="s">
        <v>4142</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4258</v>
      </c>
      <c r="B3517" s="430">
        <v>1</v>
      </c>
      <c r="C3517" s="430" t="s">
        <v>4259</v>
      </c>
      <c r="D3517" s="430" t="s">
        <v>3854</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4258</v>
      </c>
      <c r="B3518" s="430">
        <v>1</v>
      </c>
      <c r="C3518" s="430" t="s">
        <v>4259</v>
      </c>
      <c r="D3518" s="430" t="s">
        <v>3856</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4258</v>
      </c>
      <c r="B3519" s="430">
        <v>1</v>
      </c>
      <c r="C3519" s="430" t="s">
        <v>4259</v>
      </c>
      <c r="D3519" s="430" t="s">
        <v>3858</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4258</v>
      </c>
      <c r="B3520" s="430">
        <v>1</v>
      </c>
      <c r="C3520" s="430" t="s">
        <v>4259</v>
      </c>
      <c r="D3520" s="430" t="s">
        <v>3860</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4258</v>
      </c>
      <c r="B3521" s="430">
        <v>1</v>
      </c>
      <c r="C3521" s="430" t="s">
        <v>4259</v>
      </c>
      <c r="D3521" s="430" t="s">
        <v>3862</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4260</v>
      </c>
      <c r="B3522" s="430">
        <v>1</v>
      </c>
      <c r="C3522" s="430" t="s">
        <v>4261</v>
      </c>
      <c r="D3522" s="430" t="s">
        <v>3765</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4260</v>
      </c>
      <c r="B3523" s="430">
        <v>1</v>
      </c>
      <c r="C3523" s="430" t="s">
        <v>4261</v>
      </c>
      <c r="D3523" s="430" t="s">
        <v>3767</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4260</v>
      </c>
      <c r="B3524" s="430">
        <v>1</v>
      </c>
      <c r="C3524" s="430" t="s">
        <v>4261</v>
      </c>
      <c r="D3524" s="430" t="s">
        <v>3769</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4260</v>
      </c>
      <c r="B3525" s="430">
        <v>1</v>
      </c>
      <c r="C3525" s="430" t="s">
        <v>4261</v>
      </c>
      <c r="D3525" s="430" t="s">
        <v>4137</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4260</v>
      </c>
      <c r="B3526" s="430">
        <v>1</v>
      </c>
      <c r="C3526" s="430" t="s">
        <v>4261</v>
      </c>
      <c r="D3526" s="430" t="s">
        <v>3771</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4260</v>
      </c>
      <c r="B3527" s="430">
        <v>1</v>
      </c>
      <c r="C3527" s="430" t="s">
        <v>4261</v>
      </c>
      <c r="D3527" s="430" t="s">
        <v>3773</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4260</v>
      </c>
      <c r="B3528" s="430">
        <v>1</v>
      </c>
      <c r="C3528" s="430" t="s">
        <v>4261</v>
      </c>
      <c r="D3528" s="430" t="s">
        <v>485</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4260</v>
      </c>
      <c r="B3529" s="430">
        <v>1</v>
      </c>
      <c r="C3529" s="430" t="s">
        <v>4261</v>
      </c>
      <c r="D3529" s="430" t="s">
        <v>3776</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4260</v>
      </c>
      <c r="B3530" s="430">
        <v>1</v>
      </c>
      <c r="C3530" s="430" t="s">
        <v>4261</v>
      </c>
      <c r="D3530" s="430" t="s">
        <v>3778</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4260</v>
      </c>
      <c r="B3531" s="430">
        <v>1</v>
      </c>
      <c r="C3531" s="430" t="s">
        <v>4261</v>
      </c>
      <c r="D3531" s="430" t="s">
        <v>3779</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4260</v>
      </c>
      <c r="B3532" s="430">
        <v>1</v>
      </c>
      <c r="C3532" s="430" t="s">
        <v>4261</v>
      </c>
      <c r="D3532" s="430" t="s">
        <v>3781</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4260</v>
      </c>
      <c r="B3533" s="430">
        <v>1</v>
      </c>
      <c r="C3533" s="430" t="s">
        <v>4261</v>
      </c>
      <c r="D3533" s="430" t="s">
        <v>3783</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4260</v>
      </c>
      <c r="B3534" s="430">
        <v>1</v>
      </c>
      <c r="C3534" s="430" t="s">
        <v>4261</v>
      </c>
      <c r="D3534" s="430" t="s">
        <v>4138</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4260</v>
      </c>
      <c r="B3535" s="430">
        <v>1</v>
      </c>
      <c r="C3535" s="430" t="s">
        <v>4261</v>
      </c>
      <c r="D3535" s="430" t="s">
        <v>3785</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4260</v>
      </c>
      <c r="B3536" s="430">
        <v>1</v>
      </c>
      <c r="C3536" s="430" t="s">
        <v>4261</v>
      </c>
      <c r="D3536" s="430" t="s">
        <v>3787</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4260</v>
      </c>
      <c r="B3537" s="430">
        <v>1</v>
      </c>
      <c r="C3537" s="430" t="s">
        <v>4261</v>
      </c>
      <c r="D3537" s="430" t="s">
        <v>3789</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4260</v>
      </c>
      <c r="B3538" s="430">
        <v>1</v>
      </c>
      <c r="C3538" s="430" t="s">
        <v>4261</v>
      </c>
      <c r="D3538" s="430" t="s">
        <v>3791</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4260</v>
      </c>
      <c r="B3539" s="430">
        <v>1</v>
      </c>
      <c r="C3539" s="430" t="s">
        <v>4261</v>
      </c>
      <c r="D3539" s="430" t="s">
        <v>3793</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4260</v>
      </c>
      <c r="B3540" s="430">
        <v>1</v>
      </c>
      <c r="C3540" s="430" t="s">
        <v>4261</v>
      </c>
      <c r="D3540" s="430" t="s">
        <v>3795</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4260</v>
      </c>
      <c r="B3541" s="430">
        <v>1</v>
      </c>
      <c r="C3541" s="430" t="s">
        <v>4261</v>
      </c>
      <c r="D3541" s="430" t="s">
        <v>3797</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4260</v>
      </c>
      <c r="B3542" s="430">
        <v>1</v>
      </c>
      <c r="C3542" s="430" t="s">
        <v>4261</v>
      </c>
      <c r="D3542" s="430" t="s">
        <v>3799</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4260</v>
      </c>
      <c r="B3543" s="430">
        <v>1</v>
      </c>
      <c r="C3543" s="430" t="s">
        <v>4261</v>
      </c>
      <c r="D3543" s="430" t="s">
        <v>3801</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4260</v>
      </c>
      <c r="B3544" s="430">
        <v>1</v>
      </c>
      <c r="C3544" s="430" t="s">
        <v>4261</v>
      </c>
      <c r="D3544" s="430" t="s">
        <v>3803</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4260</v>
      </c>
      <c r="B3545" s="430">
        <v>1</v>
      </c>
      <c r="C3545" s="430" t="s">
        <v>4261</v>
      </c>
      <c r="D3545" s="430" t="s">
        <v>3805</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4260</v>
      </c>
      <c r="B3546" s="430">
        <v>1</v>
      </c>
      <c r="C3546" s="430" t="s">
        <v>4261</v>
      </c>
      <c r="D3546" s="430" t="s">
        <v>3807</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4260</v>
      </c>
      <c r="B3547" s="430">
        <v>1</v>
      </c>
      <c r="C3547" s="430" t="s">
        <v>4261</v>
      </c>
      <c r="D3547" s="430" t="s">
        <v>3809</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4260</v>
      </c>
      <c r="B3548" s="430">
        <v>1</v>
      </c>
      <c r="C3548" s="430" t="s">
        <v>4261</v>
      </c>
      <c r="D3548" s="430" t="s">
        <v>3811</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4260</v>
      </c>
      <c r="B3549" s="430">
        <v>1</v>
      </c>
      <c r="C3549" s="430" t="s">
        <v>4261</v>
      </c>
      <c r="D3549" s="430" t="s">
        <v>4139</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4260</v>
      </c>
      <c r="B3550" s="430">
        <v>1</v>
      </c>
      <c r="C3550" s="430" t="s">
        <v>4261</v>
      </c>
      <c r="D3550" s="430" t="s">
        <v>3813</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4260</v>
      </c>
      <c r="B3551" s="430">
        <v>1</v>
      </c>
      <c r="C3551" s="430" t="s">
        <v>4261</v>
      </c>
      <c r="D3551" s="430" t="s">
        <v>3815</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4260</v>
      </c>
      <c r="B3552" s="430">
        <v>1</v>
      </c>
      <c r="C3552" s="430" t="s">
        <v>4261</v>
      </c>
      <c r="D3552" s="430" t="s">
        <v>3817</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4260</v>
      </c>
      <c r="B3553" s="430">
        <v>1</v>
      </c>
      <c r="C3553" s="430" t="s">
        <v>4261</v>
      </c>
      <c r="D3553" s="430" t="s">
        <v>3819</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4260</v>
      </c>
      <c r="B3554" s="430">
        <v>1</v>
      </c>
      <c r="C3554" s="430" t="s">
        <v>4261</v>
      </c>
      <c r="D3554" s="430" t="s">
        <v>521</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4260</v>
      </c>
      <c r="B3555" s="430">
        <v>1</v>
      </c>
      <c r="C3555" s="430" t="s">
        <v>4261</v>
      </c>
      <c r="D3555" s="430" t="s">
        <v>3822</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4260</v>
      </c>
      <c r="B3556" s="430">
        <v>1</v>
      </c>
      <c r="C3556" s="430" t="s">
        <v>4261</v>
      </c>
      <c r="D3556" s="430" t="s">
        <v>3824</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4260</v>
      </c>
      <c r="B3557" s="430">
        <v>1</v>
      </c>
      <c r="C3557" s="430" t="s">
        <v>4261</v>
      </c>
      <c r="D3557" s="430" t="s">
        <v>3826</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4260</v>
      </c>
      <c r="B3558" s="430">
        <v>1</v>
      </c>
      <c r="C3558" s="430" t="s">
        <v>4261</v>
      </c>
      <c r="D3558" s="430" t="s">
        <v>3828</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4260</v>
      </c>
      <c r="B3559" s="430">
        <v>1</v>
      </c>
      <c r="C3559" s="430" t="s">
        <v>4261</v>
      </c>
      <c r="D3559" s="430" t="s">
        <v>3830</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4260</v>
      </c>
      <c r="B3560" s="430">
        <v>1</v>
      </c>
      <c r="C3560" s="430" t="s">
        <v>4261</v>
      </c>
      <c r="D3560" s="430" t="s">
        <v>3832</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4260</v>
      </c>
      <c r="B3561" s="430">
        <v>1</v>
      </c>
      <c r="C3561" s="430" t="s">
        <v>4261</v>
      </c>
      <c r="D3561" s="430" t="s">
        <v>3834</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4260</v>
      </c>
      <c r="B3562" s="430">
        <v>1</v>
      </c>
      <c r="C3562" s="430" t="s">
        <v>4261</v>
      </c>
      <c r="D3562" s="430" t="s">
        <v>3836</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4260</v>
      </c>
      <c r="B3563" s="430">
        <v>1</v>
      </c>
      <c r="C3563" s="430" t="s">
        <v>4261</v>
      </c>
      <c r="D3563" s="430" t="s">
        <v>3838</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4260</v>
      </c>
      <c r="B3564" s="430">
        <v>1</v>
      </c>
      <c r="C3564" s="430" t="s">
        <v>4261</v>
      </c>
      <c r="D3564" s="430" t="s">
        <v>4140</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4260</v>
      </c>
      <c r="B3565" s="430">
        <v>1</v>
      </c>
      <c r="C3565" s="430" t="s">
        <v>4261</v>
      </c>
      <c r="D3565" s="430" t="s">
        <v>3840</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4260</v>
      </c>
      <c r="B3566" s="430">
        <v>1</v>
      </c>
      <c r="C3566" s="430" t="s">
        <v>4261</v>
      </c>
      <c r="D3566" s="430" t="s">
        <v>3842</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4260</v>
      </c>
      <c r="B3567" s="430">
        <v>1</v>
      </c>
      <c r="C3567" s="430" t="s">
        <v>4261</v>
      </c>
      <c r="D3567" s="430" t="s">
        <v>3844</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4260</v>
      </c>
      <c r="B3568" s="430">
        <v>1</v>
      </c>
      <c r="C3568" s="430" t="s">
        <v>4261</v>
      </c>
      <c r="D3568" s="430" t="s">
        <v>3846</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4260</v>
      </c>
      <c r="B3569" s="430">
        <v>1</v>
      </c>
      <c r="C3569" s="430" t="s">
        <v>4261</v>
      </c>
      <c r="D3569" s="430" t="s">
        <v>3848</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4260</v>
      </c>
      <c r="B3570" s="430">
        <v>1</v>
      </c>
      <c r="C3570" s="430" t="s">
        <v>4261</v>
      </c>
      <c r="D3570" s="430" t="s">
        <v>4141</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4260</v>
      </c>
      <c r="B3571" s="430">
        <v>1</v>
      </c>
      <c r="C3571" s="430" t="s">
        <v>4261</v>
      </c>
      <c r="D3571" s="430" t="s">
        <v>3850</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4260</v>
      </c>
      <c r="B3572" s="430">
        <v>1</v>
      </c>
      <c r="C3572" s="430" t="s">
        <v>4261</v>
      </c>
      <c r="D3572" s="430" t="s">
        <v>3852</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4260</v>
      </c>
      <c r="B3573" s="430">
        <v>1</v>
      </c>
      <c r="C3573" s="430" t="s">
        <v>4261</v>
      </c>
      <c r="D3573" s="430" t="s">
        <v>4142</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4260</v>
      </c>
      <c r="B3574" s="430">
        <v>1</v>
      </c>
      <c r="C3574" s="430" t="s">
        <v>4261</v>
      </c>
      <c r="D3574" s="430" t="s">
        <v>3854</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4260</v>
      </c>
      <c r="B3575" s="430">
        <v>1</v>
      </c>
      <c r="C3575" s="430" t="s">
        <v>4261</v>
      </c>
      <c r="D3575" s="430" t="s">
        <v>3856</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4260</v>
      </c>
      <c r="B3576" s="430">
        <v>1</v>
      </c>
      <c r="C3576" s="430" t="s">
        <v>4261</v>
      </c>
      <c r="D3576" s="430" t="s">
        <v>3858</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4260</v>
      </c>
      <c r="B3577" s="430">
        <v>1</v>
      </c>
      <c r="C3577" s="430" t="s">
        <v>4261</v>
      </c>
      <c r="D3577" s="430" t="s">
        <v>3860</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4260</v>
      </c>
      <c r="B3578" s="430">
        <v>1</v>
      </c>
      <c r="C3578" s="430" t="s">
        <v>4261</v>
      </c>
      <c r="D3578" s="430" t="s">
        <v>3862</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4262</v>
      </c>
      <c r="B3579" s="430">
        <v>1</v>
      </c>
      <c r="C3579" s="430" t="s">
        <v>4263</v>
      </c>
      <c r="D3579" s="430" t="s">
        <v>3765</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4262</v>
      </c>
      <c r="B3580" s="430">
        <v>1</v>
      </c>
      <c r="C3580" s="430" t="s">
        <v>4263</v>
      </c>
      <c r="D3580" s="430" t="s">
        <v>3767</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4262</v>
      </c>
      <c r="B3581" s="430">
        <v>1</v>
      </c>
      <c r="C3581" s="430" t="s">
        <v>4263</v>
      </c>
      <c r="D3581" s="430" t="s">
        <v>3769</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4262</v>
      </c>
      <c r="B3582" s="430">
        <v>1</v>
      </c>
      <c r="C3582" s="430" t="s">
        <v>4263</v>
      </c>
      <c r="D3582" s="430" t="s">
        <v>4137</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4262</v>
      </c>
      <c r="B3583" s="430">
        <v>1</v>
      </c>
      <c r="C3583" s="430" t="s">
        <v>4263</v>
      </c>
      <c r="D3583" s="430" t="s">
        <v>3771</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4262</v>
      </c>
      <c r="B3584" s="430">
        <v>1</v>
      </c>
      <c r="C3584" s="430" t="s">
        <v>4263</v>
      </c>
      <c r="D3584" s="430" t="s">
        <v>3773</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4262</v>
      </c>
      <c r="B3585" s="430">
        <v>1</v>
      </c>
      <c r="C3585" s="430" t="s">
        <v>4263</v>
      </c>
      <c r="D3585" s="430" t="s">
        <v>485</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4262</v>
      </c>
      <c r="B3586" s="430">
        <v>1</v>
      </c>
      <c r="C3586" s="430" t="s">
        <v>4263</v>
      </c>
      <c r="D3586" s="430" t="s">
        <v>3776</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4262</v>
      </c>
      <c r="B3587" s="430">
        <v>1</v>
      </c>
      <c r="C3587" s="430" t="s">
        <v>4263</v>
      </c>
      <c r="D3587" s="430" t="s">
        <v>3778</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4262</v>
      </c>
      <c r="B3588" s="430">
        <v>1</v>
      </c>
      <c r="C3588" s="430" t="s">
        <v>4263</v>
      </c>
      <c r="D3588" s="430" t="s">
        <v>3779</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4262</v>
      </c>
      <c r="B3589" s="430">
        <v>1</v>
      </c>
      <c r="C3589" s="430" t="s">
        <v>4263</v>
      </c>
      <c r="D3589" s="430" t="s">
        <v>3781</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4262</v>
      </c>
      <c r="B3590" s="430">
        <v>1</v>
      </c>
      <c r="C3590" s="430" t="s">
        <v>4263</v>
      </c>
      <c r="D3590" s="430" t="s">
        <v>3783</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4262</v>
      </c>
      <c r="B3591" s="430">
        <v>1</v>
      </c>
      <c r="C3591" s="430" t="s">
        <v>4263</v>
      </c>
      <c r="D3591" s="430" t="s">
        <v>4138</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4262</v>
      </c>
      <c r="B3592" s="430">
        <v>1</v>
      </c>
      <c r="C3592" s="430" t="s">
        <v>4263</v>
      </c>
      <c r="D3592" s="430" t="s">
        <v>3785</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4262</v>
      </c>
      <c r="B3593" s="430">
        <v>1</v>
      </c>
      <c r="C3593" s="430" t="s">
        <v>4263</v>
      </c>
      <c r="D3593" s="430" t="s">
        <v>3787</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4262</v>
      </c>
      <c r="B3594" s="430">
        <v>1</v>
      </c>
      <c r="C3594" s="430" t="s">
        <v>4263</v>
      </c>
      <c r="D3594" s="430" t="s">
        <v>3789</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4262</v>
      </c>
      <c r="B3595" s="430">
        <v>1</v>
      </c>
      <c r="C3595" s="430" t="s">
        <v>4263</v>
      </c>
      <c r="D3595" s="430" t="s">
        <v>3791</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4262</v>
      </c>
      <c r="B3596" s="430">
        <v>1</v>
      </c>
      <c r="C3596" s="430" t="s">
        <v>4263</v>
      </c>
      <c r="D3596" s="430" t="s">
        <v>3793</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4262</v>
      </c>
      <c r="B3597" s="430">
        <v>1</v>
      </c>
      <c r="C3597" s="430" t="s">
        <v>4263</v>
      </c>
      <c r="D3597" s="430" t="s">
        <v>3795</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4262</v>
      </c>
      <c r="B3598" s="430">
        <v>1</v>
      </c>
      <c r="C3598" s="430" t="s">
        <v>4263</v>
      </c>
      <c r="D3598" s="430" t="s">
        <v>3797</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4262</v>
      </c>
      <c r="B3599" s="430">
        <v>1</v>
      </c>
      <c r="C3599" s="430" t="s">
        <v>4263</v>
      </c>
      <c r="D3599" s="430" t="s">
        <v>3799</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4262</v>
      </c>
      <c r="B3600" s="430">
        <v>1</v>
      </c>
      <c r="C3600" s="430" t="s">
        <v>4263</v>
      </c>
      <c r="D3600" s="430" t="s">
        <v>3801</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4262</v>
      </c>
      <c r="B3601" s="430">
        <v>1</v>
      </c>
      <c r="C3601" s="430" t="s">
        <v>4263</v>
      </c>
      <c r="D3601" s="430" t="s">
        <v>3803</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4262</v>
      </c>
      <c r="B3602" s="430">
        <v>1</v>
      </c>
      <c r="C3602" s="430" t="s">
        <v>4263</v>
      </c>
      <c r="D3602" s="430" t="s">
        <v>3805</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4262</v>
      </c>
      <c r="B3603" s="430">
        <v>1</v>
      </c>
      <c r="C3603" s="430" t="s">
        <v>4263</v>
      </c>
      <c r="D3603" s="430" t="s">
        <v>3807</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4262</v>
      </c>
      <c r="B3604" s="430">
        <v>1</v>
      </c>
      <c r="C3604" s="430" t="s">
        <v>4263</v>
      </c>
      <c r="D3604" s="430" t="s">
        <v>3809</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4262</v>
      </c>
      <c r="B3605" s="430">
        <v>1</v>
      </c>
      <c r="C3605" s="430" t="s">
        <v>4263</v>
      </c>
      <c r="D3605" s="430" t="s">
        <v>3811</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4262</v>
      </c>
      <c r="B3606" s="430">
        <v>1</v>
      </c>
      <c r="C3606" s="430" t="s">
        <v>4263</v>
      </c>
      <c r="D3606" s="430" t="s">
        <v>4139</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4262</v>
      </c>
      <c r="B3607" s="430">
        <v>1</v>
      </c>
      <c r="C3607" s="430" t="s">
        <v>4263</v>
      </c>
      <c r="D3607" s="430" t="s">
        <v>3813</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4262</v>
      </c>
      <c r="B3608" s="430">
        <v>1</v>
      </c>
      <c r="C3608" s="430" t="s">
        <v>4263</v>
      </c>
      <c r="D3608" s="430" t="s">
        <v>3815</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4262</v>
      </c>
      <c r="B3609" s="430">
        <v>1</v>
      </c>
      <c r="C3609" s="430" t="s">
        <v>4263</v>
      </c>
      <c r="D3609" s="430" t="s">
        <v>3817</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4262</v>
      </c>
      <c r="B3610" s="430">
        <v>1</v>
      </c>
      <c r="C3610" s="430" t="s">
        <v>4263</v>
      </c>
      <c r="D3610" s="430" t="s">
        <v>3819</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4262</v>
      </c>
      <c r="B3611" s="430">
        <v>1</v>
      </c>
      <c r="C3611" s="430" t="s">
        <v>4263</v>
      </c>
      <c r="D3611" s="430" t="s">
        <v>521</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4262</v>
      </c>
      <c r="B3612" s="430">
        <v>1</v>
      </c>
      <c r="C3612" s="430" t="s">
        <v>4263</v>
      </c>
      <c r="D3612" s="430" t="s">
        <v>3822</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4262</v>
      </c>
      <c r="B3613" s="430">
        <v>1</v>
      </c>
      <c r="C3613" s="430" t="s">
        <v>4263</v>
      </c>
      <c r="D3613" s="430" t="s">
        <v>3824</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4262</v>
      </c>
      <c r="B3614" s="430">
        <v>1</v>
      </c>
      <c r="C3614" s="430" t="s">
        <v>4263</v>
      </c>
      <c r="D3614" s="430" t="s">
        <v>3826</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4262</v>
      </c>
      <c r="B3615" s="430">
        <v>1</v>
      </c>
      <c r="C3615" s="430" t="s">
        <v>4263</v>
      </c>
      <c r="D3615" s="430" t="s">
        <v>3828</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4262</v>
      </c>
      <c r="B3616" s="430">
        <v>1</v>
      </c>
      <c r="C3616" s="430" t="s">
        <v>4263</v>
      </c>
      <c r="D3616" s="430" t="s">
        <v>3830</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4262</v>
      </c>
      <c r="B3617" s="430">
        <v>1</v>
      </c>
      <c r="C3617" s="430" t="s">
        <v>4263</v>
      </c>
      <c r="D3617" s="430" t="s">
        <v>3832</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4262</v>
      </c>
      <c r="B3618" s="430">
        <v>1</v>
      </c>
      <c r="C3618" s="430" t="s">
        <v>4263</v>
      </c>
      <c r="D3618" s="430" t="s">
        <v>3834</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4262</v>
      </c>
      <c r="B3619" s="430">
        <v>1</v>
      </c>
      <c r="C3619" s="430" t="s">
        <v>4263</v>
      </c>
      <c r="D3619" s="430" t="s">
        <v>3836</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4262</v>
      </c>
      <c r="B3620" s="430">
        <v>1</v>
      </c>
      <c r="C3620" s="430" t="s">
        <v>4263</v>
      </c>
      <c r="D3620" s="430" t="s">
        <v>3838</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4262</v>
      </c>
      <c r="B3621" s="430">
        <v>1</v>
      </c>
      <c r="C3621" s="430" t="s">
        <v>4263</v>
      </c>
      <c r="D3621" s="430" t="s">
        <v>4140</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4262</v>
      </c>
      <c r="B3622" s="430">
        <v>1</v>
      </c>
      <c r="C3622" s="430" t="s">
        <v>4263</v>
      </c>
      <c r="D3622" s="430" t="s">
        <v>3840</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4262</v>
      </c>
      <c r="B3623" s="430">
        <v>1</v>
      </c>
      <c r="C3623" s="430" t="s">
        <v>4263</v>
      </c>
      <c r="D3623" s="430" t="s">
        <v>3842</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4262</v>
      </c>
      <c r="B3624" s="430">
        <v>1</v>
      </c>
      <c r="C3624" s="430" t="s">
        <v>4263</v>
      </c>
      <c r="D3624" s="430" t="s">
        <v>3844</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4262</v>
      </c>
      <c r="B3625" s="430">
        <v>1</v>
      </c>
      <c r="C3625" s="430" t="s">
        <v>4263</v>
      </c>
      <c r="D3625" s="430" t="s">
        <v>3846</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4262</v>
      </c>
      <c r="B3626" s="430">
        <v>1</v>
      </c>
      <c r="C3626" s="430" t="s">
        <v>4263</v>
      </c>
      <c r="D3626" s="430" t="s">
        <v>3848</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4262</v>
      </c>
      <c r="B3627" s="430">
        <v>1</v>
      </c>
      <c r="C3627" s="430" t="s">
        <v>4263</v>
      </c>
      <c r="D3627" s="430" t="s">
        <v>4141</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4262</v>
      </c>
      <c r="B3628" s="430">
        <v>1</v>
      </c>
      <c r="C3628" s="430" t="s">
        <v>4263</v>
      </c>
      <c r="D3628" s="430" t="s">
        <v>3850</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4262</v>
      </c>
      <c r="B3629" s="430">
        <v>1</v>
      </c>
      <c r="C3629" s="430" t="s">
        <v>4263</v>
      </c>
      <c r="D3629" s="430" t="s">
        <v>3852</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4262</v>
      </c>
      <c r="B3630" s="430">
        <v>1</v>
      </c>
      <c r="C3630" s="430" t="s">
        <v>4263</v>
      </c>
      <c r="D3630" s="430" t="s">
        <v>4142</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4262</v>
      </c>
      <c r="B3631" s="430">
        <v>1</v>
      </c>
      <c r="C3631" s="430" t="s">
        <v>4263</v>
      </c>
      <c r="D3631" s="430" t="s">
        <v>3854</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4262</v>
      </c>
      <c r="B3632" s="430">
        <v>1</v>
      </c>
      <c r="C3632" s="430" t="s">
        <v>4263</v>
      </c>
      <c r="D3632" s="430" t="s">
        <v>3856</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4262</v>
      </c>
      <c r="B3633" s="430">
        <v>1</v>
      </c>
      <c r="C3633" s="430" t="s">
        <v>4263</v>
      </c>
      <c r="D3633" s="430" t="s">
        <v>3858</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4262</v>
      </c>
      <c r="B3634" s="430">
        <v>1</v>
      </c>
      <c r="C3634" s="430" t="s">
        <v>4263</v>
      </c>
      <c r="D3634" s="430" t="s">
        <v>3860</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4262</v>
      </c>
      <c r="B3635" s="430">
        <v>1</v>
      </c>
      <c r="C3635" s="430" t="s">
        <v>4263</v>
      </c>
      <c r="D3635" s="430" t="s">
        <v>3862</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4264</v>
      </c>
      <c r="B3636" s="430">
        <v>1</v>
      </c>
      <c r="C3636" s="430" t="s">
        <v>4265</v>
      </c>
      <c r="D3636" s="430" t="s">
        <v>3765</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4264</v>
      </c>
      <c r="B3637" s="430">
        <v>1</v>
      </c>
      <c r="C3637" s="430" t="s">
        <v>4265</v>
      </c>
      <c r="D3637" s="430" t="s">
        <v>3767</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4264</v>
      </c>
      <c r="B3638" s="430">
        <v>1</v>
      </c>
      <c r="C3638" s="430" t="s">
        <v>4265</v>
      </c>
      <c r="D3638" s="430" t="s">
        <v>3769</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4264</v>
      </c>
      <c r="B3639" s="430">
        <v>1</v>
      </c>
      <c r="C3639" s="430" t="s">
        <v>4265</v>
      </c>
      <c r="D3639" s="430" t="s">
        <v>4137</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4264</v>
      </c>
      <c r="B3640" s="430">
        <v>1</v>
      </c>
      <c r="C3640" s="430" t="s">
        <v>4265</v>
      </c>
      <c r="D3640" s="430" t="s">
        <v>3771</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4264</v>
      </c>
      <c r="B3641" s="430">
        <v>1</v>
      </c>
      <c r="C3641" s="430" t="s">
        <v>4265</v>
      </c>
      <c r="D3641" s="430" t="s">
        <v>3773</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4264</v>
      </c>
      <c r="B3642" s="430">
        <v>1</v>
      </c>
      <c r="C3642" s="430" t="s">
        <v>4265</v>
      </c>
      <c r="D3642" s="430" t="s">
        <v>485</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4264</v>
      </c>
      <c r="B3643" s="430">
        <v>1</v>
      </c>
      <c r="C3643" s="430" t="s">
        <v>4265</v>
      </c>
      <c r="D3643" s="430" t="s">
        <v>3776</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4264</v>
      </c>
      <c r="B3644" s="430">
        <v>1</v>
      </c>
      <c r="C3644" s="430" t="s">
        <v>4265</v>
      </c>
      <c r="D3644" s="430" t="s">
        <v>3778</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4264</v>
      </c>
      <c r="B3645" s="430">
        <v>1</v>
      </c>
      <c r="C3645" s="430" t="s">
        <v>4265</v>
      </c>
      <c r="D3645" s="430" t="s">
        <v>3779</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4264</v>
      </c>
      <c r="B3646" s="430">
        <v>1</v>
      </c>
      <c r="C3646" s="430" t="s">
        <v>4265</v>
      </c>
      <c r="D3646" s="430" t="s">
        <v>3781</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4264</v>
      </c>
      <c r="B3647" s="430">
        <v>1</v>
      </c>
      <c r="C3647" s="430" t="s">
        <v>4265</v>
      </c>
      <c r="D3647" s="430" t="s">
        <v>4197</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4264</v>
      </c>
      <c r="B3648" s="430">
        <v>1</v>
      </c>
      <c r="C3648" s="430" t="s">
        <v>4265</v>
      </c>
      <c r="D3648" s="430" t="s">
        <v>3783</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4264</v>
      </c>
      <c r="B3649" s="430">
        <v>1</v>
      </c>
      <c r="C3649" s="430" t="s">
        <v>4265</v>
      </c>
      <c r="D3649" s="430" t="s">
        <v>4138</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4264</v>
      </c>
      <c r="B3650" s="430">
        <v>1</v>
      </c>
      <c r="C3650" s="430" t="s">
        <v>4265</v>
      </c>
      <c r="D3650" s="430" t="s">
        <v>3785</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4264</v>
      </c>
      <c r="B3651" s="430">
        <v>1</v>
      </c>
      <c r="C3651" s="430" t="s">
        <v>4265</v>
      </c>
      <c r="D3651" s="430" t="s">
        <v>3787</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4264</v>
      </c>
      <c r="B3652" s="430">
        <v>1</v>
      </c>
      <c r="C3652" s="430" t="s">
        <v>4265</v>
      </c>
      <c r="D3652" s="430" t="s">
        <v>3789</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4264</v>
      </c>
      <c r="B3653" s="430">
        <v>1</v>
      </c>
      <c r="C3653" s="430" t="s">
        <v>4265</v>
      </c>
      <c r="D3653" s="430" t="s">
        <v>3791</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4264</v>
      </c>
      <c r="B3654" s="430">
        <v>1</v>
      </c>
      <c r="C3654" s="430" t="s">
        <v>4265</v>
      </c>
      <c r="D3654" s="430" t="s">
        <v>3793</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4264</v>
      </c>
      <c r="B3655" s="430">
        <v>1</v>
      </c>
      <c r="C3655" s="430" t="s">
        <v>4265</v>
      </c>
      <c r="D3655" s="430" t="s">
        <v>3795</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4264</v>
      </c>
      <c r="B3656" s="430">
        <v>1</v>
      </c>
      <c r="C3656" s="430" t="s">
        <v>4265</v>
      </c>
      <c r="D3656" s="430" t="s">
        <v>3797</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4264</v>
      </c>
      <c r="B3657" s="430">
        <v>1</v>
      </c>
      <c r="C3657" s="430" t="s">
        <v>4265</v>
      </c>
      <c r="D3657" s="430" t="s">
        <v>3799</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4264</v>
      </c>
      <c r="B3658" s="430">
        <v>1</v>
      </c>
      <c r="C3658" s="430" t="s">
        <v>4265</v>
      </c>
      <c r="D3658" s="430" t="s">
        <v>3801</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4264</v>
      </c>
      <c r="B3659" s="430">
        <v>1</v>
      </c>
      <c r="C3659" s="430" t="s">
        <v>4265</v>
      </c>
      <c r="D3659" s="430" t="s">
        <v>3803</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4264</v>
      </c>
      <c r="B3660" s="430">
        <v>1</v>
      </c>
      <c r="C3660" s="430" t="s">
        <v>4265</v>
      </c>
      <c r="D3660" s="430" t="s">
        <v>3805</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4264</v>
      </c>
      <c r="B3661" s="430">
        <v>1</v>
      </c>
      <c r="C3661" s="430" t="s">
        <v>4265</v>
      </c>
      <c r="D3661" s="430" t="s">
        <v>4198</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4264</v>
      </c>
      <c r="B3662" s="430">
        <v>1</v>
      </c>
      <c r="C3662" s="430" t="s">
        <v>4265</v>
      </c>
      <c r="D3662" s="430" t="s">
        <v>3807</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4264</v>
      </c>
      <c r="B3663" s="430">
        <v>1</v>
      </c>
      <c r="C3663" s="430" t="s">
        <v>4265</v>
      </c>
      <c r="D3663" s="430" t="s">
        <v>3809</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4264</v>
      </c>
      <c r="B3664" s="430">
        <v>1</v>
      </c>
      <c r="C3664" s="430" t="s">
        <v>4265</v>
      </c>
      <c r="D3664" s="430" t="s">
        <v>3811</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4264</v>
      </c>
      <c r="B3665" s="430">
        <v>1</v>
      </c>
      <c r="C3665" s="430" t="s">
        <v>4265</v>
      </c>
      <c r="D3665" s="430" t="s">
        <v>4139</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4264</v>
      </c>
      <c r="B3666" s="430">
        <v>1</v>
      </c>
      <c r="C3666" s="430" t="s">
        <v>4265</v>
      </c>
      <c r="D3666" s="430" t="s">
        <v>3813</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4264</v>
      </c>
      <c r="B3667" s="430">
        <v>1</v>
      </c>
      <c r="C3667" s="430" t="s">
        <v>4265</v>
      </c>
      <c r="D3667" s="430" t="s">
        <v>3815</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4264</v>
      </c>
      <c r="B3668" s="430">
        <v>1</v>
      </c>
      <c r="C3668" s="430" t="s">
        <v>4265</v>
      </c>
      <c r="D3668" s="430" t="s">
        <v>3817</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4264</v>
      </c>
      <c r="B3669" s="430">
        <v>1</v>
      </c>
      <c r="C3669" s="430" t="s">
        <v>4265</v>
      </c>
      <c r="D3669" s="430" t="s">
        <v>3819</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4264</v>
      </c>
      <c r="B3670" s="430">
        <v>1</v>
      </c>
      <c r="C3670" s="430" t="s">
        <v>4265</v>
      </c>
      <c r="D3670" s="430" t="s">
        <v>521</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4264</v>
      </c>
      <c r="B3671" s="430">
        <v>1</v>
      </c>
      <c r="C3671" s="430" t="s">
        <v>4265</v>
      </c>
      <c r="D3671" s="430" t="s">
        <v>3822</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4264</v>
      </c>
      <c r="B3672" s="430">
        <v>1</v>
      </c>
      <c r="C3672" s="430" t="s">
        <v>4265</v>
      </c>
      <c r="D3672" s="430" t="s">
        <v>3824</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4264</v>
      </c>
      <c r="B3673" s="430">
        <v>1</v>
      </c>
      <c r="C3673" s="430" t="s">
        <v>4265</v>
      </c>
      <c r="D3673" s="430" t="s">
        <v>3826</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4264</v>
      </c>
      <c r="B3674" s="430">
        <v>1</v>
      </c>
      <c r="C3674" s="430" t="s">
        <v>4265</v>
      </c>
      <c r="D3674" s="430" t="s">
        <v>3828</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4264</v>
      </c>
      <c r="B3675" s="430">
        <v>1</v>
      </c>
      <c r="C3675" s="430" t="s">
        <v>4265</v>
      </c>
      <c r="D3675" s="430" t="s">
        <v>3830</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4264</v>
      </c>
      <c r="B3676" s="430">
        <v>1</v>
      </c>
      <c r="C3676" s="430" t="s">
        <v>4265</v>
      </c>
      <c r="D3676" s="430" t="s">
        <v>3832</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4264</v>
      </c>
      <c r="B3677" s="430">
        <v>1</v>
      </c>
      <c r="C3677" s="430" t="s">
        <v>4265</v>
      </c>
      <c r="D3677" s="430" t="s">
        <v>3834</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4264</v>
      </c>
      <c r="B3678" s="430">
        <v>1</v>
      </c>
      <c r="C3678" s="430" t="s">
        <v>4265</v>
      </c>
      <c r="D3678" s="430" t="s">
        <v>3836</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4264</v>
      </c>
      <c r="B3679" s="430">
        <v>1</v>
      </c>
      <c r="C3679" s="430" t="s">
        <v>4265</v>
      </c>
      <c r="D3679" s="430" t="s">
        <v>3838</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4264</v>
      </c>
      <c r="B3680" s="430">
        <v>1</v>
      </c>
      <c r="C3680" s="430" t="s">
        <v>4265</v>
      </c>
      <c r="D3680" s="430" t="s">
        <v>4140</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4264</v>
      </c>
      <c r="B3681" s="430">
        <v>1</v>
      </c>
      <c r="C3681" s="430" t="s">
        <v>4265</v>
      </c>
      <c r="D3681" s="430" t="s">
        <v>4199</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4264</v>
      </c>
      <c r="B3682" s="430">
        <v>1</v>
      </c>
      <c r="C3682" s="430" t="s">
        <v>4265</v>
      </c>
      <c r="D3682" s="430" t="s">
        <v>3840</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4264</v>
      </c>
      <c r="B3683" s="430">
        <v>1</v>
      </c>
      <c r="C3683" s="430" t="s">
        <v>4265</v>
      </c>
      <c r="D3683" s="430" t="s">
        <v>3842</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4264</v>
      </c>
      <c r="B3684" s="430">
        <v>1</v>
      </c>
      <c r="C3684" s="430" t="s">
        <v>4265</v>
      </c>
      <c r="D3684" s="430" t="s">
        <v>3844</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4264</v>
      </c>
      <c r="B3685" s="430">
        <v>1</v>
      </c>
      <c r="C3685" s="430" t="s">
        <v>4265</v>
      </c>
      <c r="D3685" s="430" t="s">
        <v>3846</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4264</v>
      </c>
      <c r="B3686" s="430">
        <v>1</v>
      </c>
      <c r="C3686" s="430" t="s">
        <v>4265</v>
      </c>
      <c r="D3686" s="430" t="s">
        <v>3848</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4264</v>
      </c>
      <c r="B3687" s="430">
        <v>1</v>
      </c>
      <c r="C3687" s="430" t="s">
        <v>4265</v>
      </c>
      <c r="D3687" s="430" t="s">
        <v>3850</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4264</v>
      </c>
      <c r="B3688" s="430">
        <v>1</v>
      </c>
      <c r="C3688" s="430" t="s">
        <v>4265</v>
      </c>
      <c r="D3688" s="430" t="s">
        <v>3852</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4264</v>
      </c>
      <c r="B3689" s="430">
        <v>1</v>
      </c>
      <c r="C3689" s="430" t="s">
        <v>4265</v>
      </c>
      <c r="D3689" s="430" t="s">
        <v>4142</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4264</v>
      </c>
      <c r="B3690" s="430">
        <v>1</v>
      </c>
      <c r="C3690" s="430" t="s">
        <v>4265</v>
      </c>
      <c r="D3690" s="430" t="s">
        <v>3854</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4264</v>
      </c>
      <c r="B3691" s="430">
        <v>1</v>
      </c>
      <c r="C3691" s="430" t="s">
        <v>4265</v>
      </c>
      <c r="D3691" s="430" t="s">
        <v>3856</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4264</v>
      </c>
      <c r="B3692" s="430">
        <v>1</v>
      </c>
      <c r="C3692" s="430" t="s">
        <v>4265</v>
      </c>
      <c r="D3692" s="430" t="s">
        <v>3858</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4264</v>
      </c>
      <c r="B3693" s="430">
        <v>1</v>
      </c>
      <c r="C3693" s="430" t="s">
        <v>4265</v>
      </c>
      <c r="D3693" s="430" t="s">
        <v>3860</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4264</v>
      </c>
      <c r="B3694" s="430">
        <v>1</v>
      </c>
      <c r="C3694" s="430" t="s">
        <v>4265</v>
      </c>
      <c r="D3694" s="430" t="s">
        <v>3862</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4266</v>
      </c>
      <c r="B3695" s="430">
        <v>1</v>
      </c>
      <c r="C3695" s="430" t="s">
        <v>4267</v>
      </c>
      <c r="D3695" s="430" t="s">
        <v>3765</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4266</v>
      </c>
      <c r="B3696" s="430">
        <v>1</v>
      </c>
      <c r="C3696" s="430" t="s">
        <v>4267</v>
      </c>
      <c r="D3696" s="430" t="s">
        <v>3767</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4266</v>
      </c>
      <c r="B3697" s="430">
        <v>1</v>
      </c>
      <c r="C3697" s="430" t="s">
        <v>4267</v>
      </c>
      <c r="D3697" s="430" t="s">
        <v>3769</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4266</v>
      </c>
      <c r="B3698" s="430">
        <v>1</v>
      </c>
      <c r="C3698" s="430" t="s">
        <v>4267</v>
      </c>
      <c r="D3698" s="430" t="s">
        <v>4137</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4266</v>
      </c>
      <c r="B3699" s="430">
        <v>1</v>
      </c>
      <c r="C3699" s="430" t="s">
        <v>4267</v>
      </c>
      <c r="D3699" s="430" t="s">
        <v>3771</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4266</v>
      </c>
      <c r="B3700" s="430">
        <v>1</v>
      </c>
      <c r="C3700" s="430" t="s">
        <v>4267</v>
      </c>
      <c r="D3700" s="430" t="s">
        <v>3773</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4266</v>
      </c>
      <c r="B3701" s="430">
        <v>1</v>
      </c>
      <c r="C3701" s="430" t="s">
        <v>4267</v>
      </c>
      <c r="D3701" s="430" t="s">
        <v>485</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4266</v>
      </c>
      <c r="B3702" s="430">
        <v>1</v>
      </c>
      <c r="C3702" s="430" t="s">
        <v>4267</v>
      </c>
      <c r="D3702" s="430" t="s">
        <v>3776</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4266</v>
      </c>
      <c r="B3703" s="430">
        <v>1</v>
      </c>
      <c r="C3703" s="430" t="s">
        <v>4267</v>
      </c>
      <c r="D3703" s="430" t="s">
        <v>3778</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4266</v>
      </c>
      <c r="B3704" s="430">
        <v>1</v>
      </c>
      <c r="C3704" s="430" t="s">
        <v>4267</v>
      </c>
      <c r="D3704" s="430" t="s">
        <v>3779</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4266</v>
      </c>
      <c r="B3705" s="430">
        <v>1</v>
      </c>
      <c r="C3705" s="430" t="s">
        <v>4267</v>
      </c>
      <c r="D3705" s="430" t="s">
        <v>3781</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4266</v>
      </c>
      <c r="B3706" s="430">
        <v>1</v>
      </c>
      <c r="C3706" s="430" t="s">
        <v>4267</v>
      </c>
      <c r="D3706" s="430" t="s">
        <v>3783</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4266</v>
      </c>
      <c r="B3707" s="430">
        <v>1</v>
      </c>
      <c r="C3707" s="430" t="s">
        <v>4267</v>
      </c>
      <c r="D3707" s="430" t="s">
        <v>4138</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4266</v>
      </c>
      <c r="B3708" s="430">
        <v>1</v>
      </c>
      <c r="C3708" s="430" t="s">
        <v>4267</v>
      </c>
      <c r="D3708" s="430" t="s">
        <v>3785</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4266</v>
      </c>
      <c r="B3709" s="430">
        <v>1</v>
      </c>
      <c r="C3709" s="430" t="s">
        <v>4267</v>
      </c>
      <c r="D3709" s="430" t="s">
        <v>3787</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4266</v>
      </c>
      <c r="B3710" s="430">
        <v>1</v>
      </c>
      <c r="C3710" s="430" t="s">
        <v>4267</v>
      </c>
      <c r="D3710" s="430" t="s">
        <v>3789</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4266</v>
      </c>
      <c r="B3711" s="430">
        <v>1</v>
      </c>
      <c r="C3711" s="430" t="s">
        <v>4267</v>
      </c>
      <c r="D3711" s="430" t="s">
        <v>3791</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4266</v>
      </c>
      <c r="B3712" s="430">
        <v>1</v>
      </c>
      <c r="C3712" s="430" t="s">
        <v>4267</v>
      </c>
      <c r="D3712" s="430" t="s">
        <v>3793</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4266</v>
      </c>
      <c r="B3713" s="430">
        <v>1</v>
      </c>
      <c r="C3713" s="430" t="s">
        <v>4267</v>
      </c>
      <c r="D3713" s="430" t="s">
        <v>3795</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4266</v>
      </c>
      <c r="B3714" s="430">
        <v>1</v>
      </c>
      <c r="C3714" s="430" t="s">
        <v>4267</v>
      </c>
      <c r="D3714" s="430" t="s">
        <v>3797</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4266</v>
      </c>
      <c r="B3715" s="430">
        <v>1</v>
      </c>
      <c r="C3715" s="430" t="s">
        <v>4267</v>
      </c>
      <c r="D3715" s="430" t="s">
        <v>3799</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4266</v>
      </c>
      <c r="B3716" s="430">
        <v>1</v>
      </c>
      <c r="C3716" s="430" t="s">
        <v>4267</v>
      </c>
      <c r="D3716" s="430" t="s">
        <v>3801</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4266</v>
      </c>
      <c r="B3717" s="430">
        <v>1</v>
      </c>
      <c r="C3717" s="430" t="s">
        <v>4267</v>
      </c>
      <c r="D3717" s="430" t="s">
        <v>3803</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4266</v>
      </c>
      <c r="B3718" s="430">
        <v>1</v>
      </c>
      <c r="C3718" s="430" t="s">
        <v>4267</v>
      </c>
      <c r="D3718" s="430" t="s">
        <v>3805</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4266</v>
      </c>
      <c r="B3719" s="430">
        <v>1</v>
      </c>
      <c r="C3719" s="430" t="s">
        <v>4267</v>
      </c>
      <c r="D3719" s="430" t="s">
        <v>3807</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4266</v>
      </c>
      <c r="B3720" s="430">
        <v>1</v>
      </c>
      <c r="C3720" s="430" t="s">
        <v>4267</v>
      </c>
      <c r="D3720" s="430" t="s">
        <v>3809</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4266</v>
      </c>
      <c r="B3721" s="430">
        <v>1</v>
      </c>
      <c r="C3721" s="430" t="s">
        <v>4267</v>
      </c>
      <c r="D3721" s="430" t="s">
        <v>3811</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4266</v>
      </c>
      <c r="B3722" s="430">
        <v>1</v>
      </c>
      <c r="C3722" s="430" t="s">
        <v>4267</v>
      </c>
      <c r="D3722" s="430" t="s">
        <v>4139</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4266</v>
      </c>
      <c r="B3723" s="430">
        <v>1</v>
      </c>
      <c r="C3723" s="430" t="s">
        <v>4267</v>
      </c>
      <c r="D3723" s="430" t="s">
        <v>3813</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4266</v>
      </c>
      <c r="B3724" s="430">
        <v>1</v>
      </c>
      <c r="C3724" s="430" t="s">
        <v>4267</v>
      </c>
      <c r="D3724" s="430" t="s">
        <v>3815</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4266</v>
      </c>
      <c r="B3725" s="430">
        <v>1</v>
      </c>
      <c r="C3725" s="430" t="s">
        <v>4267</v>
      </c>
      <c r="D3725" s="430" t="s">
        <v>3817</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4266</v>
      </c>
      <c r="B3726" s="430">
        <v>1</v>
      </c>
      <c r="C3726" s="430" t="s">
        <v>4267</v>
      </c>
      <c r="D3726" s="430" t="s">
        <v>3819</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4266</v>
      </c>
      <c r="B3727" s="430">
        <v>1</v>
      </c>
      <c r="C3727" s="430" t="s">
        <v>4267</v>
      </c>
      <c r="D3727" s="430" t="s">
        <v>521</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4266</v>
      </c>
      <c r="B3728" s="430">
        <v>1</v>
      </c>
      <c r="C3728" s="430" t="s">
        <v>4267</v>
      </c>
      <c r="D3728" s="430" t="s">
        <v>3822</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4266</v>
      </c>
      <c r="B3729" s="430">
        <v>1</v>
      </c>
      <c r="C3729" s="430" t="s">
        <v>4267</v>
      </c>
      <c r="D3729" s="430" t="s">
        <v>3824</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4266</v>
      </c>
      <c r="B3730" s="430">
        <v>1</v>
      </c>
      <c r="C3730" s="430" t="s">
        <v>4267</v>
      </c>
      <c r="D3730" s="430" t="s">
        <v>3826</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4266</v>
      </c>
      <c r="B3731" s="430">
        <v>1</v>
      </c>
      <c r="C3731" s="430" t="s">
        <v>4267</v>
      </c>
      <c r="D3731" s="430" t="s">
        <v>3828</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4266</v>
      </c>
      <c r="B3732" s="430">
        <v>1</v>
      </c>
      <c r="C3732" s="430" t="s">
        <v>4267</v>
      </c>
      <c r="D3732" s="430" t="s">
        <v>3830</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4266</v>
      </c>
      <c r="B3733" s="430">
        <v>1</v>
      </c>
      <c r="C3733" s="430" t="s">
        <v>4267</v>
      </c>
      <c r="D3733" s="430" t="s">
        <v>3832</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4266</v>
      </c>
      <c r="B3734" s="430">
        <v>1</v>
      </c>
      <c r="C3734" s="430" t="s">
        <v>4267</v>
      </c>
      <c r="D3734" s="430" t="s">
        <v>3834</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4266</v>
      </c>
      <c r="B3735" s="430">
        <v>1</v>
      </c>
      <c r="C3735" s="430" t="s">
        <v>4267</v>
      </c>
      <c r="D3735" s="430" t="s">
        <v>3836</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4266</v>
      </c>
      <c r="B3736" s="430">
        <v>1</v>
      </c>
      <c r="C3736" s="430" t="s">
        <v>4267</v>
      </c>
      <c r="D3736" s="430" t="s">
        <v>3838</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4266</v>
      </c>
      <c r="B3737" s="430">
        <v>1</v>
      </c>
      <c r="C3737" s="430" t="s">
        <v>4267</v>
      </c>
      <c r="D3737" s="430" t="s">
        <v>4140</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4266</v>
      </c>
      <c r="B3738" s="430">
        <v>1</v>
      </c>
      <c r="C3738" s="430" t="s">
        <v>4267</v>
      </c>
      <c r="D3738" s="430" t="s">
        <v>3840</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4266</v>
      </c>
      <c r="B3739" s="430">
        <v>1</v>
      </c>
      <c r="C3739" s="430" t="s">
        <v>4267</v>
      </c>
      <c r="D3739" s="430" t="s">
        <v>3842</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4266</v>
      </c>
      <c r="B3740" s="430">
        <v>1</v>
      </c>
      <c r="C3740" s="430" t="s">
        <v>4267</v>
      </c>
      <c r="D3740" s="430" t="s">
        <v>3844</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4266</v>
      </c>
      <c r="B3741" s="430">
        <v>1</v>
      </c>
      <c r="C3741" s="430" t="s">
        <v>4267</v>
      </c>
      <c r="D3741" s="430" t="s">
        <v>3846</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4266</v>
      </c>
      <c r="B3742" s="430">
        <v>1</v>
      </c>
      <c r="C3742" s="430" t="s">
        <v>4267</v>
      </c>
      <c r="D3742" s="430" t="s">
        <v>3848</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4266</v>
      </c>
      <c r="B3743" s="430">
        <v>1</v>
      </c>
      <c r="C3743" s="430" t="s">
        <v>4267</v>
      </c>
      <c r="D3743" s="430" t="s">
        <v>4141</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4266</v>
      </c>
      <c r="B3744" s="430">
        <v>1</v>
      </c>
      <c r="C3744" s="430" t="s">
        <v>4267</v>
      </c>
      <c r="D3744" s="430" t="s">
        <v>3850</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4266</v>
      </c>
      <c r="B3745" s="430">
        <v>1</v>
      </c>
      <c r="C3745" s="430" t="s">
        <v>4267</v>
      </c>
      <c r="D3745" s="430" t="s">
        <v>3852</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4266</v>
      </c>
      <c r="B3746" s="430">
        <v>1</v>
      </c>
      <c r="C3746" s="430" t="s">
        <v>4267</v>
      </c>
      <c r="D3746" s="430" t="s">
        <v>4142</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4266</v>
      </c>
      <c r="B3747" s="430">
        <v>1</v>
      </c>
      <c r="C3747" s="430" t="s">
        <v>4267</v>
      </c>
      <c r="D3747" s="430" t="s">
        <v>3854</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4266</v>
      </c>
      <c r="B3748" s="430">
        <v>1</v>
      </c>
      <c r="C3748" s="430" t="s">
        <v>4267</v>
      </c>
      <c r="D3748" s="430" t="s">
        <v>3856</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4266</v>
      </c>
      <c r="B3749" s="430">
        <v>1</v>
      </c>
      <c r="C3749" s="430" t="s">
        <v>4267</v>
      </c>
      <c r="D3749" s="430" t="s">
        <v>3858</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4266</v>
      </c>
      <c r="B3750" s="430">
        <v>1</v>
      </c>
      <c r="C3750" s="430" t="s">
        <v>4267</v>
      </c>
      <c r="D3750" s="430" t="s">
        <v>3860</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4266</v>
      </c>
      <c r="B3751" s="430">
        <v>1</v>
      </c>
      <c r="C3751" s="430" t="s">
        <v>4267</v>
      </c>
      <c r="D3751" s="430" t="s">
        <v>3862</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4268</v>
      </c>
      <c r="B3752" s="430">
        <v>1</v>
      </c>
      <c r="C3752" s="430" t="s">
        <v>4269</v>
      </c>
      <c r="D3752" s="430" t="s">
        <v>3765</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4268</v>
      </c>
      <c r="B3753" s="430">
        <v>1</v>
      </c>
      <c r="C3753" s="430" t="s">
        <v>4269</v>
      </c>
      <c r="D3753" s="430" t="s">
        <v>3767</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4268</v>
      </c>
      <c r="B3754" s="430">
        <v>1</v>
      </c>
      <c r="C3754" s="430" t="s">
        <v>4269</v>
      </c>
      <c r="D3754" s="430" t="s">
        <v>3769</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4268</v>
      </c>
      <c r="B3755" s="430">
        <v>1</v>
      </c>
      <c r="C3755" s="430" t="s">
        <v>4269</v>
      </c>
      <c r="D3755" s="430" t="s">
        <v>3771</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4268</v>
      </c>
      <c r="B3756" s="430">
        <v>1</v>
      </c>
      <c r="C3756" s="430" t="s">
        <v>4269</v>
      </c>
      <c r="D3756" s="430" t="s">
        <v>3773</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4268</v>
      </c>
      <c r="B3757" s="430">
        <v>1</v>
      </c>
      <c r="C3757" s="430" t="s">
        <v>4269</v>
      </c>
      <c r="D3757" s="430" t="s">
        <v>485</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4268</v>
      </c>
      <c r="B3758" s="430">
        <v>1</v>
      </c>
      <c r="C3758" s="430" t="s">
        <v>4269</v>
      </c>
      <c r="D3758" s="430" t="s">
        <v>3776</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4268</v>
      </c>
      <c r="B3759" s="430">
        <v>1</v>
      </c>
      <c r="C3759" s="430" t="s">
        <v>4269</v>
      </c>
      <c r="D3759" s="430" t="s">
        <v>3778</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4268</v>
      </c>
      <c r="B3760" s="430">
        <v>1</v>
      </c>
      <c r="C3760" s="430" t="s">
        <v>4269</v>
      </c>
      <c r="D3760" s="430" t="s">
        <v>3779</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4268</v>
      </c>
      <c r="B3761" s="430">
        <v>1</v>
      </c>
      <c r="C3761" s="430" t="s">
        <v>4269</v>
      </c>
      <c r="D3761" s="430" t="s">
        <v>3781</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4268</v>
      </c>
      <c r="B3762" s="430">
        <v>1</v>
      </c>
      <c r="C3762" s="430" t="s">
        <v>4269</v>
      </c>
      <c r="D3762" s="430" t="s">
        <v>3783</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4268</v>
      </c>
      <c r="B3763" s="430">
        <v>1</v>
      </c>
      <c r="C3763" s="430" t="s">
        <v>4269</v>
      </c>
      <c r="D3763" s="430" t="s">
        <v>3785</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4268</v>
      </c>
      <c r="B3764" s="430">
        <v>1</v>
      </c>
      <c r="C3764" s="430" t="s">
        <v>4269</v>
      </c>
      <c r="D3764" s="430" t="s">
        <v>3787</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4268</v>
      </c>
      <c r="B3765" s="430">
        <v>1</v>
      </c>
      <c r="C3765" s="430" t="s">
        <v>4269</v>
      </c>
      <c r="D3765" s="430" t="s">
        <v>3789</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4268</v>
      </c>
      <c r="B3766" s="430">
        <v>1</v>
      </c>
      <c r="C3766" s="430" t="s">
        <v>4269</v>
      </c>
      <c r="D3766" s="430" t="s">
        <v>3791</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4268</v>
      </c>
      <c r="B3767" s="430">
        <v>1</v>
      </c>
      <c r="C3767" s="430" t="s">
        <v>4269</v>
      </c>
      <c r="D3767" s="430" t="s">
        <v>3793</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4268</v>
      </c>
      <c r="B3768" s="430">
        <v>1</v>
      </c>
      <c r="C3768" s="430" t="s">
        <v>4269</v>
      </c>
      <c r="D3768" s="430" t="s">
        <v>3795</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4268</v>
      </c>
      <c r="B3769" s="430">
        <v>1</v>
      </c>
      <c r="C3769" s="430" t="s">
        <v>4269</v>
      </c>
      <c r="D3769" s="430" t="s">
        <v>3797</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4268</v>
      </c>
      <c r="B3770" s="430">
        <v>1</v>
      </c>
      <c r="C3770" s="430" t="s">
        <v>4269</v>
      </c>
      <c r="D3770" s="430" t="s">
        <v>3799</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4268</v>
      </c>
      <c r="B3771" s="430">
        <v>1</v>
      </c>
      <c r="C3771" s="430" t="s">
        <v>4269</v>
      </c>
      <c r="D3771" s="430" t="s">
        <v>3801</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4268</v>
      </c>
      <c r="B3772" s="430">
        <v>1</v>
      </c>
      <c r="C3772" s="430" t="s">
        <v>4269</v>
      </c>
      <c r="D3772" s="430" t="s">
        <v>3803</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4268</v>
      </c>
      <c r="B3773" s="430">
        <v>1</v>
      </c>
      <c r="C3773" s="430" t="s">
        <v>4269</v>
      </c>
      <c r="D3773" s="430" t="s">
        <v>3805</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4268</v>
      </c>
      <c r="B3774" s="430">
        <v>1</v>
      </c>
      <c r="C3774" s="430" t="s">
        <v>4269</v>
      </c>
      <c r="D3774" s="430" t="s">
        <v>3807</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4268</v>
      </c>
      <c r="B3775" s="430">
        <v>1</v>
      </c>
      <c r="C3775" s="430" t="s">
        <v>4269</v>
      </c>
      <c r="D3775" s="430" t="s">
        <v>3809</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4268</v>
      </c>
      <c r="B3776" s="430">
        <v>1</v>
      </c>
      <c r="C3776" s="430" t="s">
        <v>4269</v>
      </c>
      <c r="D3776" s="430" t="s">
        <v>3811</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4268</v>
      </c>
      <c r="B3777" s="430">
        <v>1</v>
      </c>
      <c r="C3777" s="430" t="s">
        <v>4269</v>
      </c>
      <c r="D3777" s="430" t="s">
        <v>3813</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4268</v>
      </c>
      <c r="B3778" s="430">
        <v>1</v>
      </c>
      <c r="C3778" s="430" t="s">
        <v>4269</v>
      </c>
      <c r="D3778" s="430" t="s">
        <v>3815</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4268</v>
      </c>
      <c r="B3779" s="430">
        <v>1</v>
      </c>
      <c r="C3779" s="430" t="s">
        <v>4269</v>
      </c>
      <c r="D3779" s="430" t="s">
        <v>3817</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4268</v>
      </c>
      <c r="B3780" s="430">
        <v>1</v>
      </c>
      <c r="C3780" s="430" t="s">
        <v>4269</v>
      </c>
      <c r="D3780" s="430" t="s">
        <v>3819</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4268</v>
      </c>
      <c r="B3781" s="430">
        <v>1</v>
      </c>
      <c r="C3781" s="430" t="s">
        <v>4269</v>
      </c>
      <c r="D3781" s="430" t="s">
        <v>521</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4268</v>
      </c>
      <c r="B3782" s="430">
        <v>1</v>
      </c>
      <c r="C3782" s="430" t="s">
        <v>4269</v>
      </c>
      <c r="D3782" s="430" t="s">
        <v>3822</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4268</v>
      </c>
      <c r="B3783" s="430">
        <v>1</v>
      </c>
      <c r="C3783" s="430" t="s">
        <v>4269</v>
      </c>
      <c r="D3783" s="430" t="s">
        <v>3824</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4268</v>
      </c>
      <c r="B3784" s="430">
        <v>1</v>
      </c>
      <c r="C3784" s="430" t="s">
        <v>4269</v>
      </c>
      <c r="D3784" s="430" t="s">
        <v>3826</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4268</v>
      </c>
      <c r="B3785" s="430">
        <v>1</v>
      </c>
      <c r="C3785" s="430" t="s">
        <v>4269</v>
      </c>
      <c r="D3785" s="430" t="s">
        <v>3828</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4268</v>
      </c>
      <c r="B3786" s="430">
        <v>1</v>
      </c>
      <c r="C3786" s="430" t="s">
        <v>4269</v>
      </c>
      <c r="D3786" s="430" t="s">
        <v>3830</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4268</v>
      </c>
      <c r="B3787" s="430">
        <v>1</v>
      </c>
      <c r="C3787" s="430" t="s">
        <v>4269</v>
      </c>
      <c r="D3787" s="430" t="s">
        <v>3832</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4268</v>
      </c>
      <c r="B3788" s="430">
        <v>1</v>
      </c>
      <c r="C3788" s="430" t="s">
        <v>4269</v>
      </c>
      <c r="D3788" s="430" t="s">
        <v>3834</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4268</v>
      </c>
      <c r="B3789" s="430">
        <v>1</v>
      </c>
      <c r="C3789" s="430" t="s">
        <v>4269</v>
      </c>
      <c r="D3789" s="430" t="s">
        <v>3836</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4268</v>
      </c>
      <c r="B3790" s="430">
        <v>1</v>
      </c>
      <c r="C3790" s="430" t="s">
        <v>4269</v>
      </c>
      <c r="D3790" s="430" t="s">
        <v>3838</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4268</v>
      </c>
      <c r="B3791" s="430">
        <v>1</v>
      </c>
      <c r="C3791" s="430" t="s">
        <v>4269</v>
      </c>
      <c r="D3791" s="430" t="s">
        <v>3840</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4268</v>
      </c>
      <c r="B3792" s="430">
        <v>1</v>
      </c>
      <c r="C3792" s="430" t="s">
        <v>4269</v>
      </c>
      <c r="D3792" s="430" t="s">
        <v>3842</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4268</v>
      </c>
      <c r="B3793" s="430">
        <v>1</v>
      </c>
      <c r="C3793" s="430" t="s">
        <v>4269</v>
      </c>
      <c r="D3793" s="430" t="s">
        <v>3844</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4268</v>
      </c>
      <c r="B3794" s="430">
        <v>1</v>
      </c>
      <c r="C3794" s="430" t="s">
        <v>4269</v>
      </c>
      <c r="D3794" s="430" t="s">
        <v>3846</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4268</v>
      </c>
      <c r="B3795" s="430">
        <v>1</v>
      </c>
      <c r="C3795" s="430" t="s">
        <v>4269</v>
      </c>
      <c r="D3795" s="430" t="s">
        <v>3848</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4268</v>
      </c>
      <c r="B3796" s="430">
        <v>1</v>
      </c>
      <c r="C3796" s="430" t="s">
        <v>4269</v>
      </c>
      <c r="D3796" s="430" t="s">
        <v>3850</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4268</v>
      </c>
      <c r="B3797" s="430">
        <v>1</v>
      </c>
      <c r="C3797" s="430" t="s">
        <v>4269</v>
      </c>
      <c r="D3797" s="430" t="s">
        <v>3852</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4268</v>
      </c>
      <c r="B3798" s="430">
        <v>1</v>
      </c>
      <c r="C3798" s="430" t="s">
        <v>4269</v>
      </c>
      <c r="D3798" s="430" t="s">
        <v>3854</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4268</v>
      </c>
      <c r="B3799" s="430">
        <v>1</v>
      </c>
      <c r="C3799" s="430" t="s">
        <v>4269</v>
      </c>
      <c r="D3799" s="430" t="s">
        <v>3856</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4268</v>
      </c>
      <c r="B3800" s="430">
        <v>1</v>
      </c>
      <c r="C3800" s="430" t="s">
        <v>4269</v>
      </c>
      <c r="D3800" s="430" t="s">
        <v>3858</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4268</v>
      </c>
      <c r="B3801" s="430">
        <v>1</v>
      </c>
      <c r="C3801" s="430" t="s">
        <v>4269</v>
      </c>
      <c r="D3801" s="430" t="s">
        <v>3860</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4268</v>
      </c>
      <c r="B3802" s="430">
        <v>1</v>
      </c>
      <c r="C3802" s="430" t="s">
        <v>4269</v>
      </c>
      <c r="D3802" s="430" t="s">
        <v>3862</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4270</v>
      </c>
      <c r="B3803" s="430">
        <v>1</v>
      </c>
      <c r="C3803" s="430" t="s">
        <v>4271</v>
      </c>
      <c r="D3803" s="430" t="s">
        <v>3765</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4270</v>
      </c>
      <c r="B3804" s="430">
        <v>1</v>
      </c>
      <c r="C3804" s="430" t="s">
        <v>4271</v>
      </c>
      <c r="D3804" s="430" t="s">
        <v>3767</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4270</v>
      </c>
      <c r="B3805" s="430">
        <v>1</v>
      </c>
      <c r="C3805" s="430" t="s">
        <v>4271</v>
      </c>
      <c r="D3805" s="430" t="s">
        <v>3769</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4270</v>
      </c>
      <c r="B3806" s="430">
        <v>1</v>
      </c>
      <c r="C3806" s="430" t="s">
        <v>4271</v>
      </c>
      <c r="D3806" s="430" t="s">
        <v>4137</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4270</v>
      </c>
      <c r="B3807" s="430">
        <v>1</v>
      </c>
      <c r="C3807" s="430" t="s">
        <v>4271</v>
      </c>
      <c r="D3807" s="430" t="s">
        <v>3771</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4270</v>
      </c>
      <c r="B3808" s="430">
        <v>1</v>
      </c>
      <c r="C3808" s="430" t="s">
        <v>4271</v>
      </c>
      <c r="D3808" s="430" t="s">
        <v>3773</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4270</v>
      </c>
      <c r="B3809" s="430">
        <v>1</v>
      </c>
      <c r="C3809" s="430" t="s">
        <v>4271</v>
      </c>
      <c r="D3809" s="430" t="s">
        <v>485</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4270</v>
      </c>
      <c r="B3810" s="430">
        <v>1</v>
      </c>
      <c r="C3810" s="430" t="s">
        <v>4271</v>
      </c>
      <c r="D3810" s="430" t="s">
        <v>3776</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4270</v>
      </c>
      <c r="B3811" s="430">
        <v>1</v>
      </c>
      <c r="C3811" s="430" t="s">
        <v>4271</v>
      </c>
      <c r="D3811" s="430" t="s">
        <v>3778</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4270</v>
      </c>
      <c r="B3812" s="430">
        <v>1</v>
      </c>
      <c r="C3812" s="430" t="s">
        <v>4271</v>
      </c>
      <c r="D3812" s="430" t="s">
        <v>3779</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4270</v>
      </c>
      <c r="B3813" s="430">
        <v>1</v>
      </c>
      <c r="C3813" s="430" t="s">
        <v>4271</v>
      </c>
      <c r="D3813" s="430" t="s">
        <v>3781</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4270</v>
      </c>
      <c r="B3814" s="430">
        <v>1</v>
      </c>
      <c r="C3814" s="430" t="s">
        <v>4271</v>
      </c>
      <c r="D3814" s="430" t="s">
        <v>4197</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4270</v>
      </c>
      <c r="B3815" s="430">
        <v>1</v>
      </c>
      <c r="C3815" s="430" t="s">
        <v>4271</v>
      </c>
      <c r="D3815" s="430" t="s">
        <v>3783</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4270</v>
      </c>
      <c r="B3816" s="430">
        <v>1</v>
      </c>
      <c r="C3816" s="430" t="s">
        <v>4271</v>
      </c>
      <c r="D3816" s="430" t="s">
        <v>4138</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4270</v>
      </c>
      <c r="B3817" s="430">
        <v>1</v>
      </c>
      <c r="C3817" s="430" t="s">
        <v>4271</v>
      </c>
      <c r="D3817" s="430" t="s">
        <v>3785</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4270</v>
      </c>
      <c r="B3818" s="430">
        <v>1</v>
      </c>
      <c r="C3818" s="430" t="s">
        <v>4271</v>
      </c>
      <c r="D3818" s="430" t="s">
        <v>3787</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4270</v>
      </c>
      <c r="B3819" s="430">
        <v>1</v>
      </c>
      <c r="C3819" s="430" t="s">
        <v>4271</v>
      </c>
      <c r="D3819" s="430" t="s">
        <v>3789</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4270</v>
      </c>
      <c r="B3820" s="430">
        <v>1</v>
      </c>
      <c r="C3820" s="430" t="s">
        <v>4271</v>
      </c>
      <c r="D3820" s="430" t="s">
        <v>3791</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4270</v>
      </c>
      <c r="B3821" s="430">
        <v>1</v>
      </c>
      <c r="C3821" s="430" t="s">
        <v>4271</v>
      </c>
      <c r="D3821" s="430" t="s">
        <v>3793</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4270</v>
      </c>
      <c r="B3822" s="430">
        <v>1</v>
      </c>
      <c r="C3822" s="430" t="s">
        <v>4271</v>
      </c>
      <c r="D3822" s="430" t="s">
        <v>3795</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4270</v>
      </c>
      <c r="B3823" s="430">
        <v>1</v>
      </c>
      <c r="C3823" s="430" t="s">
        <v>4271</v>
      </c>
      <c r="D3823" s="430" t="s">
        <v>3797</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4270</v>
      </c>
      <c r="B3824" s="430">
        <v>1</v>
      </c>
      <c r="C3824" s="430" t="s">
        <v>4271</v>
      </c>
      <c r="D3824" s="430" t="s">
        <v>3799</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4270</v>
      </c>
      <c r="B3825" s="430">
        <v>1</v>
      </c>
      <c r="C3825" s="430" t="s">
        <v>4271</v>
      </c>
      <c r="D3825" s="430" t="s">
        <v>3801</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4270</v>
      </c>
      <c r="B3826" s="430">
        <v>1</v>
      </c>
      <c r="C3826" s="430" t="s">
        <v>4271</v>
      </c>
      <c r="D3826" s="430" t="s">
        <v>3803</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4270</v>
      </c>
      <c r="B3827" s="430">
        <v>1</v>
      </c>
      <c r="C3827" s="430" t="s">
        <v>4271</v>
      </c>
      <c r="D3827" s="430" t="s">
        <v>3805</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4270</v>
      </c>
      <c r="B3828" s="430">
        <v>1</v>
      </c>
      <c r="C3828" s="430" t="s">
        <v>4271</v>
      </c>
      <c r="D3828" s="430" t="s">
        <v>4198</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4270</v>
      </c>
      <c r="B3829" s="430">
        <v>1</v>
      </c>
      <c r="C3829" s="430" t="s">
        <v>4271</v>
      </c>
      <c r="D3829" s="430" t="s">
        <v>3807</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4270</v>
      </c>
      <c r="B3830" s="430">
        <v>1</v>
      </c>
      <c r="C3830" s="430" t="s">
        <v>4271</v>
      </c>
      <c r="D3830" s="430" t="s">
        <v>3809</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4270</v>
      </c>
      <c r="B3831" s="430">
        <v>1</v>
      </c>
      <c r="C3831" s="430" t="s">
        <v>4271</v>
      </c>
      <c r="D3831" s="430" t="s">
        <v>3811</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4270</v>
      </c>
      <c r="B3832" s="430">
        <v>1</v>
      </c>
      <c r="C3832" s="430" t="s">
        <v>4271</v>
      </c>
      <c r="D3832" s="430" t="s">
        <v>4139</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4270</v>
      </c>
      <c r="B3833" s="430">
        <v>1</v>
      </c>
      <c r="C3833" s="430" t="s">
        <v>4271</v>
      </c>
      <c r="D3833" s="430" t="s">
        <v>3813</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4270</v>
      </c>
      <c r="B3834" s="430">
        <v>1</v>
      </c>
      <c r="C3834" s="430" t="s">
        <v>4271</v>
      </c>
      <c r="D3834" s="430" t="s">
        <v>3815</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4270</v>
      </c>
      <c r="B3835" s="430">
        <v>1</v>
      </c>
      <c r="C3835" s="430" t="s">
        <v>4271</v>
      </c>
      <c r="D3835" s="430" t="s">
        <v>3817</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4270</v>
      </c>
      <c r="B3836" s="430">
        <v>1</v>
      </c>
      <c r="C3836" s="430" t="s">
        <v>4271</v>
      </c>
      <c r="D3836" s="430" t="s">
        <v>3819</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4270</v>
      </c>
      <c r="B3837" s="430">
        <v>1</v>
      </c>
      <c r="C3837" s="430" t="s">
        <v>4271</v>
      </c>
      <c r="D3837" s="430" t="s">
        <v>521</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4270</v>
      </c>
      <c r="B3838" s="430">
        <v>1</v>
      </c>
      <c r="C3838" s="430" t="s">
        <v>4271</v>
      </c>
      <c r="D3838" s="430" t="s">
        <v>3822</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4270</v>
      </c>
      <c r="B3839" s="430">
        <v>1</v>
      </c>
      <c r="C3839" s="430" t="s">
        <v>4271</v>
      </c>
      <c r="D3839" s="430" t="s">
        <v>3824</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4270</v>
      </c>
      <c r="B3840" s="430">
        <v>1</v>
      </c>
      <c r="C3840" s="430" t="s">
        <v>4271</v>
      </c>
      <c r="D3840" s="430" t="s">
        <v>3826</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4270</v>
      </c>
      <c r="B3841" s="430">
        <v>1</v>
      </c>
      <c r="C3841" s="430" t="s">
        <v>4271</v>
      </c>
      <c r="D3841" s="430" t="s">
        <v>3828</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4270</v>
      </c>
      <c r="B3842" s="430">
        <v>1</v>
      </c>
      <c r="C3842" s="430" t="s">
        <v>4271</v>
      </c>
      <c r="D3842" s="430" t="s">
        <v>3830</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4270</v>
      </c>
      <c r="B3843" s="430">
        <v>1</v>
      </c>
      <c r="C3843" s="430" t="s">
        <v>4271</v>
      </c>
      <c r="D3843" s="430" t="s">
        <v>3832</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4270</v>
      </c>
      <c r="B3844" s="430">
        <v>1</v>
      </c>
      <c r="C3844" s="430" t="s">
        <v>4271</v>
      </c>
      <c r="D3844" s="430" t="s">
        <v>3834</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4270</v>
      </c>
      <c r="B3845" s="430">
        <v>1</v>
      </c>
      <c r="C3845" s="430" t="s">
        <v>4271</v>
      </c>
      <c r="D3845" s="430" t="s">
        <v>3836</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4270</v>
      </c>
      <c r="B3846" s="430">
        <v>1</v>
      </c>
      <c r="C3846" s="430" t="s">
        <v>4271</v>
      </c>
      <c r="D3846" s="430" t="s">
        <v>3838</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4270</v>
      </c>
      <c r="B3847" s="430">
        <v>1</v>
      </c>
      <c r="C3847" s="430" t="s">
        <v>4271</v>
      </c>
      <c r="D3847" s="430" t="s">
        <v>4140</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4270</v>
      </c>
      <c r="B3848" s="430">
        <v>1</v>
      </c>
      <c r="C3848" s="430" t="s">
        <v>4271</v>
      </c>
      <c r="D3848" s="430" t="s">
        <v>4199</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4270</v>
      </c>
      <c r="B3849" s="430">
        <v>1</v>
      </c>
      <c r="C3849" s="430" t="s">
        <v>4271</v>
      </c>
      <c r="D3849" s="430" t="s">
        <v>3840</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4270</v>
      </c>
      <c r="B3850" s="430">
        <v>1</v>
      </c>
      <c r="C3850" s="430" t="s">
        <v>4271</v>
      </c>
      <c r="D3850" s="430" t="s">
        <v>3842</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4270</v>
      </c>
      <c r="B3851" s="430">
        <v>1</v>
      </c>
      <c r="C3851" s="430" t="s">
        <v>4271</v>
      </c>
      <c r="D3851" s="430" t="s">
        <v>3844</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4270</v>
      </c>
      <c r="B3852" s="430">
        <v>1</v>
      </c>
      <c r="C3852" s="430" t="s">
        <v>4271</v>
      </c>
      <c r="D3852" s="430" t="s">
        <v>3846</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4270</v>
      </c>
      <c r="B3853" s="430">
        <v>1</v>
      </c>
      <c r="C3853" s="430" t="s">
        <v>4271</v>
      </c>
      <c r="D3853" s="430" t="s">
        <v>3848</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4270</v>
      </c>
      <c r="B3854" s="430">
        <v>1</v>
      </c>
      <c r="C3854" s="430" t="s">
        <v>4271</v>
      </c>
      <c r="D3854" s="430" t="s">
        <v>3850</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4270</v>
      </c>
      <c r="B3855" s="430">
        <v>1</v>
      </c>
      <c r="C3855" s="430" t="s">
        <v>4271</v>
      </c>
      <c r="D3855" s="430" t="s">
        <v>3852</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4270</v>
      </c>
      <c r="B3856" s="430">
        <v>1</v>
      </c>
      <c r="C3856" s="430" t="s">
        <v>4271</v>
      </c>
      <c r="D3856" s="430" t="s">
        <v>4142</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4270</v>
      </c>
      <c r="B3857" s="430">
        <v>1</v>
      </c>
      <c r="C3857" s="430" t="s">
        <v>4271</v>
      </c>
      <c r="D3857" s="430" t="s">
        <v>3854</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4270</v>
      </c>
      <c r="B3858" s="430">
        <v>1</v>
      </c>
      <c r="C3858" s="430" t="s">
        <v>4271</v>
      </c>
      <c r="D3858" s="430" t="s">
        <v>3856</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4270</v>
      </c>
      <c r="B3859" s="430">
        <v>1</v>
      </c>
      <c r="C3859" s="430" t="s">
        <v>4271</v>
      </c>
      <c r="D3859" s="430" t="s">
        <v>3858</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4270</v>
      </c>
      <c r="B3860" s="430">
        <v>1</v>
      </c>
      <c r="C3860" s="430" t="s">
        <v>4271</v>
      </c>
      <c r="D3860" s="430" t="s">
        <v>3860</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4270</v>
      </c>
      <c r="B3861" s="430">
        <v>1</v>
      </c>
      <c r="C3861" s="430" t="s">
        <v>4271</v>
      </c>
      <c r="D3861" s="430" t="s">
        <v>3862</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4272</v>
      </c>
      <c r="B3862" s="430">
        <v>1</v>
      </c>
      <c r="C3862" s="430" t="s">
        <v>4273</v>
      </c>
      <c r="D3862" s="430" t="s">
        <v>3767</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4272</v>
      </c>
      <c r="B3863" s="430">
        <v>1</v>
      </c>
      <c r="C3863" s="430" t="s">
        <v>4273</v>
      </c>
      <c r="D3863" s="430" t="s">
        <v>3769</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4272</v>
      </c>
      <c r="B3864" s="430">
        <v>1</v>
      </c>
      <c r="C3864" s="430" t="s">
        <v>4273</v>
      </c>
      <c r="D3864" s="430" t="s">
        <v>4137</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4272</v>
      </c>
      <c r="B3865" s="430">
        <v>1</v>
      </c>
      <c r="C3865" s="430" t="s">
        <v>4273</v>
      </c>
      <c r="D3865" s="430" t="s">
        <v>3771</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4272</v>
      </c>
      <c r="B3866" s="430">
        <v>1</v>
      </c>
      <c r="C3866" s="430" t="s">
        <v>4273</v>
      </c>
      <c r="D3866" s="430" t="s">
        <v>3773</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4272</v>
      </c>
      <c r="B3867" s="430">
        <v>1</v>
      </c>
      <c r="C3867" s="430" t="s">
        <v>4273</v>
      </c>
      <c r="D3867" s="430" t="s">
        <v>485</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4272</v>
      </c>
      <c r="B3868" s="430">
        <v>1</v>
      </c>
      <c r="C3868" s="430" t="s">
        <v>4273</v>
      </c>
      <c r="D3868" s="430" t="s">
        <v>3776</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4272</v>
      </c>
      <c r="B3869" s="430">
        <v>1</v>
      </c>
      <c r="C3869" s="430" t="s">
        <v>4273</v>
      </c>
      <c r="D3869" s="430" t="s">
        <v>3779</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4272</v>
      </c>
      <c r="B3870" s="430">
        <v>1</v>
      </c>
      <c r="C3870" s="430" t="s">
        <v>4273</v>
      </c>
      <c r="D3870" s="430" t="s">
        <v>3781</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4272</v>
      </c>
      <c r="B3871" s="430">
        <v>1</v>
      </c>
      <c r="C3871" s="430" t="s">
        <v>4273</v>
      </c>
      <c r="D3871" s="430" t="s">
        <v>3783</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4272</v>
      </c>
      <c r="B3872" s="430">
        <v>1</v>
      </c>
      <c r="C3872" s="430" t="s">
        <v>4273</v>
      </c>
      <c r="D3872" s="430" t="s">
        <v>4138</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4272</v>
      </c>
      <c r="B3873" s="430">
        <v>1</v>
      </c>
      <c r="C3873" s="430" t="s">
        <v>4273</v>
      </c>
      <c r="D3873" s="430" t="s">
        <v>3787</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4272</v>
      </c>
      <c r="B3874" s="430">
        <v>1</v>
      </c>
      <c r="C3874" s="430" t="s">
        <v>4273</v>
      </c>
      <c r="D3874" s="430" t="s">
        <v>3789</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4272</v>
      </c>
      <c r="B3875" s="430">
        <v>1</v>
      </c>
      <c r="C3875" s="430" t="s">
        <v>4273</v>
      </c>
      <c r="D3875" s="430" t="s">
        <v>3791</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4272</v>
      </c>
      <c r="B3876" s="430">
        <v>1</v>
      </c>
      <c r="C3876" s="430" t="s">
        <v>4273</v>
      </c>
      <c r="D3876" s="430" t="s">
        <v>3793</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4272</v>
      </c>
      <c r="B3877" s="430">
        <v>1</v>
      </c>
      <c r="C3877" s="430" t="s">
        <v>4273</v>
      </c>
      <c r="D3877" s="430" t="s">
        <v>3795</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4272</v>
      </c>
      <c r="B3878" s="430">
        <v>1</v>
      </c>
      <c r="C3878" s="430" t="s">
        <v>4273</v>
      </c>
      <c r="D3878" s="430" t="s">
        <v>3797</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4272</v>
      </c>
      <c r="B3879" s="430">
        <v>1</v>
      </c>
      <c r="C3879" s="430" t="s">
        <v>4273</v>
      </c>
      <c r="D3879" s="430" t="s">
        <v>3799</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4272</v>
      </c>
      <c r="B3880" s="430">
        <v>1</v>
      </c>
      <c r="C3880" s="430" t="s">
        <v>4273</v>
      </c>
      <c r="D3880" s="430" t="s">
        <v>3801</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4272</v>
      </c>
      <c r="B3881" s="430">
        <v>1</v>
      </c>
      <c r="C3881" s="430" t="s">
        <v>4273</v>
      </c>
      <c r="D3881" s="430" t="s">
        <v>3803</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4272</v>
      </c>
      <c r="B3882" s="430">
        <v>1</v>
      </c>
      <c r="C3882" s="430" t="s">
        <v>4273</v>
      </c>
      <c r="D3882" s="430" t="s">
        <v>3805</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4272</v>
      </c>
      <c r="B3883" s="430">
        <v>1</v>
      </c>
      <c r="C3883" s="430" t="s">
        <v>4273</v>
      </c>
      <c r="D3883" s="430" t="s">
        <v>3807</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4272</v>
      </c>
      <c r="B3884" s="430">
        <v>1</v>
      </c>
      <c r="C3884" s="430" t="s">
        <v>4273</v>
      </c>
      <c r="D3884" s="430" t="s">
        <v>3809</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4272</v>
      </c>
      <c r="B3885" s="430">
        <v>1</v>
      </c>
      <c r="C3885" s="430" t="s">
        <v>4273</v>
      </c>
      <c r="D3885" s="430" t="s">
        <v>3811</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4272</v>
      </c>
      <c r="B3886" s="430">
        <v>1</v>
      </c>
      <c r="C3886" s="430" t="s">
        <v>4273</v>
      </c>
      <c r="D3886" s="430" t="s">
        <v>4139</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4272</v>
      </c>
      <c r="B3887" s="430">
        <v>1</v>
      </c>
      <c r="C3887" s="430" t="s">
        <v>4273</v>
      </c>
      <c r="D3887" s="430" t="s">
        <v>3813</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4272</v>
      </c>
      <c r="B3888" s="430">
        <v>1</v>
      </c>
      <c r="C3888" s="430" t="s">
        <v>4273</v>
      </c>
      <c r="D3888" s="430" t="s">
        <v>3815</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4272</v>
      </c>
      <c r="B3889" s="430">
        <v>1</v>
      </c>
      <c r="C3889" s="430" t="s">
        <v>4273</v>
      </c>
      <c r="D3889" s="430" t="s">
        <v>3817</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4272</v>
      </c>
      <c r="B3890" s="430">
        <v>1</v>
      </c>
      <c r="C3890" s="430" t="s">
        <v>4273</v>
      </c>
      <c r="D3890" s="430" t="s">
        <v>3819</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4272</v>
      </c>
      <c r="B3891" s="430">
        <v>1</v>
      </c>
      <c r="C3891" s="430" t="s">
        <v>4273</v>
      </c>
      <c r="D3891" s="430" t="s">
        <v>521</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4272</v>
      </c>
      <c r="B3892" s="430">
        <v>1</v>
      </c>
      <c r="C3892" s="430" t="s">
        <v>4273</v>
      </c>
      <c r="D3892" s="430" t="s">
        <v>3822</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4272</v>
      </c>
      <c r="B3893" s="430">
        <v>1</v>
      </c>
      <c r="C3893" s="430" t="s">
        <v>4273</v>
      </c>
      <c r="D3893" s="430" t="s">
        <v>3824</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4272</v>
      </c>
      <c r="B3894" s="430">
        <v>1</v>
      </c>
      <c r="C3894" s="430" t="s">
        <v>4273</v>
      </c>
      <c r="D3894" s="430" t="s">
        <v>3826</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4272</v>
      </c>
      <c r="B3895" s="430">
        <v>1</v>
      </c>
      <c r="C3895" s="430" t="s">
        <v>4273</v>
      </c>
      <c r="D3895" s="430" t="s">
        <v>3828</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4272</v>
      </c>
      <c r="B3896" s="430">
        <v>1</v>
      </c>
      <c r="C3896" s="430" t="s">
        <v>4273</v>
      </c>
      <c r="D3896" s="430" t="s">
        <v>3830</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4272</v>
      </c>
      <c r="B3897" s="430">
        <v>1</v>
      </c>
      <c r="C3897" s="430" t="s">
        <v>4273</v>
      </c>
      <c r="D3897" s="430" t="s">
        <v>3832</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4272</v>
      </c>
      <c r="B3898" s="430">
        <v>1</v>
      </c>
      <c r="C3898" s="430" t="s">
        <v>4273</v>
      </c>
      <c r="D3898" s="430" t="s">
        <v>3834</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4272</v>
      </c>
      <c r="B3899" s="430">
        <v>1</v>
      </c>
      <c r="C3899" s="430" t="s">
        <v>4273</v>
      </c>
      <c r="D3899" s="430" t="s">
        <v>3836</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4272</v>
      </c>
      <c r="B3900" s="430">
        <v>1</v>
      </c>
      <c r="C3900" s="430" t="s">
        <v>4273</v>
      </c>
      <c r="D3900" s="430" t="s">
        <v>3838</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4272</v>
      </c>
      <c r="B3901" s="430">
        <v>1</v>
      </c>
      <c r="C3901" s="430" t="s">
        <v>4273</v>
      </c>
      <c r="D3901" s="430" t="s">
        <v>4140</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4272</v>
      </c>
      <c r="B3902" s="430">
        <v>1</v>
      </c>
      <c r="C3902" s="430" t="s">
        <v>4273</v>
      </c>
      <c r="D3902" s="430" t="s">
        <v>3840</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4272</v>
      </c>
      <c r="B3903" s="430">
        <v>1</v>
      </c>
      <c r="C3903" s="430" t="s">
        <v>4273</v>
      </c>
      <c r="D3903" s="430" t="s">
        <v>3842</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4272</v>
      </c>
      <c r="B3904" s="430">
        <v>1</v>
      </c>
      <c r="C3904" s="430" t="s">
        <v>4273</v>
      </c>
      <c r="D3904" s="430" t="s">
        <v>3844</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4272</v>
      </c>
      <c r="B3905" s="430">
        <v>1</v>
      </c>
      <c r="C3905" s="430" t="s">
        <v>4273</v>
      </c>
      <c r="D3905" s="430" t="s">
        <v>3846</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4272</v>
      </c>
      <c r="B3906" s="430">
        <v>1</v>
      </c>
      <c r="C3906" s="430" t="s">
        <v>4273</v>
      </c>
      <c r="D3906" s="430" t="s">
        <v>3848</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4272</v>
      </c>
      <c r="B3907" s="430">
        <v>1</v>
      </c>
      <c r="C3907" s="430" t="s">
        <v>4273</v>
      </c>
      <c r="D3907" s="430" t="s">
        <v>4141</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4272</v>
      </c>
      <c r="B3908" s="430">
        <v>1</v>
      </c>
      <c r="C3908" s="430" t="s">
        <v>4273</v>
      </c>
      <c r="D3908" s="430" t="s">
        <v>3850</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4272</v>
      </c>
      <c r="B3909" s="430">
        <v>1</v>
      </c>
      <c r="C3909" s="430" t="s">
        <v>4273</v>
      </c>
      <c r="D3909" s="430" t="s">
        <v>3852</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4272</v>
      </c>
      <c r="B3910" s="430">
        <v>1</v>
      </c>
      <c r="C3910" s="430" t="s">
        <v>4273</v>
      </c>
      <c r="D3910" s="430" t="s">
        <v>4142</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4272</v>
      </c>
      <c r="B3911" s="430">
        <v>1</v>
      </c>
      <c r="C3911" s="430" t="s">
        <v>4273</v>
      </c>
      <c r="D3911" s="430" t="s">
        <v>3854</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4272</v>
      </c>
      <c r="B3912" s="430">
        <v>1</v>
      </c>
      <c r="C3912" s="430" t="s">
        <v>4273</v>
      </c>
      <c r="D3912" s="430" t="s">
        <v>3856</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4272</v>
      </c>
      <c r="B3913" s="430">
        <v>1</v>
      </c>
      <c r="C3913" s="430" t="s">
        <v>4273</v>
      </c>
      <c r="D3913" s="430" t="s">
        <v>3858</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4272</v>
      </c>
      <c r="B3914" s="430">
        <v>1</v>
      </c>
      <c r="C3914" s="430" t="s">
        <v>4273</v>
      </c>
      <c r="D3914" s="430" t="s">
        <v>3860</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4272</v>
      </c>
      <c r="B3915" s="430">
        <v>1</v>
      </c>
      <c r="C3915" s="430" t="s">
        <v>4273</v>
      </c>
      <c r="D3915" s="430" t="s">
        <v>3862</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4274</v>
      </c>
      <c r="B3916" s="430">
        <v>1</v>
      </c>
      <c r="C3916" s="430" t="s">
        <v>4275</v>
      </c>
      <c r="D3916" s="430" t="s">
        <v>3765</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4274</v>
      </c>
      <c r="B3917" s="430">
        <v>1</v>
      </c>
      <c r="C3917" s="430" t="s">
        <v>4275</v>
      </c>
      <c r="D3917" s="430" t="s">
        <v>3767</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4274</v>
      </c>
      <c r="B3918" s="430">
        <v>1</v>
      </c>
      <c r="C3918" s="430" t="s">
        <v>4275</v>
      </c>
      <c r="D3918" s="430" t="s">
        <v>3769</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4274</v>
      </c>
      <c r="B3919" s="430">
        <v>1</v>
      </c>
      <c r="C3919" s="430" t="s">
        <v>4275</v>
      </c>
      <c r="D3919" s="430" t="s">
        <v>4137</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4274</v>
      </c>
      <c r="B3920" s="430">
        <v>1</v>
      </c>
      <c r="C3920" s="430" t="s">
        <v>4275</v>
      </c>
      <c r="D3920" s="430" t="s">
        <v>3771</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4274</v>
      </c>
      <c r="B3921" s="430">
        <v>1</v>
      </c>
      <c r="C3921" s="430" t="s">
        <v>4275</v>
      </c>
      <c r="D3921" s="430" t="s">
        <v>3773</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4274</v>
      </c>
      <c r="B3922" s="430">
        <v>1</v>
      </c>
      <c r="C3922" s="430" t="s">
        <v>4275</v>
      </c>
      <c r="D3922" s="430" t="s">
        <v>485</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4274</v>
      </c>
      <c r="B3923" s="430">
        <v>1</v>
      </c>
      <c r="C3923" s="430" t="s">
        <v>4275</v>
      </c>
      <c r="D3923" s="430" t="s">
        <v>3776</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4274</v>
      </c>
      <c r="B3924" s="430">
        <v>1</v>
      </c>
      <c r="C3924" s="430" t="s">
        <v>4275</v>
      </c>
      <c r="D3924" s="430" t="s">
        <v>3778</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4274</v>
      </c>
      <c r="B3925" s="430">
        <v>1</v>
      </c>
      <c r="C3925" s="430" t="s">
        <v>4275</v>
      </c>
      <c r="D3925" s="430" t="s">
        <v>3779</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4274</v>
      </c>
      <c r="B3926" s="430">
        <v>1</v>
      </c>
      <c r="C3926" s="430" t="s">
        <v>4275</v>
      </c>
      <c r="D3926" s="430" t="s">
        <v>3781</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4274</v>
      </c>
      <c r="B3927" s="430">
        <v>1</v>
      </c>
      <c r="C3927" s="430" t="s">
        <v>4275</v>
      </c>
      <c r="D3927" s="430" t="s">
        <v>4151</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4274</v>
      </c>
      <c r="B3928" s="430">
        <v>1</v>
      </c>
      <c r="C3928" s="430" t="s">
        <v>4275</v>
      </c>
      <c r="D3928" s="430" t="s">
        <v>3783</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4274</v>
      </c>
      <c r="B3929" s="430">
        <v>1</v>
      </c>
      <c r="C3929" s="430" t="s">
        <v>4275</v>
      </c>
      <c r="D3929" s="430" t="s">
        <v>4138</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4274</v>
      </c>
      <c r="B3930" s="430">
        <v>1</v>
      </c>
      <c r="C3930" s="430" t="s">
        <v>4275</v>
      </c>
      <c r="D3930" s="430" t="s">
        <v>3785</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4274</v>
      </c>
      <c r="B3931" s="430">
        <v>1</v>
      </c>
      <c r="C3931" s="430" t="s">
        <v>4275</v>
      </c>
      <c r="D3931" s="430" t="s">
        <v>3787</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4274</v>
      </c>
      <c r="B3932" s="430">
        <v>1</v>
      </c>
      <c r="C3932" s="430" t="s">
        <v>4275</v>
      </c>
      <c r="D3932" s="430" t="s">
        <v>3789</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4274</v>
      </c>
      <c r="B3933" s="430">
        <v>1</v>
      </c>
      <c r="C3933" s="430" t="s">
        <v>4275</v>
      </c>
      <c r="D3933" s="430" t="s">
        <v>3791</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4274</v>
      </c>
      <c r="B3934" s="430">
        <v>1</v>
      </c>
      <c r="C3934" s="430" t="s">
        <v>4275</v>
      </c>
      <c r="D3934" s="430" t="s">
        <v>3793</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4274</v>
      </c>
      <c r="B3935" s="430">
        <v>1</v>
      </c>
      <c r="C3935" s="430" t="s">
        <v>4275</v>
      </c>
      <c r="D3935" s="430" t="s">
        <v>3795</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4274</v>
      </c>
      <c r="B3936" s="430">
        <v>1</v>
      </c>
      <c r="C3936" s="430" t="s">
        <v>4275</v>
      </c>
      <c r="D3936" s="430" t="s">
        <v>3797</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4274</v>
      </c>
      <c r="B3937" s="430">
        <v>1</v>
      </c>
      <c r="C3937" s="430" t="s">
        <v>4275</v>
      </c>
      <c r="D3937" s="430" t="s">
        <v>3799</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4274</v>
      </c>
      <c r="B3938" s="430">
        <v>1</v>
      </c>
      <c r="C3938" s="430" t="s">
        <v>4275</v>
      </c>
      <c r="D3938" s="430" t="s">
        <v>3801</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4274</v>
      </c>
      <c r="B3939" s="430">
        <v>1</v>
      </c>
      <c r="C3939" s="430" t="s">
        <v>4275</v>
      </c>
      <c r="D3939" s="430" t="s">
        <v>3803</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4274</v>
      </c>
      <c r="B3940" s="430">
        <v>1</v>
      </c>
      <c r="C3940" s="430" t="s">
        <v>4275</v>
      </c>
      <c r="D3940" s="430" t="s">
        <v>3805</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4274</v>
      </c>
      <c r="B3941" s="430">
        <v>1</v>
      </c>
      <c r="C3941" s="430" t="s">
        <v>4275</v>
      </c>
      <c r="D3941" s="430" t="s">
        <v>3807</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4274</v>
      </c>
      <c r="B3942" s="430">
        <v>1</v>
      </c>
      <c r="C3942" s="430" t="s">
        <v>4275</v>
      </c>
      <c r="D3942" s="430" t="s">
        <v>3809</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4274</v>
      </c>
      <c r="B3943" s="430">
        <v>1</v>
      </c>
      <c r="C3943" s="430" t="s">
        <v>4275</v>
      </c>
      <c r="D3943" s="430" t="s">
        <v>3811</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4274</v>
      </c>
      <c r="B3944" s="430">
        <v>1</v>
      </c>
      <c r="C3944" s="430" t="s">
        <v>4275</v>
      </c>
      <c r="D3944" s="430" t="s">
        <v>4139</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4274</v>
      </c>
      <c r="B3945" s="430">
        <v>1</v>
      </c>
      <c r="C3945" s="430" t="s">
        <v>4275</v>
      </c>
      <c r="D3945" s="430" t="s">
        <v>3813</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4274</v>
      </c>
      <c r="B3946" s="430">
        <v>1</v>
      </c>
      <c r="C3946" s="430" t="s">
        <v>4275</v>
      </c>
      <c r="D3946" s="430" t="s">
        <v>3815</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4274</v>
      </c>
      <c r="B3947" s="430">
        <v>1</v>
      </c>
      <c r="C3947" s="430" t="s">
        <v>4275</v>
      </c>
      <c r="D3947" s="430" t="s">
        <v>3817</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4274</v>
      </c>
      <c r="B3948" s="430">
        <v>1</v>
      </c>
      <c r="C3948" s="430" t="s">
        <v>4275</v>
      </c>
      <c r="D3948" s="430" t="s">
        <v>3819</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4274</v>
      </c>
      <c r="B3949" s="430">
        <v>1</v>
      </c>
      <c r="C3949" s="430" t="s">
        <v>4275</v>
      </c>
      <c r="D3949" s="430" t="s">
        <v>521</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4274</v>
      </c>
      <c r="B3950" s="430">
        <v>1</v>
      </c>
      <c r="C3950" s="430" t="s">
        <v>4275</v>
      </c>
      <c r="D3950" s="430" t="s">
        <v>3822</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4274</v>
      </c>
      <c r="B3951" s="430">
        <v>1</v>
      </c>
      <c r="C3951" s="430" t="s">
        <v>4275</v>
      </c>
      <c r="D3951" s="430" t="s">
        <v>3824</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4274</v>
      </c>
      <c r="B3952" s="430">
        <v>1</v>
      </c>
      <c r="C3952" s="430" t="s">
        <v>4275</v>
      </c>
      <c r="D3952" s="430" t="s">
        <v>3826</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4274</v>
      </c>
      <c r="B3953" s="430">
        <v>1</v>
      </c>
      <c r="C3953" s="430" t="s">
        <v>4275</v>
      </c>
      <c r="D3953" s="430" t="s">
        <v>3828</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4274</v>
      </c>
      <c r="B3954" s="430">
        <v>1</v>
      </c>
      <c r="C3954" s="430" t="s">
        <v>4275</v>
      </c>
      <c r="D3954" s="430" t="s">
        <v>3830</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4274</v>
      </c>
      <c r="B3955" s="430">
        <v>1</v>
      </c>
      <c r="C3955" s="430" t="s">
        <v>4275</v>
      </c>
      <c r="D3955" s="430" t="s">
        <v>3832</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4274</v>
      </c>
      <c r="B3956" s="430">
        <v>1</v>
      </c>
      <c r="C3956" s="430" t="s">
        <v>4275</v>
      </c>
      <c r="D3956" s="430" t="s">
        <v>3834</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4274</v>
      </c>
      <c r="B3957" s="430">
        <v>1</v>
      </c>
      <c r="C3957" s="430" t="s">
        <v>4275</v>
      </c>
      <c r="D3957" s="430" t="s">
        <v>3836</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4274</v>
      </c>
      <c r="B3958" s="430">
        <v>1</v>
      </c>
      <c r="C3958" s="430" t="s">
        <v>4275</v>
      </c>
      <c r="D3958" s="430" t="s">
        <v>3838</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4274</v>
      </c>
      <c r="B3959" s="430">
        <v>1</v>
      </c>
      <c r="C3959" s="430" t="s">
        <v>4275</v>
      </c>
      <c r="D3959" s="430" t="s">
        <v>4140</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4274</v>
      </c>
      <c r="B3960" s="430">
        <v>1</v>
      </c>
      <c r="C3960" s="430" t="s">
        <v>4275</v>
      </c>
      <c r="D3960" s="430" t="s">
        <v>3840</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4274</v>
      </c>
      <c r="B3961" s="430">
        <v>1</v>
      </c>
      <c r="C3961" s="430" t="s">
        <v>4275</v>
      </c>
      <c r="D3961" s="430" t="s">
        <v>3842</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4274</v>
      </c>
      <c r="B3962" s="430">
        <v>1</v>
      </c>
      <c r="C3962" s="430" t="s">
        <v>4275</v>
      </c>
      <c r="D3962" s="430" t="s">
        <v>3844</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4274</v>
      </c>
      <c r="B3963" s="430">
        <v>1</v>
      </c>
      <c r="C3963" s="430" t="s">
        <v>4275</v>
      </c>
      <c r="D3963" s="430" t="s">
        <v>3846</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4274</v>
      </c>
      <c r="B3964" s="430">
        <v>1</v>
      </c>
      <c r="C3964" s="430" t="s">
        <v>4275</v>
      </c>
      <c r="D3964" s="430" t="s">
        <v>3848</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4274</v>
      </c>
      <c r="B3965" s="430">
        <v>1</v>
      </c>
      <c r="C3965" s="430" t="s">
        <v>4275</v>
      </c>
      <c r="D3965" s="430" t="s">
        <v>4141</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4274</v>
      </c>
      <c r="B3966" s="430">
        <v>1</v>
      </c>
      <c r="C3966" s="430" t="s">
        <v>4275</v>
      </c>
      <c r="D3966" s="430" t="s">
        <v>3850</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4274</v>
      </c>
      <c r="B3967" s="430">
        <v>1</v>
      </c>
      <c r="C3967" s="430" t="s">
        <v>4275</v>
      </c>
      <c r="D3967" s="430" t="s">
        <v>3852</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4274</v>
      </c>
      <c r="B3968" s="430">
        <v>1</v>
      </c>
      <c r="C3968" s="430" t="s">
        <v>4275</v>
      </c>
      <c r="D3968" s="430" t="s">
        <v>4142</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4274</v>
      </c>
      <c r="B3969" s="430">
        <v>1</v>
      </c>
      <c r="C3969" s="430" t="s">
        <v>4275</v>
      </c>
      <c r="D3969" s="430" t="s">
        <v>3854</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4274</v>
      </c>
      <c r="B3970" s="430">
        <v>1</v>
      </c>
      <c r="C3970" s="430" t="s">
        <v>4275</v>
      </c>
      <c r="D3970" s="430" t="s">
        <v>3856</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4274</v>
      </c>
      <c r="B3971" s="430">
        <v>1</v>
      </c>
      <c r="C3971" s="430" t="s">
        <v>4275</v>
      </c>
      <c r="D3971" s="430" t="s">
        <v>3858</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4274</v>
      </c>
      <c r="B3972" s="430">
        <v>1</v>
      </c>
      <c r="C3972" s="430" t="s">
        <v>4275</v>
      </c>
      <c r="D3972" s="430" t="s">
        <v>3860</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4274</v>
      </c>
      <c r="B3973" s="430">
        <v>1</v>
      </c>
      <c r="C3973" s="430" t="s">
        <v>4275</v>
      </c>
      <c r="D3973" s="430" t="s">
        <v>3862</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4276</v>
      </c>
      <c r="B3974" s="430">
        <v>1</v>
      </c>
      <c r="C3974" s="430" t="s">
        <v>4277</v>
      </c>
      <c r="D3974" s="430" t="s">
        <v>3765</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4276</v>
      </c>
      <c r="B3975" s="430">
        <v>1</v>
      </c>
      <c r="C3975" s="430" t="s">
        <v>4277</v>
      </c>
      <c r="D3975" s="430" t="s">
        <v>3767</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4276</v>
      </c>
      <c r="B3976" s="430">
        <v>1</v>
      </c>
      <c r="C3976" s="430" t="s">
        <v>4277</v>
      </c>
      <c r="D3976" s="430" t="s">
        <v>3769</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4276</v>
      </c>
      <c r="B3977" s="430">
        <v>1</v>
      </c>
      <c r="C3977" s="430" t="s">
        <v>4277</v>
      </c>
      <c r="D3977" s="430" t="s">
        <v>4137</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4276</v>
      </c>
      <c r="B3978" s="430">
        <v>1</v>
      </c>
      <c r="C3978" s="430" t="s">
        <v>4277</v>
      </c>
      <c r="D3978" s="430" t="s">
        <v>3771</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4276</v>
      </c>
      <c r="B3979" s="430">
        <v>1</v>
      </c>
      <c r="C3979" s="430" t="s">
        <v>4277</v>
      </c>
      <c r="D3979" s="430" t="s">
        <v>3773</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4276</v>
      </c>
      <c r="B3980" s="430">
        <v>1</v>
      </c>
      <c r="C3980" s="430" t="s">
        <v>4277</v>
      </c>
      <c r="D3980" s="430" t="s">
        <v>485</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4276</v>
      </c>
      <c r="B3981" s="430">
        <v>1</v>
      </c>
      <c r="C3981" s="430" t="s">
        <v>4277</v>
      </c>
      <c r="D3981" s="430" t="s">
        <v>3776</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4276</v>
      </c>
      <c r="B3982" s="430">
        <v>1</v>
      </c>
      <c r="C3982" s="430" t="s">
        <v>4277</v>
      </c>
      <c r="D3982" s="430" t="s">
        <v>3778</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4276</v>
      </c>
      <c r="B3983" s="430">
        <v>1</v>
      </c>
      <c r="C3983" s="430" t="s">
        <v>4277</v>
      </c>
      <c r="D3983" s="430" t="s">
        <v>3779</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4276</v>
      </c>
      <c r="B3984" s="430">
        <v>1</v>
      </c>
      <c r="C3984" s="430" t="s">
        <v>4277</v>
      </c>
      <c r="D3984" s="430" t="s">
        <v>3781</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4276</v>
      </c>
      <c r="B3985" s="430">
        <v>1</v>
      </c>
      <c r="C3985" s="430" t="s">
        <v>4277</v>
      </c>
      <c r="D3985" s="430" t="s">
        <v>4151</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4276</v>
      </c>
      <c r="B3986" s="430">
        <v>1</v>
      </c>
      <c r="C3986" s="430" t="s">
        <v>4277</v>
      </c>
      <c r="D3986" s="430" t="s">
        <v>3783</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4276</v>
      </c>
      <c r="B3987" s="430">
        <v>1</v>
      </c>
      <c r="C3987" s="430" t="s">
        <v>4277</v>
      </c>
      <c r="D3987" s="430" t="s">
        <v>4138</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4276</v>
      </c>
      <c r="B3988" s="430">
        <v>1</v>
      </c>
      <c r="C3988" s="430" t="s">
        <v>4277</v>
      </c>
      <c r="D3988" s="430" t="s">
        <v>3785</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4276</v>
      </c>
      <c r="B3989" s="430">
        <v>1</v>
      </c>
      <c r="C3989" s="430" t="s">
        <v>4277</v>
      </c>
      <c r="D3989" s="430" t="s">
        <v>3787</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4276</v>
      </c>
      <c r="B3990" s="430">
        <v>1</v>
      </c>
      <c r="C3990" s="430" t="s">
        <v>4277</v>
      </c>
      <c r="D3990" s="430" t="s">
        <v>3789</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4276</v>
      </c>
      <c r="B3991" s="430">
        <v>1</v>
      </c>
      <c r="C3991" s="430" t="s">
        <v>4277</v>
      </c>
      <c r="D3991" s="430" t="s">
        <v>3791</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4276</v>
      </c>
      <c r="B3992" s="430">
        <v>1</v>
      </c>
      <c r="C3992" s="430" t="s">
        <v>4277</v>
      </c>
      <c r="D3992" s="430" t="s">
        <v>3793</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4276</v>
      </c>
      <c r="B3993" s="430">
        <v>1</v>
      </c>
      <c r="C3993" s="430" t="s">
        <v>4277</v>
      </c>
      <c r="D3993" s="430" t="s">
        <v>3795</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4276</v>
      </c>
      <c r="B3994" s="430">
        <v>1</v>
      </c>
      <c r="C3994" s="430" t="s">
        <v>4277</v>
      </c>
      <c r="D3994" s="430" t="s">
        <v>3797</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4276</v>
      </c>
      <c r="B3995" s="430">
        <v>1</v>
      </c>
      <c r="C3995" s="430" t="s">
        <v>4277</v>
      </c>
      <c r="D3995" s="430" t="s">
        <v>3799</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4276</v>
      </c>
      <c r="B3996" s="430">
        <v>1</v>
      </c>
      <c r="C3996" s="430" t="s">
        <v>4277</v>
      </c>
      <c r="D3996" s="430" t="s">
        <v>3801</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4276</v>
      </c>
      <c r="B3997" s="430">
        <v>1</v>
      </c>
      <c r="C3997" s="430" t="s">
        <v>4277</v>
      </c>
      <c r="D3997" s="430" t="s">
        <v>3803</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4276</v>
      </c>
      <c r="B3998" s="430">
        <v>1</v>
      </c>
      <c r="C3998" s="430" t="s">
        <v>4277</v>
      </c>
      <c r="D3998" s="430" t="s">
        <v>3805</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4276</v>
      </c>
      <c r="B3999" s="430">
        <v>1</v>
      </c>
      <c r="C3999" s="430" t="s">
        <v>4277</v>
      </c>
      <c r="D3999" s="430" t="s">
        <v>3807</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4276</v>
      </c>
      <c r="B4000" s="430">
        <v>1</v>
      </c>
      <c r="C4000" s="430" t="s">
        <v>4277</v>
      </c>
      <c r="D4000" s="430" t="s">
        <v>3809</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4276</v>
      </c>
      <c r="B4001" s="430">
        <v>1</v>
      </c>
      <c r="C4001" s="430" t="s">
        <v>4277</v>
      </c>
      <c r="D4001" s="430" t="s">
        <v>3811</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4276</v>
      </c>
      <c r="B4002" s="430">
        <v>1</v>
      </c>
      <c r="C4002" s="430" t="s">
        <v>4277</v>
      </c>
      <c r="D4002" s="430" t="s">
        <v>4139</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4276</v>
      </c>
      <c r="B4003" s="430">
        <v>1</v>
      </c>
      <c r="C4003" s="430" t="s">
        <v>4277</v>
      </c>
      <c r="D4003" s="430" t="s">
        <v>3813</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4276</v>
      </c>
      <c r="B4004" s="430">
        <v>1</v>
      </c>
      <c r="C4004" s="430" t="s">
        <v>4277</v>
      </c>
      <c r="D4004" s="430" t="s">
        <v>3815</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4276</v>
      </c>
      <c r="B4005" s="430">
        <v>1</v>
      </c>
      <c r="C4005" s="430" t="s">
        <v>4277</v>
      </c>
      <c r="D4005" s="430" t="s">
        <v>3817</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4276</v>
      </c>
      <c r="B4006" s="430">
        <v>1</v>
      </c>
      <c r="C4006" s="430" t="s">
        <v>4277</v>
      </c>
      <c r="D4006" s="430" t="s">
        <v>3819</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4276</v>
      </c>
      <c r="B4007" s="430">
        <v>1</v>
      </c>
      <c r="C4007" s="430" t="s">
        <v>4277</v>
      </c>
      <c r="D4007" s="430" t="s">
        <v>521</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4276</v>
      </c>
      <c r="B4008" s="430">
        <v>1</v>
      </c>
      <c r="C4008" s="430" t="s">
        <v>4277</v>
      </c>
      <c r="D4008" s="430" t="s">
        <v>3822</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4276</v>
      </c>
      <c r="B4009" s="430">
        <v>1</v>
      </c>
      <c r="C4009" s="430" t="s">
        <v>4277</v>
      </c>
      <c r="D4009" s="430" t="s">
        <v>3824</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4276</v>
      </c>
      <c r="B4010" s="430">
        <v>1</v>
      </c>
      <c r="C4010" s="430" t="s">
        <v>4277</v>
      </c>
      <c r="D4010" s="430" t="s">
        <v>3826</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4276</v>
      </c>
      <c r="B4011" s="430">
        <v>1</v>
      </c>
      <c r="C4011" s="430" t="s">
        <v>4277</v>
      </c>
      <c r="D4011" s="430" t="s">
        <v>3828</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4276</v>
      </c>
      <c r="B4012" s="430">
        <v>1</v>
      </c>
      <c r="C4012" s="430" t="s">
        <v>4277</v>
      </c>
      <c r="D4012" s="430" t="s">
        <v>3830</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4276</v>
      </c>
      <c r="B4013" s="430">
        <v>1</v>
      </c>
      <c r="C4013" s="430" t="s">
        <v>4277</v>
      </c>
      <c r="D4013" s="430" t="s">
        <v>3832</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4276</v>
      </c>
      <c r="B4014" s="430">
        <v>1</v>
      </c>
      <c r="C4014" s="430" t="s">
        <v>4277</v>
      </c>
      <c r="D4014" s="430" t="s">
        <v>3834</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4276</v>
      </c>
      <c r="B4015" s="430">
        <v>1</v>
      </c>
      <c r="C4015" s="430" t="s">
        <v>4277</v>
      </c>
      <c r="D4015" s="430" t="s">
        <v>3836</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4276</v>
      </c>
      <c r="B4016" s="430">
        <v>1</v>
      </c>
      <c r="C4016" s="430" t="s">
        <v>4277</v>
      </c>
      <c r="D4016" s="430" t="s">
        <v>3838</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4276</v>
      </c>
      <c r="B4017" s="430">
        <v>1</v>
      </c>
      <c r="C4017" s="430" t="s">
        <v>4277</v>
      </c>
      <c r="D4017" s="430" t="s">
        <v>4140</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4276</v>
      </c>
      <c r="B4018" s="430">
        <v>1</v>
      </c>
      <c r="C4018" s="430" t="s">
        <v>4277</v>
      </c>
      <c r="D4018" s="430" t="s">
        <v>3840</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4276</v>
      </c>
      <c r="B4019" s="430">
        <v>1</v>
      </c>
      <c r="C4019" s="430" t="s">
        <v>4277</v>
      </c>
      <c r="D4019" s="430" t="s">
        <v>3842</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4276</v>
      </c>
      <c r="B4020" s="430">
        <v>1</v>
      </c>
      <c r="C4020" s="430" t="s">
        <v>4277</v>
      </c>
      <c r="D4020" s="430" t="s">
        <v>3844</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4276</v>
      </c>
      <c r="B4021" s="430">
        <v>1</v>
      </c>
      <c r="C4021" s="430" t="s">
        <v>4277</v>
      </c>
      <c r="D4021" s="430" t="s">
        <v>3846</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4276</v>
      </c>
      <c r="B4022" s="430">
        <v>1</v>
      </c>
      <c r="C4022" s="430" t="s">
        <v>4277</v>
      </c>
      <c r="D4022" s="430" t="s">
        <v>3848</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4276</v>
      </c>
      <c r="B4023" s="430">
        <v>1</v>
      </c>
      <c r="C4023" s="430" t="s">
        <v>4277</v>
      </c>
      <c r="D4023" s="430" t="s">
        <v>4141</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4276</v>
      </c>
      <c r="B4024" s="430">
        <v>1</v>
      </c>
      <c r="C4024" s="430" t="s">
        <v>4277</v>
      </c>
      <c r="D4024" s="430" t="s">
        <v>3850</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4276</v>
      </c>
      <c r="B4025" s="430">
        <v>1</v>
      </c>
      <c r="C4025" s="430" t="s">
        <v>4277</v>
      </c>
      <c r="D4025" s="430" t="s">
        <v>3852</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4276</v>
      </c>
      <c r="B4026" s="430">
        <v>1</v>
      </c>
      <c r="C4026" s="430" t="s">
        <v>4277</v>
      </c>
      <c r="D4026" s="430" t="s">
        <v>4142</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4276</v>
      </c>
      <c r="B4027" s="430">
        <v>1</v>
      </c>
      <c r="C4027" s="430" t="s">
        <v>4277</v>
      </c>
      <c r="D4027" s="430" t="s">
        <v>3854</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4276</v>
      </c>
      <c r="B4028" s="430">
        <v>1</v>
      </c>
      <c r="C4028" s="430" t="s">
        <v>4277</v>
      </c>
      <c r="D4028" s="430" t="s">
        <v>3856</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4276</v>
      </c>
      <c r="B4029" s="430">
        <v>1</v>
      </c>
      <c r="C4029" s="430" t="s">
        <v>4277</v>
      </c>
      <c r="D4029" s="430" t="s">
        <v>3858</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4276</v>
      </c>
      <c r="B4030" s="430">
        <v>1</v>
      </c>
      <c r="C4030" s="430" t="s">
        <v>4277</v>
      </c>
      <c r="D4030" s="430" t="s">
        <v>3860</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4276</v>
      </c>
      <c r="B4031" s="430">
        <v>1</v>
      </c>
      <c r="C4031" s="430" t="s">
        <v>4277</v>
      </c>
      <c r="D4031" s="430" t="s">
        <v>3862</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4278</v>
      </c>
      <c r="B4032" s="430">
        <v>1</v>
      </c>
      <c r="C4032" s="430" t="s">
        <v>4279</v>
      </c>
      <c r="D4032" s="430" t="s">
        <v>3765</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4278</v>
      </c>
      <c r="B4033" s="430">
        <v>1</v>
      </c>
      <c r="C4033" s="430" t="s">
        <v>4279</v>
      </c>
      <c r="D4033" s="430" t="s">
        <v>3767</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4278</v>
      </c>
      <c r="B4034" s="430">
        <v>1</v>
      </c>
      <c r="C4034" s="430" t="s">
        <v>4279</v>
      </c>
      <c r="D4034" s="430" t="s">
        <v>3769</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4278</v>
      </c>
      <c r="B4035" s="430">
        <v>1</v>
      </c>
      <c r="C4035" s="430" t="s">
        <v>4279</v>
      </c>
      <c r="D4035" s="430" t="s">
        <v>3771</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4278</v>
      </c>
      <c r="B4036" s="430">
        <v>1</v>
      </c>
      <c r="C4036" s="430" t="s">
        <v>4279</v>
      </c>
      <c r="D4036" s="430" t="s">
        <v>3773</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4278</v>
      </c>
      <c r="B4037" s="430">
        <v>1</v>
      </c>
      <c r="C4037" s="430" t="s">
        <v>4279</v>
      </c>
      <c r="D4037" s="430" t="s">
        <v>485</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4278</v>
      </c>
      <c r="B4038" s="430">
        <v>1</v>
      </c>
      <c r="C4038" s="430" t="s">
        <v>4279</v>
      </c>
      <c r="D4038" s="430" t="s">
        <v>3776</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4278</v>
      </c>
      <c r="B4039" s="430">
        <v>1</v>
      </c>
      <c r="C4039" s="430" t="s">
        <v>4279</v>
      </c>
      <c r="D4039" s="430" t="s">
        <v>3778</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4278</v>
      </c>
      <c r="B4040" s="430">
        <v>1</v>
      </c>
      <c r="C4040" s="430" t="s">
        <v>4279</v>
      </c>
      <c r="D4040" s="430" t="s">
        <v>3779</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4278</v>
      </c>
      <c r="B4041" s="430">
        <v>1</v>
      </c>
      <c r="C4041" s="430" t="s">
        <v>4279</v>
      </c>
      <c r="D4041" s="430" t="s">
        <v>3781</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4278</v>
      </c>
      <c r="B4042" s="430">
        <v>1</v>
      </c>
      <c r="C4042" s="430" t="s">
        <v>4279</v>
      </c>
      <c r="D4042" s="430" t="s">
        <v>3783</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4278</v>
      </c>
      <c r="B4043" s="430">
        <v>1</v>
      </c>
      <c r="C4043" s="430" t="s">
        <v>4279</v>
      </c>
      <c r="D4043" s="430" t="s">
        <v>3785</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4278</v>
      </c>
      <c r="B4044" s="430">
        <v>1</v>
      </c>
      <c r="C4044" s="430" t="s">
        <v>4279</v>
      </c>
      <c r="D4044" s="430" t="s">
        <v>3787</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4278</v>
      </c>
      <c r="B4045" s="430">
        <v>1</v>
      </c>
      <c r="C4045" s="430" t="s">
        <v>4279</v>
      </c>
      <c r="D4045" s="430" t="s">
        <v>3789</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4278</v>
      </c>
      <c r="B4046" s="430">
        <v>1</v>
      </c>
      <c r="C4046" s="430" t="s">
        <v>4279</v>
      </c>
      <c r="D4046" s="430" t="s">
        <v>3791</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4278</v>
      </c>
      <c r="B4047" s="430">
        <v>1</v>
      </c>
      <c r="C4047" s="430" t="s">
        <v>4279</v>
      </c>
      <c r="D4047" s="430" t="s">
        <v>3793</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4278</v>
      </c>
      <c r="B4048" s="430">
        <v>1</v>
      </c>
      <c r="C4048" s="430" t="s">
        <v>4279</v>
      </c>
      <c r="D4048" s="430" t="s">
        <v>3795</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4278</v>
      </c>
      <c r="B4049" s="430">
        <v>1</v>
      </c>
      <c r="C4049" s="430" t="s">
        <v>4279</v>
      </c>
      <c r="D4049" s="430" t="s">
        <v>3797</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4278</v>
      </c>
      <c r="B4050" s="430">
        <v>1</v>
      </c>
      <c r="C4050" s="430" t="s">
        <v>4279</v>
      </c>
      <c r="D4050" s="430" t="s">
        <v>3799</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4278</v>
      </c>
      <c r="B4051" s="430">
        <v>1</v>
      </c>
      <c r="C4051" s="430" t="s">
        <v>4279</v>
      </c>
      <c r="D4051" s="430" t="s">
        <v>3801</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4278</v>
      </c>
      <c r="B4052" s="430">
        <v>1</v>
      </c>
      <c r="C4052" s="430" t="s">
        <v>4279</v>
      </c>
      <c r="D4052" s="430" t="s">
        <v>3803</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4278</v>
      </c>
      <c r="B4053" s="430">
        <v>1</v>
      </c>
      <c r="C4053" s="430" t="s">
        <v>4279</v>
      </c>
      <c r="D4053" s="430" t="s">
        <v>3805</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4278</v>
      </c>
      <c r="B4054" s="430">
        <v>1</v>
      </c>
      <c r="C4054" s="430" t="s">
        <v>4279</v>
      </c>
      <c r="D4054" s="430" t="s">
        <v>3807</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4278</v>
      </c>
      <c r="B4055" s="430">
        <v>1</v>
      </c>
      <c r="C4055" s="430" t="s">
        <v>4279</v>
      </c>
      <c r="D4055" s="430" t="s">
        <v>3809</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4278</v>
      </c>
      <c r="B4056" s="430">
        <v>1</v>
      </c>
      <c r="C4056" s="430" t="s">
        <v>4279</v>
      </c>
      <c r="D4056" s="430" t="s">
        <v>3811</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4278</v>
      </c>
      <c r="B4057" s="430">
        <v>1</v>
      </c>
      <c r="C4057" s="430" t="s">
        <v>4279</v>
      </c>
      <c r="D4057" s="430" t="s">
        <v>3813</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4278</v>
      </c>
      <c r="B4058" s="430">
        <v>1</v>
      </c>
      <c r="C4058" s="430" t="s">
        <v>4279</v>
      </c>
      <c r="D4058" s="430" t="s">
        <v>3815</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4278</v>
      </c>
      <c r="B4059" s="430">
        <v>1</v>
      </c>
      <c r="C4059" s="430" t="s">
        <v>4279</v>
      </c>
      <c r="D4059" s="430" t="s">
        <v>3817</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4278</v>
      </c>
      <c r="B4060" s="430">
        <v>1</v>
      </c>
      <c r="C4060" s="430" t="s">
        <v>4279</v>
      </c>
      <c r="D4060" s="430" t="s">
        <v>3819</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4278</v>
      </c>
      <c r="B4061" s="430">
        <v>1</v>
      </c>
      <c r="C4061" s="430" t="s">
        <v>4279</v>
      </c>
      <c r="D4061" s="430" t="s">
        <v>521</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4278</v>
      </c>
      <c r="B4062" s="430">
        <v>1</v>
      </c>
      <c r="C4062" s="430" t="s">
        <v>4279</v>
      </c>
      <c r="D4062" s="430" t="s">
        <v>3822</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4278</v>
      </c>
      <c r="B4063" s="430">
        <v>1</v>
      </c>
      <c r="C4063" s="430" t="s">
        <v>4279</v>
      </c>
      <c r="D4063" s="430" t="s">
        <v>3824</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4278</v>
      </c>
      <c r="B4064" s="430">
        <v>1</v>
      </c>
      <c r="C4064" s="430" t="s">
        <v>4279</v>
      </c>
      <c r="D4064" s="430" t="s">
        <v>3826</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4278</v>
      </c>
      <c r="B4065" s="430">
        <v>1</v>
      </c>
      <c r="C4065" s="430" t="s">
        <v>4279</v>
      </c>
      <c r="D4065" s="430" t="s">
        <v>3828</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4278</v>
      </c>
      <c r="B4066" s="430">
        <v>1</v>
      </c>
      <c r="C4066" s="430" t="s">
        <v>4279</v>
      </c>
      <c r="D4066" s="430" t="s">
        <v>3830</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4278</v>
      </c>
      <c r="B4067" s="430">
        <v>1</v>
      </c>
      <c r="C4067" s="430" t="s">
        <v>4279</v>
      </c>
      <c r="D4067" s="430" t="s">
        <v>3832</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4278</v>
      </c>
      <c r="B4068" s="430">
        <v>1</v>
      </c>
      <c r="C4068" s="430" t="s">
        <v>4279</v>
      </c>
      <c r="D4068" s="430" t="s">
        <v>3834</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4278</v>
      </c>
      <c r="B4069" s="430">
        <v>1</v>
      </c>
      <c r="C4069" s="430" t="s">
        <v>4279</v>
      </c>
      <c r="D4069" s="430" t="s">
        <v>3836</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4278</v>
      </c>
      <c r="B4070" s="430">
        <v>1</v>
      </c>
      <c r="C4070" s="430" t="s">
        <v>4279</v>
      </c>
      <c r="D4070" s="430" t="s">
        <v>3838</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4278</v>
      </c>
      <c r="B4071" s="430">
        <v>1</v>
      </c>
      <c r="C4071" s="430" t="s">
        <v>4279</v>
      </c>
      <c r="D4071" s="430" t="s">
        <v>3840</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4278</v>
      </c>
      <c r="B4072" s="430">
        <v>1</v>
      </c>
      <c r="C4072" s="430" t="s">
        <v>4279</v>
      </c>
      <c r="D4072" s="430" t="s">
        <v>3842</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4278</v>
      </c>
      <c r="B4073" s="430">
        <v>1</v>
      </c>
      <c r="C4073" s="430" t="s">
        <v>4279</v>
      </c>
      <c r="D4073" s="430" t="s">
        <v>3844</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4278</v>
      </c>
      <c r="B4074" s="430">
        <v>1</v>
      </c>
      <c r="C4074" s="430" t="s">
        <v>4279</v>
      </c>
      <c r="D4074" s="430" t="s">
        <v>3846</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4278</v>
      </c>
      <c r="B4075" s="430">
        <v>1</v>
      </c>
      <c r="C4075" s="430" t="s">
        <v>4279</v>
      </c>
      <c r="D4075" s="430" t="s">
        <v>3848</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4278</v>
      </c>
      <c r="B4076" s="430">
        <v>1</v>
      </c>
      <c r="C4076" s="430" t="s">
        <v>4279</v>
      </c>
      <c r="D4076" s="430" t="s">
        <v>3850</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4278</v>
      </c>
      <c r="B4077" s="430">
        <v>1</v>
      </c>
      <c r="C4077" s="430" t="s">
        <v>4279</v>
      </c>
      <c r="D4077" s="430" t="s">
        <v>3852</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4278</v>
      </c>
      <c r="B4078" s="430">
        <v>1</v>
      </c>
      <c r="C4078" s="430" t="s">
        <v>4279</v>
      </c>
      <c r="D4078" s="430" t="s">
        <v>3854</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4278</v>
      </c>
      <c r="B4079" s="430">
        <v>1</v>
      </c>
      <c r="C4079" s="430" t="s">
        <v>4279</v>
      </c>
      <c r="D4079" s="430" t="s">
        <v>3856</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4278</v>
      </c>
      <c r="B4080" s="430">
        <v>1</v>
      </c>
      <c r="C4080" s="430" t="s">
        <v>4279</v>
      </c>
      <c r="D4080" s="430" t="s">
        <v>3858</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4278</v>
      </c>
      <c r="B4081" s="430">
        <v>1</v>
      </c>
      <c r="C4081" s="430" t="s">
        <v>4279</v>
      </c>
      <c r="D4081" s="430" t="s">
        <v>3860</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4278</v>
      </c>
      <c r="B4082" s="430">
        <v>1</v>
      </c>
      <c r="C4082" s="430" t="s">
        <v>4279</v>
      </c>
      <c r="D4082" s="430" t="s">
        <v>3862</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4280</v>
      </c>
      <c r="B4083" s="430">
        <v>1</v>
      </c>
      <c r="C4083" s="430" t="s">
        <v>4281</v>
      </c>
      <c r="D4083" s="430" t="s">
        <v>3765</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4280</v>
      </c>
      <c r="B4084" s="430">
        <v>1</v>
      </c>
      <c r="C4084" s="430" t="s">
        <v>4281</v>
      </c>
      <c r="D4084" s="430" t="s">
        <v>3767</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4280</v>
      </c>
      <c r="B4085" s="430">
        <v>1</v>
      </c>
      <c r="C4085" s="430" t="s">
        <v>4281</v>
      </c>
      <c r="D4085" s="430" t="s">
        <v>3769</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4280</v>
      </c>
      <c r="B4086" s="430">
        <v>1</v>
      </c>
      <c r="C4086" s="430" t="s">
        <v>4281</v>
      </c>
      <c r="D4086" s="430" t="s">
        <v>4137</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4280</v>
      </c>
      <c r="B4087" s="430">
        <v>1</v>
      </c>
      <c r="C4087" s="430" t="s">
        <v>4281</v>
      </c>
      <c r="D4087" s="430" t="s">
        <v>3771</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4280</v>
      </c>
      <c r="B4088" s="430">
        <v>1</v>
      </c>
      <c r="C4088" s="430" t="s">
        <v>4281</v>
      </c>
      <c r="D4088" s="430" t="s">
        <v>3773</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4280</v>
      </c>
      <c r="B4089" s="430">
        <v>1</v>
      </c>
      <c r="C4089" s="430" t="s">
        <v>4281</v>
      </c>
      <c r="D4089" s="430" t="s">
        <v>485</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4280</v>
      </c>
      <c r="B4090" s="430">
        <v>1</v>
      </c>
      <c r="C4090" s="430" t="s">
        <v>4281</v>
      </c>
      <c r="D4090" s="430" t="s">
        <v>3776</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4280</v>
      </c>
      <c r="B4091" s="430">
        <v>1</v>
      </c>
      <c r="C4091" s="430" t="s">
        <v>4281</v>
      </c>
      <c r="D4091" s="430" t="s">
        <v>3778</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4280</v>
      </c>
      <c r="B4092" s="430">
        <v>1</v>
      </c>
      <c r="C4092" s="430" t="s">
        <v>4281</v>
      </c>
      <c r="D4092" s="430" t="s">
        <v>3779</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4280</v>
      </c>
      <c r="B4093" s="430">
        <v>1</v>
      </c>
      <c r="C4093" s="430" t="s">
        <v>4281</v>
      </c>
      <c r="D4093" s="430" t="s">
        <v>3781</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4280</v>
      </c>
      <c r="B4094" s="430">
        <v>1</v>
      </c>
      <c r="C4094" s="430" t="s">
        <v>4281</v>
      </c>
      <c r="D4094" s="430" t="s">
        <v>3783</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4280</v>
      </c>
      <c r="B4095" s="430">
        <v>1</v>
      </c>
      <c r="C4095" s="430" t="s">
        <v>4281</v>
      </c>
      <c r="D4095" s="430" t="s">
        <v>4138</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4280</v>
      </c>
      <c r="B4096" s="430">
        <v>1</v>
      </c>
      <c r="C4096" s="430" t="s">
        <v>4281</v>
      </c>
      <c r="D4096" s="430" t="s">
        <v>3785</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4280</v>
      </c>
      <c r="B4097" s="430">
        <v>1</v>
      </c>
      <c r="C4097" s="430" t="s">
        <v>4281</v>
      </c>
      <c r="D4097" s="430" t="s">
        <v>3787</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4280</v>
      </c>
      <c r="B4098" s="430">
        <v>1</v>
      </c>
      <c r="C4098" s="430" t="s">
        <v>4281</v>
      </c>
      <c r="D4098" s="430" t="s">
        <v>3789</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4280</v>
      </c>
      <c r="B4099" s="430">
        <v>1</v>
      </c>
      <c r="C4099" s="430" t="s">
        <v>4281</v>
      </c>
      <c r="D4099" s="430" t="s">
        <v>3791</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4280</v>
      </c>
      <c r="B4100" s="430">
        <v>1</v>
      </c>
      <c r="C4100" s="430" t="s">
        <v>4281</v>
      </c>
      <c r="D4100" s="430" t="s">
        <v>3793</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4280</v>
      </c>
      <c r="B4101" s="430">
        <v>1</v>
      </c>
      <c r="C4101" s="430" t="s">
        <v>4281</v>
      </c>
      <c r="D4101" s="430" t="s">
        <v>3795</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4280</v>
      </c>
      <c r="B4102" s="430">
        <v>1</v>
      </c>
      <c r="C4102" s="430" t="s">
        <v>4281</v>
      </c>
      <c r="D4102" s="430" t="s">
        <v>3797</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4280</v>
      </c>
      <c r="B4103" s="430">
        <v>1</v>
      </c>
      <c r="C4103" s="430" t="s">
        <v>4281</v>
      </c>
      <c r="D4103" s="430" t="s">
        <v>3799</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4280</v>
      </c>
      <c r="B4104" s="430">
        <v>1</v>
      </c>
      <c r="C4104" s="430" t="s">
        <v>4281</v>
      </c>
      <c r="D4104" s="430" t="s">
        <v>3801</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4280</v>
      </c>
      <c r="B4105" s="430">
        <v>1</v>
      </c>
      <c r="C4105" s="430" t="s">
        <v>4281</v>
      </c>
      <c r="D4105" s="430" t="s">
        <v>3803</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4280</v>
      </c>
      <c r="B4106" s="430">
        <v>1</v>
      </c>
      <c r="C4106" s="430" t="s">
        <v>4281</v>
      </c>
      <c r="D4106" s="430" t="s">
        <v>3805</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4280</v>
      </c>
      <c r="B4107" s="430">
        <v>1</v>
      </c>
      <c r="C4107" s="430" t="s">
        <v>4281</v>
      </c>
      <c r="D4107" s="430" t="s">
        <v>3807</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4280</v>
      </c>
      <c r="B4108" s="430">
        <v>1</v>
      </c>
      <c r="C4108" s="430" t="s">
        <v>4281</v>
      </c>
      <c r="D4108" s="430" t="s">
        <v>3809</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4280</v>
      </c>
      <c r="B4109" s="430">
        <v>1</v>
      </c>
      <c r="C4109" s="430" t="s">
        <v>4281</v>
      </c>
      <c r="D4109" s="430" t="s">
        <v>3811</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4280</v>
      </c>
      <c r="B4110" s="430">
        <v>1</v>
      </c>
      <c r="C4110" s="430" t="s">
        <v>4281</v>
      </c>
      <c r="D4110" s="430" t="s">
        <v>4139</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4280</v>
      </c>
      <c r="B4111" s="430">
        <v>1</v>
      </c>
      <c r="C4111" s="430" t="s">
        <v>4281</v>
      </c>
      <c r="D4111" s="430" t="s">
        <v>3813</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4280</v>
      </c>
      <c r="B4112" s="430">
        <v>1</v>
      </c>
      <c r="C4112" s="430" t="s">
        <v>4281</v>
      </c>
      <c r="D4112" s="430" t="s">
        <v>3815</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4280</v>
      </c>
      <c r="B4113" s="430">
        <v>1</v>
      </c>
      <c r="C4113" s="430" t="s">
        <v>4281</v>
      </c>
      <c r="D4113" s="430" t="s">
        <v>3817</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4280</v>
      </c>
      <c r="B4114" s="430">
        <v>1</v>
      </c>
      <c r="C4114" s="430" t="s">
        <v>4281</v>
      </c>
      <c r="D4114" s="430" t="s">
        <v>3819</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4280</v>
      </c>
      <c r="B4115" s="430">
        <v>1</v>
      </c>
      <c r="C4115" s="430" t="s">
        <v>4281</v>
      </c>
      <c r="D4115" s="430" t="s">
        <v>521</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4280</v>
      </c>
      <c r="B4116" s="430">
        <v>1</v>
      </c>
      <c r="C4116" s="430" t="s">
        <v>4281</v>
      </c>
      <c r="D4116" s="430" t="s">
        <v>3822</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4280</v>
      </c>
      <c r="B4117" s="430">
        <v>1</v>
      </c>
      <c r="C4117" s="430" t="s">
        <v>4281</v>
      </c>
      <c r="D4117" s="430" t="s">
        <v>3824</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4280</v>
      </c>
      <c r="B4118" s="430">
        <v>1</v>
      </c>
      <c r="C4118" s="430" t="s">
        <v>4281</v>
      </c>
      <c r="D4118" s="430" t="s">
        <v>3826</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4280</v>
      </c>
      <c r="B4119" s="430">
        <v>1</v>
      </c>
      <c r="C4119" s="430" t="s">
        <v>4281</v>
      </c>
      <c r="D4119" s="430" t="s">
        <v>3828</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4280</v>
      </c>
      <c r="B4120" s="430">
        <v>1</v>
      </c>
      <c r="C4120" s="430" t="s">
        <v>4281</v>
      </c>
      <c r="D4120" s="430" t="s">
        <v>3830</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4280</v>
      </c>
      <c r="B4121" s="430">
        <v>1</v>
      </c>
      <c r="C4121" s="430" t="s">
        <v>4281</v>
      </c>
      <c r="D4121" s="430" t="s">
        <v>3832</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4280</v>
      </c>
      <c r="B4122" s="430">
        <v>1</v>
      </c>
      <c r="C4122" s="430" t="s">
        <v>4281</v>
      </c>
      <c r="D4122" s="430" t="s">
        <v>3834</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4280</v>
      </c>
      <c r="B4123" s="430">
        <v>1</v>
      </c>
      <c r="C4123" s="430" t="s">
        <v>4281</v>
      </c>
      <c r="D4123" s="430" t="s">
        <v>3836</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4280</v>
      </c>
      <c r="B4124" s="430">
        <v>1</v>
      </c>
      <c r="C4124" s="430" t="s">
        <v>4281</v>
      </c>
      <c r="D4124" s="430" t="s">
        <v>3838</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4280</v>
      </c>
      <c r="B4125" s="430">
        <v>1</v>
      </c>
      <c r="C4125" s="430" t="s">
        <v>4281</v>
      </c>
      <c r="D4125" s="430" t="s">
        <v>4140</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4280</v>
      </c>
      <c r="B4126" s="430">
        <v>1</v>
      </c>
      <c r="C4126" s="430" t="s">
        <v>4281</v>
      </c>
      <c r="D4126" s="430" t="s">
        <v>3840</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4280</v>
      </c>
      <c r="B4127" s="430">
        <v>1</v>
      </c>
      <c r="C4127" s="430" t="s">
        <v>4281</v>
      </c>
      <c r="D4127" s="430" t="s">
        <v>3842</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4280</v>
      </c>
      <c r="B4128" s="430">
        <v>1</v>
      </c>
      <c r="C4128" s="430" t="s">
        <v>4281</v>
      </c>
      <c r="D4128" s="430" t="s">
        <v>3844</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4280</v>
      </c>
      <c r="B4129" s="430">
        <v>1</v>
      </c>
      <c r="C4129" s="430" t="s">
        <v>4281</v>
      </c>
      <c r="D4129" s="430" t="s">
        <v>3846</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4280</v>
      </c>
      <c r="B4130" s="430">
        <v>1</v>
      </c>
      <c r="C4130" s="430" t="s">
        <v>4281</v>
      </c>
      <c r="D4130" s="430" t="s">
        <v>3848</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4280</v>
      </c>
      <c r="B4131" s="430">
        <v>1</v>
      </c>
      <c r="C4131" s="430" t="s">
        <v>4281</v>
      </c>
      <c r="D4131" s="430" t="s">
        <v>3850</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4280</v>
      </c>
      <c r="B4132" s="430">
        <v>1</v>
      </c>
      <c r="C4132" s="430" t="s">
        <v>4281</v>
      </c>
      <c r="D4132" s="430" t="s">
        <v>3852</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4280</v>
      </c>
      <c r="B4133" s="430">
        <v>1</v>
      </c>
      <c r="C4133" s="430" t="s">
        <v>4281</v>
      </c>
      <c r="D4133" s="430" t="s">
        <v>4142</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4280</v>
      </c>
      <c r="B4134" s="430">
        <v>1</v>
      </c>
      <c r="C4134" s="430" t="s">
        <v>4281</v>
      </c>
      <c r="D4134" s="430" t="s">
        <v>3854</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4280</v>
      </c>
      <c r="B4135" s="430">
        <v>1</v>
      </c>
      <c r="C4135" s="430" t="s">
        <v>4281</v>
      </c>
      <c r="D4135" s="430" t="s">
        <v>3856</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4280</v>
      </c>
      <c r="B4136" s="430">
        <v>1</v>
      </c>
      <c r="C4136" s="430" t="s">
        <v>4281</v>
      </c>
      <c r="D4136" s="430" t="s">
        <v>3858</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4280</v>
      </c>
      <c r="B4137" s="430">
        <v>1</v>
      </c>
      <c r="C4137" s="430" t="s">
        <v>4281</v>
      </c>
      <c r="D4137" s="430" t="s">
        <v>3860</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4280</v>
      </c>
      <c r="B4138" s="430">
        <v>1</v>
      </c>
      <c r="C4138" s="430" t="s">
        <v>4281</v>
      </c>
      <c r="D4138" s="430" t="s">
        <v>3862</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4280</v>
      </c>
      <c r="B4139" s="430">
        <v>1</v>
      </c>
      <c r="C4139" s="430" t="s">
        <v>4282</v>
      </c>
      <c r="D4139" s="430" t="s">
        <v>3765</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4280</v>
      </c>
      <c r="B4140" s="430">
        <v>1</v>
      </c>
      <c r="C4140" s="430" t="s">
        <v>4282</v>
      </c>
      <c r="D4140" s="430" t="s">
        <v>3767</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4280</v>
      </c>
      <c r="B4141" s="430">
        <v>1</v>
      </c>
      <c r="C4141" s="430" t="s">
        <v>4282</v>
      </c>
      <c r="D4141" s="430" t="s">
        <v>3769</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4280</v>
      </c>
      <c r="B4142" s="430">
        <v>1</v>
      </c>
      <c r="C4142" s="430" t="s">
        <v>4282</v>
      </c>
      <c r="D4142" s="430" t="s">
        <v>4137</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4280</v>
      </c>
      <c r="B4143" s="430">
        <v>1</v>
      </c>
      <c r="C4143" s="430" t="s">
        <v>4282</v>
      </c>
      <c r="D4143" s="430" t="s">
        <v>3771</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4280</v>
      </c>
      <c r="B4144" s="430">
        <v>1</v>
      </c>
      <c r="C4144" s="430" t="s">
        <v>4282</v>
      </c>
      <c r="D4144" s="430" t="s">
        <v>3773</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4280</v>
      </c>
      <c r="B4145" s="430">
        <v>1</v>
      </c>
      <c r="C4145" s="430" t="s">
        <v>4282</v>
      </c>
      <c r="D4145" s="430" t="s">
        <v>485</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4280</v>
      </c>
      <c r="B4146" s="430">
        <v>1</v>
      </c>
      <c r="C4146" s="430" t="s">
        <v>4282</v>
      </c>
      <c r="D4146" s="430" t="s">
        <v>3776</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4280</v>
      </c>
      <c r="B4147" s="430">
        <v>1</v>
      </c>
      <c r="C4147" s="430" t="s">
        <v>4282</v>
      </c>
      <c r="D4147" s="430" t="s">
        <v>3778</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4280</v>
      </c>
      <c r="B4148" s="430">
        <v>1</v>
      </c>
      <c r="C4148" s="430" t="s">
        <v>4282</v>
      </c>
      <c r="D4148" s="430" t="s">
        <v>3779</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4280</v>
      </c>
      <c r="B4149" s="430">
        <v>1</v>
      </c>
      <c r="C4149" s="430" t="s">
        <v>4282</v>
      </c>
      <c r="D4149" s="430" t="s">
        <v>3781</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4280</v>
      </c>
      <c r="B4150" s="430">
        <v>1</v>
      </c>
      <c r="C4150" s="430" t="s">
        <v>4282</v>
      </c>
      <c r="D4150" s="430" t="s">
        <v>3783</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4280</v>
      </c>
      <c r="B4151" s="430">
        <v>1</v>
      </c>
      <c r="C4151" s="430" t="s">
        <v>4282</v>
      </c>
      <c r="D4151" s="430" t="s">
        <v>4138</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4280</v>
      </c>
      <c r="B4152" s="430">
        <v>1</v>
      </c>
      <c r="C4152" s="430" t="s">
        <v>4282</v>
      </c>
      <c r="D4152" s="430" t="s">
        <v>3785</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4280</v>
      </c>
      <c r="B4153" s="430">
        <v>1</v>
      </c>
      <c r="C4153" s="430" t="s">
        <v>4282</v>
      </c>
      <c r="D4153" s="430" t="s">
        <v>3787</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4280</v>
      </c>
      <c r="B4154" s="430">
        <v>1</v>
      </c>
      <c r="C4154" s="430" t="s">
        <v>4282</v>
      </c>
      <c r="D4154" s="430" t="s">
        <v>3789</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4280</v>
      </c>
      <c r="B4155" s="430">
        <v>1</v>
      </c>
      <c r="C4155" s="430" t="s">
        <v>4282</v>
      </c>
      <c r="D4155" s="430" t="s">
        <v>3791</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4280</v>
      </c>
      <c r="B4156" s="430">
        <v>1</v>
      </c>
      <c r="C4156" s="430" t="s">
        <v>4282</v>
      </c>
      <c r="D4156" s="430" t="s">
        <v>3793</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4280</v>
      </c>
      <c r="B4157" s="430">
        <v>1</v>
      </c>
      <c r="C4157" s="430" t="s">
        <v>4282</v>
      </c>
      <c r="D4157" s="430" t="s">
        <v>3795</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4280</v>
      </c>
      <c r="B4158" s="430">
        <v>1</v>
      </c>
      <c r="C4158" s="430" t="s">
        <v>4282</v>
      </c>
      <c r="D4158" s="430" t="s">
        <v>3797</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4280</v>
      </c>
      <c r="B4159" s="430">
        <v>1</v>
      </c>
      <c r="C4159" s="430" t="s">
        <v>4282</v>
      </c>
      <c r="D4159" s="430" t="s">
        <v>3799</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4280</v>
      </c>
      <c r="B4160" s="430">
        <v>1</v>
      </c>
      <c r="C4160" s="430" t="s">
        <v>4282</v>
      </c>
      <c r="D4160" s="430" t="s">
        <v>3801</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4280</v>
      </c>
      <c r="B4161" s="430">
        <v>1</v>
      </c>
      <c r="C4161" s="430" t="s">
        <v>4282</v>
      </c>
      <c r="D4161" s="430" t="s">
        <v>3803</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4280</v>
      </c>
      <c r="B4162" s="430">
        <v>1</v>
      </c>
      <c r="C4162" s="430" t="s">
        <v>4282</v>
      </c>
      <c r="D4162" s="430" t="s">
        <v>3805</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4280</v>
      </c>
      <c r="B4163" s="430">
        <v>1</v>
      </c>
      <c r="C4163" s="430" t="s">
        <v>4282</v>
      </c>
      <c r="D4163" s="430" t="s">
        <v>3807</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4280</v>
      </c>
      <c r="B4164" s="430">
        <v>1</v>
      </c>
      <c r="C4164" s="430" t="s">
        <v>4282</v>
      </c>
      <c r="D4164" s="430" t="s">
        <v>3809</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4280</v>
      </c>
      <c r="B4165" s="430">
        <v>1</v>
      </c>
      <c r="C4165" s="430" t="s">
        <v>4282</v>
      </c>
      <c r="D4165" s="430" t="s">
        <v>3811</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4280</v>
      </c>
      <c r="B4166" s="430">
        <v>1</v>
      </c>
      <c r="C4166" s="430" t="s">
        <v>4282</v>
      </c>
      <c r="D4166" s="430" t="s">
        <v>4139</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4280</v>
      </c>
      <c r="B4167" s="430">
        <v>1</v>
      </c>
      <c r="C4167" s="430" t="s">
        <v>4282</v>
      </c>
      <c r="D4167" s="430" t="s">
        <v>3813</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4280</v>
      </c>
      <c r="B4168" s="430">
        <v>1</v>
      </c>
      <c r="C4168" s="430" t="s">
        <v>4282</v>
      </c>
      <c r="D4168" s="430" t="s">
        <v>3815</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4280</v>
      </c>
      <c r="B4169" s="430">
        <v>1</v>
      </c>
      <c r="C4169" s="430" t="s">
        <v>4282</v>
      </c>
      <c r="D4169" s="430" t="s">
        <v>3817</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4280</v>
      </c>
      <c r="B4170" s="430">
        <v>1</v>
      </c>
      <c r="C4170" s="430" t="s">
        <v>4282</v>
      </c>
      <c r="D4170" s="430" t="s">
        <v>3819</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4280</v>
      </c>
      <c r="B4171" s="430">
        <v>1</v>
      </c>
      <c r="C4171" s="430" t="s">
        <v>4282</v>
      </c>
      <c r="D4171" s="430" t="s">
        <v>521</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4280</v>
      </c>
      <c r="B4172" s="430">
        <v>1</v>
      </c>
      <c r="C4172" s="430" t="s">
        <v>4282</v>
      </c>
      <c r="D4172" s="430" t="s">
        <v>3822</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4280</v>
      </c>
      <c r="B4173" s="430">
        <v>1</v>
      </c>
      <c r="C4173" s="430" t="s">
        <v>4282</v>
      </c>
      <c r="D4173" s="430" t="s">
        <v>3824</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4280</v>
      </c>
      <c r="B4174" s="430">
        <v>1</v>
      </c>
      <c r="C4174" s="430" t="s">
        <v>4282</v>
      </c>
      <c r="D4174" s="430" t="s">
        <v>3826</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4280</v>
      </c>
      <c r="B4175" s="430">
        <v>1</v>
      </c>
      <c r="C4175" s="430" t="s">
        <v>4282</v>
      </c>
      <c r="D4175" s="430" t="s">
        <v>3828</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4280</v>
      </c>
      <c r="B4176" s="430">
        <v>1</v>
      </c>
      <c r="C4176" s="430" t="s">
        <v>4282</v>
      </c>
      <c r="D4176" s="430" t="s">
        <v>3830</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4280</v>
      </c>
      <c r="B4177" s="430">
        <v>1</v>
      </c>
      <c r="C4177" s="430" t="s">
        <v>4282</v>
      </c>
      <c r="D4177" s="430" t="s">
        <v>3832</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4280</v>
      </c>
      <c r="B4178" s="430">
        <v>1</v>
      </c>
      <c r="C4178" s="430" t="s">
        <v>4282</v>
      </c>
      <c r="D4178" s="430" t="s">
        <v>3834</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4280</v>
      </c>
      <c r="B4179" s="430">
        <v>1</v>
      </c>
      <c r="C4179" s="430" t="s">
        <v>4282</v>
      </c>
      <c r="D4179" s="430" t="s">
        <v>3836</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4280</v>
      </c>
      <c r="B4180" s="430">
        <v>1</v>
      </c>
      <c r="C4180" s="430" t="s">
        <v>4282</v>
      </c>
      <c r="D4180" s="430" t="s">
        <v>3838</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4280</v>
      </c>
      <c r="B4181" s="430">
        <v>1</v>
      </c>
      <c r="C4181" s="430" t="s">
        <v>4282</v>
      </c>
      <c r="D4181" s="430" t="s">
        <v>4140</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4280</v>
      </c>
      <c r="B4182" s="430">
        <v>1</v>
      </c>
      <c r="C4182" s="430" t="s">
        <v>4282</v>
      </c>
      <c r="D4182" s="430" t="s">
        <v>3840</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4280</v>
      </c>
      <c r="B4183" s="430">
        <v>1</v>
      </c>
      <c r="C4183" s="430" t="s">
        <v>4282</v>
      </c>
      <c r="D4183" s="430" t="s">
        <v>3842</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4280</v>
      </c>
      <c r="B4184" s="430">
        <v>1</v>
      </c>
      <c r="C4184" s="430" t="s">
        <v>4282</v>
      </c>
      <c r="D4184" s="430" t="s">
        <v>3844</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4280</v>
      </c>
      <c r="B4185" s="430">
        <v>1</v>
      </c>
      <c r="C4185" s="430" t="s">
        <v>4282</v>
      </c>
      <c r="D4185" s="430" t="s">
        <v>3846</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4280</v>
      </c>
      <c r="B4186" s="430">
        <v>1</v>
      </c>
      <c r="C4186" s="430" t="s">
        <v>4282</v>
      </c>
      <c r="D4186" s="430" t="s">
        <v>3848</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4280</v>
      </c>
      <c r="B4187" s="430">
        <v>1</v>
      </c>
      <c r="C4187" s="430" t="s">
        <v>4282</v>
      </c>
      <c r="D4187" s="430" t="s">
        <v>3850</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4280</v>
      </c>
      <c r="B4188" s="430">
        <v>1</v>
      </c>
      <c r="C4188" s="430" t="s">
        <v>4282</v>
      </c>
      <c r="D4188" s="430" t="s">
        <v>3852</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4280</v>
      </c>
      <c r="B4189" s="430">
        <v>1</v>
      </c>
      <c r="C4189" s="430" t="s">
        <v>4282</v>
      </c>
      <c r="D4189" s="430" t="s">
        <v>4142</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4280</v>
      </c>
      <c r="B4190" s="430">
        <v>1</v>
      </c>
      <c r="C4190" s="430" t="s">
        <v>4282</v>
      </c>
      <c r="D4190" s="430" t="s">
        <v>3854</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4280</v>
      </c>
      <c r="B4191" s="430">
        <v>1</v>
      </c>
      <c r="C4191" s="430" t="s">
        <v>4282</v>
      </c>
      <c r="D4191" s="430" t="s">
        <v>3856</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4280</v>
      </c>
      <c r="B4192" s="430">
        <v>1</v>
      </c>
      <c r="C4192" s="430" t="s">
        <v>4282</v>
      </c>
      <c r="D4192" s="430" t="s">
        <v>3858</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4280</v>
      </c>
      <c r="B4193" s="430">
        <v>1</v>
      </c>
      <c r="C4193" s="430" t="s">
        <v>4282</v>
      </c>
      <c r="D4193" s="430" t="s">
        <v>3860</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4280</v>
      </c>
      <c r="B4194" s="430">
        <v>1</v>
      </c>
      <c r="C4194" s="430" t="s">
        <v>4282</v>
      </c>
      <c r="D4194" s="430" t="s">
        <v>3862</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4280</v>
      </c>
      <c r="B4195" s="430">
        <v>1</v>
      </c>
      <c r="C4195" s="430" t="s">
        <v>4283</v>
      </c>
      <c r="D4195" s="430" t="s">
        <v>3765</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4280</v>
      </c>
      <c r="B4196" s="430">
        <v>1</v>
      </c>
      <c r="C4196" s="430" t="s">
        <v>4283</v>
      </c>
      <c r="D4196" s="430" t="s">
        <v>3767</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4280</v>
      </c>
      <c r="B4197" s="430">
        <v>1</v>
      </c>
      <c r="C4197" s="430" t="s">
        <v>4283</v>
      </c>
      <c r="D4197" s="430" t="s">
        <v>3769</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4280</v>
      </c>
      <c r="B4198" s="430">
        <v>1</v>
      </c>
      <c r="C4198" s="430" t="s">
        <v>4283</v>
      </c>
      <c r="D4198" s="430" t="s">
        <v>4137</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4280</v>
      </c>
      <c r="B4199" s="430">
        <v>1</v>
      </c>
      <c r="C4199" s="430" t="s">
        <v>4283</v>
      </c>
      <c r="D4199" s="430" t="s">
        <v>3771</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4280</v>
      </c>
      <c r="B4200" s="430">
        <v>1</v>
      </c>
      <c r="C4200" s="430" t="s">
        <v>4283</v>
      </c>
      <c r="D4200" s="430" t="s">
        <v>3773</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4280</v>
      </c>
      <c r="B4201" s="430">
        <v>1</v>
      </c>
      <c r="C4201" s="430" t="s">
        <v>4283</v>
      </c>
      <c r="D4201" s="430" t="s">
        <v>485</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4280</v>
      </c>
      <c r="B4202" s="430">
        <v>1</v>
      </c>
      <c r="C4202" s="430" t="s">
        <v>4283</v>
      </c>
      <c r="D4202" s="430" t="s">
        <v>3776</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4280</v>
      </c>
      <c r="B4203" s="430">
        <v>1</v>
      </c>
      <c r="C4203" s="430" t="s">
        <v>4283</v>
      </c>
      <c r="D4203" s="430" t="s">
        <v>3778</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4280</v>
      </c>
      <c r="B4204" s="430">
        <v>1</v>
      </c>
      <c r="C4204" s="430" t="s">
        <v>4283</v>
      </c>
      <c r="D4204" s="430" t="s">
        <v>3779</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4280</v>
      </c>
      <c r="B4205" s="430">
        <v>1</v>
      </c>
      <c r="C4205" s="430" t="s">
        <v>4283</v>
      </c>
      <c r="D4205" s="430" t="s">
        <v>3781</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4280</v>
      </c>
      <c r="B4206" s="430">
        <v>1</v>
      </c>
      <c r="C4206" s="430" t="s">
        <v>4283</v>
      </c>
      <c r="D4206" s="430" t="s">
        <v>3783</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4280</v>
      </c>
      <c r="B4207" s="430">
        <v>1</v>
      </c>
      <c r="C4207" s="430" t="s">
        <v>4283</v>
      </c>
      <c r="D4207" s="430" t="s">
        <v>4138</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4280</v>
      </c>
      <c r="B4208" s="430">
        <v>1</v>
      </c>
      <c r="C4208" s="430" t="s">
        <v>4283</v>
      </c>
      <c r="D4208" s="430" t="s">
        <v>3785</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4280</v>
      </c>
      <c r="B4209" s="430">
        <v>1</v>
      </c>
      <c r="C4209" s="430" t="s">
        <v>4283</v>
      </c>
      <c r="D4209" s="430" t="s">
        <v>3787</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4280</v>
      </c>
      <c r="B4210" s="430">
        <v>1</v>
      </c>
      <c r="C4210" s="430" t="s">
        <v>4283</v>
      </c>
      <c r="D4210" s="430" t="s">
        <v>3789</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4280</v>
      </c>
      <c r="B4211" s="430">
        <v>1</v>
      </c>
      <c r="C4211" s="430" t="s">
        <v>4283</v>
      </c>
      <c r="D4211" s="430" t="s">
        <v>3791</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4280</v>
      </c>
      <c r="B4212" s="430">
        <v>1</v>
      </c>
      <c r="C4212" s="430" t="s">
        <v>4283</v>
      </c>
      <c r="D4212" s="430" t="s">
        <v>3793</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4280</v>
      </c>
      <c r="B4213" s="430">
        <v>1</v>
      </c>
      <c r="C4213" s="430" t="s">
        <v>4283</v>
      </c>
      <c r="D4213" s="430" t="s">
        <v>3795</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4280</v>
      </c>
      <c r="B4214" s="430">
        <v>1</v>
      </c>
      <c r="C4214" s="430" t="s">
        <v>4283</v>
      </c>
      <c r="D4214" s="430" t="s">
        <v>3797</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4280</v>
      </c>
      <c r="B4215" s="430">
        <v>1</v>
      </c>
      <c r="C4215" s="430" t="s">
        <v>4283</v>
      </c>
      <c r="D4215" s="430" t="s">
        <v>3799</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4280</v>
      </c>
      <c r="B4216" s="430">
        <v>1</v>
      </c>
      <c r="C4216" s="430" t="s">
        <v>4283</v>
      </c>
      <c r="D4216" s="430" t="s">
        <v>3801</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4280</v>
      </c>
      <c r="B4217" s="430">
        <v>1</v>
      </c>
      <c r="C4217" s="430" t="s">
        <v>4283</v>
      </c>
      <c r="D4217" s="430" t="s">
        <v>3803</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4280</v>
      </c>
      <c r="B4218" s="430">
        <v>1</v>
      </c>
      <c r="C4218" s="430" t="s">
        <v>4283</v>
      </c>
      <c r="D4218" s="430" t="s">
        <v>3805</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4280</v>
      </c>
      <c r="B4219" s="430">
        <v>1</v>
      </c>
      <c r="C4219" s="430" t="s">
        <v>4283</v>
      </c>
      <c r="D4219" s="430" t="s">
        <v>3807</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4280</v>
      </c>
      <c r="B4220" s="430">
        <v>1</v>
      </c>
      <c r="C4220" s="430" t="s">
        <v>4283</v>
      </c>
      <c r="D4220" s="430" t="s">
        <v>3809</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4280</v>
      </c>
      <c r="B4221" s="430">
        <v>1</v>
      </c>
      <c r="C4221" s="430" t="s">
        <v>4283</v>
      </c>
      <c r="D4221" s="430" t="s">
        <v>3811</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4280</v>
      </c>
      <c r="B4222" s="430">
        <v>1</v>
      </c>
      <c r="C4222" s="430" t="s">
        <v>4283</v>
      </c>
      <c r="D4222" s="430" t="s">
        <v>4139</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4280</v>
      </c>
      <c r="B4223" s="430">
        <v>1</v>
      </c>
      <c r="C4223" s="430" t="s">
        <v>4283</v>
      </c>
      <c r="D4223" s="430" t="s">
        <v>3813</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4280</v>
      </c>
      <c r="B4224" s="430">
        <v>1</v>
      </c>
      <c r="C4224" s="430" t="s">
        <v>4283</v>
      </c>
      <c r="D4224" s="430" t="s">
        <v>3815</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4280</v>
      </c>
      <c r="B4225" s="430">
        <v>1</v>
      </c>
      <c r="C4225" s="430" t="s">
        <v>4283</v>
      </c>
      <c r="D4225" s="430" t="s">
        <v>3817</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4280</v>
      </c>
      <c r="B4226" s="430">
        <v>1</v>
      </c>
      <c r="C4226" s="430" t="s">
        <v>4283</v>
      </c>
      <c r="D4226" s="430" t="s">
        <v>3819</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4280</v>
      </c>
      <c r="B4227" s="430">
        <v>1</v>
      </c>
      <c r="C4227" s="430" t="s">
        <v>4283</v>
      </c>
      <c r="D4227" s="430" t="s">
        <v>521</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4280</v>
      </c>
      <c r="B4228" s="430">
        <v>1</v>
      </c>
      <c r="C4228" s="430" t="s">
        <v>4283</v>
      </c>
      <c r="D4228" s="430" t="s">
        <v>3822</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4280</v>
      </c>
      <c r="B4229" s="430">
        <v>1</v>
      </c>
      <c r="C4229" s="430" t="s">
        <v>4283</v>
      </c>
      <c r="D4229" s="430" t="s">
        <v>3824</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4280</v>
      </c>
      <c r="B4230" s="430">
        <v>1</v>
      </c>
      <c r="C4230" s="430" t="s">
        <v>4283</v>
      </c>
      <c r="D4230" s="430" t="s">
        <v>3826</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4280</v>
      </c>
      <c r="B4231" s="430">
        <v>1</v>
      </c>
      <c r="C4231" s="430" t="s">
        <v>4283</v>
      </c>
      <c r="D4231" s="430" t="s">
        <v>3828</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4280</v>
      </c>
      <c r="B4232" s="430">
        <v>1</v>
      </c>
      <c r="C4232" s="430" t="s">
        <v>4283</v>
      </c>
      <c r="D4232" s="430" t="s">
        <v>3830</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4280</v>
      </c>
      <c r="B4233" s="430">
        <v>1</v>
      </c>
      <c r="C4233" s="430" t="s">
        <v>4283</v>
      </c>
      <c r="D4233" s="430" t="s">
        <v>3832</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4280</v>
      </c>
      <c r="B4234" s="430">
        <v>1</v>
      </c>
      <c r="C4234" s="430" t="s">
        <v>4283</v>
      </c>
      <c r="D4234" s="430" t="s">
        <v>3834</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4280</v>
      </c>
      <c r="B4235" s="430">
        <v>1</v>
      </c>
      <c r="C4235" s="430" t="s">
        <v>4283</v>
      </c>
      <c r="D4235" s="430" t="s">
        <v>3836</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4280</v>
      </c>
      <c r="B4236" s="430">
        <v>1</v>
      </c>
      <c r="C4236" s="430" t="s">
        <v>4283</v>
      </c>
      <c r="D4236" s="430" t="s">
        <v>3838</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4280</v>
      </c>
      <c r="B4237" s="430">
        <v>1</v>
      </c>
      <c r="C4237" s="430" t="s">
        <v>4283</v>
      </c>
      <c r="D4237" s="430" t="s">
        <v>4140</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4280</v>
      </c>
      <c r="B4238" s="430">
        <v>1</v>
      </c>
      <c r="C4238" s="430" t="s">
        <v>4283</v>
      </c>
      <c r="D4238" s="430" t="s">
        <v>3840</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4280</v>
      </c>
      <c r="B4239" s="430">
        <v>1</v>
      </c>
      <c r="C4239" s="430" t="s">
        <v>4283</v>
      </c>
      <c r="D4239" s="430" t="s">
        <v>3842</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4280</v>
      </c>
      <c r="B4240" s="430">
        <v>1</v>
      </c>
      <c r="C4240" s="430" t="s">
        <v>4283</v>
      </c>
      <c r="D4240" s="430" t="s">
        <v>3844</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4280</v>
      </c>
      <c r="B4241" s="430">
        <v>1</v>
      </c>
      <c r="C4241" s="430" t="s">
        <v>4283</v>
      </c>
      <c r="D4241" s="430" t="s">
        <v>3846</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4280</v>
      </c>
      <c r="B4242" s="430">
        <v>1</v>
      </c>
      <c r="C4242" s="430" t="s">
        <v>4283</v>
      </c>
      <c r="D4242" s="430" t="s">
        <v>3848</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4280</v>
      </c>
      <c r="B4243" s="430">
        <v>1</v>
      </c>
      <c r="C4243" s="430" t="s">
        <v>4283</v>
      </c>
      <c r="D4243" s="430" t="s">
        <v>3850</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4280</v>
      </c>
      <c r="B4244" s="430">
        <v>1</v>
      </c>
      <c r="C4244" s="430" t="s">
        <v>4283</v>
      </c>
      <c r="D4244" s="430" t="s">
        <v>3852</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4280</v>
      </c>
      <c r="B4245" s="430">
        <v>1</v>
      </c>
      <c r="C4245" s="430" t="s">
        <v>4283</v>
      </c>
      <c r="D4245" s="430" t="s">
        <v>4142</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4280</v>
      </c>
      <c r="B4246" s="430">
        <v>1</v>
      </c>
      <c r="C4246" s="430" t="s">
        <v>4283</v>
      </c>
      <c r="D4246" s="430" t="s">
        <v>3854</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4280</v>
      </c>
      <c r="B4247" s="430">
        <v>1</v>
      </c>
      <c r="C4247" s="430" t="s">
        <v>4283</v>
      </c>
      <c r="D4247" s="430" t="s">
        <v>3856</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4280</v>
      </c>
      <c r="B4248" s="430">
        <v>1</v>
      </c>
      <c r="C4248" s="430" t="s">
        <v>4283</v>
      </c>
      <c r="D4248" s="430" t="s">
        <v>3858</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4280</v>
      </c>
      <c r="B4249" s="430">
        <v>1</v>
      </c>
      <c r="C4249" s="430" t="s">
        <v>4283</v>
      </c>
      <c r="D4249" s="430" t="s">
        <v>3860</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4280</v>
      </c>
      <c r="B4250" s="430">
        <v>1</v>
      </c>
      <c r="C4250" s="430" t="s">
        <v>4283</v>
      </c>
      <c r="D4250" s="430" t="s">
        <v>3862</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4280</v>
      </c>
      <c r="B4251" s="430">
        <v>1</v>
      </c>
      <c r="C4251" s="430" t="s">
        <v>4284</v>
      </c>
      <c r="D4251" s="430" t="s">
        <v>3765</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4280</v>
      </c>
      <c r="B4252" s="430">
        <v>1</v>
      </c>
      <c r="C4252" s="430" t="s">
        <v>4284</v>
      </c>
      <c r="D4252" s="430" t="s">
        <v>3767</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4280</v>
      </c>
      <c r="B4253" s="430">
        <v>1</v>
      </c>
      <c r="C4253" s="430" t="s">
        <v>4284</v>
      </c>
      <c r="D4253" s="430" t="s">
        <v>3769</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4280</v>
      </c>
      <c r="B4254" s="430">
        <v>1</v>
      </c>
      <c r="C4254" s="430" t="s">
        <v>4284</v>
      </c>
      <c r="D4254" s="430" t="s">
        <v>4137</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4280</v>
      </c>
      <c r="B4255" s="430">
        <v>1</v>
      </c>
      <c r="C4255" s="430" t="s">
        <v>4284</v>
      </c>
      <c r="D4255" s="430" t="s">
        <v>3771</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4280</v>
      </c>
      <c r="B4256" s="430">
        <v>1</v>
      </c>
      <c r="C4256" s="430" t="s">
        <v>4284</v>
      </c>
      <c r="D4256" s="430" t="s">
        <v>3773</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4280</v>
      </c>
      <c r="B4257" s="430">
        <v>1</v>
      </c>
      <c r="C4257" s="430" t="s">
        <v>4284</v>
      </c>
      <c r="D4257" s="430" t="s">
        <v>485</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4280</v>
      </c>
      <c r="B4258" s="430">
        <v>1</v>
      </c>
      <c r="C4258" s="430" t="s">
        <v>4284</v>
      </c>
      <c r="D4258" s="430" t="s">
        <v>3776</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4280</v>
      </c>
      <c r="B4259" s="430">
        <v>1</v>
      </c>
      <c r="C4259" s="430" t="s">
        <v>4284</v>
      </c>
      <c r="D4259" s="430" t="s">
        <v>3778</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4280</v>
      </c>
      <c r="B4260" s="430">
        <v>1</v>
      </c>
      <c r="C4260" s="430" t="s">
        <v>4284</v>
      </c>
      <c r="D4260" s="430" t="s">
        <v>3779</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4280</v>
      </c>
      <c r="B4261" s="430">
        <v>1</v>
      </c>
      <c r="C4261" s="430" t="s">
        <v>4284</v>
      </c>
      <c r="D4261" s="430" t="s">
        <v>3781</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4280</v>
      </c>
      <c r="B4262" s="430">
        <v>1</v>
      </c>
      <c r="C4262" s="430" t="s">
        <v>4284</v>
      </c>
      <c r="D4262" s="430" t="s">
        <v>3783</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4280</v>
      </c>
      <c r="B4263" s="430">
        <v>1</v>
      </c>
      <c r="C4263" s="430" t="s">
        <v>4284</v>
      </c>
      <c r="D4263" s="430" t="s">
        <v>4138</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4280</v>
      </c>
      <c r="B4264" s="430">
        <v>1</v>
      </c>
      <c r="C4264" s="430" t="s">
        <v>4284</v>
      </c>
      <c r="D4264" s="430" t="s">
        <v>3785</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4280</v>
      </c>
      <c r="B4265" s="430">
        <v>1</v>
      </c>
      <c r="C4265" s="430" t="s">
        <v>4284</v>
      </c>
      <c r="D4265" s="430" t="s">
        <v>3787</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4280</v>
      </c>
      <c r="B4266" s="430">
        <v>1</v>
      </c>
      <c r="C4266" s="430" t="s">
        <v>4284</v>
      </c>
      <c r="D4266" s="430" t="s">
        <v>3789</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4280</v>
      </c>
      <c r="B4267" s="430">
        <v>1</v>
      </c>
      <c r="C4267" s="430" t="s">
        <v>4284</v>
      </c>
      <c r="D4267" s="430" t="s">
        <v>3791</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4280</v>
      </c>
      <c r="B4268" s="430">
        <v>1</v>
      </c>
      <c r="C4268" s="430" t="s">
        <v>4284</v>
      </c>
      <c r="D4268" s="430" t="s">
        <v>3793</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4280</v>
      </c>
      <c r="B4269" s="430">
        <v>1</v>
      </c>
      <c r="C4269" s="430" t="s">
        <v>4284</v>
      </c>
      <c r="D4269" s="430" t="s">
        <v>3795</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4280</v>
      </c>
      <c r="B4270" s="430">
        <v>1</v>
      </c>
      <c r="C4270" s="430" t="s">
        <v>4284</v>
      </c>
      <c r="D4270" s="430" t="s">
        <v>3797</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4280</v>
      </c>
      <c r="B4271" s="430">
        <v>1</v>
      </c>
      <c r="C4271" s="430" t="s">
        <v>4284</v>
      </c>
      <c r="D4271" s="430" t="s">
        <v>3799</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4280</v>
      </c>
      <c r="B4272" s="430">
        <v>1</v>
      </c>
      <c r="C4272" s="430" t="s">
        <v>4284</v>
      </c>
      <c r="D4272" s="430" t="s">
        <v>3801</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4280</v>
      </c>
      <c r="B4273" s="430">
        <v>1</v>
      </c>
      <c r="C4273" s="430" t="s">
        <v>4284</v>
      </c>
      <c r="D4273" s="430" t="s">
        <v>3803</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4280</v>
      </c>
      <c r="B4274" s="430">
        <v>1</v>
      </c>
      <c r="C4274" s="430" t="s">
        <v>4284</v>
      </c>
      <c r="D4274" s="430" t="s">
        <v>3805</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4280</v>
      </c>
      <c r="B4275" s="430">
        <v>1</v>
      </c>
      <c r="C4275" s="430" t="s">
        <v>4284</v>
      </c>
      <c r="D4275" s="430" t="s">
        <v>3807</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4280</v>
      </c>
      <c r="B4276" s="430">
        <v>1</v>
      </c>
      <c r="C4276" s="430" t="s">
        <v>4284</v>
      </c>
      <c r="D4276" s="430" t="s">
        <v>3809</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4280</v>
      </c>
      <c r="B4277" s="430">
        <v>1</v>
      </c>
      <c r="C4277" s="430" t="s">
        <v>4284</v>
      </c>
      <c r="D4277" s="430" t="s">
        <v>3811</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4280</v>
      </c>
      <c r="B4278" s="430">
        <v>1</v>
      </c>
      <c r="C4278" s="430" t="s">
        <v>4284</v>
      </c>
      <c r="D4278" s="430" t="s">
        <v>4139</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4280</v>
      </c>
      <c r="B4279" s="430">
        <v>1</v>
      </c>
      <c r="C4279" s="430" t="s">
        <v>4284</v>
      </c>
      <c r="D4279" s="430" t="s">
        <v>3813</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4280</v>
      </c>
      <c r="B4280" s="430">
        <v>1</v>
      </c>
      <c r="C4280" s="430" t="s">
        <v>4284</v>
      </c>
      <c r="D4280" s="430" t="s">
        <v>3815</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4280</v>
      </c>
      <c r="B4281" s="430">
        <v>1</v>
      </c>
      <c r="C4281" s="430" t="s">
        <v>4284</v>
      </c>
      <c r="D4281" s="430" t="s">
        <v>3817</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4280</v>
      </c>
      <c r="B4282" s="430">
        <v>1</v>
      </c>
      <c r="C4282" s="430" t="s">
        <v>4284</v>
      </c>
      <c r="D4282" s="430" t="s">
        <v>3819</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4280</v>
      </c>
      <c r="B4283" s="430">
        <v>1</v>
      </c>
      <c r="C4283" s="430" t="s">
        <v>4284</v>
      </c>
      <c r="D4283" s="430" t="s">
        <v>521</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4280</v>
      </c>
      <c r="B4284" s="430">
        <v>1</v>
      </c>
      <c r="C4284" s="430" t="s">
        <v>4284</v>
      </c>
      <c r="D4284" s="430" t="s">
        <v>3822</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4280</v>
      </c>
      <c r="B4285" s="430">
        <v>1</v>
      </c>
      <c r="C4285" s="430" t="s">
        <v>4284</v>
      </c>
      <c r="D4285" s="430" t="s">
        <v>3824</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4280</v>
      </c>
      <c r="B4286" s="430">
        <v>1</v>
      </c>
      <c r="C4286" s="430" t="s">
        <v>4284</v>
      </c>
      <c r="D4286" s="430" t="s">
        <v>3826</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4280</v>
      </c>
      <c r="B4287" s="430">
        <v>1</v>
      </c>
      <c r="C4287" s="430" t="s">
        <v>4284</v>
      </c>
      <c r="D4287" s="430" t="s">
        <v>3828</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4280</v>
      </c>
      <c r="B4288" s="430">
        <v>1</v>
      </c>
      <c r="C4288" s="430" t="s">
        <v>4284</v>
      </c>
      <c r="D4288" s="430" t="s">
        <v>3830</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4280</v>
      </c>
      <c r="B4289" s="430">
        <v>1</v>
      </c>
      <c r="C4289" s="430" t="s">
        <v>4284</v>
      </c>
      <c r="D4289" s="430" t="s">
        <v>3832</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4280</v>
      </c>
      <c r="B4290" s="430">
        <v>1</v>
      </c>
      <c r="C4290" s="430" t="s">
        <v>4284</v>
      </c>
      <c r="D4290" s="430" t="s">
        <v>3834</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4280</v>
      </c>
      <c r="B4291" s="430">
        <v>1</v>
      </c>
      <c r="C4291" s="430" t="s">
        <v>4284</v>
      </c>
      <c r="D4291" s="430" t="s">
        <v>3836</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4280</v>
      </c>
      <c r="B4292" s="430">
        <v>1</v>
      </c>
      <c r="C4292" s="430" t="s">
        <v>4284</v>
      </c>
      <c r="D4292" s="430" t="s">
        <v>3838</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4280</v>
      </c>
      <c r="B4293" s="430">
        <v>1</v>
      </c>
      <c r="C4293" s="430" t="s">
        <v>4284</v>
      </c>
      <c r="D4293" s="430" t="s">
        <v>4140</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4280</v>
      </c>
      <c r="B4294" s="430">
        <v>1</v>
      </c>
      <c r="C4294" s="430" t="s">
        <v>4284</v>
      </c>
      <c r="D4294" s="430" t="s">
        <v>3840</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4280</v>
      </c>
      <c r="B4295" s="430">
        <v>1</v>
      </c>
      <c r="C4295" s="430" t="s">
        <v>4284</v>
      </c>
      <c r="D4295" s="430" t="s">
        <v>3842</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4280</v>
      </c>
      <c r="B4296" s="430">
        <v>1</v>
      </c>
      <c r="C4296" s="430" t="s">
        <v>4284</v>
      </c>
      <c r="D4296" s="430" t="s">
        <v>3844</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4280</v>
      </c>
      <c r="B4297" s="430">
        <v>1</v>
      </c>
      <c r="C4297" s="430" t="s">
        <v>4284</v>
      </c>
      <c r="D4297" s="430" t="s">
        <v>3846</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4280</v>
      </c>
      <c r="B4298" s="430">
        <v>1</v>
      </c>
      <c r="C4298" s="430" t="s">
        <v>4284</v>
      </c>
      <c r="D4298" s="430" t="s">
        <v>3848</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4280</v>
      </c>
      <c r="B4299" s="430">
        <v>1</v>
      </c>
      <c r="C4299" s="430" t="s">
        <v>4284</v>
      </c>
      <c r="D4299" s="430" t="s">
        <v>3850</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4280</v>
      </c>
      <c r="B4300" s="430">
        <v>1</v>
      </c>
      <c r="C4300" s="430" t="s">
        <v>4284</v>
      </c>
      <c r="D4300" s="430" t="s">
        <v>3852</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4280</v>
      </c>
      <c r="B4301" s="430">
        <v>1</v>
      </c>
      <c r="C4301" s="430" t="s">
        <v>4284</v>
      </c>
      <c r="D4301" s="430" t="s">
        <v>4142</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4280</v>
      </c>
      <c r="B4302" s="430">
        <v>1</v>
      </c>
      <c r="C4302" s="430" t="s">
        <v>4284</v>
      </c>
      <c r="D4302" s="430" t="s">
        <v>3854</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4280</v>
      </c>
      <c r="B4303" s="430">
        <v>1</v>
      </c>
      <c r="C4303" s="430" t="s">
        <v>4284</v>
      </c>
      <c r="D4303" s="430" t="s">
        <v>3856</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4280</v>
      </c>
      <c r="B4304" s="430">
        <v>1</v>
      </c>
      <c r="C4304" s="430" t="s">
        <v>4284</v>
      </c>
      <c r="D4304" s="430" t="s">
        <v>3858</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4280</v>
      </c>
      <c r="B4305" s="430">
        <v>1</v>
      </c>
      <c r="C4305" s="430" t="s">
        <v>4284</v>
      </c>
      <c r="D4305" s="430" t="s">
        <v>3860</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4280</v>
      </c>
      <c r="B4306" s="430">
        <v>1</v>
      </c>
      <c r="C4306" s="430" t="s">
        <v>4284</v>
      </c>
      <c r="D4306" s="430" t="s">
        <v>3862</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4280</v>
      </c>
      <c r="B4307" s="430">
        <v>1</v>
      </c>
      <c r="C4307" s="430" t="s">
        <v>4285</v>
      </c>
      <c r="D4307" s="430" t="s">
        <v>3765</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4280</v>
      </c>
      <c r="B4308" s="430">
        <v>1</v>
      </c>
      <c r="C4308" s="430" t="s">
        <v>4285</v>
      </c>
      <c r="D4308" s="430" t="s">
        <v>3767</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4280</v>
      </c>
      <c r="B4309" s="430">
        <v>1</v>
      </c>
      <c r="C4309" s="430" t="s">
        <v>4285</v>
      </c>
      <c r="D4309" s="430" t="s">
        <v>3769</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4280</v>
      </c>
      <c r="B4310" s="430">
        <v>1</v>
      </c>
      <c r="C4310" s="430" t="s">
        <v>4285</v>
      </c>
      <c r="D4310" s="430" t="s">
        <v>4137</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4280</v>
      </c>
      <c r="B4311" s="430">
        <v>1</v>
      </c>
      <c r="C4311" s="430" t="s">
        <v>4285</v>
      </c>
      <c r="D4311" s="430" t="s">
        <v>3771</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4280</v>
      </c>
      <c r="B4312" s="430">
        <v>1</v>
      </c>
      <c r="C4312" s="430" t="s">
        <v>4285</v>
      </c>
      <c r="D4312" s="430" t="s">
        <v>3773</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4280</v>
      </c>
      <c r="B4313" s="430">
        <v>1</v>
      </c>
      <c r="C4313" s="430" t="s">
        <v>4285</v>
      </c>
      <c r="D4313" s="430" t="s">
        <v>485</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4280</v>
      </c>
      <c r="B4314" s="430">
        <v>1</v>
      </c>
      <c r="C4314" s="430" t="s">
        <v>4285</v>
      </c>
      <c r="D4314" s="430" t="s">
        <v>3776</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4280</v>
      </c>
      <c r="B4315" s="430">
        <v>1</v>
      </c>
      <c r="C4315" s="430" t="s">
        <v>4285</v>
      </c>
      <c r="D4315" s="430" t="s">
        <v>3778</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4280</v>
      </c>
      <c r="B4316" s="430">
        <v>1</v>
      </c>
      <c r="C4316" s="430" t="s">
        <v>4285</v>
      </c>
      <c r="D4316" s="430" t="s">
        <v>3779</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4280</v>
      </c>
      <c r="B4317" s="430">
        <v>1</v>
      </c>
      <c r="C4317" s="430" t="s">
        <v>4285</v>
      </c>
      <c r="D4317" s="430" t="s">
        <v>3781</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4280</v>
      </c>
      <c r="B4318" s="430">
        <v>1</v>
      </c>
      <c r="C4318" s="430" t="s">
        <v>4285</v>
      </c>
      <c r="D4318" s="430" t="s">
        <v>3783</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4280</v>
      </c>
      <c r="B4319" s="430">
        <v>1</v>
      </c>
      <c r="C4319" s="430" t="s">
        <v>4285</v>
      </c>
      <c r="D4319" s="430" t="s">
        <v>4138</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4280</v>
      </c>
      <c r="B4320" s="430">
        <v>1</v>
      </c>
      <c r="C4320" s="430" t="s">
        <v>4285</v>
      </c>
      <c r="D4320" s="430" t="s">
        <v>3785</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4280</v>
      </c>
      <c r="B4321" s="430">
        <v>1</v>
      </c>
      <c r="C4321" s="430" t="s">
        <v>4285</v>
      </c>
      <c r="D4321" s="430" t="s">
        <v>3787</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4280</v>
      </c>
      <c r="B4322" s="430">
        <v>1</v>
      </c>
      <c r="C4322" s="430" t="s">
        <v>4285</v>
      </c>
      <c r="D4322" s="430" t="s">
        <v>3789</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4280</v>
      </c>
      <c r="B4323" s="430">
        <v>1</v>
      </c>
      <c r="C4323" s="430" t="s">
        <v>4285</v>
      </c>
      <c r="D4323" s="430" t="s">
        <v>3791</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4280</v>
      </c>
      <c r="B4324" s="430">
        <v>1</v>
      </c>
      <c r="C4324" s="430" t="s">
        <v>4285</v>
      </c>
      <c r="D4324" s="430" t="s">
        <v>3793</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4280</v>
      </c>
      <c r="B4325" s="430">
        <v>1</v>
      </c>
      <c r="C4325" s="430" t="s">
        <v>4285</v>
      </c>
      <c r="D4325" s="430" t="s">
        <v>3795</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4280</v>
      </c>
      <c r="B4326" s="430">
        <v>1</v>
      </c>
      <c r="C4326" s="430" t="s">
        <v>4285</v>
      </c>
      <c r="D4326" s="430" t="s">
        <v>3797</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4280</v>
      </c>
      <c r="B4327" s="430">
        <v>1</v>
      </c>
      <c r="C4327" s="430" t="s">
        <v>4285</v>
      </c>
      <c r="D4327" s="430" t="s">
        <v>3799</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4280</v>
      </c>
      <c r="B4328" s="430">
        <v>1</v>
      </c>
      <c r="C4328" s="430" t="s">
        <v>4285</v>
      </c>
      <c r="D4328" s="430" t="s">
        <v>3801</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4280</v>
      </c>
      <c r="B4329" s="430">
        <v>1</v>
      </c>
      <c r="C4329" s="430" t="s">
        <v>4285</v>
      </c>
      <c r="D4329" s="430" t="s">
        <v>3803</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4280</v>
      </c>
      <c r="B4330" s="430">
        <v>1</v>
      </c>
      <c r="C4330" s="430" t="s">
        <v>4285</v>
      </c>
      <c r="D4330" s="430" t="s">
        <v>3805</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4280</v>
      </c>
      <c r="B4331" s="430">
        <v>1</v>
      </c>
      <c r="C4331" s="430" t="s">
        <v>4285</v>
      </c>
      <c r="D4331" s="430" t="s">
        <v>3807</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4280</v>
      </c>
      <c r="B4332" s="430">
        <v>1</v>
      </c>
      <c r="C4332" s="430" t="s">
        <v>4285</v>
      </c>
      <c r="D4332" s="430" t="s">
        <v>3809</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4280</v>
      </c>
      <c r="B4333" s="430">
        <v>1</v>
      </c>
      <c r="C4333" s="430" t="s">
        <v>4285</v>
      </c>
      <c r="D4333" s="430" t="s">
        <v>3811</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4280</v>
      </c>
      <c r="B4334" s="430">
        <v>1</v>
      </c>
      <c r="C4334" s="430" t="s">
        <v>4285</v>
      </c>
      <c r="D4334" s="430" t="s">
        <v>4139</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4280</v>
      </c>
      <c r="B4335" s="430">
        <v>1</v>
      </c>
      <c r="C4335" s="430" t="s">
        <v>4285</v>
      </c>
      <c r="D4335" s="430" t="s">
        <v>3813</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4280</v>
      </c>
      <c r="B4336" s="430">
        <v>1</v>
      </c>
      <c r="C4336" s="430" t="s">
        <v>4285</v>
      </c>
      <c r="D4336" s="430" t="s">
        <v>3815</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4280</v>
      </c>
      <c r="B4337" s="430">
        <v>1</v>
      </c>
      <c r="C4337" s="430" t="s">
        <v>4285</v>
      </c>
      <c r="D4337" s="430" t="s">
        <v>3817</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4280</v>
      </c>
      <c r="B4338" s="430">
        <v>1</v>
      </c>
      <c r="C4338" s="430" t="s">
        <v>4285</v>
      </c>
      <c r="D4338" s="430" t="s">
        <v>3819</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4280</v>
      </c>
      <c r="B4339" s="430">
        <v>1</v>
      </c>
      <c r="C4339" s="430" t="s">
        <v>4285</v>
      </c>
      <c r="D4339" s="430" t="s">
        <v>521</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4280</v>
      </c>
      <c r="B4340" s="430">
        <v>1</v>
      </c>
      <c r="C4340" s="430" t="s">
        <v>4285</v>
      </c>
      <c r="D4340" s="430" t="s">
        <v>3822</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4280</v>
      </c>
      <c r="B4341" s="430">
        <v>1</v>
      </c>
      <c r="C4341" s="430" t="s">
        <v>4285</v>
      </c>
      <c r="D4341" s="430" t="s">
        <v>3824</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4280</v>
      </c>
      <c r="B4342" s="430">
        <v>1</v>
      </c>
      <c r="C4342" s="430" t="s">
        <v>4285</v>
      </c>
      <c r="D4342" s="430" t="s">
        <v>3826</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4280</v>
      </c>
      <c r="B4343" s="430">
        <v>1</v>
      </c>
      <c r="C4343" s="430" t="s">
        <v>4285</v>
      </c>
      <c r="D4343" s="430" t="s">
        <v>3828</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4280</v>
      </c>
      <c r="B4344" s="430">
        <v>1</v>
      </c>
      <c r="C4344" s="430" t="s">
        <v>4285</v>
      </c>
      <c r="D4344" s="430" t="s">
        <v>3830</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4280</v>
      </c>
      <c r="B4345" s="430">
        <v>1</v>
      </c>
      <c r="C4345" s="430" t="s">
        <v>4285</v>
      </c>
      <c r="D4345" s="430" t="s">
        <v>3832</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4280</v>
      </c>
      <c r="B4346" s="430">
        <v>1</v>
      </c>
      <c r="C4346" s="430" t="s">
        <v>4285</v>
      </c>
      <c r="D4346" s="430" t="s">
        <v>3834</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4280</v>
      </c>
      <c r="B4347" s="430">
        <v>1</v>
      </c>
      <c r="C4347" s="430" t="s">
        <v>4285</v>
      </c>
      <c r="D4347" s="430" t="s">
        <v>3836</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4280</v>
      </c>
      <c r="B4348" s="430">
        <v>1</v>
      </c>
      <c r="C4348" s="430" t="s">
        <v>4285</v>
      </c>
      <c r="D4348" s="430" t="s">
        <v>3838</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4280</v>
      </c>
      <c r="B4349" s="430">
        <v>1</v>
      </c>
      <c r="C4349" s="430" t="s">
        <v>4285</v>
      </c>
      <c r="D4349" s="430" t="s">
        <v>4140</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4280</v>
      </c>
      <c r="B4350" s="430">
        <v>1</v>
      </c>
      <c r="C4350" s="430" t="s">
        <v>4285</v>
      </c>
      <c r="D4350" s="430" t="s">
        <v>3840</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4280</v>
      </c>
      <c r="B4351" s="430">
        <v>1</v>
      </c>
      <c r="C4351" s="430" t="s">
        <v>4285</v>
      </c>
      <c r="D4351" s="430" t="s">
        <v>3842</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4280</v>
      </c>
      <c r="B4352" s="430">
        <v>1</v>
      </c>
      <c r="C4352" s="430" t="s">
        <v>4285</v>
      </c>
      <c r="D4352" s="430" t="s">
        <v>3844</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4280</v>
      </c>
      <c r="B4353" s="430">
        <v>1</v>
      </c>
      <c r="C4353" s="430" t="s">
        <v>4285</v>
      </c>
      <c r="D4353" s="430" t="s">
        <v>3846</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4280</v>
      </c>
      <c r="B4354" s="430">
        <v>1</v>
      </c>
      <c r="C4354" s="430" t="s">
        <v>4285</v>
      </c>
      <c r="D4354" s="430" t="s">
        <v>3848</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4280</v>
      </c>
      <c r="B4355" s="430">
        <v>1</v>
      </c>
      <c r="C4355" s="430" t="s">
        <v>4285</v>
      </c>
      <c r="D4355" s="430" t="s">
        <v>3850</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4280</v>
      </c>
      <c r="B4356" s="430">
        <v>1</v>
      </c>
      <c r="C4356" s="430" t="s">
        <v>4285</v>
      </c>
      <c r="D4356" s="430" t="s">
        <v>3852</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4280</v>
      </c>
      <c r="B4357" s="430">
        <v>1</v>
      </c>
      <c r="C4357" s="430" t="s">
        <v>4285</v>
      </c>
      <c r="D4357" s="430" t="s">
        <v>4142</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4280</v>
      </c>
      <c r="B4358" s="430">
        <v>1</v>
      </c>
      <c r="C4358" s="430" t="s">
        <v>4285</v>
      </c>
      <c r="D4358" s="430" t="s">
        <v>3854</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4280</v>
      </c>
      <c r="B4359" s="430">
        <v>1</v>
      </c>
      <c r="C4359" s="430" t="s">
        <v>4285</v>
      </c>
      <c r="D4359" s="430" t="s">
        <v>3856</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4280</v>
      </c>
      <c r="B4360" s="430">
        <v>1</v>
      </c>
      <c r="C4360" s="430" t="s">
        <v>4285</v>
      </c>
      <c r="D4360" s="430" t="s">
        <v>3858</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4280</v>
      </c>
      <c r="B4361" s="430">
        <v>1</v>
      </c>
      <c r="C4361" s="430" t="s">
        <v>4285</v>
      </c>
      <c r="D4361" s="430" t="s">
        <v>3860</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4280</v>
      </c>
      <c r="B4362" s="430">
        <v>1</v>
      </c>
      <c r="C4362" s="430" t="s">
        <v>4285</v>
      </c>
      <c r="D4362" s="430" t="s">
        <v>3862</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4280</v>
      </c>
      <c r="B4363" s="430">
        <v>1</v>
      </c>
      <c r="C4363" s="430" t="s">
        <v>4286</v>
      </c>
      <c r="D4363" s="430" t="s">
        <v>3765</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4280</v>
      </c>
      <c r="B4364" s="430">
        <v>1</v>
      </c>
      <c r="C4364" s="430" t="s">
        <v>4286</v>
      </c>
      <c r="D4364" s="430" t="s">
        <v>3767</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4280</v>
      </c>
      <c r="B4365" s="430">
        <v>1</v>
      </c>
      <c r="C4365" s="430" t="s">
        <v>4286</v>
      </c>
      <c r="D4365" s="430" t="s">
        <v>3769</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4280</v>
      </c>
      <c r="B4366" s="430">
        <v>1</v>
      </c>
      <c r="C4366" s="430" t="s">
        <v>4286</v>
      </c>
      <c r="D4366" s="430" t="s">
        <v>4137</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4280</v>
      </c>
      <c r="B4367" s="430">
        <v>1</v>
      </c>
      <c r="C4367" s="430" t="s">
        <v>4286</v>
      </c>
      <c r="D4367" s="430" t="s">
        <v>3771</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4280</v>
      </c>
      <c r="B4368" s="430">
        <v>1</v>
      </c>
      <c r="C4368" s="430" t="s">
        <v>4286</v>
      </c>
      <c r="D4368" s="430" t="s">
        <v>3773</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4280</v>
      </c>
      <c r="B4369" s="430">
        <v>1</v>
      </c>
      <c r="C4369" s="430" t="s">
        <v>4286</v>
      </c>
      <c r="D4369" s="430" t="s">
        <v>485</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4280</v>
      </c>
      <c r="B4370" s="430">
        <v>1</v>
      </c>
      <c r="C4370" s="430" t="s">
        <v>4286</v>
      </c>
      <c r="D4370" s="430" t="s">
        <v>3776</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4280</v>
      </c>
      <c r="B4371" s="430">
        <v>1</v>
      </c>
      <c r="C4371" s="430" t="s">
        <v>4286</v>
      </c>
      <c r="D4371" s="430" t="s">
        <v>3778</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4280</v>
      </c>
      <c r="B4372" s="430">
        <v>1</v>
      </c>
      <c r="C4372" s="430" t="s">
        <v>4286</v>
      </c>
      <c r="D4372" s="430" t="s">
        <v>3779</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4280</v>
      </c>
      <c r="B4373" s="430">
        <v>1</v>
      </c>
      <c r="C4373" s="430" t="s">
        <v>4286</v>
      </c>
      <c r="D4373" s="430" t="s">
        <v>3781</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4280</v>
      </c>
      <c r="B4374" s="430">
        <v>1</v>
      </c>
      <c r="C4374" s="430" t="s">
        <v>4286</v>
      </c>
      <c r="D4374" s="430" t="s">
        <v>3783</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4280</v>
      </c>
      <c r="B4375" s="430">
        <v>1</v>
      </c>
      <c r="C4375" s="430" t="s">
        <v>4286</v>
      </c>
      <c r="D4375" s="430" t="s">
        <v>4138</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4280</v>
      </c>
      <c r="B4376" s="430">
        <v>1</v>
      </c>
      <c r="C4376" s="430" t="s">
        <v>4286</v>
      </c>
      <c r="D4376" s="430" t="s">
        <v>3785</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4280</v>
      </c>
      <c r="B4377" s="430">
        <v>1</v>
      </c>
      <c r="C4377" s="430" t="s">
        <v>4286</v>
      </c>
      <c r="D4377" s="430" t="s">
        <v>3787</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4280</v>
      </c>
      <c r="B4378" s="430">
        <v>1</v>
      </c>
      <c r="C4378" s="430" t="s">
        <v>4286</v>
      </c>
      <c r="D4378" s="430" t="s">
        <v>3789</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4280</v>
      </c>
      <c r="B4379" s="430">
        <v>1</v>
      </c>
      <c r="C4379" s="430" t="s">
        <v>4286</v>
      </c>
      <c r="D4379" s="430" t="s">
        <v>3791</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4280</v>
      </c>
      <c r="B4380" s="430">
        <v>1</v>
      </c>
      <c r="C4380" s="430" t="s">
        <v>4286</v>
      </c>
      <c r="D4380" s="430" t="s">
        <v>3793</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4280</v>
      </c>
      <c r="B4381" s="430">
        <v>1</v>
      </c>
      <c r="C4381" s="430" t="s">
        <v>4286</v>
      </c>
      <c r="D4381" s="430" t="s">
        <v>3795</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4280</v>
      </c>
      <c r="B4382" s="430">
        <v>1</v>
      </c>
      <c r="C4382" s="430" t="s">
        <v>4286</v>
      </c>
      <c r="D4382" s="430" t="s">
        <v>3797</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4280</v>
      </c>
      <c r="B4383" s="430">
        <v>1</v>
      </c>
      <c r="C4383" s="430" t="s">
        <v>4286</v>
      </c>
      <c r="D4383" s="430" t="s">
        <v>3799</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4280</v>
      </c>
      <c r="B4384" s="430">
        <v>1</v>
      </c>
      <c r="C4384" s="430" t="s">
        <v>4286</v>
      </c>
      <c r="D4384" s="430" t="s">
        <v>3801</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4280</v>
      </c>
      <c r="B4385" s="430">
        <v>1</v>
      </c>
      <c r="C4385" s="430" t="s">
        <v>4286</v>
      </c>
      <c r="D4385" s="430" t="s">
        <v>3803</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4280</v>
      </c>
      <c r="B4386" s="430">
        <v>1</v>
      </c>
      <c r="C4386" s="430" t="s">
        <v>4286</v>
      </c>
      <c r="D4386" s="430" t="s">
        <v>3805</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4280</v>
      </c>
      <c r="B4387" s="430">
        <v>1</v>
      </c>
      <c r="C4387" s="430" t="s">
        <v>4286</v>
      </c>
      <c r="D4387" s="430" t="s">
        <v>3807</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4280</v>
      </c>
      <c r="B4388" s="430">
        <v>1</v>
      </c>
      <c r="C4388" s="430" t="s">
        <v>4286</v>
      </c>
      <c r="D4388" s="430" t="s">
        <v>3809</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4280</v>
      </c>
      <c r="B4389" s="430">
        <v>1</v>
      </c>
      <c r="C4389" s="430" t="s">
        <v>4286</v>
      </c>
      <c r="D4389" s="430" t="s">
        <v>3811</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4280</v>
      </c>
      <c r="B4390" s="430">
        <v>1</v>
      </c>
      <c r="C4390" s="430" t="s">
        <v>4286</v>
      </c>
      <c r="D4390" s="430" t="s">
        <v>4139</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4280</v>
      </c>
      <c r="B4391" s="430">
        <v>1</v>
      </c>
      <c r="C4391" s="430" t="s">
        <v>4286</v>
      </c>
      <c r="D4391" s="430" t="s">
        <v>3813</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4280</v>
      </c>
      <c r="B4392" s="430">
        <v>1</v>
      </c>
      <c r="C4392" s="430" t="s">
        <v>4286</v>
      </c>
      <c r="D4392" s="430" t="s">
        <v>3815</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4280</v>
      </c>
      <c r="B4393" s="430">
        <v>1</v>
      </c>
      <c r="C4393" s="430" t="s">
        <v>4286</v>
      </c>
      <c r="D4393" s="430" t="s">
        <v>3817</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4280</v>
      </c>
      <c r="B4394" s="430">
        <v>1</v>
      </c>
      <c r="C4394" s="430" t="s">
        <v>4286</v>
      </c>
      <c r="D4394" s="430" t="s">
        <v>3819</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4280</v>
      </c>
      <c r="B4395" s="430">
        <v>1</v>
      </c>
      <c r="C4395" s="430" t="s">
        <v>4286</v>
      </c>
      <c r="D4395" s="430" t="s">
        <v>521</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4280</v>
      </c>
      <c r="B4396" s="430">
        <v>1</v>
      </c>
      <c r="C4396" s="430" t="s">
        <v>4286</v>
      </c>
      <c r="D4396" s="430" t="s">
        <v>3822</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4280</v>
      </c>
      <c r="B4397" s="430">
        <v>1</v>
      </c>
      <c r="C4397" s="430" t="s">
        <v>4286</v>
      </c>
      <c r="D4397" s="430" t="s">
        <v>3824</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4280</v>
      </c>
      <c r="B4398" s="430">
        <v>1</v>
      </c>
      <c r="C4398" s="430" t="s">
        <v>4286</v>
      </c>
      <c r="D4398" s="430" t="s">
        <v>3826</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4280</v>
      </c>
      <c r="B4399" s="430">
        <v>1</v>
      </c>
      <c r="C4399" s="430" t="s">
        <v>4286</v>
      </c>
      <c r="D4399" s="430" t="s">
        <v>3828</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4280</v>
      </c>
      <c r="B4400" s="430">
        <v>1</v>
      </c>
      <c r="C4400" s="430" t="s">
        <v>4286</v>
      </c>
      <c r="D4400" s="430" t="s">
        <v>3830</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4280</v>
      </c>
      <c r="B4401" s="430">
        <v>1</v>
      </c>
      <c r="C4401" s="430" t="s">
        <v>4286</v>
      </c>
      <c r="D4401" s="430" t="s">
        <v>3832</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4280</v>
      </c>
      <c r="B4402" s="430">
        <v>1</v>
      </c>
      <c r="C4402" s="430" t="s">
        <v>4286</v>
      </c>
      <c r="D4402" s="430" t="s">
        <v>3834</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4280</v>
      </c>
      <c r="B4403" s="430">
        <v>1</v>
      </c>
      <c r="C4403" s="430" t="s">
        <v>4286</v>
      </c>
      <c r="D4403" s="430" t="s">
        <v>3836</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4280</v>
      </c>
      <c r="B4404" s="430">
        <v>1</v>
      </c>
      <c r="C4404" s="430" t="s">
        <v>4286</v>
      </c>
      <c r="D4404" s="430" t="s">
        <v>3838</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4280</v>
      </c>
      <c r="B4405" s="430">
        <v>1</v>
      </c>
      <c r="C4405" s="430" t="s">
        <v>4286</v>
      </c>
      <c r="D4405" s="430" t="s">
        <v>4140</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4280</v>
      </c>
      <c r="B4406" s="430">
        <v>1</v>
      </c>
      <c r="C4406" s="430" t="s">
        <v>4286</v>
      </c>
      <c r="D4406" s="430" t="s">
        <v>3840</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4280</v>
      </c>
      <c r="B4407" s="430">
        <v>1</v>
      </c>
      <c r="C4407" s="430" t="s">
        <v>4286</v>
      </c>
      <c r="D4407" s="430" t="s">
        <v>3842</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4280</v>
      </c>
      <c r="B4408" s="430">
        <v>1</v>
      </c>
      <c r="C4408" s="430" t="s">
        <v>4286</v>
      </c>
      <c r="D4408" s="430" t="s">
        <v>3844</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4280</v>
      </c>
      <c r="B4409" s="430">
        <v>1</v>
      </c>
      <c r="C4409" s="430" t="s">
        <v>4286</v>
      </c>
      <c r="D4409" s="430" t="s">
        <v>3846</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4280</v>
      </c>
      <c r="B4410" s="430">
        <v>1</v>
      </c>
      <c r="C4410" s="430" t="s">
        <v>4286</v>
      </c>
      <c r="D4410" s="430" t="s">
        <v>3848</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4280</v>
      </c>
      <c r="B4411" s="430">
        <v>1</v>
      </c>
      <c r="C4411" s="430" t="s">
        <v>4286</v>
      </c>
      <c r="D4411" s="430" t="s">
        <v>3850</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4280</v>
      </c>
      <c r="B4412" s="430">
        <v>1</v>
      </c>
      <c r="C4412" s="430" t="s">
        <v>4286</v>
      </c>
      <c r="D4412" s="430" t="s">
        <v>3852</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4280</v>
      </c>
      <c r="B4413" s="430">
        <v>1</v>
      </c>
      <c r="C4413" s="430" t="s">
        <v>4286</v>
      </c>
      <c r="D4413" s="430" t="s">
        <v>4142</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4280</v>
      </c>
      <c r="B4414" s="430">
        <v>1</v>
      </c>
      <c r="C4414" s="430" t="s">
        <v>4286</v>
      </c>
      <c r="D4414" s="430" t="s">
        <v>3854</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4280</v>
      </c>
      <c r="B4415" s="430">
        <v>1</v>
      </c>
      <c r="C4415" s="430" t="s">
        <v>4286</v>
      </c>
      <c r="D4415" s="430" t="s">
        <v>3856</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4280</v>
      </c>
      <c r="B4416" s="430">
        <v>1</v>
      </c>
      <c r="C4416" s="430" t="s">
        <v>4286</v>
      </c>
      <c r="D4416" s="430" t="s">
        <v>3858</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4280</v>
      </c>
      <c r="B4417" s="430">
        <v>1</v>
      </c>
      <c r="C4417" s="430" t="s">
        <v>4286</v>
      </c>
      <c r="D4417" s="430" t="s">
        <v>3860</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4280</v>
      </c>
      <c r="B4418" s="430">
        <v>1</v>
      </c>
      <c r="C4418" s="430" t="s">
        <v>4286</v>
      </c>
      <c r="D4418" s="430" t="s">
        <v>3862</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4280</v>
      </c>
      <c r="B4419" s="430">
        <v>1</v>
      </c>
      <c r="C4419" s="430" t="s">
        <v>4287</v>
      </c>
      <c r="D4419" s="430" t="s">
        <v>3765</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4280</v>
      </c>
      <c r="B4420" s="430">
        <v>1</v>
      </c>
      <c r="C4420" s="430" t="s">
        <v>4287</v>
      </c>
      <c r="D4420" s="430" t="s">
        <v>3767</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4280</v>
      </c>
      <c r="B4421" s="430">
        <v>1</v>
      </c>
      <c r="C4421" s="430" t="s">
        <v>4287</v>
      </c>
      <c r="D4421" s="430" t="s">
        <v>3769</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4280</v>
      </c>
      <c r="B4422" s="430">
        <v>1</v>
      </c>
      <c r="C4422" s="430" t="s">
        <v>4287</v>
      </c>
      <c r="D4422" s="430" t="s">
        <v>4137</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4280</v>
      </c>
      <c r="B4423" s="430">
        <v>1</v>
      </c>
      <c r="C4423" s="430" t="s">
        <v>4287</v>
      </c>
      <c r="D4423" s="430" t="s">
        <v>3771</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4280</v>
      </c>
      <c r="B4424" s="430">
        <v>1</v>
      </c>
      <c r="C4424" s="430" t="s">
        <v>4287</v>
      </c>
      <c r="D4424" s="430" t="s">
        <v>3773</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4280</v>
      </c>
      <c r="B4425" s="430">
        <v>1</v>
      </c>
      <c r="C4425" s="430" t="s">
        <v>4287</v>
      </c>
      <c r="D4425" s="430" t="s">
        <v>485</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4280</v>
      </c>
      <c r="B4426" s="430">
        <v>1</v>
      </c>
      <c r="C4426" s="430" t="s">
        <v>4287</v>
      </c>
      <c r="D4426" s="430" t="s">
        <v>3776</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4280</v>
      </c>
      <c r="B4427" s="430">
        <v>1</v>
      </c>
      <c r="C4427" s="430" t="s">
        <v>4287</v>
      </c>
      <c r="D4427" s="430" t="s">
        <v>3778</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4280</v>
      </c>
      <c r="B4428" s="430">
        <v>1</v>
      </c>
      <c r="C4428" s="430" t="s">
        <v>4287</v>
      </c>
      <c r="D4428" s="430" t="s">
        <v>3779</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4280</v>
      </c>
      <c r="B4429" s="430">
        <v>1</v>
      </c>
      <c r="C4429" s="430" t="s">
        <v>4287</v>
      </c>
      <c r="D4429" s="430" t="s">
        <v>3781</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4280</v>
      </c>
      <c r="B4430" s="430">
        <v>1</v>
      </c>
      <c r="C4430" s="430" t="s">
        <v>4287</v>
      </c>
      <c r="D4430" s="430" t="s">
        <v>3783</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4280</v>
      </c>
      <c r="B4431" s="430">
        <v>1</v>
      </c>
      <c r="C4431" s="430" t="s">
        <v>4287</v>
      </c>
      <c r="D4431" s="430" t="s">
        <v>4138</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4280</v>
      </c>
      <c r="B4432" s="430">
        <v>1</v>
      </c>
      <c r="C4432" s="430" t="s">
        <v>4287</v>
      </c>
      <c r="D4432" s="430" t="s">
        <v>3785</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4280</v>
      </c>
      <c r="B4433" s="430">
        <v>1</v>
      </c>
      <c r="C4433" s="430" t="s">
        <v>4287</v>
      </c>
      <c r="D4433" s="430" t="s">
        <v>3787</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4280</v>
      </c>
      <c r="B4434" s="430">
        <v>1</v>
      </c>
      <c r="C4434" s="430" t="s">
        <v>4287</v>
      </c>
      <c r="D4434" s="430" t="s">
        <v>3789</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4280</v>
      </c>
      <c r="B4435" s="430">
        <v>1</v>
      </c>
      <c r="C4435" s="430" t="s">
        <v>4287</v>
      </c>
      <c r="D4435" s="430" t="s">
        <v>3791</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4280</v>
      </c>
      <c r="B4436" s="430">
        <v>1</v>
      </c>
      <c r="C4436" s="430" t="s">
        <v>4287</v>
      </c>
      <c r="D4436" s="430" t="s">
        <v>3793</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4280</v>
      </c>
      <c r="B4437" s="430">
        <v>1</v>
      </c>
      <c r="C4437" s="430" t="s">
        <v>4287</v>
      </c>
      <c r="D4437" s="430" t="s">
        <v>3795</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4280</v>
      </c>
      <c r="B4438" s="430">
        <v>1</v>
      </c>
      <c r="C4438" s="430" t="s">
        <v>4287</v>
      </c>
      <c r="D4438" s="430" t="s">
        <v>3797</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4280</v>
      </c>
      <c r="B4439" s="430">
        <v>1</v>
      </c>
      <c r="C4439" s="430" t="s">
        <v>4287</v>
      </c>
      <c r="D4439" s="430" t="s">
        <v>3799</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4280</v>
      </c>
      <c r="B4440" s="430">
        <v>1</v>
      </c>
      <c r="C4440" s="430" t="s">
        <v>4287</v>
      </c>
      <c r="D4440" s="430" t="s">
        <v>3801</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4280</v>
      </c>
      <c r="B4441" s="430">
        <v>1</v>
      </c>
      <c r="C4441" s="430" t="s">
        <v>4287</v>
      </c>
      <c r="D4441" s="430" t="s">
        <v>3803</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4280</v>
      </c>
      <c r="B4442" s="430">
        <v>1</v>
      </c>
      <c r="C4442" s="430" t="s">
        <v>4287</v>
      </c>
      <c r="D4442" s="430" t="s">
        <v>3805</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4280</v>
      </c>
      <c r="B4443" s="430">
        <v>1</v>
      </c>
      <c r="C4443" s="430" t="s">
        <v>4287</v>
      </c>
      <c r="D4443" s="430" t="s">
        <v>3807</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4280</v>
      </c>
      <c r="B4444" s="430">
        <v>1</v>
      </c>
      <c r="C4444" s="430" t="s">
        <v>4287</v>
      </c>
      <c r="D4444" s="430" t="s">
        <v>3809</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4280</v>
      </c>
      <c r="B4445" s="430">
        <v>1</v>
      </c>
      <c r="C4445" s="430" t="s">
        <v>4287</v>
      </c>
      <c r="D4445" s="430" t="s">
        <v>3811</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4280</v>
      </c>
      <c r="B4446" s="430">
        <v>1</v>
      </c>
      <c r="C4446" s="430" t="s">
        <v>4287</v>
      </c>
      <c r="D4446" s="430" t="s">
        <v>4139</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4280</v>
      </c>
      <c r="B4447" s="430">
        <v>1</v>
      </c>
      <c r="C4447" s="430" t="s">
        <v>4287</v>
      </c>
      <c r="D4447" s="430" t="s">
        <v>3813</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4280</v>
      </c>
      <c r="B4448" s="430">
        <v>1</v>
      </c>
      <c r="C4448" s="430" t="s">
        <v>4287</v>
      </c>
      <c r="D4448" s="430" t="s">
        <v>3815</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4280</v>
      </c>
      <c r="B4449" s="430">
        <v>1</v>
      </c>
      <c r="C4449" s="430" t="s">
        <v>4287</v>
      </c>
      <c r="D4449" s="430" t="s">
        <v>3817</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4280</v>
      </c>
      <c r="B4450" s="430">
        <v>1</v>
      </c>
      <c r="C4450" s="430" t="s">
        <v>4287</v>
      </c>
      <c r="D4450" s="430" t="s">
        <v>3819</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4280</v>
      </c>
      <c r="B4451" s="430">
        <v>1</v>
      </c>
      <c r="C4451" s="430" t="s">
        <v>4287</v>
      </c>
      <c r="D4451" s="430" t="s">
        <v>521</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4280</v>
      </c>
      <c r="B4452" s="430">
        <v>1</v>
      </c>
      <c r="C4452" s="430" t="s">
        <v>4287</v>
      </c>
      <c r="D4452" s="430" t="s">
        <v>3822</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4280</v>
      </c>
      <c r="B4453" s="430">
        <v>1</v>
      </c>
      <c r="C4453" s="430" t="s">
        <v>4287</v>
      </c>
      <c r="D4453" s="430" t="s">
        <v>3824</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4280</v>
      </c>
      <c r="B4454" s="430">
        <v>1</v>
      </c>
      <c r="C4454" s="430" t="s">
        <v>4287</v>
      </c>
      <c r="D4454" s="430" t="s">
        <v>3826</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4280</v>
      </c>
      <c r="B4455" s="430">
        <v>1</v>
      </c>
      <c r="C4455" s="430" t="s">
        <v>4287</v>
      </c>
      <c r="D4455" s="430" t="s">
        <v>3828</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4280</v>
      </c>
      <c r="B4456" s="430">
        <v>1</v>
      </c>
      <c r="C4456" s="430" t="s">
        <v>4287</v>
      </c>
      <c r="D4456" s="430" t="s">
        <v>3830</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4280</v>
      </c>
      <c r="B4457" s="430">
        <v>1</v>
      </c>
      <c r="C4457" s="430" t="s">
        <v>4287</v>
      </c>
      <c r="D4457" s="430" t="s">
        <v>3832</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4280</v>
      </c>
      <c r="B4458" s="430">
        <v>1</v>
      </c>
      <c r="C4458" s="430" t="s">
        <v>4287</v>
      </c>
      <c r="D4458" s="430" t="s">
        <v>3834</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4280</v>
      </c>
      <c r="B4459" s="430">
        <v>1</v>
      </c>
      <c r="C4459" s="430" t="s">
        <v>4287</v>
      </c>
      <c r="D4459" s="430" t="s">
        <v>3836</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4280</v>
      </c>
      <c r="B4460" s="430">
        <v>1</v>
      </c>
      <c r="C4460" s="430" t="s">
        <v>4287</v>
      </c>
      <c r="D4460" s="430" t="s">
        <v>3838</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4280</v>
      </c>
      <c r="B4461" s="430">
        <v>1</v>
      </c>
      <c r="C4461" s="430" t="s">
        <v>4287</v>
      </c>
      <c r="D4461" s="430" t="s">
        <v>4140</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4280</v>
      </c>
      <c r="B4462" s="430">
        <v>1</v>
      </c>
      <c r="C4462" s="430" t="s">
        <v>4287</v>
      </c>
      <c r="D4462" s="430" t="s">
        <v>3840</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4280</v>
      </c>
      <c r="B4463" s="430">
        <v>1</v>
      </c>
      <c r="C4463" s="430" t="s">
        <v>4287</v>
      </c>
      <c r="D4463" s="430" t="s">
        <v>3842</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4280</v>
      </c>
      <c r="B4464" s="430">
        <v>1</v>
      </c>
      <c r="C4464" s="430" t="s">
        <v>4287</v>
      </c>
      <c r="D4464" s="430" t="s">
        <v>3844</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4280</v>
      </c>
      <c r="B4465" s="430">
        <v>1</v>
      </c>
      <c r="C4465" s="430" t="s">
        <v>4287</v>
      </c>
      <c r="D4465" s="430" t="s">
        <v>3846</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4280</v>
      </c>
      <c r="B4466" s="430">
        <v>1</v>
      </c>
      <c r="C4466" s="430" t="s">
        <v>4287</v>
      </c>
      <c r="D4466" s="430" t="s">
        <v>3848</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4280</v>
      </c>
      <c r="B4467" s="430">
        <v>1</v>
      </c>
      <c r="C4467" s="430" t="s">
        <v>4287</v>
      </c>
      <c r="D4467" s="430" t="s">
        <v>3850</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4280</v>
      </c>
      <c r="B4468" s="430">
        <v>1</v>
      </c>
      <c r="C4468" s="430" t="s">
        <v>4287</v>
      </c>
      <c r="D4468" s="430" t="s">
        <v>3852</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4280</v>
      </c>
      <c r="B4469" s="430">
        <v>1</v>
      </c>
      <c r="C4469" s="430" t="s">
        <v>4287</v>
      </c>
      <c r="D4469" s="430" t="s">
        <v>4142</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4280</v>
      </c>
      <c r="B4470" s="430">
        <v>1</v>
      </c>
      <c r="C4470" s="430" t="s">
        <v>4287</v>
      </c>
      <c r="D4470" s="430" t="s">
        <v>3854</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4280</v>
      </c>
      <c r="B4471" s="430">
        <v>1</v>
      </c>
      <c r="C4471" s="430" t="s">
        <v>4287</v>
      </c>
      <c r="D4471" s="430" t="s">
        <v>3856</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4280</v>
      </c>
      <c r="B4472" s="430">
        <v>1</v>
      </c>
      <c r="C4472" s="430" t="s">
        <v>4287</v>
      </c>
      <c r="D4472" s="430" t="s">
        <v>3858</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4280</v>
      </c>
      <c r="B4473" s="430">
        <v>1</v>
      </c>
      <c r="C4473" s="430" t="s">
        <v>4287</v>
      </c>
      <c r="D4473" s="430" t="s">
        <v>3860</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4280</v>
      </c>
      <c r="B4474" s="430">
        <v>1</v>
      </c>
      <c r="C4474" s="430" t="s">
        <v>4287</v>
      </c>
      <c r="D4474" s="430" t="s">
        <v>3862</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4280</v>
      </c>
      <c r="B4475" s="430">
        <v>1</v>
      </c>
      <c r="C4475" s="430" t="s">
        <v>4288</v>
      </c>
      <c r="D4475" s="430" t="s">
        <v>3765</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4280</v>
      </c>
      <c r="B4476" s="430">
        <v>1</v>
      </c>
      <c r="C4476" s="430" t="s">
        <v>4288</v>
      </c>
      <c r="D4476" s="430" t="s">
        <v>3767</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4280</v>
      </c>
      <c r="B4477" s="430">
        <v>1</v>
      </c>
      <c r="C4477" s="430" t="s">
        <v>4288</v>
      </c>
      <c r="D4477" s="430" t="s">
        <v>3769</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4280</v>
      </c>
      <c r="B4478" s="430">
        <v>1</v>
      </c>
      <c r="C4478" s="430" t="s">
        <v>4288</v>
      </c>
      <c r="D4478" s="430" t="s">
        <v>4137</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4280</v>
      </c>
      <c r="B4479" s="430">
        <v>1</v>
      </c>
      <c r="C4479" s="430" t="s">
        <v>4288</v>
      </c>
      <c r="D4479" s="430" t="s">
        <v>3771</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4280</v>
      </c>
      <c r="B4480" s="430">
        <v>1</v>
      </c>
      <c r="C4480" s="430" t="s">
        <v>4288</v>
      </c>
      <c r="D4480" s="430" t="s">
        <v>3773</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4280</v>
      </c>
      <c r="B4481" s="430">
        <v>1</v>
      </c>
      <c r="C4481" s="430" t="s">
        <v>4288</v>
      </c>
      <c r="D4481" s="430" t="s">
        <v>485</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4280</v>
      </c>
      <c r="B4482" s="430">
        <v>1</v>
      </c>
      <c r="C4482" s="430" t="s">
        <v>4288</v>
      </c>
      <c r="D4482" s="430" t="s">
        <v>3776</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4280</v>
      </c>
      <c r="B4483" s="430">
        <v>1</v>
      </c>
      <c r="C4483" s="430" t="s">
        <v>4288</v>
      </c>
      <c r="D4483" s="430" t="s">
        <v>3778</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4280</v>
      </c>
      <c r="B4484" s="430">
        <v>1</v>
      </c>
      <c r="C4484" s="430" t="s">
        <v>4288</v>
      </c>
      <c r="D4484" s="430" t="s">
        <v>3779</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4280</v>
      </c>
      <c r="B4485" s="430">
        <v>1</v>
      </c>
      <c r="C4485" s="430" t="s">
        <v>4288</v>
      </c>
      <c r="D4485" s="430" t="s">
        <v>3781</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4280</v>
      </c>
      <c r="B4486" s="430">
        <v>1</v>
      </c>
      <c r="C4486" s="430" t="s">
        <v>4288</v>
      </c>
      <c r="D4486" s="430" t="s">
        <v>3783</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4280</v>
      </c>
      <c r="B4487" s="430">
        <v>1</v>
      </c>
      <c r="C4487" s="430" t="s">
        <v>4288</v>
      </c>
      <c r="D4487" s="430" t="s">
        <v>4138</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4280</v>
      </c>
      <c r="B4488" s="430">
        <v>1</v>
      </c>
      <c r="C4488" s="430" t="s">
        <v>4288</v>
      </c>
      <c r="D4488" s="430" t="s">
        <v>3785</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4280</v>
      </c>
      <c r="B4489" s="430">
        <v>1</v>
      </c>
      <c r="C4489" s="430" t="s">
        <v>4288</v>
      </c>
      <c r="D4489" s="430" t="s">
        <v>3787</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4280</v>
      </c>
      <c r="B4490" s="430">
        <v>1</v>
      </c>
      <c r="C4490" s="430" t="s">
        <v>4288</v>
      </c>
      <c r="D4490" s="430" t="s">
        <v>3789</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4280</v>
      </c>
      <c r="B4491" s="430">
        <v>1</v>
      </c>
      <c r="C4491" s="430" t="s">
        <v>4288</v>
      </c>
      <c r="D4491" s="430" t="s">
        <v>3791</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4280</v>
      </c>
      <c r="B4492" s="430">
        <v>1</v>
      </c>
      <c r="C4492" s="430" t="s">
        <v>4288</v>
      </c>
      <c r="D4492" s="430" t="s">
        <v>3793</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4280</v>
      </c>
      <c r="B4493" s="430">
        <v>1</v>
      </c>
      <c r="C4493" s="430" t="s">
        <v>4288</v>
      </c>
      <c r="D4493" s="430" t="s">
        <v>3795</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4280</v>
      </c>
      <c r="B4494" s="430">
        <v>1</v>
      </c>
      <c r="C4494" s="430" t="s">
        <v>4288</v>
      </c>
      <c r="D4494" s="430" t="s">
        <v>3797</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4280</v>
      </c>
      <c r="B4495" s="430">
        <v>1</v>
      </c>
      <c r="C4495" s="430" t="s">
        <v>4288</v>
      </c>
      <c r="D4495" s="430" t="s">
        <v>3799</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4280</v>
      </c>
      <c r="B4496" s="430">
        <v>1</v>
      </c>
      <c r="C4496" s="430" t="s">
        <v>4288</v>
      </c>
      <c r="D4496" s="430" t="s">
        <v>3801</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4280</v>
      </c>
      <c r="B4497" s="430">
        <v>1</v>
      </c>
      <c r="C4497" s="430" t="s">
        <v>4288</v>
      </c>
      <c r="D4497" s="430" t="s">
        <v>3803</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4280</v>
      </c>
      <c r="B4498" s="430">
        <v>1</v>
      </c>
      <c r="C4498" s="430" t="s">
        <v>4288</v>
      </c>
      <c r="D4498" s="430" t="s">
        <v>3805</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4280</v>
      </c>
      <c r="B4499" s="430">
        <v>1</v>
      </c>
      <c r="C4499" s="430" t="s">
        <v>4288</v>
      </c>
      <c r="D4499" s="430" t="s">
        <v>3807</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4280</v>
      </c>
      <c r="B4500" s="430">
        <v>1</v>
      </c>
      <c r="C4500" s="430" t="s">
        <v>4288</v>
      </c>
      <c r="D4500" s="430" t="s">
        <v>3809</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4280</v>
      </c>
      <c r="B4501" s="430">
        <v>1</v>
      </c>
      <c r="C4501" s="430" t="s">
        <v>4288</v>
      </c>
      <c r="D4501" s="430" t="s">
        <v>3811</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4280</v>
      </c>
      <c r="B4502" s="430">
        <v>1</v>
      </c>
      <c r="C4502" s="430" t="s">
        <v>4288</v>
      </c>
      <c r="D4502" s="430" t="s">
        <v>4139</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4280</v>
      </c>
      <c r="B4503" s="430">
        <v>1</v>
      </c>
      <c r="C4503" s="430" t="s">
        <v>4288</v>
      </c>
      <c r="D4503" s="430" t="s">
        <v>3813</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4280</v>
      </c>
      <c r="B4504" s="430">
        <v>1</v>
      </c>
      <c r="C4504" s="430" t="s">
        <v>4288</v>
      </c>
      <c r="D4504" s="430" t="s">
        <v>3815</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4280</v>
      </c>
      <c r="B4505" s="430">
        <v>1</v>
      </c>
      <c r="C4505" s="430" t="s">
        <v>4288</v>
      </c>
      <c r="D4505" s="430" t="s">
        <v>3817</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4280</v>
      </c>
      <c r="B4506" s="430">
        <v>1</v>
      </c>
      <c r="C4506" s="430" t="s">
        <v>4288</v>
      </c>
      <c r="D4506" s="430" t="s">
        <v>3819</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4280</v>
      </c>
      <c r="B4507" s="430">
        <v>1</v>
      </c>
      <c r="C4507" s="430" t="s">
        <v>4288</v>
      </c>
      <c r="D4507" s="430" t="s">
        <v>521</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4280</v>
      </c>
      <c r="B4508" s="430">
        <v>1</v>
      </c>
      <c r="C4508" s="430" t="s">
        <v>4288</v>
      </c>
      <c r="D4508" s="430" t="s">
        <v>3822</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4280</v>
      </c>
      <c r="B4509" s="430">
        <v>1</v>
      </c>
      <c r="C4509" s="430" t="s">
        <v>4288</v>
      </c>
      <c r="D4509" s="430" t="s">
        <v>3824</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4280</v>
      </c>
      <c r="B4510" s="430">
        <v>1</v>
      </c>
      <c r="C4510" s="430" t="s">
        <v>4288</v>
      </c>
      <c r="D4510" s="430" t="s">
        <v>3826</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4280</v>
      </c>
      <c r="B4511" s="430">
        <v>1</v>
      </c>
      <c r="C4511" s="430" t="s">
        <v>4288</v>
      </c>
      <c r="D4511" s="430" t="s">
        <v>3828</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4280</v>
      </c>
      <c r="B4512" s="430">
        <v>1</v>
      </c>
      <c r="C4512" s="430" t="s">
        <v>4288</v>
      </c>
      <c r="D4512" s="430" t="s">
        <v>3830</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4280</v>
      </c>
      <c r="B4513" s="430">
        <v>1</v>
      </c>
      <c r="C4513" s="430" t="s">
        <v>4288</v>
      </c>
      <c r="D4513" s="430" t="s">
        <v>3832</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4280</v>
      </c>
      <c r="B4514" s="430">
        <v>1</v>
      </c>
      <c r="C4514" s="430" t="s">
        <v>4288</v>
      </c>
      <c r="D4514" s="430" t="s">
        <v>3834</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4280</v>
      </c>
      <c r="B4515" s="430">
        <v>1</v>
      </c>
      <c r="C4515" s="430" t="s">
        <v>4288</v>
      </c>
      <c r="D4515" s="430" t="s">
        <v>3836</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4280</v>
      </c>
      <c r="B4516" s="430">
        <v>1</v>
      </c>
      <c r="C4516" s="430" t="s">
        <v>4288</v>
      </c>
      <c r="D4516" s="430" t="s">
        <v>3838</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4280</v>
      </c>
      <c r="B4517" s="430">
        <v>1</v>
      </c>
      <c r="C4517" s="430" t="s">
        <v>4288</v>
      </c>
      <c r="D4517" s="430" t="s">
        <v>4140</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4280</v>
      </c>
      <c r="B4518" s="430">
        <v>1</v>
      </c>
      <c r="C4518" s="430" t="s">
        <v>4288</v>
      </c>
      <c r="D4518" s="430" t="s">
        <v>3840</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4280</v>
      </c>
      <c r="B4519" s="430">
        <v>1</v>
      </c>
      <c r="C4519" s="430" t="s">
        <v>4288</v>
      </c>
      <c r="D4519" s="430" t="s">
        <v>3842</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4280</v>
      </c>
      <c r="B4520" s="430">
        <v>1</v>
      </c>
      <c r="C4520" s="430" t="s">
        <v>4288</v>
      </c>
      <c r="D4520" s="430" t="s">
        <v>3844</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4280</v>
      </c>
      <c r="B4521" s="430">
        <v>1</v>
      </c>
      <c r="C4521" s="430" t="s">
        <v>4288</v>
      </c>
      <c r="D4521" s="430" t="s">
        <v>3846</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4280</v>
      </c>
      <c r="B4522" s="430">
        <v>1</v>
      </c>
      <c r="C4522" s="430" t="s">
        <v>4288</v>
      </c>
      <c r="D4522" s="430" t="s">
        <v>3848</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4280</v>
      </c>
      <c r="B4523" s="430">
        <v>1</v>
      </c>
      <c r="C4523" s="430" t="s">
        <v>4288</v>
      </c>
      <c r="D4523" s="430" t="s">
        <v>3850</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4280</v>
      </c>
      <c r="B4524" s="430">
        <v>1</v>
      </c>
      <c r="C4524" s="430" t="s">
        <v>4288</v>
      </c>
      <c r="D4524" s="430" t="s">
        <v>3852</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4280</v>
      </c>
      <c r="B4525" s="430">
        <v>1</v>
      </c>
      <c r="C4525" s="430" t="s">
        <v>4288</v>
      </c>
      <c r="D4525" s="430" t="s">
        <v>4142</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4280</v>
      </c>
      <c r="B4526" s="430">
        <v>1</v>
      </c>
      <c r="C4526" s="430" t="s">
        <v>4288</v>
      </c>
      <c r="D4526" s="430" t="s">
        <v>3854</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4280</v>
      </c>
      <c r="B4527" s="430">
        <v>1</v>
      </c>
      <c r="C4527" s="430" t="s">
        <v>4288</v>
      </c>
      <c r="D4527" s="430" t="s">
        <v>3856</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4280</v>
      </c>
      <c r="B4528" s="430">
        <v>1</v>
      </c>
      <c r="C4528" s="430" t="s">
        <v>4288</v>
      </c>
      <c r="D4528" s="430" t="s">
        <v>3858</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4280</v>
      </c>
      <c r="B4529" s="430">
        <v>1</v>
      </c>
      <c r="C4529" s="430" t="s">
        <v>4288</v>
      </c>
      <c r="D4529" s="430" t="s">
        <v>3860</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4280</v>
      </c>
      <c r="B4530" s="430">
        <v>1</v>
      </c>
      <c r="C4530" s="430" t="s">
        <v>4288</v>
      </c>
      <c r="D4530" s="430" t="s">
        <v>3862</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4280</v>
      </c>
      <c r="B4531" s="430">
        <v>1</v>
      </c>
      <c r="C4531" s="430" t="s">
        <v>4289</v>
      </c>
      <c r="D4531" s="430" t="s">
        <v>3765</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4280</v>
      </c>
      <c r="B4532" s="430">
        <v>1</v>
      </c>
      <c r="C4532" s="430" t="s">
        <v>4289</v>
      </c>
      <c r="D4532" s="430" t="s">
        <v>3767</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4280</v>
      </c>
      <c r="B4533" s="430">
        <v>1</v>
      </c>
      <c r="C4533" s="430" t="s">
        <v>4289</v>
      </c>
      <c r="D4533" s="430" t="s">
        <v>3769</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4280</v>
      </c>
      <c r="B4534" s="430">
        <v>1</v>
      </c>
      <c r="C4534" s="430" t="s">
        <v>4289</v>
      </c>
      <c r="D4534" s="430" t="s">
        <v>4137</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4280</v>
      </c>
      <c r="B4535" s="430">
        <v>1</v>
      </c>
      <c r="C4535" s="430" t="s">
        <v>4289</v>
      </c>
      <c r="D4535" s="430" t="s">
        <v>3771</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4280</v>
      </c>
      <c r="B4536" s="430">
        <v>1</v>
      </c>
      <c r="C4536" s="430" t="s">
        <v>4289</v>
      </c>
      <c r="D4536" s="430" t="s">
        <v>3773</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4280</v>
      </c>
      <c r="B4537" s="430">
        <v>1</v>
      </c>
      <c r="C4537" s="430" t="s">
        <v>4289</v>
      </c>
      <c r="D4537" s="430" t="s">
        <v>485</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4280</v>
      </c>
      <c r="B4538" s="430">
        <v>1</v>
      </c>
      <c r="C4538" s="430" t="s">
        <v>4289</v>
      </c>
      <c r="D4538" s="430" t="s">
        <v>3776</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4280</v>
      </c>
      <c r="B4539" s="430">
        <v>1</v>
      </c>
      <c r="C4539" s="430" t="s">
        <v>4289</v>
      </c>
      <c r="D4539" s="430" t="s">
        <v>3778</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4280</v>
      </c>
      <c r="B4540" s="430">
        <v>1</v>
      </c>
      <c r="C4540" s="430" t="s">
        <v>4289</v>
      </c>
      <c r="D4540" s="430" t="s">
        <v>3779</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4280</v>
      </c>
      <c r="B4541" s="430">
        <v>1</v>
      </c>
      <c r="C4541" s="430" t="s">
        <v>4289</v>
      </c>
      <c r="D4541" s="430" t="s">
        <v>3781</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4280</v>
      </c>
      <c r="B4542" s="430">
        <v>1</v>
      </c>
      <c r="C4542" s="430" t="s">
        <v>4289</v>
      </c>
      <c r="D4542" s="430" t="s">
        <v>3783</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4280</v>
      </c>
      <c r="B4543" s="430">
        <v>1</v>
      </c>
      <c r="C4543" s="430" t="s">
        <v>4289</v>
      </c>
      <c r="D4543" s="430" t="s">
        <v>4138</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4280</v>
      </c>
      <c r="B4544" s="430">
        <v>1</v>
      </c>
      <c r="C4544" s="430" t="s">
        <v>4289</v>
      </c>
      <c r="D4544" s="430" t="s">
        <v>3785</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4280</v>
      </c>
      <c r="B4545" s="430">
        <v>1</v>
      </c>
      <c r="C4545" s="430" t="s">
        <v>4289</v>
      </c>
      <c r="D4545" s="430" t="s">
        <v>3787</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4280</v>
      </c>
      <c r="B4546" s="430">
        <v>1</v>
      </c>
      <c r="C4546" s="430" t="s">
        <v>4289</v>
      </c>
      <c r="D4546" s="430" t="s">
        <v>3789</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4280</v>
      </c>
      <c r="B4547" s="430">
        <v>1</v>
      </c>
      <c r="C4547" s="430" t="s">
        <v>4289</v>
      </c>
      <c r="D4547" s="430" t="s">
        <v>3791</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4280</v>
      </c>
      <c r="B4548" s="430">
        <v>1</v>
      </c>
      <c r="C4548" s="430" t="s">
        <v>4289</v>
      </c>
      <c r="D4548" s="430" t="s">
        <v>3793</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4280</v>
      </c>
      <c r="B4549" s="430">
        <v>1</v>
      </c>
      <c r="C4549" s="430" t="s">
        <v>4289</v>
      </c>
      <c r="D4549" s="430" t="s">
        <v>3795</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4280</v>
      </c>
      <c r="B4550" s="430">
        <v>1</v>
      </c>
      <c r="C4550" s="430" t="s">
        <v>4289</v>
      </c>
      <c r="D4550" s="430" t="s">
        <v>3797</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4280</v>
      </c>
      <c r="B4551" s="430">
        <v>1</v>
      </c>
      <c r="C4551" s="430" t="s">
        <v>4289</v>
      </c>
      <c r="D4551" s="430" t="s">
        <v>3799</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4280</v>
      </c>
      <c r="B4552" s="430">
        <v>1</v>
      </c>
      <c r="C4552" s="430" t="s">
        <v>4289</v>
      </c>
      <c r="D4552" s="430" t="s">
        <v>3801</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4280</v>
      </c>
      <c r="B4553" s="430">
        <v>1</v>
      </c>
      <c r="C4553" s="430" t="s">
        <v>4289</v>
      </c>
      <c r="D4553" s="430" t="s">
        <v>3803</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4280</v>
      </c>
      <c r="B4554" s="430">
        <v>1</v>
      </c>
      <c r="C4554" s="430" t="s">
        <v>4289</v>
      </c>
      <c r="D4554" s="430" t="s">
        <v>3805</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4280</v>
      </c>
      <c r="B4555" s="430">
        <v>1</v>
      </c>
      <c r="C4555" s="430" t="s">
        <v>4289</v>
      </c>
      <c r="D4555" s="430" t="s">
        <v>3807</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4280</v>
      </c>
      <c r="B4556" s="430">
        <v>1</v>
      </c>
      <c r="C4556" s="430" t="s">
        <v>4289</v>
      </c>
      <c r="D4556" s="430" t="s">
        <v>3809</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4280</v>
      </c>
      <c r="B4557" s="430">
        <v>1</v>
      </c>
      <c r="C4557" s="430" t="s">
        <v>4289</v>
      </c>
      <c r="D4557" s="430" t="s">
        <v>3811</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4280</v>
      </c>
      <c r="B4558" s="430">
        <v>1</v>
      </c>
      <c r="C4558" s="430" t="s">
        <v>4289</v>
      </c>
      <c r="D4558" s="430" t="s">
        <v>4139</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4280</v>
      </c>
      <c r="B4559" s="430">
        <v>1</v>
      </c>
      <c r="C4559" s="430" t="s">
        <v>4289</v>
      </c>
      <c r="D4559" s="430" t="s">
        <v>3813</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4280</v>
      </c>
      <c r="B4560" s="430">
        <v>1</v>
      </c>
      <c r="C4560" s="430" t="s">
        <v>4289</v>
      </c>
      <c r="D4560" s="430" t="s">
        <v>3815</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4280</v>
      </c>
      <c r="B4561" s="430">
        <v>1</v>
      </c>
      <c r="C4561" s="430" t="s">
        <v>4289</v>
      </c>
      <c r="D4561" s="430" t="s">
        <v>3817</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4280</v>
      </c>
      <c r="B4562" s="430">
        <v>1</v>
      </c>
      <c r="C4562" s="430" t="s">
        <v>4289</v>
      </c>
      <c r="D4562" s="430" t="s">
        <v>3819</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4280</v>
      </c>
      <c r="B4563" s="430">
        <v>1</v>
      </c>
      <c r="C4563" s="430" t="s">
        <v>4289</v>
      </c>
      <c r="D4563" s="430" t="s">
        <v>521</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4280</v>
      </c>
      <c r="B4564" s="430">
        <v>1</v>
      </c>
      <c r="C4564" s="430" t="s">
        <v>4289</v>
      </c>
      <c r="D4564" s="430" t="s">
        <v>3822</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4280</v>
      </c>
      <c r="B4565" s="430">
        <v>1</v>
      </c>
      <c r="C4565" s="430" t="s">
        <v>4289</v>
      </c>
      <c r="D4565" s="430" t="s">
        <v>3824</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4280</v>
      </c>
      <c r="B4566" s="430">
        <v>1</v>
      </c>
      <c r="C4566" s="430" t="s">
        <v>4289</v>
      </c>
      <c r="D4566" s="430" t="s">
        <v>3826</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4280</v>
      </c>
      <c r="B4567" s="430">
        <v>1</v>
      </c>
      <c r="C4567" s="430" t="s">
        <v>4289</v>
      </c>
      <c r="D4567" s="430" t="s">
        <v>3828</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4280</v>
      </c>
      <c r="B4568" s="430">
        <v>1</v>
      </c>
      <c r="C4568" s="430" t="s">
        <v>4289</v>
      </c>
      <c r="D4568" s="430" t="s">
        <v>3830</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4280</v>
      </c>
      <c r="B4569" s="430">
        <v>1</v>
      </c>
      <c r="C4569" s="430" t="s">
        <v>4289</v>
      </c>
      <c r="D4569" s="430" t="s">
        <v>3832</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4280</v>
      </c>
      <c r="B4570" s="430">
        <v>1</v>
      </c>
      <c r="C4570" s="430" t="s">
        <v>4289</v>
      </c>
      <c r="D4570" s="430" t="s">
        <v>3834</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4280</v>
      </c>
      <c r="B4571" s="430">
        <v>1</v>
      </c>
      <c r="C4571" s="430" t="s">
        <v>4289</v>
      </c>
      <c r="D4571" s="430" t="s">
        <v>3836</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4280</v>
      </c>
      <c r="B4572" s="430">
        <v>1</v>
      </c>
      <c r="C4572" s="430" t="s">
        <v>4289</v>
      </c>
      <c r="D4572" s="430" t="s">
        <v>3838</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4280</v>
      </c>
      <c r="B4573" s="430">
        <v>1</v>
      </c>
      <c r="C4573" s="430" t="s">
        <v>4289</v>
      </c>
      <c r="D4573" s="430" t="s">
        <v>4140</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4280</v>
      </c>
      <c r="B4574" s="430">
        <v>1</v>
      </c>
      <c r="C4574" s="430" t="s">
        <v>4289</v>
      </c>
      <c r="D4574" s="430" t="s">
        <v>3840</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4280</v>
      </c>
      <c r="B4575" s="430">
        <v>1</v>
      </c>
      <c r="C4575" s="430" t="s">
        <v>4289</v>
      </c>
      <c r="D4575" s="430" t="s">
        <v>3842</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4280</v>
      </c>
      <c r="B4576" s="430">
        <v>1</v>
      </c>
      <c r="C4576" s="430" t="s">
        <v>4289</v>
      </c>
      <c r="D4576" s="430" t="s">
        <v>3844</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4280</v>
      </c>
      <c r="B4577" s="430">
        <v>1</v>
      </c>
      <c r="C4577" s="430" t="s">
        <v>4289</v>
      </c>
      <c r="D4577" s="430" t="s">
        <v>3846</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4280</v>
      </c>
      <c r="B4578" s="430">
        <v>1</v>
      </c>
      <c r="C4578" s="430" t="s">
        <v>4289</v>
      </c>
      <c r="D4578" s="430" t="s">
        <v>3848</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4280</v>
      </c>
      <c r="B4579" s="430">
        <v>1</v>
      </c>
      <c r="C4579" s="430" t="s">
        <v>4289</v>
      </c>
      <c r="D4579" s="430" t="s">
        <v>3850</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4280</v>
      </c>
      <c r="B4580" s="430">
        <v>1</v>
      </c>
      <c r="C4580" s="430" t="s">
        <v>4289</v>
      </c>
      <c r="D4580" s="430" t="s">
        <v>3852</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4280</v>
      </c>
      <c r="B4581" s="430">
        <v>1</v>
      </c>
      <c r="C4581" s="430" t="s">
        <v>4289</v>
      </c>
      <c r="D4581" s="430" t="s">
        <v>4142</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4280</v>
      </c>
      <c r="B4582" s="430">
        <v>1</v>
      </c>
      <c r="C4582" s="430" t="s">
        <v>4289</v>
      </c>
      <c r="D4582" s="430" t="s">
        <v>3854</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4280</v>
      </c>
      <c r="B4583" s="430">
        <v>1</v>
      </c>
      <c r="C4583" s="430" t="s">
        <v>4289</v>
      </c>
      <c r="D4583" s="430" t="s">
        <v>3856</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4280</v>
      </c>
      <c r="B4584" s="430">
        <v>1</v>
      </c>
      <c r="C4584" s="430" t="s">
        <v>4289</v>
      </c>
      <c r="D4584" s="430" t="s">
        <v>3858</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4280</v>
      </c>
      <c r="B4585" s="430">
        <v>1</v>
      </c>
      <c r="C4585" s="430" t="s">
        <v>4289</v>
      </c>
      <c r="D4585" s="430" t="s">
        <v>3860</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4280</v>
      </c>
      <c r="B4586" s="430">
        <v>1</v>
      </c>
      <c r="C4586" s="430" t="s">
        <v>4289</v>
      </c>
      <c r="D4586" s="430" t="s">
        <v>3862</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4280</v>
      </c>
      <c r="B4587" s="430">
        <v>1</v>
      </c>
      <c r="C4587" s="430" t="s">
        <v>4290</v>
      </c>
      <c r="D4587" s="430" t="s">
        <v>3765</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4280</v>
      </c>
      <c r="B4588" s="430">
        <v>1</v>
      </c>
      <c r="C4588" s="430" t="s">
        <v>4290</v>
      </c>
      <c r="D4588" s="430" t="s">
        <v>3767</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4280</v>
      </c>
      <c r="B4589" s="430">
        <v>1</v>
      </c>
      <c r="C4589" s="430" t="s">
        <v>4290</v>
      </c>
      <c r="D4589" s="430" t="s">
        <v>3769</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4280</v>
      </c>
      <c r="B4590" s="430">
        <v>1</v>
      </c>
      <c r="C4590" s="430" t="s">
        <v>4290</v>
      </c>
      <c r="D4590" s="430" t="s">
        <v>4137</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4280</v>
      </c>
      <c r="B4591" s="430">
        <v>1</v>
      </c>
      <c r="C4591" s="430" t="s">
        <v>4290</v>
      </c>
      <c r="D4591" s="430" t="s">
        <v>3771</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4280</v>
      </c>
      <c r="B4592" s="430">
        <v>1</v>
      </c>
      <c r="C4592" s="430" t="s">
        <v>4290</v>
      </c>
      <c r="D4592" s="430" t="s">
        <v>3773</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4280</v>
      </c>
      <c r="B4593" s="430">
        <v>1</v>
      </c>
      <c r="C4593" s="430" t="s">
        <v>4290</v>
      </c>
      <c r="D4593" s="430" t="s">
        <v>485</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4280</v>
      </c>
      <c r="B4594" s="430">
        <v>1</v>
      </c>
      <c r="C4594" s="430" t="s">
        <v>4290</v>
      </c>
      <c r="D4594" s="430" t="s">
        <v>3776</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4280</v>
      </c>
      <c r="B4595" s="430">
        <v>1</v>
      </c>
      <c r="C4595" s="430" t="s">
        <v>4290</v>
      </c>
      <c r="D4595" s="430" t="s">
        <v>3778</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4280</v>
      </c>
      <c r="B4596" s="430">
        <v>1</v>
      </c>
      <c r="C4596" s="430" t="s">
        <v>4290</v>
      </c>
      <c r="D4596" s="430" t="s">
        <v>3779</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4280</v>
      </c>
      <c r="B4597" s="430">
        <v>1</v>
      </c>
      <c r="C4597" s="430" t="s">
        <v>4290</v>
      </c>
      <c r="D4597" s="430" t="s">
        <v>3781</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4280</v>
      </c>
      <c r="B4598" s="430">
        <v>1</v>
      </c>
      <c r="C4598" s="430" t="s">
        <v>4290</v>
      </c>
      <c r="D4598" s="430" t="s">
        <v>3783</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4280</v>
      </c>
      <c r="B4599" s="430">
        <v>1</v>
      </c>
      <c r="C4599" s="430" t="s">
        <v>4290</v>
      </c>
      <c r="D4599" s="430" t="s">
        <v>4138</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4280</v>
      </c>
      <c r="B4600" s="430">
        <v>1</v>
      </c>
      <c r="C4600" s="430" t="s">
        <v>4290</v>
      </c>
      <c r="D4600" s="430" t="s">
        <v>3785</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4280</v>
      </c>
      <c r="B4601" s="430">
        <v>1</v>
      </c>
      <c r="C4601" s="430" t="s">
        <v>4290</v>
      </c>
      <c r="D4601" s="430" t="s">
        <v>3787</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4280</v>
      </c>
      <c r="B4602" s="430">
        <v>1</v>
      </c>
      <c r="C4602" s="430" t="s">
        <v>4290</v>
      </c>
      <c r="D4602" s="430" t="s">
        <v>3789</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4280</v>
      </c>
      <c r="B4603" s="430">
        <v>1</v>
      </c>
      <c r="C4603" s="430" t="s">
        <v>4290</v>
      </c>
      <c r="D4603" s="430" t="s">
        <v>3791</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4280</v>
      </c>
      <c r="B4604" s="430">
        <v>1</v>
      </c>
      <c r="C4604" s="430" t="s">
        <v>4290</v>
      </c>
      <c r="D4604" s="430" t="s">
        <v>3793</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4280</v>
      </c>
      <c r="B4605" s="430">
        <v>1</v>
      </c>
      <c r="C4605" s="430" t="s">
        <v>4290</v>
      </c>
      <c r="D4605" s="430" t="s">
        <v>3795</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4280</v>
      </c>
      <c r="B4606" s="430">
        <v>1</v>
      </c>
      <c r="C4606" s="430" t="s">
        <v>4290</v>
      </c>
      <c r="D4606" s="430" t="s">
        <v>3797</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4280</v>
      </c>
      <c r="B4607" s="430">
        <v>1</v>
      </c>
      <c r="C4607" s="430" t="s">
        <v>4290</v>
      </c>
      <c r="D4607" s="430" t="s">
        <v>3799</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4280</v>
      </c>
      <c r="B4608" s="430">
        <v>1</v>
      </c>
      <c r="C4608" s="430" t="s">
        <v>4290</v>
      </c>
      <c r="D4608" s="430" t="s">
        <v>3801</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4280</v>
      </c>
      <c r="B4609" s="430">
        <v>1</v>
      </c>
      <c r="C4609" s="430" t="s">
        <v>4290</v>
      </c>
      <c r="D4609" s="430" t="s">
        <v>3803</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4280</v>
      </c>
      <c r="B4610" s="430">
        <v>1</v>
      </c>
      <c r="C4610" s="430" t="s">
        <v>4290</v>
      </c>
      <c r="D4610" s="430" t="s">
        <v>3805</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4280</v>
      </c>
      <c r="B4611" s="430">
        <v>1</v>
      </c>
      <c r="C4611" s="430" t="s">
        <v>4290</v>
      </c>
      <c r="D4611" s="430" t="s">
        <v>3807</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4280</v>
      </c>
      <c r="B4612" s="430">
        <v>1</v>
      </c>
      <c r="C4612" s="430" t="s">
        <v>4290</v>
      </c>
      <c r="D4612" s="430" t="s">
        <v>3809</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4280</v>
      </c>
      <c r="B4613" s="430">
        <v>1</v>
      </c>
      <c r="C4613" s="430" t="s">
        <v>4290</v>
      </c>
      <c r="D4613" s="430" t="s">
        <v>3811</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4280</v>
      </c>
      <c r="B4614" s="430">
        <v>1</v>
      </c>
      <c r="C4614" s="430" t="s">
        <v>4290</v>
      </c>
      <c r="D4614" s="430" t="s">
        <v>4139</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4280</v>
      </c>
      <c r="B4615" s="430">
        <v>1</v>
      </c>
      <c r="C4615" s="430" t="s">
        <v>4290</v>
      </c>
      <c r="D4615" s="430" t="s">
        <v>3813</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4280</v>
      </c>
      <c r="B4616" s="430">
        <v>1</v>
      </c>
      <c r="C4616" s="430" t="s">
        <v>4290</v>
      </c>
      <c r="D4616" s="430" t="s">
        <v>3815</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4280</v>
      </c>
      <c r="B4617" s="430">
        <v>1</v>
      </c>
      <c r="C4617" s="430" t="s">
        <v>4290</v>
      </c>
      <c r="D4617" s="430" t="s">
        <v>3817</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4280</v>
      </c>
      <c r="B4618" s="430">
        <v>1</v>
      </c>
      <c r="C4618" s="430" t="s">
        <v>4290</v>
      </c>
      <c r="D4618" s="430" t="s">
        <v>3819</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4280</v>
      </c>
      <c r="B4619" s="430">
        <v>1</v>
      </c>
      <c r="C4619" s="430" t="s">
        <v>4290</v>
      </c>
      <c r="D4619" s="430" t="s">
        <v>521</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4280</v>
      </c>
      <c r="B4620" s="430">
        <v>1</v>
      </c>
      <c r="C4620" s="430" t="s">
        <v>4290</v>
      </c>
      <c r="D4620" s="430" t="s">
        <v>3822</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4280</v>
      </c>
      <c r="B4621" s="430">
        <v>1</v>
      </c>
      <c r="C4621" s="430" t="s">
        <v>4290</v>
      </c>
      <c r="D4621" s="430" t="s">
        <v>3824</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4280</v>
      </c>
      <c r="B4622" s="430">
        <v>1</v>
      </c>
      <c r="C4622" s="430" t="s">
        <v>4290</v>
      </c>
      <c r="D4622" s="430" t="s">
        <v>3826</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4280</v>
      </c>
      <c r="B4623" s="430">
        <v>1</v>
      </c>
      <c r="C4623" s="430" t="s">
        <v>4290</v>
      </c>
      <c r="D4623" s="430" t="s">
        <v>3828</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4280</v>
      </c>
      <c r="B4624" s="430">
        <v>1</v>
      </c>
      <c r="C4624" s="430" t="s">
        <v>4290</v>
      </c>
      <c r="D4624" s="430" t="s">
        <v>3830</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4280</v>
      </c>
      <c r="B4625" s="430">
        <v>1</v>
      </c>
      <c r="C4625" s="430" t="s">
        <v>4290</v>
      </c>
      <c r="D4625" s="430" t="s">
        <v>3832</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4280</v>
      </c>
      <c r="B4626" s="430">
        <v>1</v>
      </c>
      <c r="C4626" s="430" t="s">
        <v>4290</v>
      </c>
      <c r="D4626" s="430" t="s">
        <v>3834</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4280</v>
      </c>
      <c r="B4627" s="430">
        <v>1</v>
      </c>
      <c r="C4627" s="430" t="s">
        <v>4290</v>
      </c>
      <c r="D4627" s="430" t="s">
        <v>3836</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4280</v>
      </c>
      <c r="B4628" s="430">
        <v>1</v>
      </c>
      <c r="C4628" s="430" t="s">
        <v>4290</v>
      </c>
      <c r="D4628" s="430" t="s">
        <v>3838</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4280</v>
      </c>
      <c r="B4629" s="430">
        <v>1</v>
      </c>
      <c r="C4629" s="430" t="s">
        <v>4290</v>
      </c>
      <c r="D4629" s="430" t="s">
        <v>4140</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4280</v>
      </c>
      <c r="B4630" s="430">
        <v>1</v>
      </c>
      <c r="C4630" s="430" t="s">
        <v>4290</v>
      </c>
      <c r="D4630" s="430" t="s">
        <v>3840</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4280</v>
      </c>
      <c r="B4631" s="430">
        <v>1</v>
      </c>
      <c r="C4631" s="430" t="s">
        <v>4290</v>
      </c>
      <c r="D4631" s="430" t="s">
        <v>3842</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4280</v>
      </c>
      <c r="B4632" s="430">
        <v>1</v>
      </c>
      <c r="C4632" s="430" t="s">
        <v>4290</v>
      </c>
      <c r="D4632" s="430" t="s">
        <v>3844</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4280</v>
      </c>
      <c r="B4633" s="430">
        <v>1</v>
      </c>
      <c r="C4633" s="430" t="s">
        <v>4290</v>
      </c>
      <c r="D4633" s="430" t="s">
        <v>3846</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4280</v>
      </c>
      <c r="B4634" s="430">
        <v>1</v>
      </c>
      <c r="C4634" s="430" t="s">
        <v>4290</v>
      </c>
      <c r="D4634" s="430" t="s">
        <v>3848</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4280</v>
      </c>
      <c r="B4635" s="430">
        <v>1</v>
      </c>
      <c r="C4635" s="430" t="s">
        <v>4290</v>
      </c>
      <c r="D4635" s="430" t="s">
        <v>3850</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4280</v>
      </c>
      <c r="B4636" s="430">
        <v>1</v>
      </c>
      <c r="C4636" s="430" t="s">
        <v>4290</v>
      </c>
      <c r="D4636" s="430" t="s">
        <v>3852</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4280</v>
      </c>
      <c r="B4637" s="430">
        <v>1</v>
      </c>
      <c r="C4637" s="430" t="s">
        <v>4290</v>
      </c>
      <c r="D4637" s="430" t="s">
        <v>4142</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4280</v>
      </c>
      <c r="B4638" s="430">
        <v>1</v>
      </c>
      <c r="C4638" s="430" t="s">
        <v>4290</v>
      </c>
      <c r="D4638" s="430" t="s">
        <v>3854</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4280</v>
      </c>
      <c r="B4639" s="430">
        <v>1</v>
      </c>
      <c r="C4639" s="430" t="s">
        <v>4290</v>
      </c>
      <c r="D4639" s="430" t="s">
        <v>3856</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4280</v>
      </c>
      <c r="B4640" s="430">
        <v>1</v>
      </c>
      <c r="C4640" s="430" t="s">
        <v>4290</v>
      </c>
      <c r="D4640" s="430" t="s">
        <v>3858</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4280</v>
      </c>
      <c r="B4641" s="430">
        <v>1</v>
      </c>
      <c r="C4641" s="430" t="s">
        <v>4290</v>
      </c>
      <c r="D4641" s="430" t="s">
        <v>3860</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4280</v>
      </c>
      <c r="B4642" s="430">
        <v>1</v>
      </c>
      <c r="C4642" s="430" t="s">
        <v>4290</v>
      </c>
      <c r="D4642" s="430" t="s">
        <v>3862</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4280</v>
      </c>
      <c r="B4643" s="430">
        <v>1</v>
      </c>
      <c r="C4643" s="430" t="s">
        <v>4291</v>
      </c>
      <c r="D4643" s="430" t="s">
        <v>3765</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4280</v>
      </c>
      <c r="B4644" s="430">
        <v>1</v>
      </c>
      <c r="C4644" s="430" t="s">
        <v>4291</v>
      </c>
      <c r="D4644" s="430" t="s">
        <v>3767</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4280</v>
      </c>
      <c r="B4645" s="430">
        <v>1</v>
      </c>
      <c r="C4645" s="430" t="s">
        <v>4291</v>
      </c>
      <c r="D4645" s="430" t="s">
        <v>3769</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4280</v>
      </c>
      <c r="B4646" s="430">
        <v>1</v>
      </c>
      <c r="C4646" s="430" t="s">
        <v>4291</v>
      </c>
      <c r="D4646" s="430" t="s">
        <v>4137</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4280</v>
      </c>
      <c r="B4647" s="430">
        <v>1</v>
      </c>
      <c r="C4647" s="430" t="s">
        <v>4291</v>
      </c>
      <c r="D4647" s="430" t="s">
        <v>3771</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4280</v>
      </c>
      <c r="B4648" s="430">
        <v>1</v>
      </c>
      <c r="C4648" s="430" t="s">
        <v>4291</v>
      </c>
      <c r="D4648" s="430" t="s">
        <v>3773</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4280</v>
      </c>
      <c r="B4649" s="430">
        <v>1</v>
      </c>
      <c r="C4649" s="430" t="s">
        <v>4291</v>
      </c>
      <c r="D4649" s="430" t="s">
        <v>485</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4280</v>
      </c>
      <c r="B4650" s="430">
        <v>1</v>
      </c>
      <c r="C4650" s="430" t="s">
        <v>4291</v>
      </c>
      <c r="D4650" s="430" t="s">
        <v>3776</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4280</v>
      </c>
      <c r="B4651" s="430">
        <v>1</v>
      </c>
      <c r="C4651" s="430" t="s">
        <v>4291</v>
      </c>
      <c r="D4651" s="430" t="s">
        <v>3778</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4280</v>
      </c>
      <c r="B4652" s="430">
        <v>1</v>
      </c>
      <c r="C4652" s="430" t="s">
        <v>4291</v>
      </c>
      <c r="D4652" s="430" t="s">
        <v>3779</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4280</v>
      </c>
      <c r="B4653" s="430">
        <v>1</v>
      </c>
      <c r="C4653" s="430" t="s">
        <v>4291</v>
      </c>
      <c r="D4653" s="430" t="s">
        <v>3781</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4280</v>
      </c>
      <c r="B4654" s="430">
        <v>1</v>
      </c>
      <c r="C4654" s="430" t="s">
        <v>4291</v>
      </c>
      <c r="D4654" s="430" t="s">
        <v>3783</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4280</v>
      </c>
      <c r="B4655" s="430">
        <v>1</v>
      </c>
      <c r="C4655" s="430" t="s">
        <v>4291</v>
      </c>
      <c r="D4655" s="430" t="s">
        <v>4138</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4280</v>
      </c>
      <c r="B4656" s="430">
        <v>1</v>
      </c>
      <c r="C4656" s="430" t="s">
        <v>4291</v>
      </c>
      <c r="D4656" s="430" t="s">
        <v>3785</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4280</v>
      </c>
      <c r="B4657" s="430">
        <v>1</v>
      </c>
      <c r="C4657" s="430" t="s">
        <v>4291</v>
      </c>
      <c r="D4657" s="430" t="s">
        <v>3787</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4280</v>
      </c>
      <c r="B4658" s="430">
        <v>1</v>
      </c>
      <c r="C4658" s="430" t="s">
        <v>4291</v>
      </c>
      <c r="D4658" s="430" t="s">
        <v>3789</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4280</v>
      </c>
      <c r="B4659" s="430">
        <v>1</v>
      </c>
      <c r="C4659" s="430" t="s">
        <v>4291</v>
      </c>
      <c r="D4659" s="430" t="s">
        <v>3791</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4280</v>
      </c>
      <c r="B4660" s="430">
        <v>1</v>
      </c>
      <c r="C4660" s="430" t="s">
        <v>4291</v>
      </c>
      <c r="D4660" s="430" t="s">
        <v>3793</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4280</v>
      </c>
      <c r="B4661" s="430">
        <v>1</v>
      </c>
      <c r="C4661" s="430" t="s">
        <v>4291</v>
      </c>
      <c r="D4661" s="430" t="s">
        <v>3795</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4280</v>
      </c>
      <c r="B4662" s="430">
        <v>1</v>
      </c>
      <c r="C4662" s="430" t="s">
        <v>4291</v>
      </c>
      <c r="D4662" s="430" t="s">
        <v>3797</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4280</v>
      </c>
      <c r="B4663" s="430">
        <v>1</v>
      </c>
      <c r="C4663" s="430" t="s">
        <v>4291</v>
      </c>
      <c r="D4663" s="430" t="s">
        <v>3799</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4280</v>
      </c>
      <c r="B4664" s="430">
        <v>1</v>
      </c>
      <c r="C4664" s="430" t="s">
        <v>4291</v>
      </c>
      <c r="D4664" s="430" t="s">
        <v>3801</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4280</v>
      </c>
      <c r="B4665" s="430">
        <v>1</v>
      </c>
      <c r="C4665" s="430" t="s">
        <v>4291</v>
      </c>
      <c r="D4665" s="430" t="s">
        <v>3803</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4280</v>
      </c>
      <c r="B4666" s="430">
        <v>1</v>
      </c>
      <c r="C4666" s="430" t="s">
        <v>4291</v>
      </c>
      <c r="D4666" s="430" t="s">
        <v>3805</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4280</v>
      </c>
      <c r="B4667" s="430">
        <v>1</v>
      </c>
      <c r="C4667" s="430" t="s">
        <v>4291</v>
      </c>
      <c r="D4667" s="430" t="s">
        <v>3807</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4280</v>
      </c>
      <c r="B4668" s="430">
        <v>1</v>
      </c>
      <c r="C4668" s="430" t="s">
        <v>4291</v>
      </c>
      <c r="D4668" s="430" t="s">
        <v>3809</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4280</v>
      </c>
      <c r="B4669" s="430">
        <v>1</v>
      </c>
      <c r="C4669" s="430" t="s">
        <v>4291</v>
      </c>
      <c r="D4669" s="430" t="s">
        <v>3811</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4280</v>
      </c>
      <c r="B4670" s="430">
        <v>1</v>
      </c>
      <c r="C4670" s="430" t="s">
        <v>4291</v>
      </c>
      <c r="D4670" s="430" t="s">
        <v>4139</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4280</v>
      </c>
      <c r="B4671" s="430">
        <v>1</v>
      </c>
      <c r="C4671" s="430" t="s">
        <v>4291</v>
      </c>
      <c r="D4671" s="430" t="s">
        <v>3813</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4280</v>
      </c>
      <c r="B4672" s="430">
        <v>1</v>
      </c>
      <c r="C4672" s="430" t="s">
        <v>4291</v>
      </c>
      <c r="D4672" s="430" t="s">
        <v>3815</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4280</v>
      </c>
      <c r="B4673" s="430">
        <v>1</v>
      </c>
      <c r="C4673" s="430" t="s">
        <v>4291</v>
      </c>
      <c r="D4673" s="430" t="s">
        <v>3817</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4280</v>
      </c>
      <c r="B4674" s="430">
        <v>1</v>
      </c>
      <c r="C4674" s="430" t="s">
        <v>4291</v>
      </c>
      <c r="D4674" s="430" t="s">
        <v>3819</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4280</v>
      </c>
      <c r="B4675" s="430">
        <v>1</v>
      </c>
      <c r="C4675" s="430" t="s">
        <v>4291</v>
      </c>
      <c r="D4675" s="430" t="s">
        <v>521</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4280</v>
      </c>
      <c r="B4676" s="430">
        <v>1</v>
      </c>
      <c r="C4676" s="430" t="s">
        <v>4291</v>
      </c>
      <c r="D4676" s="430" t="s">
        <v>3822</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4280</v>
      </c>
      <c r="B4677" s="430">
        <v>1</v>
      </c>
      <c r="C4677" s="430" t="s">
        <v>4291</v>
      </c>
      <c r="D4677" s="430" t="s">
        <v>3824</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4280</v>
      </c>
      <c r="B4678" s="430">
        <v>1</v>
      </c>
      <c r="C4678" s="430" t="s">
        <v>4291</v>
      </c>
      <c r="D4678" s="430" t="s">
        <v>3826</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4280</v>
      </c>
      <c r="B4679" s="430">
        <v>1</v>
      </c>
      <c r="C4679" s="430" t="s">
        <v>4291</v>
      </c>
      <c r="D4679" s="430" t="s">
        <v>3828</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4280</v>
      </c>
      <c r="B4680" s="430">
        <v>1</v>
      </c>
      <c r="C4680" s="430" t="s">
        <v>4291</v>
      </c>
      <c r="D4680" s="430" t="s">
        <v>3830</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4280</v>
      </c>
      <c r="B4681" s="430">
        <v>1</v>
      </c>
      <c r="C4681" s="430" t="s">
        <v>4291</v>
      </c>
      <c r="D4681" s="430" t="s">
        <v>3832</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4280</v>
      </c>
      <c r="B4682" s="430">
        <v>1</v>
      </c>
      <c r="C4682" s="430" t="s">
        <v>4291</v>
      </c>
      <c r="D4682" s="430" t="s">
        <v>3834</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4280</v>
      </c>
      <c r="B4683" s="430">
        <v>1</v>
      </c>
      <c r="C4683" s="430" t="s">
        <v>4291</v>
      </c>
      <c r="D4683" s="430" t="s">
        <v>3836</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4280</v>
      </c>
      <c r="B4684" s="430">
        <v>1</v>
      </c>
      <c r="C4684" s="430" t="s">
        <v>4291</v>
      </c>
      <c r="D4684" s="430" t="s">
        <v>3838</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4280</v>
      </c>
      <c r="B4685" s="430">
        <v>1</v>
      </c>
      <c r="C4685" s="430" t="s">
        <v>4291</v>
      </c>
      <c r="D4685" s="430" t="s">
        <v>4140</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4280</v>
      </c>
      <c r="B4686" s="430">
        <v>1</v>
      </c>
      <c r="C4686" s="430" t="s">
        <v>4291</v>
      </c>
      <c r="D4686" s="430" t="s">
        <v>3840</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4280</v>
      </c>
      <c r="B4687" s="430">
        <v>1</v>
      </c>
      <c r="C4687" s="430" t="s">
        <v>4291</v>
      </c>
      <c r="D4687" s="430" t="s">
        <v>3842</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4280</v>
      </c>
      <c r="B4688" s="430">
        <v>1</v>
      </c>
      <c r="C4688" s="430" t="s">
        <v>4291</v>
      </c>
      <c r="D4688" s="430" t="s">
        <v>3844</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4280</v>
      </c>
      <c r="B4689" s="430">
        <v>1</v>
      </c>
      <c r="C4689" s="430" t="s">
        <v>4291</v>
      </c>
      <c r="D4689" s="430" t="s">
        <v>3846</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4280</v>
      </c>
      <c r="B4690" s="430">
        <v>1</v>
      </c>
      <c r="C4690" s="430" t="s">
        <v>4291</v>
      </c>
      <c r="D4690" s="430" t="s">
        <v>3848</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4280</v>
      </c>
      <c r="B4691" s="430">
        <v>1</v>
      </c>
      <c r="C4691" s="430" t="s">
        <v>4291</v>
      </c>
      <c r="D4691" s="430" t="s">
        <v>3850</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4280</v>
      </c>
      <c r="B4692" s="430">
        <v>1</v>
      </c>
      <c r="C4692" s="430" t="s">
        <v>4291</v>
      </c>
      <c r="D4692" s="430" t="s">
        <v>3852</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4280</v>
      </c>
      <c r="B4693" s="430">
        <v>1</v>
      </c>
      <c r="C4693" s="430" t="s">
        <v>4291</v>
      </c>
      <c r="D4693" s="430" t="s">
        <v>4142</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4280</v>
      </c>
      <c r="B4694" s="430">
        <v>1</v>
      </c>
      <c r="C4694" s="430" t="s">
        <v>4291</v>
      </c>
      <c r="D4694" s="430" t="s">
        <v>3854</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4280</v>
      </c>
      <c r="B4695" s="430">
        <v>1</v>
      </c>
      <c r="C4695" s="430" t="s">
        <v>4291</v>
      </c>
      <c r="D4695" s="430" t="s">
        <v>3856</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4280</v>
      </c>
      <c r="B4696" s="430">
        <v>1</v>
      </c>
      <c r="C4696" s="430" t="s">
        <v>4291</v>
      </c>
      <c r="D4696" s="430" t="s">
        <v>3858</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4280</v>
      </c>
      <c r="B4697" s="430">
        <v>1</v>
      </c>
      <c r="C4697" s="430" t="s">
        <v>4291</v>
      </c>
      <c r="D4697" s="430" t="s">
        <v>3860</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4280</v>
      </c>
      <c r="B4698" s="430">
        <v>1</v>
      </c>
      <c r="C4698" s="430" t="s">
        <v>4291</v>
      </c>
      <c r="D4698" s="430" t="s">
        <v>3862</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4280</v>
      </c>
      <c r="B4699" s="430">
        <v>1</v>
      </c>
      <c r="C4699" s="430" t="s">
        <v>4292</v>
      </c>
      <c r="D4699" s="430" t="s">
        <v>3765</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4280</v>
      </c>
      <c r="B4700" s="430">
        <v>1</v>
      </c>
      <c r="C4700" s="430" t="s">
        <v>4292</v>
      </c>
      <c r="D4700" s="430" t="s">
        <v>3767</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4280</v>
      </c>
      <c r="B4701" s="430">
        <v>1</v>
      </c>
      <c r="C4701" s="430" t="s">
        <v>4292</v>
      </c>
      <c r="D4701" s="430" t="s">
        <v>3769</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4280</v>
      </c>
      <c r="B4702" s="430">
        <v>1</v>
      </c>
      <c r="C4702" s="430" t="s">
        <v>4292</v>
      </c>
      <c r="D4702" s="430" t="s">
        <v>4137</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4280</v>
      </c>
      <c r="B4703" s="430">
        <v>1</v>
      </c>
      <c r="C4703" s="430" t="s">
        <v>4292</v>
      </c>
      <c r="D4703" s="430" t="s">
        <v>3771</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4280</v>
      </c>
      <c r="B4704" s="430">
        <v>1</v>
      </c>
      <c r="C4704" s="430" t="s">
        <v>4292</v>
      </c>
      <c r="D4704" s="430" t="s">
        <v>3773</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4280</v>
      </c>
      <c r="B4705" s="430">
        <v>1</v>
      </c>
      <c r="C4705" s="430" t="s">
        <v>4292</v>
      </c>
      <c r="D4705" s="430" t="s">
        <v>485</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4280</v>
      </c>
      <c r="B4706" s="430">
        <v>1</v>
      </c>
      <c r="C4706" s="430" t="s">
        <v>4292</v>
      </c>
      <c r="D4706" s="430" t="s">
        <v>3776</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4280</v>
      </c>
      <c r="B4707" s="430">
        <v>1</v>
      </c>
      <c r="C4707" s="430" t="s">
        <v>4292</v>
      </c>
      <c r="D4707" s="430" t="s">
        <v>3778</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4280</v>
      </c>
      <c r="B4708" s="430">
        <v>1</v>
      </c>
      <c r="C4708" s="430" t="s">
        <v>4292</v>
      </c>
      <c r="D4708" s="430" t="s">
        <v>3779</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4280</v>
      </c>
      <c r="B4709" s="430">
        <v>1</v>
      </c>
      <c r="C4709" s="430" t="s">
        <v>4292</v>
      </c>
      <c r="D4709" s="430" t="s">
        <v>3781</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4280</v>
      </c>
      <c r="B4710" s="430">
        <v>1</v>
      </c>
      <c r="C4710" s="430" t="s">
        <v>4292</v>
      </c>
      <c r="D4710" s="430" t="s">
        <v>3783</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4280</v>
      </c>
      <c r="B4711" s="430">
        <v>1</v>
      </c>
      <c r="C4711" s="430" t="s">
        <v>4292</v>
      </c>
      <c r="D4711" s="430" t="s">
        <v>4138</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4280</v>
      </c>
      <c r="B4712" s="430">
        <v>1</v>
      </c>
      <c r="C4712" s="430" t="s">
        <v>4292</v>
      </c>
      <c r="D4712" s="430" t="s">
        <v>3785</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4280</v>
      </c>
      <c r="B4713" s="430">
        <v>1</v>
      </c>
      <c r="C4713" s="430" t="s">
        <v>4292</v>
      </c>
      <c r="D4713" s="430" t="s">
        <v>3787</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4280</v>
      </c>
      <c r="B4714" s="430">
        <v>1</v>
      </c>
      <c r="C4714" s="430" t="s">
        <v>4292</v>
      </c>
      <c r="D4714" s="430" t="s">
        <v>3789</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4280</v>
      </c>
      <c r="B4715" s="430">
        <v>1</v>
      </c>
      <c r="C4715" s="430" t="s">
        <v>4292</v>
      </c>
      <c r="D4715" s="430" t="s">
        <v>3791</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4280</v>
      </c>
      <c r="B4716" s="430">
        <v>1</v>
      </c>
      <c r="C4716" s="430" t="s">
        <v>4292</v>
      </c>
      <c r="D4716" s="430" t="s">
        <v>3793</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4280</v>
      </c>
      <c r="B4717" s="430">
        <v>1</v>
      </c>
      <c r="C4717" s="430" t="s">
        <v>4292</v>
      </c>
      <c r="D4717" s="430" t="s">
        <v>3795</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4280</v>
      </c>
      <c r="B4718" s="430">
        <v>1</v>
      </c>
      <c r="C4718" s="430" t="s">
        <v>4292</v>
      </c>
      <c r="D4718" s="430" t="s">
        <v>3797</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4280</v>
      </c>
      <c r="B4719" s="430">
        <v>1</v>
      </c>
      <c r="C4719" s="430" t="s">
        <v>4292</v>
      </c>
      <c r="D4719" s="430" t="s">
        <v>3799</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4280</v>
      </c>
      <c r="B4720" s="430">
        <v>1</v>
      </c>
      <c r="C4720" s="430" t="s">
        <v>4292</v>
      </c>
      <c r="D4720" s="430" t="s">
        <v>3801</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4280</v>
      </c>
      <c r="B4721" s="430">
        <v>1</v>
      </c>
      <c r="C4721" s="430" t="s">
        <v>4292</v>
      </c>
      <c r="D4721" s="430" t="s">
        <v>3803</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4280</v>
      </c>
      <c r="B4722" s="430">
        <v>1</v>
      </c>
      <c r="C4722" s="430" t="s">
        <v>4292</v>
      </c>
      <c r="D4722" s="430" t="s">
        <v>3805</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4280</v>
      </c>
      <c r="B4723" s="430">
        <v>1</v>
      </c>
      <c r="C4723" s="430" t="s">
        <v>4292</v>
      </c>
      <c r="D4723" s="430" t="s">
        <v>3807</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4280</v>
      </c>
      <c r="B4724" s="430">
        <v>1</v>
      </c>
      <c r="C4724" s="430" t="s">
        <v>4292</v>
      </c>
      <c r="D4724" s="430" t="s">
        <v>3809</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4280</v>
      </c>
      <c r="B4725" s="430">
        <v>1</v>
      </c>
      <c r="C4725" s="430" t="s">
        <v>4292</v>
      </c>
      <c r="D4725" s="430" t="s">
        <v>3811</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4280</v>
      </c>
      <c r="B4726" s="430">
        <v>1</v>
      </c>
      <c r="C4726" s="430" t="s">
        <v>4292</v>
      </c>
      <c r="D4726" s="430" t="s">
        <v>4139</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4280</v>
      </c>
      <c r="B4727" s="430">
        <v>1</v>
      </c>
      <c r="C4727" s="430" t="s">
        <v>4292</v>
      </c>
      <c r="D4727" s="430" t="s">
        <v>3813</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4280</v>
      </c>
      <c r="B4728" s="430">
        <v>1</v>
      </c>
      <c r="C4728" s="430" t="s">
        <v>4292</v>
      </c>
      <c r="D4728" s="430" t="s">
        <v>3815</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4280</v>
      </c>
      <c r="B4729" s="430">
        <v>1</v>
      </c>
      <c r="C4729" s="430" t="s">
        <v>4292</v>
      </c>
      <c r="D4729" s="430" t="s">
        <v>3817</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4280</v>
      </c>
      <c r="B4730" s="430">
        <v>1</v>
      </c>
      <c r="C4730" s="430" t="s">
        <v>4292</v>
      </c>
      <c r="D4730" s="430" t="s">
        <v>3819</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4280</v>
      </c>
      <c r="B4731" s="430">
        <v>1</v>
      </c>
      <c r="C4731" s="430" t="s">
        <v>4292</v>
      </c>
      <c r="D4731" s="430" t="s">
        <v>521</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4280</v>
      </c>
      <c r="B4732" s="430">
        <v>1</v>
      </c>
      <c r="C4732" s="430" t="s">
        <v>4292</v>
      </c>
      <c r="D4732" s="430" t="s">
        <v>3822</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4280</v>
      </c>
      <c r="B4733" s="430">
        <v>1</v>
      </c>
      <c r="C4733" s="430" t="s">
        <v>4292</v>
      </c>
      <c r="D4733" s="430" t="s">
        <v>3824</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4280</v>
      </c>
      <c r="B4734" s="430">
        <v>1</v>
      </c>
      <c r="C4734" s="430" t="s">
        <v>4292</v>
      </c>
      <c r="D4734" s="430" t="s">
        <v>3826</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4280</v>
      </c>
      <c r="B4735" s="430">
        <v>1</v>
      </c>
      <c r="C4735" s="430" t="s">
        <v>4292</v>
      </c>
      <c r="D4735" s="430" t="s">
        <v>3828</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4280</v>
      </c>
      <c r="B4736" s="430">
        <v>1</v>
      </c>
      <c r="C4736" s="430" t="s">
        <v>4292</v>
      </c>
      <c r="D4736" s="430" t="s">
        <v>3830</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4280</v>
      </c>
      <c r="B4737" s="430">
        <v>1</v>
      </c>
      <c r="C4737" s="430" t="s">
        <v>4292</v>
      </c>
      <c r="D4737" s="430" t="s">
        <v>3832</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4280</v>
      </c>
      <c r="B4738" s="430">
        <v>1</v>
      </c>
      <c r="C4738" s="430" t="s">
        <v>4292</v>
      </c>
      <c r="D4738" s="430" t="s">
        <v>3834</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4280</v>
      </c>
      <c r="B4739" s="430">
        <v>1</v>
      </c>
      <c r="C4739" s="430" t="s">
        <v>4292</v>
      </c>
      <c r="D4739" s="430" t="s">
        <v>3836</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4280</v>
      </c>
      <c r="B4740" s="430">
        <v>1</v>
      </c>
      <c r="C4740" s="430" t="s">
        <v>4292</v>
      </c>
      <c r="D4740" s="430" t="s">
        <v>3838</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4280</v>
      </c>
      <c r="B4741" s="430">
        <v>1</v>
      </c>
      <c r="C4741" s="430" t="s">
        <v>4292</v>
      </c>
      <c r="D4741" s="430" t="s">
        <v>4140</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4280</v>
      </c>
      <c r="B4742" s="430">
        <v>1</v>
      </c>
      <c r="C4742" s="430" t="s">
        <v>4292</v>
      </c>
      <c r="D4742" s="430" t="s">
        <v>3840</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4280</v>
      </c>
      <c r="B4743" s="430">
        <v>1</v>
      </c>
      <c r="C4743" s="430" t="s">
        <v>4292</v>
      </c>
      <c r="D4743" s="430" t="s">
        <v>3842</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4280</v>
      </c>
      <c r="B4744" s="430">
        <v>1</v>
      </c>
      <c r="C4744" s="430" t="s">
        <v>4292</v>
      </c>
      <c r="D4744" s="430" t="s">
        <v>3844</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4280</v>
      </c>
      <c r="B4745" s="430">
        <v>1</v>
      </c>
      <c r="C4745" s="430" t="s">
        <v>4292</v>
      </c>
      <c r="D4745" s="430" t="s">
        <v>3846</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4280</v>
      </c>
      <c r="B4746" s="430">
        <v>1</v>
      </c>
      <c r="C4746" s="430" t="s">
        <v>4292</v>
      </c>
      <c r="D4746" s="430" t="s">
        <v>3848</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4280</v>
      </c>
      <c r="B4747" s="430">
        <v>1</v>
      </c>
      <c r="C4747" s="430" t="s">
        <v>4292</v>
      </c>
      <c r="D4747" s="430" t="s">
        <v>3850</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4280</v>
      </c>
      <c r="B4748" s="430">
        <v>1</v>
      </c>
      <c r="C4748" s="430" t="s">
        <v>4292</v>
      </c>
      <c r="D4748" s="430" t="s">
        <v>3852</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4280</v>
      </c>
      <c r="B4749" s="430">
        <v>1</v>
      </c>
      <c r="C4749" s="430" t="s">
        <v>4292</v>
      </c>
      <c r="D4749" s="430" t="s">
        <v>4142</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4280</v>
      </c>
      <c r="B4750" s="430">
        <v>1</v>
      </c>
      <c r="C4750" s="430" t="s">
        <v>4292</v>
      </c>
      <c r="D4750" s="430" t="s">
        <v>3854</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4280</v>
      </c>
      <c r="B4751" s="430">
        <v>1</v>
      </c>
      <c r="C4751" s="430" t="s">
        <v>4292</v>
      </c>
      <c r="D4751" s="430" t="s">
        <v>3856</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4280</v>
      </c>
      <c r="B4752" s="430">
        <v>1</v>
      </c>
      <c r="C4752" s="430" t="s">
        <v>4292</v>
      </c>
      <c r="D4752" s="430" t="s">
        <v>3858</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4280</v>
      </c>
      <c r="B4753" s="430">
        <v>1</v>
      </c>
      <c r="C4753" s="430" t="s">
        <v>4292</v>
      </c>
      <c r="D4753" s="430" t="s">
        <v>3860</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4280</v>
      </c>
      <c r="B4754" s="430">
        <v>1</v>
      </c>
      <c r="C4754" s="430" t="s">
        <v>4292</v>
      </c>
      <c r="D4754" s="430" t="s">
        <v>3862</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4280</v>
      </c>
      <c r="B4755" s="430">
        <v>1</v>
      </c>
      <c r="C4755" s="430" t="s">
        <v>4293</v>
      </c>
      <c r="D4755" s="430" t="s">
        <v>3765</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4280</v>
      </c>
      <c r="B4756" s="430">
        <v>1</v>
      </c>
      <c r="C4756" s="430" t="s">
        <v>4293</v>
      </c>
      <c r="D4756" s="430" t="s">
        <v>3767</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4280</v>
      </c>
      <c r="B4757" s="430">
        <v>1</v>
      </c>
      <c r="C4757" s="430" t="s">
        <v>4293</v>
      </c>
      <c r="D4757" s="430" t="s">
        <v>3769</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4280</v>
      </c>
      <c r="B4758" s="430">
        <v>1</v>
      </c>
      <c r="C4758" s="430" t="s">
        <v>4293</v>
      </c>
      <c r="D4758" s="430" t="s">
        <v>4137</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4280</v>
      </c>
      <c r="B4759" s="430">
        <v>1</v>
      </c>
      <c r="C4759" s="430" t="s">
        <v>4293</v>
      </c>
      <c r="D4759" s="430" t="s">
        <v>3771</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4280</v>
      </c>
      <c r="B4760" s="430">
        <v>1</v>
      </c>
      <c r="C4760" s="430" t="s">
        <v>4293</v>
      </c>
      <c r="D4760" s="430" t="s">
        <v>3773</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4280</v>
      </c>
      <c r="B4761" s="430">
        <v>1</v>
      </c>
      <c r="C4761" s="430" t="s">
        <v>4293</v>
      </c>
      <c r="D4761" s="430" t="s">
        <v>485</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4280</v>
      </c>
      <c r="B4762" s="430">
        <v>1</v>
      </c>
      <c r="C4762" s="430" t="s">
        <v>4293</v>
      </c>
      <c r="D4762" s="430" t="s">
        <v>3776</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4280</v>
      </c>
      <c r="B4763" s="430">
        <v>1</v>
      </c>
      <c r="C4763" s="430" t="s">
        <v>4293</v>
      </c>
      <c r="D4763" s="430" t="s">
        <v>3778</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4280</v>
      </c>
      <c r="B4764" s="430">
        <v>1</v>
      </c>
      <c r="C4764" s="430" t="s">
        <v>4293</v>
      </c>
      <c r="D4764" s="430" t="s">
        <v>3779</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4280</v>
      </c>
      <c r="B4765" s="430">
        <v>1</v>
      </c>
      <c r="C4765" s="430" t="s">
        <v>4293</v>
      </c>
      <c r="D4765" s="430" t="s">
        <v>3781</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4280</v>
      </c>
      <c r="B4766" s="430">
        <v>1</v>
      </c>
      <c r="C4766" s="430" t="s">
        <v>4293</v>
      </c>
      <c r="D4766" s="430" t="s">
        <v>3783</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4280</v>
      </c>
      <c r="B4767" s="430">
        <v>1</v>
      </c>
      <c r="C4767" s="430" t="s">
        <v>4293</v>
      </c>
      <c r="D4767" s="430" t="s">
        <v>4138</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4280</v>
      </c>
      <c r="B4768" s="430">
        <v>1</v>
      </c>
      <c r="C4768" s="430" t="s">
        <v>4293</v>
      </c>
      <c r="D4768" s="430" t="s">
        <v>3785</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4280</v>
      </c>
      <c r="B4769" s="430">
        <v>1</v>
      </c>
      <c r="C4769" s="430" t="s">
        <v>4293</v>
      </c>
      <c r="D4769" s="430" t="s">
        <v>3787</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4280</v>
      </c>
      <c r="B4770" s="430">
        <v>1</v>
      </c>
      <c r="C4770" s="430" t="s">
        <v>4293</v>
      </c>
      <c r="D4770" s="430" t="s">
        <v>3789</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4280</v>
      </c>
      <c r="B4771" s="430">
        <v>1</v>
      </c>
      <c r="C4771" s="430" t="s">
        <v>4293</v>
      </c>
      <c r="D4771" s="430" t="s">
        <v>3791</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4280</v>
      </c>
      <c r="B4772" s="430">
        <v>1</v>
      </c>
      <c r="C4772" s="430" t="s">
        <v>4293</v>
      </c>
      <c r="D4772" s="430" t="s">
        <v>3793</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4280</v>
      </c>
      <c r="B4773" s="430">
        <v>1</v>
      </c>
      <c r="C4773" s="430" t="s">
        <v>4293</v>
      </c>
      <c r="D4773" s="430" t="s">
        <v>3795</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4280</v>
      </c>
      <c r="B4774" s="430">
        <v>1</v>
      </c>
      <c r="C4774" s="430" t="s">
        <v>4293</v>
      </c>
      <c r="D4774" s="430" t="s">
        <v>3797</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4280</v>
      </c>
      <c r="B4775" s="430">
        <v>1</v>
      </c>
      <c r="C4775" s="430" t="s">
        <v>4293</v>
      </c>
      <c r="D4775" s="430" t="s">
        <v>3799</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4280</v>
      </c>
      <c r="B4776" s="430">
        <v>1</v>
      </c>
      <c r="C4776" s="430" t="s">
        <v>4293</v>
      </c>
      <c r="D4776" s="430" t="s">
        <v>3801</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4280</v>
      </c>
      <c r="B4777" s="430">
        <v>1</v>
      </c>
      <c r="C4777" s="430" t="s">
        <v>4293</v>
      </c>
      <c r="D4777" s="430" t="s">
        <v>3803</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4280</v>
      </c>
      <c r="B4778" s="430">
        <v>1</v>
      </c>
      <c r="C4778" s="430" t="s">
        <v>4293</v>
      </c>
      <c r="D4778" s="430" t="s">
        <v>3805</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4280</v>
      </c>
      <c r="B4779" s="430">
        <v>1</v>
      </c>
      <c r="C4779" s="430" t="s">
        <v>4293</v>
      </c>
      <c r="D4779" s="430" t="s">
        <v>3807</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4280</v>
      </c>
      <c r="B4780" s="430">
        <v>1</v>
      </c>
      <c r="C4780" s="430" t="s">
        <v>4293</v>
      </c>
      <c r="D4780" s="430" t="s">
        <v>3809</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4280</v>
      </c>
      <c r="B4781" s="430">
        <v>1</v>
      </c>
      <c r="C4781" s="430" t="s">
        <v>4293</v>
      </c>
      <c r="D4781" s="430" t="s">
        <v>3811</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4280</v>
      </c>
      <c r="B4782" s="430">
        <v>1</v>
      </c>
      <c r="C4782" s="430" t="s">
        <v>4293</v>
      </c>
      <c r="D4782" s="430" t="s">
        <v>4139</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4280</v>
      </c>
      <c r="B4783" s="430">
        <v>1</v>
      </c>
      <c r="C4783" s="430" t="s">
        <v>4293</v>
      </c>
      <c r="D4783" s="430" t="s">
        <v>3813</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4280</v>
      </c>
      <c r="B4784" s="430">
        <v>1</v>
      </c>
      <c r="C4784" s="430" t="s">
        <v>4293</v>
      </c>
      <c r="D4784" s="430" t="s">
        <v>3815</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4280</v>
      </c>
      <c r="B4785" s="430">
        <v>1</v>
      </c>
      <c r="C4785" s="430" t="s">
        <v>4293</v>
      </c>
      <c r="D4785" s="430" t="s">
        <v>3817</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4280</v>
      </c>
      <c r="B4786" s="430">
        <v>1</v>
      </c>
      <c r="C4786" s="430" t="s">
        <v>4293</v>
      </c>
      <c r="D4786" s="430" t="s">
        <v>3819</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4280</v>
      </c>
      <c r="B4787" s="430">
        <v>1</v>
      </c>
      <c r="C4787" s="430" t="s">
        <v>4293</v>
      </c>
      <c r="D4787" s="430" t="s">
        <v>521</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4280</v>
      </c>
      <c r="B4788" s="430">
        <v>1</v>
      </c>
      <c r="C4788" s="430" t="s">
        <v>4293</v>
      </c>
      <c r="D4788" s="430" t="s">
        <v>3822</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4280</v>
      </c>
      <c r="B4789" s="430">
        <v>1</v>
      </c>
      <c r="C4789" s="430" t="s">
        <v>4293</v>
      </c>
      <c r="D4789" s="430" t="s">
        <v>3824</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4280</v>
      </c>
      <c r="B4790" s="430">
        <v>1</v>
      </c>
      <c r="C4790" s="430" t="s">
        <v>4293</v>
      </c>
      <c r="D4790" s="430" t="s">
        <v>3826</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4280</v>
      </c>
      <c r="B4791" s="430">
        <v>1</v>
      </c>
      <c r="C4791" s="430" t="s">
        <v>4293</v>
      </c>
      <c r="D4791" s="430" t="s">
        <v>3828</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4280</v>
      </c>
      <c r="B4792" s="430">
        <v>1</v>
      </c>
      <c r="C4792" s="430" t="s">
        <v>4293</v>
      </c>
      <c r="D4792" s="430" t="s">
        <v>3830</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4280</v>
      </c>
      <c r="B4793" s="430">
        <v>1</v>
      </c>
      <c r="C4793" s="430" t="s">
        <v>4293</v>
      </c>
      <c r="D4793" s="430" t="s">
        <v>3832</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4280</v>
      </c>
      <c r="B4794" s="430">
        <v>1</v>
      </c>
      <c r="C4794" s="430" t="s">
        <v>4293</v>
      </c>
      <c r="D4794" s="430" t="s">
        <v>3834</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4280</v>
      </c>
      <c r="B4795" s="430">
        <v>1</v>
      </c>
      <c r="C4795" s="430" t="s">
        <v>4293</v>
      </c>
      <c r="D4795" s="430" t="s">
        <v>3836</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4280</v>
      </c>
      <c r="B4796" s="430">
        <v>1</v>
      </c>
      <c r="C4796" s="430" t="s">
        <v>4293</v>
      </c>
      <c r="D4796" s="430" t="s">
        <v>3838</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4280</v>
      </c>
      <c r="B4797" s="430">
        <v>1</v>
      </c>
      <c r="C4797" s="430" t="s">
        <v>4293</v>
      </c>
      <c r="D4797" s="430" t="s">
        <v>4140</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4280</v>
      </c>
      <c r="B4798" s="430">
        <v>1</v>
      </c>
      <c r="C4798" s="430" t="s">
        <v>4293</v>
      </c>
      <c r="D4798" s="430" t="s">
        <v>3840</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4280</v>
      </c>
      <c r="B4799" s="430">
        <v>1</v>
      </c>
      <c r="C4799" s="430" t="s">
        <v>4293</v>
      </c>
      <c r="D4799" s="430" t="s">
        <v>3842</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4280</v>
      </c>
      <c r="B4800" s="430">
        <v>1</v>
      </c>
      <c r="C4800" s="430" t="s">
        <v>4293</v>
      </c>
      <c r="D4800" s="430" t="s">
        <v>3844</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4280</v>
      </c>
      <c r="B4801" s="430">
        <v>1</v>
      </c>
      <c r="C4801" s="430" t="s">
        <v>4293</v>
      </c>
      <c r="D4801" s="430" t="s">
        <v>3846</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4280</v>
      </c>
      <c r="B4802" s="430">
        <v>1</v>
      </c>
      <c r="C4802" s="430" t="s">
        <v>4293</v>
      </c>
      <c r="D4802" s="430" t="s">
        <v>3848</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4280</v>
      </c>
      <c r="B4803" s="430">
        <v>1</v>
      </c>
      <c r="C4803" s="430" t="s">
        <v>4293</v>
      </c>
      <c r="D4803" s="430" t="s">
        <v>3850</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4280</v>
      </c>
      <c r="B4804" s="430">
        <v>1</v>
      </c>
      <c r="C4804" s="430" t="s">
        <v>4293</v>
      </c>
      <c r="D4804" s="430" t="s">
        <v>3852</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4280</v>
      </c>
      <c r="B4805" s="430">
        <v>1</v>
      </c>
      <c r="C4805" s="430" t="s">
        <v>4293</v>
      </c>
      <c r="D4805" s="430" t="s">
        <v>4142</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4280</v>
      </c>
      <c r="B4806" s="430">
        <v>1</v>
      </c>
      <c r="C4806" s="430" t="s">
        <v>4293</v>
      </c>
      <c r="D4806" s="430" t="s">
        <v>3854</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4280</v>
      </c>
      <c r="B4807" s="430">
        <v>1</v>
      </c>
      <c r="C4807" s="430" t="s">
        <v>4293</v>
      </c>
      <c r="D4807" s="430" t="s">
        <v>3856</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4280</v>
      </c>
      <c r="B4808" s="430">
        <v>1</v>
      </c>
      <c r="C4808" s="430" t="s">
        <v>4293</v>
      </c>
      <c r="D4808" s="430" t="s">
        <v>3858</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4280</v>
      </c>
      <c r="B4809" s="430">
        <v>1</v>
      </c>
      <c r="C4809" s="430" t="s">
        <v>4293</v>
      </c>
      <c r="D4809" s="430" t="s">
        <v>3860</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4280</v>
      </c>
      <c r="B4810" s="430">
        <v>1</v>
      </c>
      <c r="C4810" s="430" t="s">
        <v>4293</v>
      </c>
      <c r="D4810" s="430" t="s">
        <v>3862</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4280</v>
      </c>
      <c r="B4811" s="430">
        <v>1</v>
      </c>
      <c r="C4811" s="430" t="s">
        <v>4294</v>
      </c>
      <c r="D4811" s="430" t="s">
        <v>3765</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4280</v>
      </c>
      <c r="B4812" s="430">
        <v>1</v>
      </c>
      <c r="C4812" s="430" t="s">
        <v>4294</v>
      </c>
      <c r="D4812" s="430" t="s">
        <v>3767</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4280</v>
      </c>
      <c r="B4813" s="430">
        <v>1</v>
      </c>
      <c r="C4813" s="430" t="s">
        <v>4294</v>
      </c>
      <c r="D4813" s="430" t="s">
        <v>3769</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4280</v>
      </c>
      <c r="B4814" s="430">
        <v>1</v>
      </c>
      <c r="C4814" s="430" t="s">
        <v>4294</v>
      </c>
      <c r="D4814" s="430" t="s">
        <v>4137</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4280</v>
      </c>
      <c r="B4815" s="430">
        <v>1</v>
      </c>
      <c r="C4815" s="430" t="s">
        <v>4294</v>
      </c>
      <c r="D4815" s="430" t="s">
        <v>3771</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4280</v>
      </c>
      <c r="B4816" s="430">
        <v>1</v>
      </c>
      <c r="C4816" s="430" t="s">
        <v>4294</v>
      </c>
      <c r="D4816" s="430" t="s">
        <v>3773</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4280</v>
      </c>
      <c r="B4817" s="430">
        <v>1</v>
      </c>
      <c r="C4817" s="430" t="s">
        <v>4294</v>
      </c>
      <c r="D4817" s="430" t="s">
        <v>485</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4280</v>
      </c>
      <c r="B4818" s="430">
        <v>1</v>
      </c>
      <c r="C4818" s="430" t="s">
        <v>4294</v>
      </c>
      <c r="D4818" s="430" t="s">
        <v>3776</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4280</v>
      </c>
      <c r="B4819" s="430">
        <v>1</v>
      </c>
      <c r="C4819" s="430" t="s">
        <v>4294</v>
      </c>
      <c r="D4819" s="430" t="s">
        <v>3778</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4280</v>
      </c>
      <c r="B4820" s="430">
        <v>1</v>
      </c>
      <c r="C4820" s="430" t="s">
        <v>4294</v>
      </c>
      <c r="D4820" s="430" t="s">
        <v>3779</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4280</v>
      </c>
      <c r="B4821" s="430">
        <v>1</v>
      </c>
      <c r="C4821" s="430" t="s">
        <v>4294</v>
      </c>
      <c r="D4821" s="430" t="s">
        <v>3781</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4280</v>
      </c>
      <c r="B4822" s="430">
        <v>1</v>
      </c>
      <c r="C4822" s="430" t="s">
        <v>4294</v>
      </c>
      <c r="D4822" s="430" t="s">
        <v>3783</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4280</v>
      </c>
      <c r="B4823" s="430">
        <v>1</v>
      </c>
      <c r="C4823" s="430" t="s">
        <v>4294</v>
      </c>
      <c r="D4823" s="430" t="s">
        <v>4138</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4280</v>
      </c>
      <c r="B4824" s="430">
        <v>1</v>
      </c>
      <c r="C4824" s="430" t="s">
        <v>4294</v>
      </c>
      <c r="D4824" s="430" t="s">
        <v>3785</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4280</v>
      </c>
      <c r="B4825" s="430">
        <v>1</v>
      </c>
      <c r="C4825" s="430" t="s">
        <v>4294</v>
      </c>
      <c r="D4825" s="430" t="s">
        <v>3787</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4280</v>
      </c>
      <c r="B4826" s="430">
        <v>1</v>
      </c>
      <c r="C4826" s="430" t="s">
        <v>4294</v>
      </c>
      <c r="D4826" s="430" t="s">
        <v>3789</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4280</v>
      </c>
      <c r="B4827" s="430">
        <v>1</v>
      </c>
      <c r="C4827" s="430" t="s">
        <v>4294</v>
      </c>
      <c r="D4827" s="430" t="s">
        <v>3791</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4280</v>
      </c>
      <c r="B4828" s="430">
        <v>1</v>
      </c>
      <c r="C4828" s="430" t="s">
        <v>4294</v>
      </c>
      <c r="D4828" s="430" t="s">
        <v>3793</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4280</v>
      </c>
      <c r="B4829" s="430">
        <v>1</v>
      </c>
      <c r="C4829" s="430" t="s">
        <v>4294</v>
      </c>
      <c r="D4829" s="430" t="s">
        <v>3795</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4280</v>
      </c>
      <c r="B4830" s="430">
        <v>1</v>
      </c>
      <c r="C4830" s="430" t="s">
        <v>4294</v>
      </c>
      <c r="D4830" s="430" t="s">
        <v>3797</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4280</v>
      </c>
      <c r="B4831" s="430">
        <v>1</v>
      </c>
      <c r="C4831" s="430" t="s">
        <v>4294</v>
      </c>
      <c r="D4831" s="430" t="s">
        <v>3799</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4280</v>
      </c>
      <c r="B4832" s="430">
        <v>1</v>
      </c>
      <c r="C4832" s="430" t="s">
        <v>4294</v>
      </c>
      <c r="D4832" s="430" t="s">
        <v>3801</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4280</v>
      </c>
      <c r="B4833" s="430">
        <v>1</v>
      </c>
      <c r="C4833" s="430" t="s">
        <v>4294</v>
      </c>
      <c r="D4833" s="430" t="s">
        <v>3803</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4280</v>
      </c>
      <c r="B4834" s="430">
        <v>1</v>
      </c>
      <c r="C4834" s="430" t="s">
        <v>4294</v>
      </c>
      <c r="D4834" s="430" t="s">
        <v>3805</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4280</v>
      </c>
      <c r="B4835" s="430">
        <v>1</v>
      </c>
      <c r="C4835" s="430" t="s">
        <v>4294</v>
      </c>
      <c r="D4835" s="430" t="s">
        <v>3807</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4280</v>
      </c>
      <c r="B4836" s="430">
        <v>1</v>
      </c>
      <c r="C4836" s="430" t="s">
        <v>4294</v>
      </c>
      <c r="D4836" s="430" t="s">
        <v>3809</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4280</v>
      </c>
      <c r="B4837" s="430">
        <v>1</v>
      </c>
      <c r="C4837" s="430" t="s">
        <v>4294</v>
      </c>
      <c r="D4837" s="430" t="s">
        <v>3811</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4280</v>
      </c>
      <c r="B4838" s="430">
        <v>1</v>
      </c>
      <c r="C4838" s="430" t="s">
        <v>4294</v>
      </c>
      <c r="D4838" s="430" t="s">
        <v>4139</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4280</v>
      </c>
      <c r="B4839" s="430">
        <v>1</v>
      </c>
      <c r="C4839" s="430" t="s">
        <v>4294</v>
      </c>
      <c r="D4839" s="430" t="s">
        <v>3813</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4280</v>
      </c>
      <c r="B4840" s="430">
        <v>1</v>
      </c>
      <c r="C4840" s="430" t="s">
        <v>4294</v>
      </c>
      <c r="D4840" s="430" t="s">
        <v>3815</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4280</v>
      </c>
      <c r="B4841" s="430">
        <v>1</v>
      </c>
      <c r="C4841" s="430" t="s">
        <v>4294</v>
      </c>
      <c r="D4841" s="430" t="s">
        <v>3817</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4280</v>
      </c>
      <c r="B4842" s="430">
        <v>1</v>
      </c>
      <c r="C4842" s="430" t="s">
        <v>4294</v>
      </c>
      <c r="D4842" s="430" t="s">
        <v>3819</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4280</v>
      </c>
      <c r="B4843" s="430">
        <v>1</v>
      </c>
      <c r="C4843" s="430" t="s">
        <v>4294</v>
      </c>
      <c r="D4843" s="430" t="s">
        <v>521</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4280</v>
      </c>
      <c r="B4844" s="430">
        <v>1</v>
      </c>
      <c r="C4844" s="430" t="s">
        <v>4294</v>
      </c>
      <c r="D4844" s="430" t="s">
        <v>3822</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4280</v>
      </c>
      <c r="B4845" s="430">
        <v>1</v>
      </c>
      <c r="C4845" s="430" t="s">
        <v>4294</v>
      </c>
      <c r="D4845" s="430" t="s">
        <v>3824</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4280</v>
      </c>
      <c r="B4846" s="430">
        <v>1</v>
      </c>
      <c r="C4846" s="430" t="s">
        <v>4294</v>
      </c>
      <c r="D4846" s="430" t="s">
        <v>3826</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4280</v>
      </c>
      <c r="B4847" s="430">
        <v>1</v>
      </c>
      <c r="C4847" s="430" t="s">
        <v>4294</v>
      </c>
      <c r="D4847" s="430" t="s">
        <v>3828</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4280</v>
      </c>
      <c r="B4848" s="430">
        <v>1</v>
      </c>
      <c r="C4848" s="430" t="s">
        <v>4294</v>
      </c>
      <c r="D4848" s="430" t="s">
        <v>3830</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4280</v>
      </c>
      <c r="B4849" s="430">
        <v>1</v>
      </c>
      <c r="C4849" s="430" t="s">
        <v>4294</v>
      </c>
      <c r="D4849" s="430" t="s">
        <v>3832</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4280</v>
      </c>
      <c r="B4850" s="430">
        <v>1</v>
      </c>
      <c r="C4850" s="430" t="s">
        <v>4294</v>
      </c>
      <c r="D4850" s="430" t="s">
        <v>3834</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4280</v>
      </c>
      <c r="B4851" s="430">
        <v>1</v>
      </c>
      <c r="C4851" s="430" t="s">
        <v>4294</v>
      </c>
      <c r="D4851" s="430" t="s">
        <v>3836</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4280</v>
      </c>
      <c r="B4852" s="430">
        <v>1</v>
      </c>
      <c r="C4852" s="430" t="s">
        <v>4294</v>
      </c>
      <c r="D4852" s="430" t="s">
        <v>3838</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4280</v>
      </c>
      <c r="B4853" s="430">
        <v>1</v>
      </c>
      <c r="C4853" s="430" t="s">
        <v>4294</v>
      </c>
      <c r="D4853" s="430" t="s">
        <v>4140</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4280</v>
      </c>
      <c r="B4854" s="430">
        <v>1</v>
      </c>
      <c r="C4854" s="430" t="s">
        <v>4294</v>
      </c>
      <c r="D4854" s="430" t="s">
        <v>3840</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4280</v>
      </c>
      <c r="B4855" s="430">
        <v>1</v>
      </c>
      <c r="C4855" s="430" t="s">
        <v>4294</v>
      </c>
      <c r="D4855" s="430" t="s">
        <v>3842</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4280</v>
      </c>
      <c r="B4856" s="430">
        <v>1</v>
      </c>
      <c r="C4856" s="430" t="s">
        <v>4294</v>
      </c>
      <c r="D4856" s="430" t="s">
        <v>3844</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4280</v>
      </c>
      <c r="B4857" s="430">
        <v>1</v>
      </c>
      <c r="C4857" s="430" t="s">
        <v>4294</v>
      </c>
      <c r="D4857" s="430" t="s">
        <v>3846</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4280</v>
      </c>
      <c r="B4858" s="430">
        <v>1</v>
      </c>
      <c r="C4858" s="430" t="s">
        <v>4294</v>
      </c>
      <c r="D4858" s="430" t="s">
        <v>3848</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4280</v>
      </c>
      <c r="B4859" s="430">
        <v>1</v>
      </c>
      <c r="C4859" s="430" t="s">
        <v>4294</v>
      </c>
      <c r="D4859" s="430" t="s">
        <v>3850</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4280</v>
      </c>
      <c r="B4860" s="430">
        <v>1</v>
      </c>
      <c r="C4860" s="430" t="s">
        <v>4294</v>
      </c>
      <c r="D4860" s="430" t="s">
        <v>3852</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4280</v>
      </c>
      <c r="B4861" s="430">
        <v>1</v>
      </c>
      <c r="C4861" s="430" t="s">
        <v>4294</v>
      </c>
      <c r="D4861" s="430" t="s">
        <v>4142</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4280</v>
      </c>
      <c r="B4862" s="430">
        <v>1</v>
      </c>
      <c r="C4862" s="430" t="s">
        <v>4294</v>
      </c>
      <c r="D4862" s="430" t="s">
        <v>3854</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4280</v>
      </c>
      <c r="B4863" s="430">
        <v>1</v>
      </c>
      <c r="C4863" s="430" t="s">
        <v>4294</v>
      </c>
      <c r="D4863" s="430" t="s">
        <v>3856</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4280</v>
      </c>
      <c r="B4864" s="430">
        <v>1</v>
      </c>
      <c r="C4864" s="430" t="s">
        <v>4294</v>
      </c>
      <c r="D4864" s="430" t="s">
        <v>3858</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4280</v>
      </c>
      <c r="B4865" s="430">
        <v>1</v>
      </c>
      <c r="C4865" s="430" t="s">
        <v>4294</v>
      </c>
      <c r="D4865" s="430" t="s">
        <v>3860</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4280</v>
      </c>
      <c r="B4866" s="430">
        <v>1</v>
      </c>
      <c r="C4866" s="430" t="s">
        <v>4294</v>
      </c>
      <c r="D4866" s="430" t="s">
        <v>3862</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4280</v>
      </c>
      <c r="B4867" s="430">
        <v>1</v>
      </c>
      <c r="C4867" s="430" t="s">
        <v>4295</v>
      </c>
      <c r="D4867" s="430" t="s">
        <v>3765</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4280</v>
      </c>
      <c r="B4868" s="430">
        <v>1</v>
      </c>
      <c r="C4868" s="430" t="s">
        <v>4295</v>
      </c>
      <c r="D4868" s="430" t="s">
        <v>3767</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4280</v>
      </c>
      <c r="B4869" s="430">
        <v>1</v>
      </c>
      <c r="C4869" s="430" t="s">
        <v>4295</v>
      </c>
      <c r="D4869" s="430" t="s">
        <v>3769</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4280</v>
      </c>
      <c r="B4870" s="430">
        <v>1</v>
      </c>
      <c r="C4870" s="430" t="s">
        <v>4295</v>
      </c>
      <c r="D4870" s="430" t="s">
        <v>4137</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4280</v>
      </c>
      <c r="B4871" s="430">
        <v>1</v>
      </c>
      <c r="C4871" s="430" t="s">
        <v>4295</v>
      </c>
      <c r="D4871" s="430" t="s">
        <v>3771</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4280</v>
      </c>
      <c r="B4872" s="430">
        <v>1</v>
      </c>
      <c r="C4872" s="430" t="s">
        <v>4295</v>
      </c>
      <c r="D4872" s="430" t="s">
        <v>3773</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4280</v>
      </c>
      <c r="B4873" s="430">
        <v>1</v>
      </c>
      <c r="C4873" s="430" t="s">
        <v>4295</v>
      </c>
      <c r="D4873" s="430" t="s">
        <v>485</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4280</v>
      </c>
      <c r="B4874" s="430">
        <v>1</v>
      </c>
      <c r="C4874" s="430" t="s">
        <v>4295</v>
      </c>
      <c r="D4874" s="430" t="s">
        <v>3776</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4280</v>
      </c>
      <c r="B4875" s="430">
        <v>1</v>
      </c>
      <c r="C4875" s="430" t="s">
        <v>4295</v>
      </c>
      <c r="D4875" s="430" t="s">
        <v>3778</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4280</v>
      </c>
      <c r="B4876" s="430">
        <v>1</v>
      </c>
      <c r="C4876" s="430" t="s">
        <v>4295</v>
      </c>
      <c r="D4876" s="430" t="s">
        <v>3779</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4280</v>
      </c>
      <c r="B4877" s="430">
        <v>1</v>
      </c>
      <c r="C4877" s="430" t="s">
        <v>4295</v>
      </c>
      <c r="D4877" s="430" t="s">
        <v>3781</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4280</v>
      </c>
      <c r="B4878" s="430">
        <v>1</v>
      </c>
      <c r="C4878" s="430" t="s">
        <v>4295</v>
      </c>
      <c r="D4878" s="430" t="s">
        <v>3783</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4280</v>
      </c>
      <c r="B4879" s="430">
        <v>1</v>
      </c>
      <c r="C4879" s="430" t="s">
        <v>4295</v>
      </c>
      <c r="D4879" s="430" t="s">
        <v>4138</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4280</v>
      </c>
      <c r="B4880" s="430">
        <v>1</v>
      </c>
      <c r="C4880" s="430" t="s">
        <v>4295</v>
      </c>
      <c r="D4880" s="430" t="s">
        <v>3785</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4280</v>
      </c>
      <c r="B4881" s="430">
        <v>1</v>
      </c>
      <c r="C4881" s="430" t="s">
        <v>4295</v>
      </c>
      <c r="D4881" s="430" t="s">
        <v>3787</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4280</v>
      </c>
      <c r="B4882" s="430">
        <v>1</v>
      </c>
      <c r="C4882" s="430" t="s">
        <v>4295</v>
      </c>
      <c r="D4882" s="430" t="s">
        <v>3789</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4280</v>
      </c>
      <c r="B4883" s="430">
        <v>1</v>
      </c>
      <c r="C4883" s="430" t="s">
        <v>4295</v>
      </c>
      <c r="D4883" s="430" t="s">
        <v>3791</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4280</v>
      </c>
      <c r="B4884" s="430">
        <v>1</v>
      </c>
      <c r="C4884" s="430" t="s">
        <v>4295</v>
      </c>
      <c r="D4884" s="430" t="s">
        <v>3793</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4280</v>
      </c>
      <c r="B4885" s="430">
        <v>1</v>
      </c>
      <c r="C4885" s="430" t="s">
        <v>4295</v>
      </c>
      <c r="D4885" s="430" t="s">
        <v>3795</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4280</v>
      </c>
      <c r="B4886" s="430">
        <v>1</v>
      </c>
      <c r="C4886" s="430" t="s">
        <v>4295</v>
      </c>
      <c r="D4886" s="430" t="s">
        <v>3797</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4280</v>
      </c>
      <c r="B4887" s="430">
        <v>1</v>
      </c>
      <c r="C4887" s="430" t="s">
        <v>4295</v>
      </c>
      <c r="D4887" s="430" t="s">
        <v>3799</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4280</v>
      </c>
      <c r="B4888" s="430">
        <v>1</v>
      </c>
      <c r="C4888" s="430" t="s">
        <v>4295</v>
      </c>
      <c r="D4888" s="430" t="s">
        <v>3801</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4280</v>
      </c>
      <c r="B4889" s="430">
        <v>1</v>
      </c>
      <c r="C4889" s="430" t="s">
        <v>4295</v>
      </c>
      <c r="D4889" s="430" t="s">
        <v>3803</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4280</v>
      </c>
      <c r="B4890" s="430">
        <v>1</v>
      </c>
      <c r="C4890" s="430" t="s">
        <v>4295</v>
      </c>
      <c r="D4890" s="430" t="s">
        <v>3805</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4280</v>
      </c>
      <c r="B4891" s="430">
        <v>1</v>
      </c>
      <c r="C4891" s="430" t="s">
        <v>4295</v>
      </c>
      <c r="D4891" s="430" t="s">
        <v>3807</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4280</v>
      </c>
      <c r="B4892" s="430">
        <v>1</v>
      </c>
      <c r="C4892" s="430" t="s">
        <v>4295</v>
      </c>
      <c r="D4892" s="430" t="s">
        <v>3809</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4280</v>
      </c>
      <c r="B4893" s="430">
        <v>1</v>
      </c>
      <c r="C4893" s="430" t="s">
        <v>4295</v>
      </c>
      <c r="D4893" s="430" t="s">
        <v>3811</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4280</v>
      </c>
      <c r="B4894" s="430">
        <v>1</v>
      </c>
      <c r="C4894" s="430" t="s">
        <v>4295</v>
      </c>
      <c r="D4894" s="430" t="s">
        <v>4139</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4280</v>
      </c>
      <c r="B4895" s="430">
        <v>1</v>
      </c>
      <c r="C4895" s="430" t="s">
        <v>4295</v>
      </c>
      <c r="D4895" s="430" t="s">
        <v>3813</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4280</v>
      </c>
      <c r="B4896" s="430">
        <v>1</v>
      </c>
      <c r="C4896" s="430" t="s">
        <v>4295</v>
      </c>
      <c r="D4896" s="430" t="s">
        <v>3815</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4280</v>
      </c>
      <c r="B4897" s="430">
        <v>1</v>
      </c>
      <c r="C4897" s="430" t="s">
        <v>4295</v>
      </c>
      <c r="D4897" s="430" t="s">
        <v>3817</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4280</v>
      </c>
      <c r="B4898" s="430">
        <v>1</v>
      </c>
      <c r="C4898" s="430" t="s">
        <v>4295</v>
      </c>
      <c r="D4898" s="430" t="s">
        <v>3819</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4280</v>
      </c>
      <c r="B4899" s="430">
        <v>1</v>
      </c>
      <c r="C4899" s="430" t="s">
        <v>4295</v>
      </c>
      <c r="D4899" s="430" t="s">
        <v>521</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4280</v>
      </c>
      <c r="B4900" s="430">
        <v>1</v>
      </c>
      <c r="C4900" s="430" t="s">
        <v>4295</v>
      </c>
      <c r="D4900" s="430" t="s">
        <v>3822</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4280</v>
      </c>
      <c r="B4901" s="430">
        <v>1</v>
      </c>
      <c r="C4901" s="430" t="s">
        <v>4295</v>
      </c>
      <c r="D4901" s="430" t="s">
        <v>3824</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4280</v>
      </c>
      <c r="B4902" s="430">
        <v>1</v>
      </c>
      <c r="C4902" s="430" t="s">
        <v>4295</v>
      </c>
      <c r="D4902" s="430" t="s">
        <v>3826</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4280</v>
      </c>
      <c r="B4903" s="430">
        <v>1</v>
      </c>
      <c r="C4903" s="430" t="s">
        <v>4295</v>
      </c>
      <c r="D4903" s="430" t="s">
        <v>3828</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4280</v>
      </c>
      <c r="B4904" s="430">
        <v>1</v>
      </c>
      <c r="C4904" s="430" t="s">
        <v>4295</v>
      </c>
      <c r="D4904" s="430" t="s">
        <v>3830</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4280</v>
      </c>
      <c r="B4905" s="430">
        <v>1</v>
      </c>
      <c r="C4905" s="430" t="s">
        <v>4295</v>
      </c>
      <c r="D4905" s="430" t="s">
        <v>3832</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4280</v>
      </c>
      <c r="B4906" s="430">
        <v>1</v>
      </c>
      <c r="C4906" s="430" t="s">
        <v>4295</v>
      </c>
      <c r="D4906" s="430" t="s">
        <v>3834</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4280</v>
      </c>
      <c r="B4907" s="430">
        <v>1</v>
      </c>
      <c r="C4907" s="430" t="s">
        <v>4295</v>
      </c>
      <c r="D4907" s="430" t="s">
        <v>3836</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4280</v>
      </c>
      <c r="B4908" s="430">
        <v>1</v>
      </c>
      <c r="C4908" s="430" t="s">
        <v>4295</v>
      </c>
      <c r="D4908" s="430" t="s">
        <v>3838</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4280</v>
      </c>
      <c r="B4909" s="430">
        <v>1</v>
      </c>
      <c r="C4909" s="430" t="s">
        <v>4295</v>
      </c>
      <c r="D4909" s="430" t="s">
        <v>4140</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4280</v>
      </c>
      <c r="B4910" s="430">
        <v>1</v>
      </c>
      <c r="C4910" s="430" t="s">
        <v>4295</v>
      </c>
      <c r="D4910" s="430" t="s">
        <v>3840</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4280</v>
      </c>
      <c r="B4911" s="430">
        <v>1</v>
      </c>
      <c r="C4911" s="430" t="s">
        <v>4295</v>
      </c>
      <c r="D4911" s="430" t="s">
        <v>3842</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4280</v>
      </c>
      <c r="B4912" s="430">
        <v>1</v>
      </c>
      <c r="C4912" s="430" t="s">
        <v>4295</v>
      </c>
      <c r="D4912" s="430" t="s">
        <v>3844</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4280</v>
      </c>
      <c r="B4913" s="430">
        <v>1</v>
      </c>
      <c r="C4913" s="430" t="s">
        <v>4295</v>
      </c>
      <c r="D4913" s="430" t="s">
        <v>3846</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4280</v>
      </c>
      <c r="B4914" s="430">
        <v>1</v>
      </c>
      <c r="C4914" s="430" t="s">
        <v>4295</v>
      </c>
      <c r="D4914" s="430" t="s">
        <v>3848</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4280</v>
      </c>
      <c r="B4915" s="430">
        <v>1</v>
      </c>
      <c r="C4915" s="430" t="s">
        <v>4295</v>
      </c>
      <c r="D4915" s="430" t="s">
        <v>3850</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4280</v>
      </c>
      <c r="B4916" s="430">
        <v>1</v>
      </c>
      <c r="C4916" s="430" t="s">
        <v>4295</v>
      </c>
      <c r="D4916" s="430" t="s">
        <v>3852</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4280</v>
      </c>
      <c r="B4917" s="430">
        <v>1</v>
      </c>
      <c r="C4917" s="430" t="s">
        <v>4295</v>
      </c>
      <c r="D4917" s="430" t="s">
        <v>4142</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4280</v>
      </c>
      <c r="B4918" s="430">
        <v>1</v>
      </c>
      <c r="C4918" s="430" t="s">
        <v>4295</v>
      </c>
      <c r="D4918" s="430" t="s">
        <v>3854</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4280</v>
      </c>
      <c r="B4919" s="430">
        <v>1</v>
      </c>
      <c r="C4919" s="430" t="s">
        <v>4295</v>
      </c>
      <c r="D4919" s="430" t="s">
        <v>3856</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4280</v>
      </c>
      <c r="B4920" s="430">
        <v>1</v>
      </c>
      <c r="C4920" s="430" t="s">
        <v>4295</v>
      </c>
      <c r="D4920" s="430" t="s">
        <v>3858</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4280</v>
      </c>
      <c r="B4921" s="430">
        <v>1</v>
      </c>
      <c r="C4921" s="430" t="s">
        <v>4295</v>
      </c>
      <c r="D4921" s="430" t="s">
        <v>3860</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4280</v>
      </c>
      <c r="B4922" s="430">
        <v>1</v>
      </c>
      <c r="C4922" s="430" t="s">
        <v>4295</v>
      </c>
      <c r="D4922" s="430" t="s">
        <v>3862</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4280</v>
      </c>
      <c r="B4923" s="430">
        <v>1</v>
      </c>
      <c r="C4923" s="430" t="s">
        <v>4296</v>
      </c>
      <c r="D4923" s="430" t="s">
        <v>3765</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4280</v>
      </c>
      <c r="B4924" s="430">
        <v>1</v>
      </c>
      <c r="C4924" s="430" t="s">
        <v>4296</v>
      </c>
      <c r="D4924" s="430" t="s">
        <v>3767</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4280</v>
      </c>
      <c r="B4925" s="430">
        <v>1</v>
      </c>
      <c r="C4925" s="430" t="s">
        <v>4296</v>
      </c>
      <c r="D4925" s="430" t="s">
        <v>3769</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4280</v>
      </c>
      <c r="B4926" s="430">
        <v>1</v>
      </c>
      <c r="C4926" s="430" t="s">
        <v>4296</v>
      </c>
      <c r="D4926" s="430" t="s">
        <v>4137</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4280</v>
      </c>
      <c r="B4927" s="430">
        <v>1</v>
      </c>
      <c r="C4927" s="430" t="s">
        <v>4296</v>
      </c>
      <c r="D4927" s="430" t="s">
        <v>3771</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4280</v>
      </c>
      <c r="B4928" s="430">
        <v>1</v>
      </c>
      <c r="C4928" s="430" t="s">
        <v>4296</v>
      </c>
      <c r="D4928" s="430" t="s">
        <v>3773</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4280</v>
      </c>
      <c r="B4929" s="430">
        <v>1</v>
      </c>
      <c r="C4929" s="430" t="s">
        <v>4296</v>
      </c>
      <c r="D4929" s="430" t="s">
        <v>485</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4280</v>
      </c>
      <c r="B4930" s="430">
        <v>1</v>
      </c>
      <c r="C4930" s="430" t="s">
        <v>4296</v>
      </c>
      <c r="D4930" s="430" t="s">
        <v>3776</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4280</v>
      </c>
      <c r="B4931" s="430">
        <v>1</v>
      </c>
      <c r="C4931" s="430" t="s">
        <v>4296</v>
      </c>
      <c r="D4931" s="430" t="s">
        <v>3778</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4280</v>
      </c>
      <c r="B4932" s="430">
        <v>1</v>
      </c>
      <c r="C4932" s="430" t="s">
        <v>4296</v>
      </c>
      <c r="D4932" s="430" t="s">
        <v>3779</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4280</v>
      </c>
      <c r="B4933" s="430">
        <v>1</v>
      </c>
      <c r="C4933" s="430" t="s">
        <v>4296</v>
      </c>
      <c r="D4933" s="430" t="s">
        <v>3781</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4280</v>
      </c>
      <c r="B4934" s="430">
        <v>1</v>
      </c>
      <c r="C4934" s="430" t="s">
        <v>4296</v>
      </c>
      <c r="D4934" s="430" t="s">
        <v>3783</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4280</v>
      </c>
      <c r="B4935" s="430">
        <v>1</v>
      </c>
      <c r="C4935" s="430" t="s">
        <v>4296</v>
      </c>
      <c r="D4935" s="430" t="s">
        <v>4138</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4280</v>
      </c>
      <c r="B4936" s="430">
        <v>1</v>
      </c>
      <c r="C4936" s="430" t="s">
        <v>4296</v>
      </c>
      <c r="D4936" s="430" t="s">
        <v>3785</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4280</v>
      </c>
      <c r="B4937" s="430">
        <v>1</v>
      </c>
      <c r="C4937" s="430" t="s">
        <v>4296</v>
      </c>
      <c r="D4937" s="430" t="s">
        <v>3787</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4280</v>
      </c>
      <c r="B4938" s="430">
        <v>1</v>
      </c>
      <c r="C4938" s="430" t="s">
        <v>4296</v>
      </c>
      <c r="D4938" s="430" t="s">
        <v>3789</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4280</v>
      </c>
      <c r="B4939" s="430">
        <v>1</v>
      </c>
      <c r="C4939" s="430" t="s">
        <v>4296</v>
      </c>
      <c r="D4939" s="430" t="s">
        <v>3791</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4280</v>
      </c>
      <c r="B4940" s="430">
        <v>1</v>
      </c>
      <c r="C4940" s="430" t="s">
        <v>4296</v>
      </c>
      <c r="D4940" s="430" t="s">
        <v>3793</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4280</v>
      </c>
      <c r="B4941" s="430">
        <v>1</v>
      </c>
      <c r="C4941" s="430" t="s">
        <v>4296</v>
      </c>
      <c r="D4941" s="430" t="s">
        <v>3795</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4280</v>
      </c>
      <c r="B4942" s="430">
        <v>1</v>
      </c>
      <c r="C4942" s="430" t="s">
        <v>4296</v>
      </c>
      <c r="D4942" s="430" t="s">
        <v>3797</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4280</v>
      </c>
      <c r="B4943" s="430">
        <v>1</v>
      </c>
      <c r="C4943" s="430" t="s">
        <v>4296</v>
      </c>
      <c r="D4943" s="430" t="s">
        <v>3799</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4280</v>
      </c>
      <c r="B4944" s="430">
        <v>1</v>
      </c>
      <c r="C4944" s="430" t="s">
        <v>4296</v>
      </c>
      <c r="D4944" s="430" t="s">
        <v>3801</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4280</v>
      </c>
      <c r="B4945" s="430">
        <v>1</v>
      </c>
      <c r="C4945" s="430" t="s">
        <v>4296</v>
      </c>
      <c r="D4945" s="430" t="s">
        <v>3803</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4280</v>
      </c>
      <c r="B4946" s="430">
        <v>1</v>
      </c>
      <c r="C4946" s="430" t="s">
        <v>4296</v>
      </c>
      <c r="D4946" s="430" t="s">
        <v>3805</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4280</v>
      </c>
      <c r="B4947" s="430">
        <v>1</v>
      </c>
      <c r="C4947" s="430" t="s">
        <v>4296</v>
      </c>
      <c r="D4947" s="430" t="s">
        <v>3807</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4280</v>
      </c>
      <c r="B4948" s="430">
        <v>1</v>
      </c>
      <c r="C4948" s="430" t="s">
        <v>4296</v>
      </c>
      <c r="D4948" s="430" t="s">
        <v>3809</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4280</v>
      </c>
      <c r="B4949" s="430">
        <v>1</v>
      </c>
      <c r="C4949" s="430" t="s">
        <v>4296</v>
      </c>
      <c r="D4949" s="430" t="s">
        <v>3811</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4280</v>
      </c>
      <c r="B4950" s="430">
        <v>1</v>
      </c>
      <c r="C4950" s="430" t="s">
        <v>4296</v>
      </c>
      <c r="D4950" s="430" t="s">
        <v>4139</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4280</v>
      </c>
      <c r="B4951" s="430">
        <v>1</v>
      </c>
      <c r="C4951" s="430" t="s">
        <v>4296</v>
      </c>
      <c r="D4951" s="430" t="s">
        <v>3813</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4280</v>
      </c>
      <c r="B4952" s="430">
        <v>1</v>
      </c>
      <c r="C4952" s="430" t="s">
        <v>4296</v>
      </c>
      <c r="D4952" s="430" t="s">
        <v>3815</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4280</v>
      </c>
      <c r="B4953" s="430">
        <v>1</v>
      </c>
      <c r="C4953" s="430" t="s">
        <v>4296</v>
      </c>
      <c r="D4953" s="430" t="s">
        <v>3817</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4280</v>
      </c>
      <c r="B4954" s="430">
        <v>1</v>
      </c>
      <c r="C4954" s="430" t="s">
        <v>4296</v>
      </c>
      <c r="D4954" s="430" t="s">
        <v>3819</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4280</v>
      </c>
      <c r="B4955" s="430">
        <v>1</v>
      </c>
      <c r="C4955" s="430" t="s">
        <v>4296</v>
      </c>
      <c r="D4955" s="430" t="s">
        <v>521</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4280</v>
      </c>
      <c r="B4956" s="430">
        <v>1</v>
      </c>
      <c r="C4956" s="430" t="s">
        <v>4296</v>
      </c>
      <c r="D4956" s="430" t="s">
        <v>3822</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4280</v>
      </c>
      <c r="B4957" s="430">
        <v>1</v>
      </c>
      <c r="C4957" s="430" t="s">
        <v>4296</v>
      </c>
      <c r="D4957" s="430" t="s">
        <v>3824</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4280</v>
      </c>
      <c r="B4958" s="430">
        <v>1</v>
      </c>
      <c r="C4958" s="430" t="s">
        <v>4296</v>
      </c>
      <c r="D4958" s="430" t="s">
        <v>3826</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4280</v>
      </c>
      <c r="B4959" s="430">
        <v>1</v>
      </c>
      <c r="C4959" s="430" t="s">
        <v>4296</v>
      </c>
      <c r="D4959" s="430" t="s">
        <v>3828</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4280</v>
      </c>
      <c r="B4960" s="430">
        <v>1</v>
      </c>
      <c r="C4960" s="430" t="s">
        <v>4296</v>
      </c>
      <c r="D4960" s="430" t="s">
        <v>3830</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4280</v>
      </c>
      <c r="B4961" s="430">
        <v>1</v>
      </c>
      <c r="C4961" s="430" t="s">
        <v>4296</v>
      </c>
      <c r="D4961" s="430" t="s">
        <v>3832</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4280</v>
      </c>
      <c r="B4962" s="430">
        <v>1</v>
      </c>
      <c r="C4962" s="430" t="s">
        <v>4296</v>
      </c>
      <c r="D4962" s="430" t="s">
        <v>3834</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4280</v>
      </c>
      <c r="B4963" s="430">
        <v>1</v>
      </c>
      <c r="C4963" s="430" t="s">
        <v>4296</v>
      </c>
      <c r="D4963" s="430" t="s">
        <v>3836</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4280</v>
      </c>
      <c r="B4964" s="430">
        <v>1</v>
      </c>
      <c r="C4964" s="430" t="s">
        <v>4296</v>
      </c>
      <c r="D4964" s="430" t="s">
        <v>3838</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4280</v>
      </c>
      <c r="B4965" s="430">
        <v>1</v>
      </c>
      <c r="C4965" s="430" t="s">
        <v>4296</v>
      </c>
      <c r="D4965" s="430" t="s">
        <v>4140</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4280</v>
      </c>
      <c r="B4966" s="430">
        <v>1</v>
      </c>
      <c r="C4966" s="430" t="s">
        <v>4296</v>
      </c>
      <c r="D4966" s="430" t="s">
        <v>3840</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4280</v>
      </c>
      <c r="B4967" s="430">
        <v>1</v>
      </c>
      <c r="C4967" s="430" t="s">
        <v>4296</v>
      </c>
      <c r="D4967" s="430" t="s">
        <v>3842</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4280</v>
      </c>
      <c r="B4968" s="430">
        <v>1</v>
      </c>
      <c r="C4968" s="430" t="s">
        <v>4296</v>
      </c>
      <c r="D4968" s="430" t="s">
        <v>3844</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4280</v>
      </c>
      <c r="B4969" s="430">
        <v>1</v>
      </c>
      <c r="C4969" s="430" t="s">
        <v>4296</v>
      </c>
      <c r="D4969" s="430" t="s">
        <v>3846</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4280</v>
      </c>
      <c r="B4970" s="430">
        <v>1</v>
      </c>
      <c r="C4970" s="430" t="s">
        <v>4296</v>
      </c>
      <c r="D4970" s="430" t="s">
        <v>3848</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4280</v>
      </c>
      <c r="B4971" s="430">
        <v>1</v>
      </c>
      <c r="C4971" s="430" t="s">
        <v>4296</v>
      </c>
      <c r="D4971" s="430" t="s">
        <v>3850</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4280</v>
      </c>
      <c r="B4972" s="430">
        <v>1</v>
      </c>
      <c r="C4972" s="430" t="s">
        <v>4296</v>
      </c>
      <c r="D4972" s="430" t="s">
        <v>3852</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4280</v>
      </c>
      <c r="B4973" s="430">
        <v>1</v>
      </c>
      <c r="C4973" s="430" t="s">
        <v>4296</v>
      </c>
      <c r="D4973" s="430" t="s">
        <v>4142</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4280</v>
      </c>
      <c r="B4974" s="430">
        <v>1</v>
      </c>
      <c r="C4974" s="430" t="s">
        <v>4296</v>
      </c>
      <c r="D4974" s="430" t="s">
        <v>3854</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4280</v>
      </c>
      <c r="B4975" s="430">
        <v>1</v>
      </c>
      <c r="C4975" s="430" t="s">
        <v>4296</v>
      </c>
      <c r="D4975" s="430" t="s">
        <v>3856</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4280</v>
      </c>
      <c r="B4976" s="430">
        <v>1</v>
      </c>
      <c r="C4976" s="430" t="s">
        <v>4296</v>
      </c>
      <c r="D4976" s="430" t="s">
        <v>3858</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4280</v>
      </c>
      <c r="B4977" s="430">
        <v>1</v>
      </c>
      <c r="C4977" s="430" t="s">
        <v>4296</v>
      </c>
      <c r="D4977" s="430" t="s">
        <v>3860</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4280</v>
      </c>
      <c r="B4978" s="430">
        <v>1</v>
      </c>
      <c r="C4978" s="430" t="s">
        <v>4296</v>
      </c>
      <c r="D4978" s="430" t="s">
        <v>3862</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4280</v>
      </c>
      <c r="B4979" s="430">
        <v>1</v>
      </c>
      <c r="C4979" s="430" t="s">
        <v>4297</v>
      </c>
      <c r="D4979" s="430" t="s">
        <v>3765</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4280</v>
      </c>
      <c r="B4980" s="430">
        <v>1</v>
      </c>
      <c r="C4980" s="430" t="s">
        <v>4297</v>
      </c>
      <c r="D4980" s="430" t="s">
        <v>3767</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4280</v>
      </c>
      <c r="B4981" s="430">
        <v>1</v>
      </c>
      <c r="C4981" s="430" t="s">
        <v>4297</v>
      </c>
      <c r="D4981" s="430" t="s">
        <v>3769</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4280</v>
      </c>
      <c r="B4982" s="430">
        <v>1</v>
      </c>
      <c r="C4982" s="430" t="s">
        <v>4297</v>
      </c>
      <c r="D4982" s="430" t="s">
        <v>4137</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4280</v>
      </c>
      <c r="B4983" s="430">
        <v>1</v>
      </c>
      <c r="C4983" s="430" t="s">
        <v>4297</v>
      </c>
      <c r="D4983" s="430" t="s">
        <v>3771</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4280</v>
      </c>
      <c r="B4984" s="430">
        <v>1</v>
      </c>
      <c r="C4984" s="430" t="s">
        <v>4297</v>
      </c>
      <c r="D4984" s="430" t="s">
        <v>3773</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4280</v>
      </c>
      <c r="B4985" s="430">
        <v>1</v>
      </c>
      <c r="C4985" s="430" t="s">
        <v>4297</v>
      </c>
      <c r="D4985" s="430" t="s">
        <v>485</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4280</v>
      </c>
      <c r="B4986" s="430">
        <v>1</v>
      </c>
      <c r="C4986" s="430" t="s">
        <v>4297</v>
      </c>
      <c r="D4986" s="430" t="s">
        <v>3776</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4280</v>
      </c>
      <c r="B4987" s="430">
        <v>1</v>
      </c>
      <c r="C4987" s="430" t="s">
        <v>4297</v>
      </c>
      <c r="D4987" s="430" t="s">
        <v>3778</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4280</v>
      </c>
      <c r="B4988" s="430">
        <v>1</v>
      </c>
      <c r="C4988" s="430" t="s">
        <v>4297</v>
      </c>
      <c r="D4988" s="430" t="s">
        <v>3779</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4280</v>
      </c>
      <c r="B4989" s="430">
        <v>1</v>
      </c>
      <c r="C4989" s="430" t="s">
        <v>4297</v>
      </c>
      <c r="D4989" s="430" t="s">
        <v>3781</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4280</v>
      </c>
      <c r="B4990" s="430">
        <v>1</v>
      </c>
      <c r="C4990" s="430" t="s">
        <v>4297</v>
      </c>
      <c r="D4990" s="430" t="s">
        <v>3783</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4280</v>
      </c>
      <c r="B4991" s="430">
        <v>1</v>
      </c>
      <c r="C4991" s="430" t="s">
        <v>4297</v>
      </c>
      <c r="D4991" s="430" t="s">
        <v>4138</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4280</v>
      </c>
      <c r="B4992" s="430">
        <v>1</v>
      </c>
      <c r="C4992" s="430" t="s">
        <v>4297</v>
      </c>
      <c r="D4992" s="430" t="s">
        <v>3785</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4280</v>
      </c>
      <c r="B4993" s="430">
        <v>1</v>
      </c>
      <c r="C4993" s="430" t="s">
        <v>4297</v>
      </c>
      <c r="D4993" s="430" t="s">
        <v>3787</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4280</v>
      </c>
      <c r="B4994" s="430">
        <v>1</v>
      </c>
      <c r="C4994" s="430" t="s">
        <v>4297</v>
      </c>
      <c r="D4994" s="430" t="s">
        <v>3789</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4280</v>
      </c>
      <c r="B4995" s="430">
        <v>1</v>
      </c>
      <c r="C4995" s="430" t="s">
        <v>4297</v>
      </c>
      <c r="D4995" s="430" t="s">
        <v>3791</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4280</v>
      </c>
      <c r="B4996" s="430">
        <v>1</v>
      </c>
      <c r="C4996" s="430" t="s">
        <v>4297</v>
      </c>
      <c r="D4996" s="430" t="s">
        <v>3793</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4280</v>
      </c>
      <c r="B4997" s="430">
        <v>1</v>
      </c>
      <c r="C4997" s="430" t="s">
        <v>4297</v>
      </c>
      <c r="D4997" s="430" t="s">
        <v>3795</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4280</v>
      </c>
      <c r="B4998" s="430">
        <v>1</v>
      </c>
      <c r="C4998" s="430" t="s">
        <v>4297</v>
      </c>
      <c r="D4998" s="430" t="s">
        <v>3797</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4280</v>
      </c>
      <c r="B4999" s="430">
        <v>1</v>
      </c>
      <c r="C4999" s="430" t="s">
        <v>4297</v>
      </c>
      <c r="D4999" s="430" t="s">
        <v>3799</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4280</v>
      </c>
      <c r="B5000" s="430">
        <v>1</v>
      </c>
      <c r="C5000" s="430" t="s">
        <v>4297</v>
      </c>
      <c r="D5000" s="430" t="s">
        <v>3801</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4280</v>
      </c>
      <c r="B5001" s="430">
        <v>1</v>
      </c>
      <c r="C5001" s="430" t="s">
        <v>4297</v>
      </c>
      <c r="D5001" s="430" t="s">
        <v>3803</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4280</v>
      </c>
      <c r="B5002" s="430">
        <v>1</v>
      </c>
      <c r="C5002" s="430" t="s">
        <v>4297</v>
      </c>
      <c r="D5002" s="430" t="s">
        <v>3805</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4280</v>
      </c>
      <c r="B5003" s="430">
        <v>1</v>
      </c>
      <c r="C5003" s="430" t="s">
        <v>4297</v>
      </c>
      <c r="D5003" s="430" t="s">
        <v>3807</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4280</v>
      </c>
      <c r="B5004" s="430">
        <v>1</v>
      </c>
      <c r="C5004" s="430" t="s">
        <v>4297</v>
      </c>
      <c r="D5004" s="430" t="s">
        <v>3809</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4280</v>
      </c>
      <c r="B5005" s="430">
        <v>1</v>
      </c>
      <c r="C5005" s="430" t="s">
        <v>4297</v>
      </c>
      <c r="D5005" s="430" t="s">
        <v>3811</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4280</v>
      </c>
      <c r="B5006" s="430">
        <v>1</v>
      </c>
      <c r="C5006" s="430" t="s">
        <v>4297</v>
      </c>
      <c r="D5006" s="430" t="s">
        <v>4139</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4280</v>
      </c>
      <c r="B5007" s="430">
        <v>1</v>
      </c>
      <c r="C5007" s="430" t="s">
        <v>4297</v>
      </c>
      <c r="D5007" s="430" t="s">
        <v>3813</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4280</v>
      </c>
      <c r="B5008" s="430">
        <v>1</v>
      </c>
      <c r="C5008" s="430" t="s">
        <v>4297</v>
      </c>
      <c r="D5008" s="430" t="s">
        <v>3815</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4280</v>
      </c>
      <c r="B5009" s="430">
        <v>1</v>
      </c>
      <c r="C5009" s="430" t="s">
        <v>4297</v>
      </c>
      <c r="D5009" s="430" t="s">
        <v>3817</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4280</v>
      </c>
      <c r="B5010" s="430">
        <v>1</v>
      </c>
      <c r="C5010" s="430" t="s">
        <v>4297</v>
      </c>
      <c r="D5010" s="430" t="s">
        <v>3819</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4280</v>
      </c>
      <c r="B5011" s="430">
        <v>1</v>
      </c>
      <c r="C5011" s="430" t="s">
        <v>4297</v>
      </c>
      <c r="D5011" s="430" t="s">
        <v>521</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4280</v>
      </c>
      <c r="B5012" s="430">
        <v>1</v>
      </c>
      <c r="C5012" s="430" t="s">
        <v>4297</v>
      </c>
      <c r="D5012" s="430" t="s">
        <v>3822</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4280</v>
      </c>
      <c r="B5013" s="430">
        <v>1</v>
      </c>
      <c r="C5013" s="430" t="s">
        <v>4297</v>
      </c>
      <c r="D5013" s="430" t="s">
        <v>3824</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4280</v>
      </c>
      <c r="B5014" s="430">
        <v>1</v>
      </c>
      <c r="C5014" s="430" t="s">
        <v>4297</v>
      </c>
      <c r="D5014" s="430" t="s">
        <v>3826</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4280</v>
      </c>
      <c r="B5015" s="430">
        <v>1</v>
      </c>
      <c r="C5015" s="430" t="s">
        <v>4297</v>
      </c>
      <c r="D5015" s="430" t="s">
        <v>3828</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4280</v>
      </c>
      <c r="B5016" s="430">
        <v>1</v>
      </c>
      <c r="C5016" s="430" t="s">
        <v>4297</v>
      </c>
      <c r="D5016" s="430" t="s">
        <v>3830</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4280</v>
      </c>
      <c r="B5017" s="430">
        <v>1</v>
      </c>
      <c r="C5017" s="430" t="s">
        <v>4297</v>
      </c>
      <c r="D5017" s="430" t="s">
        <v>3832</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4280</v>
      </c>
      <c r="B5018" s="430">
        <v>1</v>
      </c>
      <c r="C5018" s="430" t="s">
        <v>4297</v>
      </c>
      <c r="D5018" s="430" t="s">
        <v>3834</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4280</v>
      </c>
      <c r="B5019" s="430">
        <v>1</v>
      </c>
      <c r="C5019" s="430" t="s">
        <v>4297</v>
      </c>
      <c r="D5019" s="430" t="s">
        <v>3836</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4280</v>
      </c>
      <c r="B5020" s="430">
        <v>1</v>
      </c>
      <c r="C5020" s="430" t="s">
        <v>4297</v>
      </c>
      <c r="D5020" s="430" t="s">
        <v>3838</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4280</v>
      </c>
      <c r="B5021" s="430">
        <v>1</v>
      </c>
      <c r="C5021" s="430" t="s">
        <v>4297</v>
      </c>
      <c r="D5021" s="430" t="s">
        <v>4140</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4280</v>
      </c>
      <c r="B5022" s="430">
        <v>1</v>
      </c>
      <c r="C5022" s="430" t="s">
        <v>4297</v>
      </c>
      <c r="D5022" s="430" t="s">
        <v>3840</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4280</v>
      </c>
      <c r="B5023" s="430">
        <v>1</v>
      </c>
      <c r="C5023" s="430" t="s">
        <v>4297</v>
      </c>
      <c r="D5023" s="430" t="s">
        <v>3842</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4280</v>
      </c>
      <c r="B5024" s="430">
        <v>1</v>
      </c>
      <c r="C5024" s="430" t="s">
        <v>4297</v>
      </c>
      <c r="D5024" s="430" t="s">
        <v>3844</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4280</v>
      </c>
      <c r="B5025" s="430">
        <v>1</v>
      </c>
      <c r="C5025" s="430" t="s">
        <v>4297</v>
      </c>
      <c r="D5025" s="430" t="s">
        <v>3846</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4280</v>
      </c>
      <c r="B5026" s="430">
        <v>1</v>
      </c>
      <c r="C5026" s="430" t="s">
        <v>4297</v>
      </c>
      <c r="D5026" s="430" t="s">
        <v>3848</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4280</v>
      </c>
      <c r="B5027" s="430">
        <v>1</v>
      </c>
      <c r="C5027" s="430" t="s">
        <v>4297</v>
      </c>
      <c r="D5027" s="430" t="s">
        <v>3850</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4280</v>
      </c>
      <c r="B5028" s="430">
        <v>1</v>
      </c>
      <c r="C5028" s="430" t="s">
        <v>4297</v>
      </c>
      <c r="D5028" s="430" t="s">
        <v>3852</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4280</v>
      </c>
      <c r="B5029" s="430">
        <v>1</v>
      </c>
      <c r="C5029" s="430" t="s">
        <v>4297</v>
      </c>
      <c r="D5029" s="430" t="s">
        <v>4142</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4280</v>
      </c>
      <c r="B5030" s="430">
        <v>1</v>
      </c>
      <c r="C5030" s="430" t="s">
        <v>4297</v>
      </c>
      <c r="D5030" s="430" t="s">
        <v>3854</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4280</v>
      </c>
      <c r="B5031" s="430">
        <v>1</v>
      </c>
      <c r="C5031" s="430" t="s">
        <v>4297</v>
      </c>
      <c r="D5031" s="430" t="s">
        <v>3856</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4280</v>
      </c>
      <c r="B5032" s="430">
        <v>1</v>
      </c>
      <c r="C5032" s="430" t="s">
        <v>4297</v>
      </c>
      <c r="D5032" s="430" t="s">
        <v>3858</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4280</v>
      </c>
      <c r="B5033" s="430">
        <v>1</v>
      </c>
      <c r="C5033" s="430" t="s">
        <v>4297</v>
      </c>
      <c r="D5033" s="430" t="s">
        <v>3860</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4280</v>
      </c>
      <c r="B5034" s="430">
        <v>1</v>
      </c>
      <c r="C5034" s="430" t="s">
        <v>4297</v>
      </c>
      <c r="D5034" s="430" t="s">
        <v>3862</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4280</v>
      </c>
      <c r="B5035" s="430">
        <v>1</v>
      </c>
      <c r="C5035" s="430" t="s">
        <v>4298</v>
      </c>
      <c r="D5035" s="430" t="s">
        <v>3765</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4280</v>
      </c>
      <c r="B5036" s="430">
        <v>1</v>
      </c>
      <c r="C5036" s="430" t="s">
        <v>4298</v>
      </c>
      <c r="D5036" s="430" t="s">
        <v>3767</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4280</v>
      </c>
      <c r="B5037" s="430">
        <v>1</v>
      </c>
      <c r="C5037" s="430" t="s">
        <v>4298</v>
      </c>
      <c r="D5037" s="430" t="s">
        <v>3769</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4280</v>
      </c>
      <c r="B5038" s="430">
        <v>1</v>
      </c>
      <c r="C5038" s="430" t="s">
        <v>4298</v>
      </c>
      <c r="D5038" s="430" t="s">
        <v>4137</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4280</v>
      </c>
      <c r="B5039" s="430">
        <v>1</v>
      </c>
      <c r="C5039" s="430" t="s">
        <v>4298</v>
      </c>
      <c r="D5039" s="430" t="s">
        <v>3771</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4280</v>
      </c>
      <c r="B5040" s="430">
        <v>1</v>
      </c>
      <c r="C5040" s="430" t="s">
        <v>4298</v>
      </c>
      <c r="D5040" s="430" t="s">
        <v>3773</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4280</v>
      </c>
      <c r="B5041" s="430">
        <v>1</v>
      </c>
      <c r="C5041" s="430" t="s">
        <v>4298</v>
      </c>
      <c r="D5041" s="430" t="s">
        <v>485</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4280</v>
      </c>
      <c r="B5042" s="430">
        <v>1</v>
      </c>
      <c r="C5042" s="430" t="s">
        <v>4298</v>
      </c>
      <c r="D5042" s="430" t="s">
        <v>3776</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4280</v>
      </c>
      <c r="B5043" s="430">
        <v>1</v>
      </c>
      <c r="C5043" s="430" t="s">
        <v>4298</v>
      </c>
      <c r="D5043" s="430" t="s">
        <v>3778</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4280</v>
      </c>
      <c r="B5044" s="430">
        <v>1</v>
      </c>
      <c r="C5044" s="430" t="s">
        <v>4298</v>
      </c>
      <c r="D5044" s="430" t="s">
        <v>3779</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4280</v>
      </c>
      <c r="B5045" s="430">
        <v>1</v>
      </c>
      <c r="C5045" s="430" t="s">
        <v>4298</v>
      </c>
      <c r="D5045" s="430" t="s">
        <v>3781</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4280</v>
      </c>
      <c r="B5046" s="430">
        <v>1</v>
      </c>
      <c r="C5046" s="430" t="s">
        <v>4298</v>
      </c>
      <c r="D5046" s="430" t="s">
        <v>3783</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4280</v>
      </c>
      <c r="B5047" s="430">
        <v>1</v>
      </c>
      <c r="C5047" s="430" t="s">
        <v>4298</v>
      </c>
      <c r="D5047" s="430" t="s">
        <v>4138</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4280</v>
      </c>
      <c r="B5048" s="430">
        <v>1</v>
      </c>
      <c r="C5048" s="430" t="s">
        <v>4298</v>
      </c>
      <c r="D5048" s="430" t="s">
        <v>3785</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4280</v>
      </c>
      <c r="B5049" s="430">
        <v>1</v>
      </c>
      <c r="C5049" s="430" t="s">
        <v>4298</v>
      </c>
      <c r="D5049" s="430" t="s">
        <v>3787</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4280</v>
      </c>
      <c r="B5050" s="430">
        <v>1</v>
      </c>
      <c r="C5050" s="430" t="s">
        <v>4298</v>
      </c>
      <c r="D5050" s="430" t="s">
        <v>3789</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4280</v>
      </c>
      <c r="B5051" s="430">
        <v>1</v>
      </c>
      <c r="C5051" s="430" t="s">
        <v>4298</v>
      </c>
      <c r="D5051" s="430" t="s">
        <v>3791</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4280</v>
      </c>
      <c r="B5052" s="430">
        <v>1</v>
      </c>
      <c r="C5052" s="430" t="s">
        <v>4298</v>
      </c>
      <c r="D5052" s="430" t="s">
        <v>3793</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4280</v>
      </c>
      <c r="B5053" s="430">
        <v>1</v>
      </c>
      <c r="C5053" s="430" t="s">
        <v>4298</v>
      </c>
      <c r="D5053" s="430" t="s">
        <v>3795</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4280</v>
      </c>
      <c r="B5054" s="430">
        <v>1</v>
      </c>
      <c r="C5054" s="430" t="s">
        <v>4298</v>
      </c>
      <c r="D5054" s="430" t="s">
        <v>3797</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4280</v>
      </c>
      <c r="B5055" s="430">
        <v>1</v>
      </c>
      <c r="C5055" s="430" t="s">
        <v>4298</v>
      </c>
      <c r="D5055" s="430" t="s">
        <v>3799</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4280</v>
      </c>
      <c r="B5056" s="430">
        <v>1</v>
      </c>
      <c r="C5056" s="430" t="s">
        <v>4298</v>
      </c>
      <c r="D5056" s="430" t="s">
        <v>3801</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4280</v>
      </c>
      <c r="B5057" s="430">
        <v>1</v>
      </c>
      <c r="C5057" s="430" t="s">
        <v>4298</v>
      </c>
      <c r="D5057" s="430" t="s">
        <v>3803</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4280</v>
      </c>
      <c r="B5058" s="430">
        <v>1</v>
      </c>
      <c r="C5058" s="430" t="s">
        <v>4298</v>
      </c>
      <c r="D5058" s="430" t="s">
        <v>3805</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4280</v>
      </c>
      <c r="B5059" s="430">
        <v>1</v>
      </c>
      <c r="C5059" s="430" t="s">
        <v>4298</v>
      </c>
      <c r="D5059" s="430" t="s">
        <v>3807</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4280</v>
      </c>
      <c r="B5060" s="430">
        <v>1</v>
      </c>
      <c r="C5060" s="430" t="s">
        <v>4298</v>
      </c>
      <c r="D5060" s="430" t="s">
        <v>3809</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4280</v>
      </c>
      <c r="B5061" s="430">
        <v>1</v>
      </c>
      <c r="C5061" s="430" t="s">
        <v>4298</v>
      </c>
      <c r="D5061" s="430" t="s">
        <v>3811</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4280</v>
      </c>
      <c r="B5062" s="430">
        <v>1</v>
      </c>
      <c r="C5062" s="430" t="s">
        <v>4298</v>
      </c>
      <c r="D5062" s="430" t="s">
        <v>4139</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4280</v>
      </c>
      <c r="B5063" s="430">
        <v>1</v>
      </c>
      <c r="C5063" s="430" t="s">
        <v>4298</v>
      </c>
      <c r="D5063" s="430" t="s">
        <v>3813</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4280</v>
      </c>
      <c r="B5064" s="430">
        <v>1</v>
      </c>
      <c r="C5064" s="430" t="s">
        <v>4298</v>
      </c>
      <c r="D5064" s="430" t="s">
        <v>3815</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4280</v>
      </c>
      <c r="B5065" s="430">
        <v>1</v>
      </c>
      <c r="C5065" s="430" t="s">
        <v>4298</v>
      </c>
      <c r="D5065" s="430" t="s">
        <v>3817</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4280</v>
      </c>
      <c r="B5066" s="430">
        <v>1</v>
      </c>
      <c r="C5066" s="430" t="s">
        <v>4298</v>
      </c>
      <c r="D5066" s="430" t="s">
        <v>3819</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4280</v>
      </c>
      <c r="B5067" s="430">
        <v>1</v>
      </c>
      <c r="C5067" s="430" t="s">
        <v>4298</v>
      </c>
      <c r="D5067" s="430" t="s">
        <v>521</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4280</v>
      </c>
      <c r="B5068" s="430">
        <v>1</v>
      </c>
      <c r="C5068" s="430" t="s">
        <v>4298</v>
      </c>
      <c r="D5068" s="430" t="s">
        <v>3822</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4280</v>
      </c>
      <c r="B5069" s="430">
        <v>1</v>
      </c>
      <c r="C5069" s="430" t="s">
        <v>4298</v>
      </c>
      <c r="D5069" s="430" t="s">
        <v>3824</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4280</v>
      </c>
      <c r="B5070" s="430">
        <v>1</v>
      </c>
      <c r="C5070" s="430" t="s">
        <v>4298</v>
      </c>
      <c r="D5070" s="430" t="s">
        <v>3826</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4280</v>
      </c>
      <c r="B5071" s="430">
        <v>1</v>
      </c>
      <c r="C5071" s="430" t="s">
        <v>4298</v>
      </c>
      <c r="D5071" s="430" t="s">
        <v>3828</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4280</v>
      </c>
      <c r="B5072" s="430">
        <v>1</v>
      </c>
      <c r="C5072" s="430" t="s">
        <v>4298</v>
      </c>
      <c r="D5072" s="430" t="s">
        <v>3830</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4280</v>
      </c>
      <c r="B5073" s="430">
        <v>1</v>
      </c>
      <c r="C5073" s="430" t="s">
        <v>4298</v>
      </c>
      <c r="D5073" s="430" t="s">
        <v>3832</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4280</v>
      </c>
      <c r="B5074" s="430">
        <v>1</v>
      </c>
      <c r="C5074" s="430" t="s">
        <v>4298</v>
      </c>
      <c r="D5074" s="430" t="s">
        <v>3834</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4280</v>
      </c>
      <c r="B5075" s="430">
        <v>1</v>
      </c>
      <c r="C5075" s="430" t="s">
        <v>4298</v>
      </c>
      <c r="D5075" s="430" t="s">
        <v>3836</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4280</v>
      </c>
      <c r="B5076" s="430">
        <v>1</v>
      </c>
      <c r="C5076" s="430" t="s">
        <v>4298</v>
      </c>
      <c r="D5076" s="430" t="s">
        <v>3838</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4280</v>
      </c>
      <c r="B5077" s="430">
        <v>1</v>
      </c>
      <c r="C5077" s="430" t="s">
        <v>4298</v>
      </c>
      <c r="D5077" s="430" t="s">
        <v>4140</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4280</v>
      </c>
      <c r="B5078" s="430">
        <v>1</v>
      </c>
      <c r="C5078" s="430" t="s">
        <v>4298</v>
      </c>
      <c r="D5078" s="430" t="s">
        <v>3840</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4280</v>
      </c>
      <c r="B5079" s="430">
        <v>1</v>
      </c>
      <c r="C5079" s="430" t="s">
        <v>4298</v>
      </c>
      <c r="D5079" s="430" t="s">
        <v>3842</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4280</v>
      </c>
      <c r="B5080" s="430">
        <v>1</v>
      </c>
      <c r="C5080" s="430" t="s">
        <v>4298</v>
      </c>
      <c r="D5080" s="430" t="s">
        <v>3844</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4280</v>
      </c>
      <c r="B5081" s="430">
        <v>1</v>
      </c>
      <c r="C5081" s="430" t="s">
        <v>4298</v>
      </c>
      <c r="D5081" s="430" t="s">
        <v>3846</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4280</v>
      </c>
      <c r="B5082" s="430">
        <v>1</v>
      </c>
      <c r="C5082" s="430" t="s">
        <v>4298</v>
      </c>
      <c r="D5082" s="430" t="s">
        <v>3848</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4280</v>
      </c>
      <c r="B5083" s="430">
        <v>1</v>
      </c>
      <c r="C5083" s="430" t="s">
        <v>4298</v>
      </c>
      <c r="D5083" s="430" t="s">
        <v>3850</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4280</v>
      </c>
      <c r="B5084" s="430">
        <v>1</v>
      </c>
      <c r="C5084" s="430" t="s">
        <v>4298</v>
      </c>
      <c r="D5084" s="430" t="s">
        <v>3852</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4280</v>
      </c>
      <c r="B5085" s="430">
        <v>1</v>
      </c>
      <c r="C5085" s="430" t="s">
        <v>4298</v>
      </c>
      <c r="D5085" s="430" t="s">
        <v>4142</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4280</v>
      </c>
      <c r="B5086" s="430">
        <v>1</v>
      </c>
      <c r="C5086" s="430" t="s">
        <v>4298</v>
      </c>
      <c r="D5086" s="430" t="s">
        <v>3854</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4280</v>
      </c>
      <c r="B5087" s="430">
        <v>1</v>
      </c>
      <c r="C5087" s="430" t="s">
        <v>4298</v>
      </c>
      <c r="D5087" s="430" t="s">
        <v>3856</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4280</v>
      </c>
      <c r="B5088" s="430">
        <v>1</v>
      </c>
      <c r="C5088" s="430" t="s">
        <v>4298</v>
      </c>
      <c r="D5088" s="430" t="s">
        <v>3858</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4280</v>
      </c>
      <c r="B5089" s="430">
        <v>1</v>
      </c>
      <c r="C5089" s="430" t="s">
        <v>4298</v>
      </c>
      <c r="D5089" s="430" t="s">
        <v>3860</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4280</v>
      </c>
      <c r="B5090" s="430">
        <v>1</v>
      </c>
      <c r="C5090" s="430" t="s">
        <v>4298</v>
      </c>
      <c r="D5090" s="430" t="s">
        <v>3862</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4299</v>
      </c>
      <c r="B5091" s="430">
        <v>1</v>
      </c>
      <c r="C5091" s="430" t="s">
        <v>4300</v>
      </c>
      <c r="D5091" s="430" t="s">
        <v>3765</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4299</v>
      </c>
      <c r="B5092" s="430">
        <v>1</v>
      </c>
      <c r="C5092" s="430" t="s">
        <v>4300</v>
      </c>
      <c r="D5092" s="430" t="s">
        <v>3767</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4299</v>
      </c>
      <c r="B5093" s="430">
        <v>1</v>
      </c>
      <c r="C5093" s="430" t="s">
        <v>4300</v>
      </c>
      <c r="D5093" s="430" t="s">
        <v>3769</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4299</v>
      </c>
      <c r="B5094" s="430">
        <v>1</v>
      </c>
      <c r="C5094" s="430" t="s">
        <v>4300</v>
      </c>
      <c r="D5094" s="430" t="s">
        <v>4137</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4299</v>
      </c>
      <c r="B5095" s="430">
        <v>1</v>
      </c>
      <c r="C5095" s="430" t="s">
        <v>4300</v>
      </c>
      <c r="D5095" s="430" t="s">
        <v>3771</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4299</v>
      </c>
      <c r="B5096" s="430">
        <v>1</v>
      </c>
      <c r="C5096" s="430" t="s">
        <v>4300</v>
      </c>
      <c r="D5096" s="430" t="s">
        <v>3773</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4299</v>
      </c>
      <c r="B5097" s="430">
        <v>1</v>
      </c>
      <c r="C5097" s="430" t="s">
        <v>4300</v>
      </c>
      <c r="D5097" s="430" t="s">
        <v>485</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4299</v>
      </c>
      <c r="B5098" s="430">
        <v>1</v>
      </c>
      <c r="C5098" s="430" t="s">
        <v>4300</v>
      </c>
      <c r="D5098" s="430" t="s">
        <v>3776</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4299</v>
      </c>
      <c r="B5099" s="430">
        <v>1</v>
      </c>
      <c r="C5099" s="430" t="s">
        <v>4300</v>
      </c>
      <c r="D5099" s="430" t="s">
        <v>3778</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4299</v>
      </c>
      <c r="B5100" s="430">
        <v>1</v>
      </c>
      <c r="C5100" s="430" t="s">
        <v>4300</v>
      </c>
      <c r="D5100" s="430" t="s">
        <v>3779</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4299</v>
      </c>
      <c r="B5101" s="430">
        <v>1</v>
      </c>
      <c r="C5101" s="430" t="s">
        <v>4300</v>
      </c>
      <c r="D5101" s="430" t="s">
        <v>3781</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4299</v>
      </c>
      <c r="B5102" s="430">
        <v>1</v>
      </c>
      <c r="C5102" s="430" t="s">
        <v>4300</v>
      </c>
      <c r="D5102" s="430" t="s">
        <v>3783</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4299</v>
      </c>
      <c r="B5103" s="430">
        <v>1</v>
      </c>
      <c r="C5103" s="430" t="s">
        <v>4300</v>
      </c>
      <c r="D5103" s="430" t="s">
        <v>4138</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4299</v>
      </c>
      <c r="B5104" s="430">
        <v>1</v>
      </c>
      <c r="C5104" s="430" t="s">
        <v>4300</v>
      </c>
      <c r="D5104" s="430" t="s">
        <v>3785</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4299</v>
      </c>
      <c r="B5105" s="430">
        <v>1</v>
      </c>
      <c r="C5105" s="430" t="s">
        <v>4300</v>
      </c>
      <c r="D5105" s="430" t="s">
        <v>3787</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4299</v>
      </c>
      <c r="B5106" s="430">
        <v>1</v>
      </c>
      <c r="C5106" s="430" t="s">
        <v>4300</v>
      </c>
      <c r="D5106" s="430" t="s">
        <v>3789</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4299</v>
      </c>
      <c r="B5107" s="430">
        <v>1</v>
      </c>
      <c r="C5107" s="430" t="s">
        <v>4300</v>
      </c>
      <c r="D5107" s="430" t="s">
        <v>3791</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4299</v>
      </c>
      <c r="B5108" s="430">
        <v>1</v>
      </c>
      <c r="C5108" s="430" t="s">
        <v>4300</v>
      </c>
      <c r="D5108" s="430" t="s">
        <v>3793</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4299</v>
      </c>
      <c r="B5109" s="430">
        <v>1</v>
      </c>
      <c r="C5109" s="430" t="s">
        <v>4300</v>
      </c>
      <c r="D5109" s="430" t="s">
        <v>3795</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4299</v>
      </c>
      <c r="B5110" s="430">
        <v>1</v>
      </c>
      <c r="C5110" s="430" t="s">
        <v>4300</v>
      </c>
      <c r="D5110" s="430" t="s">
        <v>3797</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4299</v>
      </c>
      <c r="B5111" s="430">
        <v>1</v>
      </c>
      <c r="C5111" s="430" t="s">
        <v>4300</v>
      </c>
      <c r="D5111" s="430" t="s">
        <v>3799</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4299</v>
      </c>
      <c r="B5112" s="430">
        <v>1</v>
      </c>
      <c r="C5112" s="430" t="s">
        <v>4300</v>
      </c>
      <c r="D5112" s="430" t="s">
        <v>3801</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4299</v>
      </c>
      <c r="B5113" s="430">
        <v>1</v>
      </c>
      <c r="C5113" s="430" t="s">
        <v>4300</v>
      </c>
      <c r="D5113" s="430" t="s">
        <v>3803</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4299</v>
      </c>
      <c r="B5114" s="430">
        <v>1</v>
      </c>
      <c r="C5114" s="430" t="s">
        <v>4300</v>
      </c>
      <c r="D5114" s="430" t="s">
        <v>3805</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4299</v>
      </c>
      <c r="B5115" s="430">
        <v>1</v>
      </c>
      <c r="C5115" s="430" t="s">
        <v>4300</v>
      </c>
      <c r="D5115" s="430" t="s">
        <v>3807</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4299</v>
      </c>
      <c r="B5116" s="430">
        <v>1</v>
      </c>
      <c r="C5116" s="430" t="s">
        <v>4300</v>
      </c>
      <c r="D5116" s="430" t="s">
        <v>3809</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4299</v>
      </c>
      <c r="B5117" s="430">
        <v>1</v>
      </c>
      <c r="C5117" s="430" t="s">
        <v>4300</v>
      </c>
      <c r="D5117" s="430" t="s">
        <v>3811</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4299</v>
      </c>
      <c r="B5118" s="430">
        <v>1</v>
      </c>
      <c r="C5118" s="430" t="s">
        <v>4300</v>
      </c>
      <c r="D5118" s="430" t="s">
        <v>4139</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4299</v>
      </c>
      <c r="B5119" s="430">
        <v>1</v>
      </c>
      <c r="C5119" s="430" t="s">
        <v>4300</v>
      </c>
      <c r="D5119" s="430" t="s">
        <v>3813</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4299</v>
      </c>
      <c r="B5120" s="430">
        <v>1</v>
      </c>
      <c r="C5120" s="430" t="s">
        <v>4300</v>
      </c>
      <c r="D5120" s="430" t="s">
        <v>3815</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4299</v>
      </c>
      <c r="B5121" s="430">
        <v>1</v>
      </c>
      <c r="C5121" s="430" t="s">
        <v>4300</v>
      </c>
      <c r="D5121" s="430" t="s">
        <v>3817</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4299</v>
      </c>
      <c r="B5122" s="430">
        <v>1</v>
      </c>
      <c r="C5122" s="430" t="s">
        <v>4300</v>
      </c>
      <c r="D5122" s="430" t="s">
        <v>3819</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4299</v>
      </c>
      <c r="B5123" s="430">
        <v>1</v>
      </c>
      <c r="C5123" s="430" t="s">
        <v>4300</v>
      </c>
      <c r="D5123" s="430" t="s">
        <v>521</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4299</v>
      </c>
      <c r="B5124" s="430">
        <v>1</v>
      </c>
      <c r="C5124" s="430" t="s">
        <v>4300</v>
      </c>
      <c r="D5124" s="430" t="s">
        <v>3822</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4299</v>
      </c>
      <c r="B5125" s="430">
        <v>1</v>
      </c>
      <c r="C5125" s="430" t="s">
        <v>4300</v>
      </c>
      <c r="D5125" s="430" t="s">
        <v>3824</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4299</v>
      </c>
      <c r="B5126" s="430">
        <v>1</v>
      </c>
      <c r="C5126" s="430" t="s">
        <v>4300</v>
      </c>
      <c r="D5126" s="430" t="s">
        <v>3826</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4299</v>
      </c>
      <c r="B5127" s="430">
        <v>1</v>
      </c>
      <c r="C5127" s="430" t="s">
        <v>4300</v>
      </c>
      <c r="D5127" s="430" t="s">
        <v>3828</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4299</v>
      </c>
      <c r="B5128" s="430">
        <v>1</v>
      </c>
      <c r="C5128" s="430" t="s">
        <v>4300</v>
      </c>
      <c r="D5128" s="430" t="s">
        <v>3830</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4299</v>
      </c>
      <c r="B5129" s="430">
        <v>1</v>
      </c>
      <c r="C5129" s="430" t="s">
        <v>4300</v>
      </c>
      <c r="D5129" s="430" t="s">
        <v>3832</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4299</v>
      </c>
      <c r="B5130" s="430">
        <v>1</v>
      </c>
      <c r="C5130" s="430" t="s">
        <v>4300</v>
      </c>
      <c r="D5130" s="430" t="s">
        <v>3834</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4299</v>
      </c>
      <c r="B5131" s="430">
        <v>1</v>
      </c>
      <c r="C5131" s="430" t="s">
        <v>4300</v>
      </c>
      <c r="D5131" s="430" t="s">
        <v>3836</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4299</v>
      </c>
      <c r="B5132" s="430">
        <v>1</v>
      </c>
      <c r="C5132" s="430" t="s">
        <v>4300</v>
      </c>
      <c r="D5132" s="430" t="s">
        <v>3838</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4299</v>
      </c>
      <c r="B5133" s="430">
        <v>1</v>
      </c>
      <c r="C5133" s="430" t="s">
        <v>4300</v>
      </c>
      <c r="D5133" s="430" t="s">
        <v>4140</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4299</v>
      </c>
      <c r="B5134" s="430">
        <v>1</v>
      </c>
      <c r="C5134" s="430" t="s">
        <v>4300</v>
      </c>
      <c r="D5134" s="430" t="s">
        <v>3840</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4299</v>
      </c>
      <c r="B5135" s="430">
        <v>1</v>
      </c>
      <c r="C5135" s="430" t="s">
        <v>4300</v>
      </c>
      <c r="D5135" s="430" t="s">
        <v>3842</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4299</v>
      </c>
      <c r="B5136" s="430">
        <v>1</v>
      </c>
      <c r="C5136" s="430" t="s">
        <v>4300</v>
      </c>
      <c r="D5136" s="430" t="s">
        <v>3844</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4299</v>
      </c>
      <c r="B5137" s="430">
        <v>1</v>
      </c>
      <c r="C5137" s="430" t="s">
        <v>4300</v>
      </c>
      <c r="D5137" s="430" t="s">
        <v>3846</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4299</v>
      </c>
      <c r="B5138" s="430">
        <v>1</v>
      </c>
      <c r="C5138" s="430" t="s">
        <v>4300</v>
      </c>
      <c r="D5138" s="430" t="s">
        <v>3848</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4299</v>
      </c>
      <c r="B5139" s="430">
        <v>1</v>
      </c>
      <c r="C5139" s="430" t="s">
        <v>4300</v>
      </c>
      <c r="D5139" s="430" t="s">
        <v>4141</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4299</v>
      </c>
      <c r="B5140" s="430">
        <v>1</v>
      </c>
      <c r="C5140" s="430" t="s">
        <v>4300</v>
      </c>
      <c r="D5140" s="430" t="s">
        <v>3850</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4299</v>
      </c>
      <c r="B5141" s="430">
        <v>1</v>
      </c>
      <c r="C5141" s="430" t="s">
        <v>4300</v>
      </c>
      <c r="D5141" s="430" t="s">
        <v>3852</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4299</v>
      </c>
      <c r="B5142" s="430">
        <v>1</v>
      </c>
      <c r="C5142" s="430" t="s">
        <v>4300</v>
      </c>
      <c r="D5142" s="430" t="s">
        <v>4142</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4299</v>
      </c>
      <c r="B5143" s="430">
        <v>1</v>
      </c>
      <c r="C5143" s="430" t="s">
        <v>4300</v>
      </c>
      <c r="D5143" s="430" t="s">
        <v>3854</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4299</v>
      </c>
      <c r="B5144" s="430">
        <v>1</v>
      </c>
      <c r="C5144" s="430" t="s">
        <v>4300</v>
      </c>
      <c r="D5144" s="430" t="s">
        <v>3856</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4299</v>
      </c>
      <c r="B5145" s="430">
        <v>1</v>
      </c>
      <c r="C5145" s="430" t="s">
        <v>4300</v>
      </c>
      <c r="D5145" s="430" t="s">
        <v>3858</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4299</v>
      </c>
      <c r="B5146" s="430">
        <v>1</v>
      </c>
      <c r="C5146" s="430" t="s">
        <v>4300</v>
      </c>
      <c r="D5146" s="430" t="s">
        <v>3860</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4299</v>
      </c>
      <c r="B5147" s="430">
        <v>1</v>
      </c>
      <c r="C5147" s="430" t="s">
        <v>4300</v>
      </c>
      <c r="D5147" s="430" t="s">
        <v>3862</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4301</v>
      </c>
      <c r="B5148" s="430">
        <v>1</v>
      </c>
      <c r="C5148" s="430" t="s">
        <v>4302</v>
      </c>
      <c r="D5148" s="430" t="s">
        <v>3765</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4301</v>
      </c>
      <c r="B5149" s="430">
        <v>1</v>
      </c>
      <c r="C5149" s="430" t="s">
        <v>4302</v>
      </c>
      <c r="D5149" s="430" t="s">
        <v>3767</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4301</v>
      </c>
      <c r="B5150" s="430">
        <v>1</v>
      </c>
      <c r="C5150" s="430" t="s">
        <v>4302</v>
      </c>
      <c r="D5150" s="430" t="s">
        <v>3769</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4301</v>
      </c>
      <c r="B5151" s="430">
        <v>1</v>
      </c>
      <c r="C5151" s="430" t="s">
        <v>4302</v>
      </c>
      <c r="D5151" s="430" t="s">
        <v>4137</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4301</v>
      </c>
      <c r="B5152" s="430">
        <v>1</v>
      </c>
      <c r="C5152" s="430" t="s">
        <v>4302</v>
      </c>
      <c r="D5152" s="430" t="s">
        <v>3771</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4301</v>
      </c>
      <c r="B5153" s="430">
        <v>1</v>
      </c>
      <c r="C5153" s="430" t="s">
        <v>4302</v>
      </c>
      <c r="D5153" s="430" t="s">
        <v>3773</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4301</v>
      </c>
      <c r="B5154" s="430">
        <v>1</v>
      </c>
      <c r="C5154" s="430" t="s">
        <v>4302</v>
      </c>
      <c r="D5154" s="430" t="s">
        <v>485</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4301</v>
      </c>
      <c r="B5155" s="430">
        <v>1</v>
      </c>
      <c r="C5155" s="430" t="s">
        <v>4302</v>
      </c>
      <c r="D5155" s="430" t="s">
        <v>3776</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4301</v>
      </c>
      <c r="B5156" s="430">
        <v>1</v>
      </c>
      <c r="C5156" s="430" t="s">
        <v>4302</v>
      </c>
      <c r="D5156" s="430" t="s">
        <v>3778</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4301</v>
      </c>
      <c r="B5157" s="430">
        <v>1</v>
      </c>
      <c r="C5157" s="430" t="s">
        <v>4302</v>
      </c>
      <c r="D5157" s="430" t="s">
        <v>3779</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4301</v>
      </c>
      <c r="B5158" s="430">
        <v>1</v>
      </c>
      <c r="C5158" s="430" t="s">
        <v>4302</v>
      </c>
      <c r="D5158" s="430" t="s">
        <v>3781</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4301</v>
      </c>
      <c r="B5159" s="430">
        <v>1</v>
      </c>
      <c r="C5159" s="430" t="s">
        <v>4302</v>
      </c>
      <c r="D5159" s="430" t="s">
        <v>4197</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4301</v>
      </c>
      <c r="B5160" s="430">
        <v>1</v>
      </c>
      <c r="C5160" s="430" t="s">
        <v>4302</v>
      </c>
      <c r="D5160" s="430" t="s">
        <v>3783</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4301</v>
      </c>
      <c r="B5161" s="430">
        <v>1</v>
      </c>
      <c r="C5161" s="430" t="s">
        <v>4302</v>
      </c>
      <c r="D5161" s="430" t="s">
        <v>4138</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4301</v>
      </c>
      <c r="B5162" s="430">
        <v>1</v>
      </c>
      <c r="C5162" s="430" t="s">
        <v>4302</v>
      </c>
      <c r="D5162" s="430" t="s">
        <v>3785</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4301</v>
      </c>
      <c r="B5163" s="430">
        <v>1</v>
      </c>
      <c r="C5163" s="430" t="s">
        <v>4302</v>
      </c>
      <c r="D5163" s="430" t="s">
        <v>3787</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4301</v>
      </c>
      <c r="B5164" s="430">
        <v>1</v>
      </c>
      <c r="C5164" s="430" t="s">
        <v>4302</v>
      </c>
      <c r="D5164" s="430" t="s">
        <v>3789</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4301</v>
      </c>
      <c r="B5165" s="430">
        <v>1</v>
      </c>
      <c r="C5165" s="430" t="s">
        <v>4302</v>
      </c>
      <c r="D5165" s="430" t="s">
        <v>3791</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4301</v>
      </c>
      <c r="B5166" s="430">
        <v>1</v>
      </c>
      <c r="C5166" s="430" t="s">
        <v>4302</v>
      </c>
      <c r="D5166" s="430" t="s">
        <v>3793</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4301</v>
      </c>
      <c r="B5167" s="430">
        <v>1</v>
      </c>
      <c r="C5167" s="430" t="s">
        <v>4302</v>
      </c>
      <c r="D5167" s="430" t="s">
        <v>3795</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4301</v>
      </c>
      <c r="B5168" s="430">
        <v>1</v>
      </c>
      <c r="C5168" s="430" t="s">
        <v>4302</v>
      </c>
      <c r="D5168" s="430" t="s">
        <v>3797</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4301</v>
      </c>
      <c r="B5169" s="430">
        <v>1</v>
      </c>
      <c r="C5169" s="430" t="s">
        <v>4302</v>
      </c>
      <c r="D5169" s="430" t="s">
        <v>3799</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4301</v>
      </c>
      <c r="B5170" s="430">
        <v>1</v>
      </c>
      <c r="C5170" s="430" t="s">
        <v>4302</v>
      </c>
      <c r="D5170" s="430" t="s">
        <v>3801</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4301</v>
      </c>
      <c r="B5171" s="430">
        <v>1</v>
      </c>
      <c r="C5171" s="430" t="s">
        <v>4302</v>
      </c>
      <c r="D5171" s="430" t="s">
        <v>3803</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4301</v>
      </c>
      <c r="B5172" s="430">
        <v>1</v>
      </c>
      <c r="C5172" s="430" t="s">
        <v>4302</v>
      </c>
      <c r="D5172" s="430" t="s">
        <v>3805</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4301</v>
      </c>
      <c r="B5173" s="430">
        <v>1</v>
      </c>
      <c r="C5173" s="430" t="s">
        <v>4302</v>
      </c>
      <c r="D5173" s="430" t="s">
        <v>4198</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4301</v>
      </c>
      <c r="B5174" s="430">
        <v>1</v>
      </c>
      <c r="C5174" s="430" t="s">
        <v>4302</v>
      </c>
      <c r="D5174" s="430" t="s">
        <v>3807</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4301</v>
      </c>
      <c r="B5175" s="430">
        <v>1</v>
      </c>
      <c r="C5175" s="430" t="s">
        <v>4302</v>
      </c>
      <c r="D5175" s="430" t="s">
        <v>3809</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4301</v>
      </c>
      <c r="B5176" s="430">
        <v>1</v>
      </c>
      <c r="C5176" s="430" t="s">
        <v>4302</v>
      </c>
      <c r="D5176" s="430" t="s">
        <v>3811</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4301</v>
      </c>
      <c r="B5177" s="430">
        <v>1</v>
      </c>
      <c r="C5177" s="430" t="s">
        <v>4302</v>
      </c>
      <c r="D5177" s="430" t="s">
        <v>4139</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4301</v>
      </c>
      <c r="B5178" s="430">
        <v>1</v>
      </c>
      <c r="C5178" s="430" t="s">
        <v>4302</v>
      </c>
      <c r="D5178" s="430" t="s">
        <v>3813</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4301</v>
      </c>
      <c r="B5179" s="430">
        <v>1</v>
      </c>
      <c r="C5179" s="430" t="s">
        <v>4302</v>
      </c>
      <c r="D5179" s="430" t="s">
        <v>3815</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4301</v>
      </c>
      <c r="B5180" s="430">
        <v>1</v>
      </c>
      <c r="C5180" s="430" t="s">
        <v>4302</v>
      </c>
      <c r="D5180" s="430" t="s">
        <v>3817</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4301</v>
      </c>
      <c r="B5181" s="430">
        <v>1</v>
      </c>
      <c r="C5181" s="430" t="s">
        <v>4302</v>
      </c>
      <c r="D5181" s="430" t="s">
        <v>3819</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4301</v>
      </c>
      <c r="B5182" s="430">
        <v>1</v>
      </c>
      <c r="C5182" s="430" t="s">
        <v>4302</v>
      </c>
      <c r="D5182" s="430" t="s">
        <v>521</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4301</v>
      </c>
      <c r="B5183" s="430">
        <v>1</v>
      </c>
      <c r="C5183" s="430" t="s">
        <v>4302</v>
      </c>
      <c r="D5183" s="430" t="s">
        <v>3822</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4301</v>
      </c>
      <c r="B5184" s="430">
        <v>1</v>
      </c>
      <c r="C5184" s="430" t="s">
        <v>4302</v>
      </c>
      <c r="D5184" s="430" t="s">
        <v>3824</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4301</v>
      </c>
      <c r="B5185" s="430">
        <v>1</v>
      </c>
      <c r="C5185" s="430" t="s">
        <v>4302</v>
      </c>
      <c r="D5185" s="430" t="s">
        <v>3826</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4301</v>
      </c>
      <c r="B5186" s="430">
        <v>1</v>
      </c>
      <c r="C5186" s="430" t="s">
        <v>4302</v>
      </c>
      <c r="D5186" s="430" t="s">
        <v>3828</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4301</v>
      </c>
      <c r="B5187" s="430">
        <v>1</v>
      </c>
      <c r="C5187" s="430" t="s">
        <v>4302</v>
      </c>
      <c r="D5187" s="430" t="s">
        <v>3830</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4301</v>
      </c>
      <c r="B5188" s="430">
        <v>1</v>
      </c>
      <c r="C5188" s="430" t="s">
        <v>4302</v>
      </c>
      <c r="D5188" s="430" t="s">
        <v>3832</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4301</v>
      </c>
      <c r="B5189" s="430">
        <v>1</v>
      </c>
      <c r="C5189" s="430" t="s">
        <v>4302</v>
      </c>
      <c r="D5189" s="430" t="s">
        <v>3834</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4301</v>
      </c>
      <c r="B5190" s="430">
        <v>1</v>
      </c>
      <c r="C5190" s="430" t="s">
        <v>4302</v>
      </c>
      <c r="D5190" s="430" t="s">
        <v>3836</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4301</v>
      </c>
      <c r="B5191" s="430">
        <v>1</v>
      </c>
      <c r="C5191" s="430" t="s">
        <v>4302</v>
      </c>
      <c r="D5191" s="430" t="s">
        <v>3838</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4301</v>
      </c>
      <c r="B5192" s="430">
        <v>1</v>
      </c>
      <c r="C5192" s="430" t="s">
        <v>4302</v>
      </c>
      <c r="D5192" s="430" t="s">
        <v>4140</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4301</v>
      </c>
      <c r="B5193" s="430">
        <v>1</v>
      </c>
      <c r="C5193" s="430" t="s">
        <v>4302</v>
      </c>
      <c r="D5193" s="430" t="s">
        <v>4199</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4301</v>
      </c>
      <c r="B5194" s="430">
        <v>1</v>
      </c>
      <c r="C5194" s="430" t="s">
        <v>4302</v>
      </c>
      <c r="D5194" s="430" t="s">
        <v>3840</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4301</v>
      </c>
      <c r="B5195" s="430">
        <v>1</v>
      </c>
      <c r="C5195" s="430" t="s">
        <v>4302</v>
      </c>
      <c r="D5195" s="430" t="s">
        <v>3842</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4301</v>
      </c>
      <c r="B5196" s="430">
        <v>1</v>
      </c>
      <c r="C5196" s="430" t="s">
        <v>4302</v>
      </c>
      <c r="D5196" s="430" t="s">
        <v>3844</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4301</v>
      </c>
      <c r="B5197" s="430">
        <v>1</v>
      </c>
      <c r="C5197" s="430" t="s">
        <v>4302</v>
      </c>
      <c r="D5197" s="430" t="s">
        <v>3846</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4301</v>
      </c>
      <c r="B5198" s="430">
        <v>1</v>
      </c>
      <c r="C5198" s="430" t="s">
        <v>4302</v>
      </c>
      <c r="D5198" s="430" t="s">
        <v>3848</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4301</v>
      </c>
      <c r="B5199" s="430">
        <v>1</v>
      </c>
      <c r="C5199" s="430" t="s">
        <v>4302</v>
      </c>
      <c r="D5199" s="430" t="s">
        <v>3850</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4301</v>
      </c>
      <c r="B5200" s="430">
        <v>1</v>
      </c>
      <c r="C5200" s="430" t="s">
        <v>4302</v>
      </c>
      <c r="D5200" s="430" t="s">
        <v>3852</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4301</v>
      </c>
      <c r="B5201" s="430">
        <v>1</v>
      </c>
      <c r="C5201" s="430" t="s">
        <v>4302</v>
      </c>
      <c r="D5201" s="430" t="s">
        <v>4142</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4301</v>
      </c>
      <c r="B5202" s="430">
        <v>1</v>
      </c>
      <c r="C5202" s="430" t="s">
        <v>4302</v>
      </c>
      <c r="D5202" s="430" t="s">
        <v>3854</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4301</v>
      </c>
      <c r="B5203" s="430">
        <v>1</v>
      </c>
      <c r="C5203" s="430" t="s">
        <v>4302</v>
      </c>
      <c r="D5203" s="430" t="s">
        <v>3856</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4301</v>
      </c>
      <c r="B5204" s="430">
        <v>1</v>
      </c>
      <c r="C5204" s="430" t="s">
        <v>4302</v>
      </c>
      <c r="D5204" s="430" t="s">
        <v>3858</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4301</v>
      </c>
      <c r="B5205" s="430">
        <v>1</v>
      </c>
      <c r="C5205" s="430" t="s">
        <v>4302</v>
      </c>
      <c r="D5205" s="430" t="s">
        <v>3860</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4301</v>
      </c>
      <c r="B5206" s="430">
        <v>1</v>
      </c>
      <c r="C5206" s="430" t="s">
        <v>4302</v>
      </c>
      <c r="D5206" s="430" t="s">
        <v>3862</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4303</v>
      </c>
      <c r="B5207" s="430">
        <v>1</v>
      </c>
      <c r="C5207" s="430" t="s">
        <v>4304</v>
      </c>
      <c r="D5207" s="430" t="s">
        <v>3765</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4303</v>
      </c>
      <c r="B5208" s="430">
        <v>1</v>
      </c>
      <c r="C5208" s="430" t="s">
        <v>4304</v>
      </c>
      <c r="D5208" s="430" t="s">
        <v>3767</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4303</v>
      </c>
      <c r="B5209" s="430">
        <v>1</v>
      </c>
      <c r="C5209" s="430" t="s">
        <v>4304</v>
      </c>
      <c r="D5209" s="430" t="s">
        <v>3769</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4303</v>
      </c>
      <c r="B5210" s="430">
        <v>1</v>
      </c>
      <c r="C5210" s="430" t="s">
        <v>4304</v>
      </c>
      <c r="D5210" s="430" t="s">
        <v>4137</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4303</v>
      </c>
      <c r="B5211" s="430">
        <v>1</v>
      </c>
      <c r="C5211" s="430" t="s">
        <v>4304</v>
      </c>
      <c r="D5211" s="430" t="s">
        <v>3771</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4303</v>
      </c>
      <c r="B5212" s="430">
        <v>1</v>
      </c>
      <c r="C5212" s="430" t="s">
        <v>4304</v>
      </c>
      <c r="D5212" s="430" t="s">
        <v>3773</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4303</v>
      </c>
      <c r="B5213" s="430">
        <v>1</v>
      </c>
      <c r="C5213" s="430" t="s">
        <v>4304</v>
      </c>
      <c r="D5213" s="430" t="s">
        <v>485</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4303</v>
      </c>
      <c r="B5214" s="430">
        <v>1</v>
      </c>
      <c r="C5214" s="430" t="s">
        <v>4304</v>
      </c>
      <c r="D5214" s="430" t="s">
        <v>3776</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4303</v>
      </c>
      <c r="B5215" s="430">
        <v>1</v>
      </c>
      <c r="C5215" s="430" t="s">
        <v>4304</v>
      </c>
      <c r="D5215" s="430" t="s">
        <v>3778</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4303</v>
      </c>
      <c r="B5216" s="430">
        <v>1</v>
      </c>
      <c r="C5216" s="430" t="s">
        <v>4304</v>
      </c>
      <c r="D5216" s="430" t="s">
        <v>3779</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4303</v>
      </c>
      <c r="B5217" s="430">
        <v>1</v>
      </c>
      <c r="C5217" s="430" t="s">
        <v>4304</v>
      </c>
      <c r="D5217" s="430" t="s">
        <v>3781</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4303</v>
      </c>
      <c r="B5218" s="430">
        <v>1</v>
      </c>
      <c r="C5218" s="430" t="s">
        <v>4304</v>
      </c>
      <c r="D5218" s="430" t="s">
        <v>4197</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4303</v>
      </c>
      <c r="B5219" s="430">
        <v>1</v>
      </c>
      <c r="C5219" s="430" t="s">
        <v>4304</v>
      </c>
      <c r="D5219" s="430" t="s">
        <v>3783</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4303</v>
      </c>
      <c r="B5220" s="430">
        <v>1</v>
      </c>
      <c r="C5220" s="430" t="s">
        <v>4304</v>
      </c>
      <c r="D5220" s="430" t="s">
        <v>4138</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4303</v>
      </c>
      <c r="B5221" s="430">
        <v>1</v>
      </c>
      <c r="C5221" s="430" t="s">
        <v>4304</v>
      </c>
      <c r="D5221" s="430" t="s">
        <v>3785</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4303</v>
      </c>
      <c r="B5222" s="430">
        <v>1</v>
      </c>
      <c r="C5222" s="430" t="s">
        <v>4304</v>
      </c>
      <c r="D5222" s="430" t="s">
        <v>3787</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4303</v>
      </c>
      <c r="B5223" s="430">
        <v>1</v>
      </c>
      <c r="C5223" s="430" t="s">
        <v>4304</v>
      </c>
      <c r="D5223" s="430" t="s">
        <v>3789</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4303</v>
      </c>
      <c r="B5224" s="430">
        <v>1</v>
      </c>
      <c r="C5224" s="430" t="s">
        <v>4304</v>
      </c>
      <c r="D5224" s="430" t="s">
        <v>3791</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4303</v>
      </c>
      <c r="B5225" s="430">
        <v>1</v>
      </c>
      <c r="C5225" s="430" t="s">
        <v>4304</v>
      </c>
      <c r="D5225" s="430" t="s">
        <v>3793</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4303</v>
      </c>
      <c r="B5226" s="430">
        <v>1</v>
      </c>
      <c r="C5226" s="430" t="s">
        <v>4304</v>
      </c>
      <c r="D5226" s="430" t="s">
        <v>3795</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4303</v>
      </c>
      <c r="B5227" s="430">
        <v>1</v>
      </c>
      <c r="C5227" s="430" t="s">
        <v>4304</v>
      </c>
      <c r="D5227" s="430" t="s">
        <v>3797</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4303</v>
      </c>
      <c r="B5228" s="430">
        <v>1</v>
      </c>
      <c r="C5228" s="430" t="s">
        <v>4304</v>
      </c>
      <c r="D5228" s="430" t="s">
        <v>3799</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4303</v>
      </c>
      <c r="B5229" s="430">
        <v>1</v>
      </c>
      <c r="C5229" s="430" t="s">
        <v>4304</v>
      </c>
      <c r="D5229" s="430" t="s">
        <v>3801</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4303</v>
      </c>
      <c r="B5230" s="430">
        <v>1</v>
      </c>
      <c r="C5230" s="430" t="s">
        <v>4304</v>
      </c>
      <c r="D5230" s="430" t="s">
        <v>3803</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4303</v>
      </c>
      <c r="B5231" s="430">
        <v>1</v>
      </c>
      <c r="C5231" s="430" t="s">
        <v>4304</v>
      </c>
      <c r="D5231" s="430" t="s">
        <v>3805</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4303</v>
      </c>
      <c r="B5232" s="430">
        <v>1</v>
      </c>
      <c r="C5232" s="430" t="s">
        <v>4304</v>
      </c>
      <c r="D5232" s="430" t="s">
        <v>4198</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4303</v>
      </c>
      <c r="B5233" s="430">
        <v>1</v>
      </c>
      <c r="C5233" s="430" t="s">
        <v>4304</v>
      </c>
      <c r="D5233" s="430" t="s">
        <v>3807</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4303</v>
      </c>
      <c r="B5234" s="430">
        <v>1</v>
      </c>
      <c r="C5234" s="430" t="s">
        <v>4304</v>
      </c>
      <c r="D5234" s="430" t="s">
        <v>3809</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4303</v>
      </c>
      <c r="B5235" s="430">
        <v>1</v>
      </c>
      <c r="C5235" s="430" t="s">
        <v>4304</v>
      </c>
      <c r="D5235" s="430" t="s">
        <v>3811</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4303</v>
      </c>
      <c r="B5236" s="430">
        <v>1</v>
      </c>
      <c r="C5236" s="430" t="s">
        <v>4304</v>
      </c>
      <c r="D5236" s="430" t="s">
        <v>4139</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4303</v>
      </c>
      <c r="B5237" s="430">
        <v>1</v>
      </c>
      <c r="C5237" s="430" t="s">
        <v>4304</v>
      </c>
      <c r="D5237" s="430" t="s">
        <v>3813</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4303</v>
      </c>
      <c r="B5238" s="430">
        <v>1</v>
      </c>
      <c r="C5238" s="430" t="s">
        <v>4304</v>
      </c>
      <c r="D5238" s="430" t="s">
        <v>3815</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4303</v>
      </c>
      <c r="B5239" s="430">
        <v>1</v>
      </c>
      <c r="C5239" s="430" t="s">
        <v>4304</v>
      </c>
      <c r="D5239" s="430" t="s">
        <v>3817</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4303</v>
      </c>
      <c r="B5240" s="430">
        <v>1</v>
      </c>
      <c r="C5240" s="430" t="s">
        <v>4304</v>
      </c>
      <c r="D5240" s="430" t="s">
        <v>3819</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4303</v>
      </c>
      <c r="B5241" s="430">
        <v>1</v>
      </c>
      <c r="C5241" s="430" t="s">
        <v>4304</v>
      </c>
      <c r="D5241" s="430" t="s">
        <v>521</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4303</v>
      </c>
      <c r="B5242" s="430">
        <v>1</v>
      </c>
      <c r="C5242" s="430" t="s">
        <v>4304</v>
      </c>
      <c r="D5242" s="430" t="s">
        <v>3822</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4303</v>
      </c>
      <c r="B5243" s="430">
        <v>1</v>
      </c>
      <c r="C5243" s="430" t="s">
        <v>4304</v>
      </c>
      <c r="D5243" s="430" t="s">
        <v>3824</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4303</v>
      </c>
      <c r="B5244" s="430">
        <v>1</v>
      </c>
      <c r="C5244" s="430" t="s">
        <v>4304</v>
      </c>
      <c r="D5244" s="430" t="s">
        <v>3826</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4303</v>
      </c>
      <c r="B5245" s="430">
        <v>1</v>
      </c>
      <c r="C5245" s="430" t="s">
        <v>4304</v>
      </c>
      <c r="D5245" s="430" t="s">
        <v>3828</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4303</v>
      </c>
      <c r="B5246" s="430">
        <v>1</v>
      </c>
      <c r="C5246" s="430" t="s">
        <v>4304</v>
      </c>
      <c r="D5246" s="430" t="s">
        <v>3830</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4303</v>
      </c>
      <c r="B5247" s="430">
        <v>1</v>
      </c>
      <c r="C5247" s="430" t="s">
        <v>4304</v>
      </c>
      <c r="D5247" s="430" t="s">
        <v>3832</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4303</v>
      </c>
      <c r="B5248" s="430">
        <v>1</v>
      </c>
      <c r="C5248" s="430" t="s">
        <v>4304</v>
      </c>
      <c r="D5248" s="430" t="s">
        <v>3834</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4303</v>
      </c>
      <c r="B5249" s="430">
        <v>1</v>
      </c>
      <c r="C5249" s="430" t="s">
        <v>4304</v>
      </c>
      <c r="D5249" s="430" t="s">
        <v>3836</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4303</v>
      </c>
      <c r="B5250" s="430">
        <v>1</v>
      </c>
      <c r="C5250" s="430" t="s">
        <v>4304</v>
      </c>
      <c r="D5250" s="430" t="s">
        <v>3838</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4303</v>
      </c>
      <c r="B5251" s="430">
        <v>1</v>
      </c>
      <c r="C5251" s="430" t="s">
        <v>4304</v>
      </c>
      <c r="D5251" s="430" t="s">
        <v>4140</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4303</v>
      </c>
      <c r="B5252" s="430">
        <v>1</v>
      </c>
      <c r="C5252" s="430" t="s">
        <v>4304</v>
      </c>
      <c r="D5252" s="430" t="s">
        <v>4199</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4303</v>
      </c>
      <c r="B5253" s="430">
        <v>1</v>
      </c>
      <c r="C5253" s="430" t="s">
        <v>4304</v>
      </c>
      <c r="D5253" s="430" t="s">
        <v>3840</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4303</v>
      </c>
      <c r="B5254" s="430">
        <v>1</v>
      </c>
      <c r="C5254" s="430" t="s">
        <v>4304</v>
      </c>
      <c r="D5254" s="430" t="s">
        <v>3842</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4303</v>
      </c>
      <c r="B5255" s="430">
        <v>1</v>
      </c>
      <c r="C5255" s="430" t="s">
        <v>4304</v>
      </c>
      <c r="D5255" s="430" t="s">
        <v>3844</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4303</v>
      </c>
      <c r="B5256" s="430">
        <v>1</v>
      </c>
      <c r="C5256" s="430" t="s">
        <v>4304</v>
      </c>
      <c r="D5256" s="430" t="s">
        <v>3846</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4303</v>
      </c>
      <c r="B5257" s="430">
        <v>1</v>
      </c>
      <c r="C5257" s="430" t="s">
        <v>4304</v>
      </c>
      <c r="D5257" s="430" t="s">
        <v>3848</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4303</v>
      </c>
      <c r="B5258" s="430">
        <v>1</v>
      </c>
      <c r="C5258" s="430" t="s">
        <v>4304</v>
      </c>
      <c r="D5258" s="430" t="s">
        <v>3850</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4303</v>
      </c>
      <c r="B5259" s="430">
        <v>1</v>
      </c>
      <c r="C5259" s="430" t="s">
        <v>4304</v>
      </c>
      <c r="D5259" s="430" t="s">
        <v>3852</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4303</v>
      </c>
      <c r="B5260" s="430">
        <v>1</v>
      </c>
      <c r="C5260" s="430" t="s">
        <v>4304</v>
      </c>
      <c r="D5260" s="430" t="s">
        <v>4142</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4303</v>
      </c>
      <c r="B5261" s="430">
        <v>1</v>
      </c>
      <c r="C5261" s="430" t="s">
        <v>4304</v>
      </c>
      <c r="D5261" s="430" t="s">
        <v>3854</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4303</v>
      </c>
      <c r="B5262" s="430">
        <v>1</v>
      </c>
      <c r="C5262" s="430" t="s">
        <v>4304</v>
      </c>
      <c r="D5262" s="430" t="s">
        <v>3856</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4303</v>
      </c>
      <c r="B5263" s="430">
        <v>1</v>
      </c>
      <c r="C5263" s="430" t="s">
        <v>4304</v>
      </c>
      <c r="D5263" s="430" t="s">
        <v>3858</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4303</v>
      </c>
      <c r="B5264" s="430">
        <v>1</v>
      </c>
      <c r="C5264" s="430" t="s">
        <v>4304</v>
      </c>
      <c r="D5264" s="430" t="s">
        <v>3860</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4303</v>
      </c>
      <c r="B5265" s="430">
        <v>1</v>
      </c>
      <c r="C5265" s="430" t="s">
        <v>4304</v>
      </c>
      <c r="D5265" s="430" t="s">
        <v>3862</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4305</v>
      </c>
      <c r="B5266" s="430">
        <v>1</v>
      </c>
      <c r="C5266" s="430" t="s">
        <v>4306</v>
      </c>
      <c r="D5266" s="430" t="s">
        <v>3765</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4305</v>
      </c>
      <c r="B5267" s="430">
        <v>1</v>
      </c>
      <c r="C5267" s="430" t="s">
        <v>4306</v>
      </c>
      <c r="D5267" s="430" t="s">
        <v>3767</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4305</v>
      </c>
      <c r="B5268" s="430">
        <v>1</v>
      </c>
      <c r="C5268" s="430" t="s">
        <v>4306</v>
      </c>
      <c r="D5268" s="430" t="s">
        <v>3769</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4305</v>
      </c>
      <c r="B5269" s="430">
        <v>1</v>
      </c>
      <c r="C5269" s="430" t="s">
        <v>4306</v>
      </c>
      <c r="D5269" s="430" t="s">
        <v>4137</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4305</v>
      </c>
      <c r="B5270" s="430">
        <v>1</v>
      </c>
      <c r="C5270" s="430" t="s">
        <v>4306</v>
      </c>
      <c r="D5270" s="430" t="s">
        <v>3771</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4305</v>
      </c>
      <c r="B5271" s="430">
        <v>1</v>
      </c>
      <c r="C5271" s="430" t="s">
        <v>4306</v>
      </c>
      <c r="D5271" s="430" t="s">
        <v>3773</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4305</v>
      </c>
      <c r="B5272" s="430">
        <v>1</v>
      </c>
      <c r="C5272" s="430" t="s">
        <v>4306</v>
      </c>
      <c r="D5272" s="430" t="s">
        <v>485</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4305</v>
      </c>
      <c r="B5273" s="430">
        <v>1</v>
      </c>
      <c r="C5273" s="430" t="s">
        <v>4306</v>
      </c>
      <c r="D5273" s="430" t="s">
        <v>3776</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4305</v>
      </c>
      <c r="B5274" s="430">
        <v>1</v>
      </c>
      <c r="C5274" s="430" t="s">
        <v>4306</v>
      </c>
      <c r="D5274" s="430" t="s">
        <v>3778</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4305</v>
      </c>
      <c r="B5275" s="430">
        <v>1</v>
      </c>
      <c r="C5275" s="430" t="s">
        <v>4306</v>
      </c>
      <c r="D5275" s="430" t="s">
        <v>3779</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4305</v>
      </c>
      <c r="B5276" s="430">
        <v>1</v>
      </c>
      <c r="C5276" s="430" t="s">
        <v>4306</v>
      </c>
      <c r="D5276" s="430" t="s">
        <v>3781</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4305</v>
      </c>
      <c r="B5277" s="430">
        <v>1</v>
      </c>
      <c r="C5277" s="430" t="s">
        <v>4306</v>
      </c>
      <c r="D5277" s="430" t="s">
        <v>4197</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4305</v>
      </c>
      <c r="B5278" s="430">
        <v>1</v>
      </c>
      <c r="C5278" s="430" t="s">
        <v>4306</v>
      </c>
      <c r="D5278" s="430" t="s">
        <v>3783</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4305</v>
      </c>
      <c r="B5279" s="430">
        <v>1</v>
      </c>
      <c r="C5279" s="430" t="s">
        <v>4306</v>
      </c>
      <c r="D5279" s="430" t="s">
        <v>4138</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4305</v>
      </c>
      <c r="B5280" s="430">
        <v>1</v>
      </c>
      <c r="C5280" s="430" t="s">
        <v>4306</v>
      </c>
      <c r="D5280" s="430" t="s">
        <v>3785</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4305</v>
      </c>
      <c r="B5281" s="430">
        <v>1</v>
      </c>
      <c r="C5281" s="430" t="s">
        <v>4306</v>
      </c>
      <c r="D5281" s="430" t="s">
        <v>3787</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4305</v>
      </c>
      <c r="B5282" s="430">
        <v>1</v>
      </c>
      <c r="C5282" s="430" t="s">
        <v>4306</v>
      </c>
      <c r="D5282" s="430" t="s">
        <v>3789</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4305</v>
      </c>
      <c r="B5283" s="430">
        <v>1</v>
      </c>
      <c r="C5283" s="430" t="s">
        <v>4306</v>
      </c>
      <c r="D5283" s="430" t="s">
        <v>3791</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4305</v>
      </c>
      <c r="B5284" s="430">
        <v>1</v>
      </c>
      <c r="C5284" s="430" t="s">
        <v>4306</v>
      </c>
      <c r="D5284" s="430" t="s">
        <v>3793</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4305</v>
      </c>
      <c r="B5285" s="430">
        <v>1</v>
      </c>
      <c r="C5285" s="430" t="s">
        <v>4306</v>
      </c>
      <c r="D5285" s="430" t="s">
        <v>3795</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4305</v>
      </c>
      <c r="B5286" s="430">
        <v>1</v>
      </c>
      <c r="C5286" s="430" t="s">
        <v>4306</v>
      </c>
      <c r="D5286" s="430" t="s">
        <v>3797</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4305</v>
      </c>
      <c r="B5287" s="430">
        <v>1</v>
      </c>
      <c r="C5287" s="430" t="s">
        <v>4306</v>
      </c>
      <c r="D5287" s="430" t="s">
        <v>3799</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4305</v>
      </c>
      <c r="B5288" s="430">
        <v>1</v>
      </c>
      <c r="C5288" s="430" t="s">
        <v>4306</v>
      </c>
      <c r="D5288" s="430" t="s">
        <v>3801</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4305</v>
      </c>
      <c r="B5289" s="430">
        <v>1</v>
      </c>
      <c r="C5289" s="430" t="s">
        <v>4306</v>
      </c>
      <c r="D5289" s="430" t="s">
        <v>3803</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4305</v>
      </c>
      <c r="B5290" s="430">
        <v>1</v>
      </c>
      <c r="C5290" s="430" t="s">
        <v>4306</v>
      </c>
      <c r="D5290" s="430" t="s">
        <v>3805</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4305</v>
      </c>
      <c r="B5291" s="430">
        <v>1</v>
      </c>
      <c r="C5291" s="430" t="s">
        <v>4306</v>
      </c>
      <c r="D5291" s="430" t="s">
        <v>4198</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4305</v>
      </c>
      <c r="B5292" s="430">
        <v>1</v>
      </c>
      <c r="C5292" s="430" t="s">
        <v>4306</v>
      </c>
      <c r="D5292" s="430" t="s">
        <v>3807</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4305</v>
      </c>
      <c r="B5293" s="430">
        <v>1</v>
      </c>
      <c r="C5293" s="430" t="s">
        <v>4306</v>
      </c>
      <c r="D5293" s="430" t="s">
        <v>3809</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4305</v>
      </c>
      <c r="B5294" s="430">
        <v>1</v>
      </c>
      <c r="C5294" s="430" t="s">
        <v>4306</v>
      </c>
      <c r="D5294" s="430" t="s">
        <v>3811</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4305</v>
      </c>
      <c r="B5295" s="430">
        <v>1</v>
      </c>
      <c r="C5295" s="430" t="s">
        <v>4306</v>
      </c>
      <c r="D5295" s="430" t="s">
        <v>4139</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4305</v>
      </c>
      <c r="B5296" s="430">
        <v>1</v>
      </c>
      <c r="C5296" s="430" t="s">
        <v>4306</v>
      </c>
      <c r="D5296" s="430" t="s">
        <v>3813</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4305</v>
      </c>
      <c r="B5297" s="430">
        <v>1</v>
      </c>
      <c r="C5297" s="430" t="s">
        <v>4306</v>
      </c>
      <c r="D5297" s="430" t="s">
        <v>3815</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4305</v>
      </c>
      <c r="B5298" s="430">
        <v>1</v>
      </c>
      <c r="C5298" s="430" t="s">
        <v>4306</v>
      </c>
      <c r="D5298" s="430" t="s">
        <v>3817</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4305</v>
      </c>
      <c r="B5299" s="430">
        <v>1</v>
      </c>
      <c r="C5299" s="430" t="s">
        <v>4306</v>
      </c>
      <c r="D5299" s="430" t="s">
        <v>3819</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4305</v>
      </c>
      <c r="B5300" s="430">
        <v>1</v>
      </c>
      <c r="C5300" s="430" t="s">
        <v>4306</v>
      </c>
      <c r="D5300" s="430" t="s">
        <v>521</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4305</v>
      </c>
      <c r="B5301" s="430">
        <v>1</v>
      </c>
      <c r="C5301" s="430" t="s">
        <v>4306</v>
      </c>
      <c r="D5301" s="430" t="s">
        <v>3822</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4305</v>
      </c>
      <c r="B5302" s="430">
        <v>1</v>
      </c>
      <c r="C5302" s="430" t="s">
        <v>4306</v>
      </c>
      <c r="D5302" s="430" t="s">
        <v>3824</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4305</v>
      </c>
      <c r="B5303" s="430">
        <v>1</v>
      </c>
      <c r="C5303" s="430" t="s">
        <v>4306</v>
      </c>
      <c r="D5303" s="430" t="s">
        <v>3826</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4305</v>
      </c>
      <c r="B5304" s="430">
        <v>1</v>
      </c>
      <c r="C5304" s="430" t="s">
        <v>4306</v>
      </c>
      <c r="D5304" s="430" t="s">
        <v>3828</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4305</v>
      </c>
      <c r="B5305" s="430">
        <v>1</v>
      </c>
      <c r="C5305" s="430" t="s">
        <v>4306</v>
      </c>
      <c r="D5305" s="430" t="s">
        <v>3830</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4305</v>
      </c>
      <c r="B5306" s="430">
        <v>1</v>
      </c>
      <c r="C5306" s="430" t="s">
        <v>4306</v>
      </c>
      <c r="D5306" s="430" t="s">
        <v>3832</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4305</v>
      </c>
      <c r="B5307" s="430">
        <v>1</v>
      </c>
      <c r="C5307" s="430" t="s">
        <v>4306</v>
      </c>
      <c r="D5307" s="430" t="s">
        <v>3834</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4305</v>
      </c>
      <c r="B5308" s="430">
        <v>1</v>
      </c>
      <c r="C5308" s="430" t="s">
        <v>4306</v>
      </c>
      <c r="D5308" s="430" t="s">
        <v>3836</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4305</v>
      </c>
      <c r="B5309" s="430">
        <v>1</v>
      </c>
      <c r="C5309" s="430" t="s">
        <v>4306</v>
      </c>
      <c r="D5309" s="430" t="s">
        <v>3838</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4305</v>
      </c>
      <c r="B5310" s="430">
        <v>1</v>
      </c>
      <c r="C5310" s="430" t="s">
        <v>4306</v>
      </c>
      <c r="D5310" s="430" t="s">
        <v>4140</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4305</v>
      </c>
      <c r="B5311" s="430">
        <v>1</v>
      </c>
      <c r="C5311" s="430" t="s">
        <v>4306</v>
      </c>
      <c r="D5311" s="430" t="s">
        <v>4199</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4305</v>
      </c>
      <c r="B5312" s="430">
        <v>1</v>
      </c>
      <c r="C5312" s="430" t="s">
        <v>4306</v>
      </c>
      <c r="D5312" s="430" t="s">
        <v>3840</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4305</v>
      </c>
      <c r="B5313" s="430">
        <v>1</v>
      </c>
      <c r="C5313" s="430" t="s">
        <v>4306</v>
      </c>
      <c r="D5313" s="430" t="s">
        <v>3842</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4305</v>
      </c>
      <c r="B5314" s="430">
        <v>1</v>
      </c>
      <c r="C5314" s="430" t="s">
        <v>4306</v>
      </c>
      <c r="D5314" s="430" t="s">
        <v>3844</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4305</v>
      </c>
      <c r="B5315" s="430">
        <v>1</v>
      </c>
      <c r="C5315" s="430" t="s">
        <v>4306</v>
      </c>
      <c r="D5315" s="430" t="s">
        <v>3846</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4305</v>
      </c>
      <c r="B5316" s="430">
        <v>1</v>
      </c>
      <c r="C5316" s="430" t="s">
        <v>4306</v>
      </c>
      <c r="D5316" s="430" t="s">
        <v>3848</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4305</v>
      </c>
      <c r="B5317" s="430">
        <v>1</v>
      </c>
      <c r="C5317" s="430" t="s">
        <v>4306</v>
      </c>
      <c r="D5317" s="430" t="s">
        <v>3850</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4305</v>
      </c>
      <c r="B5318" s="430">
        <v>1</v>
      </c>
      <c r="C5318" s="430" t="s">
        <v>4306</v>
      </c>
      <c r="D5318" s="430" t="s">
        <v>3852</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4305</v>
      </c>
      <c r="B5319" s="430">
        <v>1</v>
      </c>
      <c r="C5319" s="430" t="s">
        <v>4306</v>
      </c>
      <c r="D5319" s="430" t="s">
        <v>4142</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4305</v>
      </c>
      <c r="B5320" s="430">
        <v>1</v>
      </c>
      <c r="C5320" s="430" t="s">
        <v>4306</v>
      </c>
      <c r="D5320" s="430" t="s">
        <v>3854</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4305</v>
      </c>
      <c r="B5321" s="430">
        <v>1</v>
      </c>
      <c r="C5321" s="430" t="s">
        <v>4306</v>
      </c>
      <c r="D5321" s="430" t="s">
        <v>3856</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4305</v>
      </c>
      <c r="B5322" s="430">
        <v>1</v>
      </c>
      <c r="C5322" s="430" t="s">
        <v>4306</v>
      </c>
      <c r="D5322" s="430" t="s">
        <v>3858</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4305</v>
      </c>
      <c r="B5323" s="430">
        <v>1</v>
      </c>
      <c r="C5323" s="430" t="s">
        <v>4306</v>
      </c>
      <c r="D5323" s="430" t="s">
        <v>3860</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4305</v>
      </c>
      <c r="B5324" s="430">
        <v>1</v>
      </c>
      <c r="C5324" s="430" t="s">
        <v>4306</v>
      </c>
      <c r="D5324" s="430" t="s">
        <v>3862</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4307</v>
      </c>
      <c r="B5325" s="430">
        <v>1</v>
      </c>
      <c r="C5325" s="430" t="s">
        <v>4308</v>
      </c>
      <c r="D5325" s="430" t="s">
        <v>3765</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4307</v>
      </c>
      <c r="B5326" s="430">
        <v>1</v>
      </c>
      <c r="C5326" s="430" t="s">
        <v>4308</v>
      </c>
      <c r="D5326" s="430" t="s">
        <v>3767</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4307</v>
      </c>
      <c r="B5327" s="430">
        <v>1</v>
      </c>
      <c r="C5327" s="430" t="s">
        <v>4308</v>
      </c>
      <c r="D5327" s="430" t="s">
        <v>3769</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4307</v>
      </c>
      <c r="B5328" s="430">
        <v>1</v>
      </c>
      <c r="C5328" s="430" t="s">
        <v>4308</v>
      </c>
      <c r="D5328" s="430" t="s">
        <v>4137</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4307</v>
      </c>
      <c r="B5329" s="430">
        <v>1</v>
      </c>
      <c r="C5329" s="430" t="s">
        <v>4308</v>
      </c>
      <c r="D5329" s="430" t="s">
        <v>3771</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4307</v>
      </c>
      <c r="B5330" s="430">
        <v>1</v>
      </c>
      <c r="C5330" s="430" t="s">
        <v>4308</v>
      </c>
      <c r="D5330" s="430" t="s">
        <v>3773</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4307</v>
      </c>
      <c r="B5331" s="430">
        <v>1</v>
      </c>
      <c r="C5331" s="430" t="s">
        <v>4308</v>
      </c>
      <c r="D5331" s="430" t="s">
        <v>485</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4307</v>
      </c>
      <c r="B5332" s="430">
        <v>1</v>
      </c>
      <c r="C5332" s="430" t="s">
        <v>4308</v>
      </c>
      <c r="D5332" s="430" t="s">
        <v>3776</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4307</v>
      </c>
      <c r="B5333" s="430">
        <v>1</v>
      </c>
      <c r="C5333" s="430" t="s">
        <v>4308</v>
      </c>
      <c r="D5333" s="430" t="s">
        <v>3778</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4307</v>
      </c>
      <c r="B5334" s="430">
        <v>1</v>
      </c>
      <c r="C5334" s="430" t="s">
        <v>4308</v>
      </c>
      <c r="D5334" s="430" t="s">
        <v>3779</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4307</v>
      </c>
      <c r="B5335" s="430">
        <v>1</v>
      </c>
      <c r="C5335" s="430" t="s">
        <v>4308</v>
      </c>
      <c r="D5335" s="430" t="s">
        <v>3781</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4307</v>
      </c>
      <c r="B5336" s="430">
        <v>1</v>
      </c>
      <c r="C5336" s="430" t="s">
        <v>4308</v>
      </c>
      <c r="D5336" s="430" t="s">
        <v>3783</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4307</v>
      </c>
      <c r="B5337" s="430">
        <v>1</v>
      </c>
      <c r="C5337" s="430" t="s">
        <v>4308</v>
      </c>
      <c r="D5337" s="430" t="s">
        <v>4138</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4307</v>
      </c>
      <c r="B5338" s="430">
        <v>1</v>
      </c>
      <c r="C5338" s="430" t="s">
        <v>4308</v>
      </c>
      <c r="D5338" s="430" t="s">
        <v>3785</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4307</v>
      </c>
      <c r="B5339" s="430">
        <v>1</v>
      </c>
      <c r="C5339" s="430" t="s">
        <v>4308</v>
      </c>
      <c r="D5339" s="430" t="s">
        <v>3787</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4307</v>
      </c>
      <c r="B5340" s="430">
        <v>1</v>
      </c>
      <c r="C5340" s="430" t="s">
        <v>4308</v>
      </c>
      <c r="D5340" s="430" t="s">
        <v>3789</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4307</v>
      </c>
      <c r="B5341" s="430">
        <v>1</v>
      </c>
      <c r="C5341" s="430" t="s">
        <v>4308</v>
      </c>
      <c r="D5341" s="430" t="s">
        <v>3791</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4307</v>
      </c>
      <c r="B5342" s="430">
        <v>1</v>
      </c>
      <c r="C5342" s="430" t="s">
        <v>4308</v>
      </c>
      <c r="D5342" s="430" t="s">
        <v>3793</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4307</v>
      </c>
      <c r="B5343" s="430">
        <v>1</v>
      </c>
      <c r="C5343" s="430" t="s">
        <v>4308</v>
      </c>
      <c r="D5343" s="430" t="s">
        <v>3795</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4307</v>
      </c>
      <c r="B5344" s="430">
        <v>1</v>
      </c>
      <c r="C5344" s="430" t="s">
        <v>4308</v>
      </c>
      <c r="D5344" s="430" t="s">
        <v>3797</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4307</v>
      </c>
      <c r="B5345" s="430">
        <v>1</v>
      </c>
      <c r="C5345" s="430" t="s">
        <v>4308</v>
      </c>
      <c r="D5345" s="430" t="s">
        <v>3799</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4307</v>
      </c>
      <c r="B5346" s="430">
        <v>1</v>
      </c>
      <c r="C5346" s="430" t="s">
        <v>4308</v>
      </c>
      <c r="D5346" s="430" t="s">
        <v>3801</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4307</v>
      </c>
      <c r="B5347" s="430">
        <v>1</v>
      </c>
      <c r="C5347" s="430" t="s">
        <v>4308</v>
      </c>
      <c r="D5347" s="430" t="s">
        <v>3803</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4307</v>
      </c>
      <c r="B5348" s="430">
        <v>1</v>
      </c>
      <c r="C5348" s="430" t="s">
        <v>4308</v>
      </c>
      <c r="D5348" s="430" t="s">
        <v>3805</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4307</v>
      </c>
      <c r="B5349" s="430">
        <v>1</v>
      </c>
      <c r="C5349" s="430" t="s">
        <v>4308</v>
      </c>
      <c r="D5349" s="430" t="s">
        <v>3807</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4307</v>
      </c>
      <c r="B5350" s="430">
        <v>1</v>
      </c>
      <c r="C5350" s="430" t="s">
        <v>4308</v>
      </c>
      <c r="D5350" s="430" t="s">
        <v>3809</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4307</v>
      </c>
      <c r="B5351" s="430">
        <v>1</v>
      </c>
      <c r="C5351" s="430" t="s">
        <v>4308</v>
      </c>
      <c r="D5351" s="430" t="s">
        <v>3811</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4307</v>
      </c>
      <c r="B5352" s="430">
        <v>1</v>
      </c>
      <c r="C5352" s="430" t="s">
        <v>4308</v>
      </c>
      <c r="D5352" s="430" t="s">
        <v>4139</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4307</v>
      </c>
      <c r="B5353" s="430">
        <v>1</v>
      </c>
      <c r="C5353" s="430" t="s">
        <v>4308</v>
      </c>
      <c r="D5353" s="430" t="s">
        <v>3813</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4307</v>
      </c>
      <c r="B5354" s="430">
        <v>1</v>
      </c>
      <c r="C5354" s="430" t="s">
        <v>4308</v>
      </c>
      <c r="D5354" s="430" t="s">
        <v>3815</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4307</v>
      </c>
      <c r="B5355" s="430">
        <v>1</v>
      </c>
      <c r="C5355" s="430" t="s">
        <v>4308</v>
      </c>
      <c r="D5355" s="430" t="s">
        <v>3817</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4307</v>
      </c>
      <c r="B5356" s="430">
        <v>1</v>
      </c>
      <c r="C5356" s="430" t="s">
        <v>4308</v>
      </c>
      <c r="D5356" s="430" t="s">
        <v>3819</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4307</v>
      </c>
      <c r="B5357" s="430">
        <v>1</v>
      </c>
      <c r="C5357" s="430" t="s">
        <v>4308</v>
      </c>
      <c r="D5357" s="430" t="s">
        <v>521</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4307</v>
      </c>
      <c r="B5358" s="430">
        <v>1</v>
      </c>
      <c r="C5358" s="430" t="s">
        <v>4308</v>
      </c>
      <c r="D5358" s="430" t="s">
        <v>3822</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4307</v>
      </c>
      <c r="B5359" s="430">
        <v>1</v>
      </c>
      <c r="C5359" s="430" t="s">
        <v>4308</v>
      </c>
      <c r="D5359" s="430" t="s">
        <v>3824</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4307</v>
      </c>
      <c r="B5360" s="430">
        <v>1</v>
      </c>
      <c r="C5360" s="430" t="s">
        <v>4308</v>
      </c>
      <c r="D5360" s="430" t="s">
        <v>3826</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4307</v>
      </c>
      <c r="B5361" s="430">
        <v>1</v>
      </c>
      <c r="C5361" s="430" t="s">
        <v>4308</v>
      </c>
      <c r="D5361" s="430" t="s">
        <v>3828</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4307</v>
      </c>
      <c r="B5362" s="430">
        <v>1</v>
      </c>
      <c r="C5362" s="430" t="s">
        <v>4308</v>
      </c>
      <c r="D5362" s="430" t="s">
        <v>3830</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4307</v>
      </c>
      <c r="B5363" s="430">
        <v>1</v>
      </c>
      <c r="C5363" s="430" t="s">
        <v>4308</v>
      </c>
      <c r="D5363" s="430" t="s">
        <v>3832</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4307</v>
      </c>
      <c r="B5364" s="430">
        <v>1</v>
      </c>
      <c r="C5364" s="430" t="s">
        <v>4308</v>
      </c>
      <c r="D5364" s="430" t="s">
        <v>3834</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4307</v>
      </c>
      <c r="B5365" s="430">
        <v>1</v>
      </c>
      <c r="C5365" s="430" t="s">
        <v>4308</v>
      </c>
      <c r="D5365" s="430" t="s">
        <v>3836</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4307</v>
      </c>
      <c r="B5366" s="430">
        <v>1</v>
      </c>
      <c r="C5366" s="430" t="s">
        <v>4308</v>
      </c>
      <c r="D5366" s="430" t="s">
        <v>3838</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4307</v>
      </c>
      <c r="B5367" s="430">
        <v>1</v>
      </c>
      <c r="C5367" s="430" t="s">
        <v>4308</v>
      </c>
      <c r="D5367" s="430" t="s">
        <v>4140</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4307</v>
      </c>
      <c r="B5368" s="430">
        <v>1</v>
      </c>
      <c r="C5368" s="430" t="s">
        <v>4308</v>
      </c>
      <c r="D5368" s="430" t="s">
        <v>3840</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4307</v>
      </c>
      <c r="B5369" s="430">
        <v>1</v>
      </c>
      <c r="C5369" s="430" t="s">
        <v>4308</v>
      </c>
      <c r="D5369" s="430" t="s">
        <v>3842</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4307</v>
      </c>
      <c r="B5370" s="430">
        <v>1</v>
      </c>
      <c r="C5370" s="430" t="s">
        <v>4308</v>
      </c>
      <c r="D5370" s="430" t="s">
        <v>3844</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4307</v>
      </c>
      <c r="B5371" s="430">
        <v>1</v>
      </c>
      <c r="C5371" s="430" t="s">
        <v>4308</v>
      </c>
      <c r="D5371" s="430" t="s">
        <v>3846</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4307</v>
      </c>
      <c r="B5372" s="430">
        <v>1</v>
      </c>
      <c r="C5372" s="430" t="s">
        <v>4308</v>
      </c>
      <c r="D5372" s="430" t="s">
        <v>3848</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4307</v>
      </c>
      <c r="B5373" s="430">
        <v>1</v>
      </c>
      <c r="C5373" s="430" t="s">
        <v>4308</v>
      </c>
      <c r="D5373" s="430" t="s">
        <v>4141</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4307</v>
      </c>
      <c r="B5374" s="430">
        <v>1</v>
      </c>
      <c r="C5374" s="430" t="s">
        <v>4308</v>
      </c>
      <c r="D5374" s="430" t="s">
        <v>3850</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4307</v>
      </c>
      <c r="B5375" s="430">
        <v>1</v>
      </c>
      <c r="C5375" s="430" t="s">
        <v>4308</v>
      </c>
      <c r="D5375" s="430" t="s">
        <v>3852</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4307</v>
      </c>
      <c r="B5376" s="430">
        <v>1</v>
      </c>
      <c r="C5376" s="430" t="s">
        <v>4308</v>
      </c>
      <c r="D5376" s="430" t="s">
        <v>4142</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4307</v>
      </c>
      <c r="B5377" s="430">
        <v>1</v>
      </c>
      <c r="C5377" s="430" t="s">
        <v>4308</v>
      </c>
      <c r="D5377" s="430" t="s">
        <v>3854</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4307</v>
      </c>
      <c r="B5378" s="430">
        <v>1</v>
      </c>
      <c r="C5378" s="430" t="s">
        <v>4308</v>
      </c>
      <c r="D5378" s="430" t="s">
        <v>3856</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4307</v>
      </c>
      <c r="B5379" s="430">
        <v>1</v>
      </c>
      <c r="C5379" s="430" t="s">
        <v>4308</v>
      </c>
      <c r="D5379" s="430" t="s">
        <v>3858</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4307</v>
      </c>
      <c r="B5380" s="430">
        <v>1</v>
      </c>
      <c r="C5380" s="430" t="s">
        <v>4308</v>
      </c>
      <c r="D5380" s="430" t="s">
        <v>3860</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4307</v>
      </c>
      <c r="B5381" s="430">
        <v>1</v>
      </c>
      <c r="C5381" s="430" t="s">
        <v>4308</v>
      </c>
      <c r="D5381" s="430" t="s">
        <v>3862</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4309</v>
      </c>
      <c r="B5382" s="430">
        <v>1</v>
      </c>
      <c r="C5382" s="430" t="s">
        <v>4310</v>
      </c>
      <c r="D5382" s="430" t="s">
        <v>3765</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4309</v>
      </c>
      <c r="B5383" s="430">
        <v>1</v>
      </c>
      <c r="C5383" s="430" t="s">
        <v>4310</v>
      </c>
      <c r="D5383" s="430" t="s">
        <v>3767</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4309</v>
      </c>
      <c r="B5384" s="430">
        <v>1</v>
      </c>
      <c r="C5384" s="430" t="s">
        <v>4310</v>
      </c>
      <c r="D5384" s="430" t="s">
        <v>3769</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4309</v>
      </c>
      <c r="B5385" s="430">
        <v>1</v>
      </c>
      <c r="C5385" s="430" t="s">
        <v>4310</v>
      </c>
      <c r="D5385" s="430" t="s">
        <v>4137</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4309</v>
      </c>
      <c r="B5386" s="430">
        <v>1</v>
      </c>
      <c r="C5386" s="430" t="s">
        <v>4310</v>
      </c>
      <c r="D5386" s="430" t="s">
        <v>3771</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4309</v>
      </c>
      <c r="B5387" s="430">
        <v>1</v>
      </c>
      <c r="C5387" s="430" t="s">
        <v>4310</v>
      </c>
      <c r="D5387" s="430" t="s">
        <v>3773</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4309</v>
      </c>
      <c r="B5388" s="430">
        <v>1</v>
      </c>
      <c r="C5388" s="430" t="s">
        <v>4310</v>
      </c>
      <c r="D5388" s="430" t="s">
        <v>485</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4309</v>
      </c>
      <c r="B5389" s="430">
        <v>1</v>
      </c>
      <c r="C5389" s="430" t="s">
        <v>4310</v>
      </c>
      <c r="D5389" s="430" t="s">
        <v>3776</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4309</v>
      </c>
      <c r="B5390" s="430">
        <v>1</v>
      </c>
      <c r="C5390" s="430" t="s">
        <v>4310</v>
      </c>
      <c r="D5390" s="430" t="s">
        <v>3778</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4309</v>
      </c>
      <c r="B5391" s="430">
        <v>1</v>
      </c>
      <c r="C5391" s="430" t="s">
        <v>4310</v>
      </c>
      <c r="D5391" s="430" t="s">
        <v>3779</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4309</v>
      </c>
      <c r="B5392" s="430">
        <v>1</v>
      </c>
      <c r="C5392" s="430" t="s">
        <v>4310</v>
      </c>
      <c r="D5392" s="430" t="s">
        <v>3781</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4309</v>
      </c>
      <c r="B5393" s="430">
        <v>1</v>
      </c>
      <c r="C5393" s="430" t="s">
        <v>4310</v>
      </c>
      <c r="D5393" s="430" t="s">
        <v>4197</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4309</v>
      </c>
      <c r="B5394" s="430">
        <v>1</v>
      </c>
      <c r="C5394" s="430" t="s">
        <v>4310</v>
      </c>
      <c r="D5394" s="430" t="s">
        <v>3783</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4309</v>
      </c>
      <c r="B5395" s="430">
        <v>1</v>
      </c>
      <c r="C5395" s="430" t="s">
        <v>4310</v>
      </c>
      <c r="D5395" s="430" t="s">
        <v>4138</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4309</v>
      </c>
      <c r="B5396" s="430">
        <v>1</v>
      </c>
      <c r="C5396" s="430" t="s">
        <v>4310</v>
      </c>
      <c r="D5396" s="430" t="s">
        <v>3785</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4309</v>
      </c>
      <c r="B5397" s="430">
        <v>1</v>
      </c>
      <c r="C5397" s="430" t="s">
        <v>4310</v>
      </c>
      <c r="D5397" s="430" t="s">
        <v>3787</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4309</v>
      </c>
      <c r="B5398" s="430">
        <v>1</v>
      </c>
      <c r="C5398" s="430" t="s">
        <v>4310</v>
      </c>
      <c r="D5398" s="430" t="s">
        <v>3789</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4309</v>
      </c>
      <c r="B5399" s="430">
        <v>1</v>
      </c>
      <c r="C5399" s="430" t="s">
        <v>4310</v>
      </c>
      <c r="D5399" s="430" t="s">
        <v>3791</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4309</v>
      </c>
      <c r="B5400" s="430">
        <v>1</v>
      </c>
      <c r="C5400" s="430" t="s">
        <v>4310</v>
      </c>
      <c r="D5400" s="430" t="s">
        <v>3793</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4309</v>
      </c>
      <c r="B5401" s="430">
        <v>1</v>
      </c>
      <c r="C5401" s="430" t="s">
        <v>4310</v>
      </c>
      <c r="D5401" s="430" t="s">
        <v>3795</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4309</v>
      </c>
      <c r="B5402" s="430">
        <v>1</v>
      </c>
      <c r="C5402" s="430" t="s">
        <v>4310</v>
      </c>
      <c r="D5402" s="430" t="s">
        <v>3797</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4309</v>
      </c>
      <c r="B5403" s="430">
        <v>1</v>
      </c>
      <c r="C5403" s="430" t="s">
        <v>4310</v>
      </c>
      <c r="D5403" s="430" t="s">
        <v>3799</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4309</v>
      </c>
      <c r="B5404" s="430">
        <v>1</v>
      </c>
      <c r="C5404" s="430" t="s">
        <v>4310</v>
      </c>
      <c r="D5404" s="430" t="s">
        <v>3801</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4309</v>
      </c>
      <c r="B5405" s="430">
        <v>1</v>
      </c>
      <c r="C5405" s="430" t="s">
        <v>4310</v>
      </c>
      <c r="D5405" s="430" t="s">
        <v>3803</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4309</v>
      </c>
      <c r="B5406" s="430">
        <v>1</v>
      </c>
      <c r="C5406" s="430" t="s">
        <v>4310</v>
      </c>
      <c r="D5406" s="430" t="s">
        <v>3805</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4309</v>
      </c>
      <c r="B5407" s="430">
        <v>1</v>
      </c>
      <c r="C5407" s="430" t="s">
        <v>4310</v>
      </c>
      <c r="D5407" s="430" t="s">
        <v>4198</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4309</v>
      </c>
      <c r="B5408" s="430">
        <v>1</v>
      </c>
      <c r="C5408" s="430" t="s">
        <v>4310</v>
      </c>
      <c r="D5408" s="430" t="s">
        <v>3807</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4309</v>
      </c>
      <c r="B5409" s="430">
        <v>1</v>
      </c>
      <c r="C5409" s="430" t="s">
        <v>4310</v>
      </c>
      <c r="D5409" s="430" t="s">
        <v>3809</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4309</v>
      </c>
      <c r="B5410" s="430">
        <v>1</v>
      </c>
      <c r="C5410" s="430" t="s">
        <v>4310</v>
      </c>
      <c r="D5410" s="430" t="s">
        <v>3811</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4309</v>
      </c>
      <c r="B5411" s="430">
        <v>1</v>
      </c>
      <c r="C5411" s="430" t="s">
        <v>4310</v>
      </c>
      <c r="D5411" s="430" t="s">
        <v>4139</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4309</v>
      </c>
      <c r="B5412" s="430">
        <v>1</v>
      </c>
      <c r="C5412" s="430" t="s">
        <v>4310</v>
      </c>
      <c r="D5412" s="430" t="s">
        <v>3813</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4309</v>
      </c>
      <c r="B5413" s="430">
        <v>1</v>
      </c>
      <c r="C5413" s="430" t="s">
        <v>4310</v>
      </c>
      <c r="D5413" s="430" t="s">
        <v>3815</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4309</v>
      </c>
      <c r="B5414" s="430">
        <v>1</v>
      </c>
      <c r="C5414" s="430" t="s">
        <v>4310</v>
      </c>
      <c r="D5414" s="430" t="s">
        <v>3817</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4309</v>
      </c>
      <c r="B5415" s="430">
        <v>1</v>
      </c>
      <c r="C5415" s="430" t="s">
        <v>4310</v>
      </c>
      <c r="D5415" s="430" t="s">
        <v>3819</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4309</v>
      </c>
      <c r="B5416" s="430">
        <v>1</v>
      </c>
      <c r="C5416" s="430" t="s">
        <v>4310</v>
      </c>
      <c r="D5416" s="430" t="s">
        <v>521</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4309</v>
      </c>
      <c r="B5417" s="430">
        <v>1</v>
      </c>
      <c r="C5417" s="430" t="s">
        <v>4310</v>
      </c>
      <c r="D5417" s="430" t="s">
        <v>3822</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4309</v>
      </c>
      <c r="B5418" s="430">
        <v>1</v>
      </c>
      <c r="C5418" s="430" t="s">
        <v>4310</v>
      </c>
      <c r="D5418" s="430" t="s">
        <v>3824</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4309</v>
      </c>
      <c r="B5419" s="430">
        <v>1</v>
      </c>
      <c r="C5419" s="430" t="s">
        <v>4310</v>
      </c>
      <c r="D5419" s="430" t="s">
        <v>3826</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4309</v>
      </c>
      <c r="B5420" s="430">
        <v>1</v>
      </c>
      <c r="C5420" s="430" t="s">
        <v>4310</v>
      </c>
      <c r="D5420" s="430" t="s">
        <v>3828</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4309</v>
      </c>
      <c r="B5421" s="430">
        <v>1</v>
      </c>
      <c r="C5421" s="430" t="s">
        <v>4310</v>
      </c>
      <c r="D5421" s="430" t="s">
        <v>3830</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4309</v>
      </c>
      <c r="B5422" s="430">
        <v>1</v>
      </c>
      <c r="C5422" s="430" t="s">
        <v>4310</v>
      </c>
      <c r="D5422" s="430" t="s">
        <v>3832</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4309</v>
      </c>
      <c r="B5423" s="430">
        <v>1</v>
      </c>
      <c r="C5423" s="430" t="s">
        <v>4310</v>
      </c>
      <c r="D5423" s="430" t="s">
        <v>3834</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4309</v>
      </c>
      <c r="B5424" s="430">
        <v>1</v>
      </c>
      <c r="C5424" s="430" t="s">
        <v>4310</v>
      </c>
      <c r="D5424" s="430" t="s">
        <v>3836</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4309</v>
      </c>
      <c r="B5425" s="430">
        <v>1</v>
      </c>
      <c r="C5425" s="430" t="s">
        <v>4310</v>
      </c>
      <c r="D5425" s="430" t="s">
        <v>3838</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4309</v>
      </c>
      <c r="B5426" s="430">
        <v>1</v>
      </c>
      <c r="C5426" s="430" t="s">
        <v>4310</v>
      </c>
      <c r="D5426" s="430" t="s">
        <v>4140</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4309</v>
      </c>
      <c r="B5427" s="430">
        <v>1</v>
      </c>
      <c r="C5427" s="430" t="s">
        <v>4310</v>
      </c>
      <c r="D5427" s="430" t="s">
        <v>4199</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4309</v>
      </c>
      <c r="B5428" s="430">
        <v>1</v>
      </c>
      <c r="C5428" s="430" t="s">
        <v>4310</v>
      </c>
      <c r="D5428" s="430" t="s">
        <v>3840</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4309</v>
      </c>
      <c r="B5429" s="430">
        <v>1</v>
      </c>
      <c r="C5429" s="430" t="s">
        <v>4310</v>
      </c>
      <c r="D5429" s="430" t="s">
        <v>3842</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4309</v>
      </c>
      <c r="B5430" s="430">
        <v>1</v>
      </c>
      <c r="C5430" s="430" t="s">
        <v>4310</v>
      </c>
      <c r="D5430" s="430" t="s">
        <v>3844</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4309</v>
      </c>
      <c r="B5431" s="430">
        <v>1</v>
      </c>
      <c r="C5431" s="430" t="s">
        <v>4310</v>
      </c>
      <c r="D5431" s="430" t="s">
        <v>3846</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4309</v>
      </c>
      <c r="B5432" s="430">
        <v>1</v>
      </c>
      <c r="C5432" s="430" t="s">
        <v>4310</v>
      </c>
      <c r="D5432" s="430" t="s">
        <v>3848</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4309</v>
      </c>
      <c r="B5433" s="430">
        <v>1</v>
      </c>
      <c r="C5433" s="430" t="s">
        <v>4310</v>
      </c>
      <c r="D5433" s="430" t="s">
        <v>3850</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4309</v>
      </c>
      <c r="B5434" s="430">
        <v>1</v>
      </c>
      <c r="C5434" s="430" t="s">
        <v>4310</v>
      </c>
      <c r="D5434" s="430" t="s">
        <v>3852</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4309</v>
      </c>
      <c r="B5435" s="430">
        <v>1</v>
      </c>
      <c r="C5435" s="430" t="s">
        <v>4310</v>
      </c>
      <c r="D5435" s="430" t="s">
        <v>4142</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4309</v>
      </c>
      <c r="B5436" s="430">
        <v>1</v>
      </c>
      <c r="C5436" s="430" t="s">
        <v>4310</v>
      </c>
      <c r="D5436" s="430" t="s">
        <v>3854</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4309</v>
      </c>
      <c r="B5437" s="430">
        <v>1</v>
      </c>
      <c r="C5437" s="430" t="s">
        <v>4310</v>
      </c>
      <c r="D5437" s="430" t="s">
        <v>3856</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4309</v>
      </c>
      <c r="B5438" s="430">
        <v>1</v>
      </c>
      <c r="C5438" s="430" t="s">
        <v>4310</v>
      </c>
      <c r="D5438" s="430" t="s">
        <v>3858</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4309</v>
      </c>
      <c r="B5439" s="430">
        <v>1</v>
      </c>
      <c r="C5439" s="430" t="s">
        <v>4310</v>
      </c>
      <c r="D5439" s="430" t="s">
        <v>3860</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4309</v>
      </c>
      <c r="B5440" s="430">
        <v>1</v>
      </c>
      <c r="C5440" s="430" t="s">
        <v>4310</v>
      </c>
      <c r="D5440" s="430" t="s">
        <v>3862</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4311</v>
      </c>
      <c r="B5441" s="430">
        <v>1</v>
      </c>
      <c r="C5441" s="430" t="s">
        <v>4312</v>
      </c>
      <c r="D5441" s="430" t="s">
        <v>3765</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4311</v>
      </c>
      <c r="B5442" s="430">
        <v>1</v>
      </c>
      <c r="C5442" s="430" t="s">
        <v>4312</v>
      </c>
      <c r="D5442" s="430" t="s">
        <v>3767</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4311</v>
      </c>
      <c r="B5443" s="430">
        <v>1</v>
      </c>
      <c r="C5443" s="430" t="s">
        <v>4312</v>
      </c>
      <c r="D5443" s="430" t="s">
        <v>3769</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4311</v>
      </c>
      <c r="B5444" s="430">
        <v>1</v>
      </c>
      <c r="C5444" s="430" t="s">
        <v>4312</v>
      </c>
      <c r="D5444" s="430" t="s">
        <v>4137</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4311</v>
      </c>
      <c r="B5445" s="430">
        <v>1</v>
      </c>
      <c r="C5445" s="430" t="s">
        <v>4312</v>
      </c>
      <c r="D5445" s="430" t="s">
        <v>3771</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4311</v>
      </c>
      <c r="B5446" s="430">
        <v>1</v>
      </c>
      <c r="C5446" s="430" t="s">
        <v>4312</v>
      </c>
      <c r="D5446" s="430" t="s">
        <v>3773</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4311</v>
      </c>
      <c r="B5447" s="430">
        <v>1</v>
      </c>
      <c r="C5447" s="430" t="s">
        <v>4312</v>
      </c>
      <c r="D5447" s="430" t="s">
        <v>485</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4311</v>
      </c>
      <c r="B5448" s="430">
        <v>1</v>
      </c>
      <c r="C5448" s="430" t="s">
        <v>4312</v>
      </c>
      <c r="D5448" s="430" t="s">
        <v>3776</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4311</v>
      </c>
      <c r="B5449" s="430">
        <v>1</v>
      </c>
      <c r="C5449" s="430" t="s">
        <v>4312</v>
      </c>
      <c r="D5449" s="430" t="s">
        <v>3778</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4311</v>
      </c>
      <c r="B5450" s="430">
        <v>1</v>
      </c>
      <c r="C5450" s="430" t="s">
        <v>4312</v>
      </c>
      <c r="D5450" s="430" t="s">
        <v>3779</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4311</v>
      </c>
      <c r="B5451" s="430">
        <v>1</v>
      </c>
      <c r="C5451" s="430" t="s">
        <v>4312</v>
      </c>
      <c r="D5451" s="430" t="s">
        <v>3781</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4311</v>
      </c>
      <c r="B5452" s="430">
        <v>1</v>
      </c>
      <c r="C5452" s="430" t="s">
        <v>4312</v>
      </c>
      <c r="D5452" s="430" t="s">
        <v>3783</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4311</v>
      </c>
      <c r="B5453" s="430">
        <v>1</v>
      </c>
      <c r="C5453" s="430" t="s">
        <v>4312</v>
      </c>
      <c r="D5453" s="430" t="s">
        <v>4138</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4311</v>
      </c>
      <c r="B5454" s="430">
        <v>1</v>
      </c>
      <c r="C5454" s="430" t="s">
        <v>4312</v>
      </c>
      <c r="D5454" s="430" t="s">
        <v>3785</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4311</v>
      </c>
      <c r="B5455" s="430">
        <v>1</v>
      </c>
      <c r="C5455" s="430" t="s">
        <v>4312</v>
      </c>
      <c r="D5455" s="430" t="s">
        <v>3787</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4311</v>
      </c>
      <c r="B5456" s="430">
        <v>1</v>
      </c>
      <c r="C5456" s="430" t="s">
        <v>4312</v>
      </c>
      <c r="D5456" s="430" t="s">
        <v>3789</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4311</v>
      </c>
      <c r="B5457" s="430">
        <v>1</v>
      </c>
      <c r="C5457" s="430" t="s">
        <v>4312</v>
      </c>
      <c r="D5457" s="430" t="s">
        <v>3791</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4311</v>
      </c>
      <c r="B5458" s="430">
        <v>1</v>
      </c>
      <c r="C5458" s="430" t="s">
        <v>4312</v>
      </c>
      <c r="D5458" s="430" t="s">
        <v>3793</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4311</v>
      </c>
      <c r="B5459" s="430">
        <v>1</v>
      </c>
      <c r="C5459" s="430" t="s">
        <v>4312</v>
      </c>
      <c r="D5459" s="430" t="s">
        <v>3795</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4311</v>
      </c>
      <c r="B5460" s="430">
        <v>1</v>
      </c>
      <c r="C5460" s="430" t="s">
        <v>4312</v>
      </c>
      <c r="D5460" s="430" t="s">
        <v>3797</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4311</v>
      </c>
      <c r="B5461" s="430">
        <v>1</v>
      </c>
      <c r="C5461" s="430" t="s">
        <v>4312</v>
      </c>
      <c r="D5461" s="430" t="s">
        <v>3799</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4311</v>
      </c>
      <c r="B5462" s="430">
        <v>1</v>
      </c>
      <c r="C5462" s="430" t="s">
        <v>4312</v>
      </c>
      <c r="D5462" s="430" t="s">
        <v>3801</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4311</v>
      </c>
      <c r="B5463" s="430">
        <v>1</v>
      </c>
      <c r="C5463" s="430" t="s">
        <v>4312</v>
      </c>
      <c r="D5463" s="430" t="s">
        <v>3803</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4311</v>
      </c>
      <c r="B5464" s="430">
        <v>1</v>
      </c>
      <c r="C5464" s="430" t="s">
        <v>4312</v>
      </c>
      <c r="D5464" s="430" t="s">
        <v>3805</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4311</v>
      </c>
      <c r="B5465" s="430">
        <v>1</v>
      </c>
      <c r="C5465" s="430" t="s">
        <v>4312</v>
      </c>
      <c r="D5465" s="430" t="s">
        <v>3807</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4311</v>
      </c>
      <c r="B5466" s="430">
        <v>1</v>
      </c>
      <c r="C5466" s="430" t="s">
        <v>4312</v>
      </c>
      <c r="D5466" s="430" t="s">
        <v>3809</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4311</v>
      </c>
      <c r="B5467" s="430">
        <v>1</v>
      </c>
      <c r="C5467" s="430" t="s">
        <v>4312</v>
      </c>
      <c r="D5467" s="430" t="s">
        <v>3811</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4311</v>
      </c>
      <c r="B5468" s="430">
        <v>1</v>
      </c>
      <c r="C5468" s="430" t="s">
        <v>4312</v>
      </c>
      <c r="D5468" s="430" t="s">
        <v>4139</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4311</v>
      </c>
      <c r="B5469" s="430">
        <v>1</v>
      </c>
      <c r="C5469" s="430" t="s">
        <v>4312</v>
      </c>
      <c r="D5469" s="430" t="s">
        <v>3813</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4311</v>
      </c>
      <c r="B5470" s="430">
        <v>1</v>
      </c>
      <c r="C5470" s="430" t="s">
        <v>4312</v>
      </c>
      <c r="D5470" s="430" t="s">
        <v>3815</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4311</v>
      </c>
      <c r="B5471" s="430">
        <v>1</v>
      </c>
      <c r="C5471" s="430" t="s">
        <v>4312</v>
      </c>
      <c r="D5471" s="430" t="s">
        <v>3817</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4311</v>
      </c>
      <c r="B5472" s="430">
        <v>1</v>
      </c>
      <c r="C5472" s="430" t="s">
        <v>4312</v>
      </c>
      <c r="D5472" s="430" t="s">
        <v>3819</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4311</v>
      </c>
      <c r="B5473" s="430">
        <v>1</v>
      </c>
      <c r="C5473" s="430" t="s">
        <v>4312</v>
      </c>
      <c r="D5473" s="430" t="s">
        <v>521</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4311</v>
      </c>
      <c r="B5474" s="430">
        <v>1</v>
      </c>
      <c r="C5474" s="430" t="s">
        <v>4312</v>
      </c>
      <c r="D5474" s="430" t="s">
        <v>3822</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4311</v>
      </c>
      <c r="B5475" s="430">
        <v>1</v>
      </c>
      <c r="C5475" s="430" t="s">
        <v>4312</v>
      </c>
      <c r="D5475" s="430" t="s">
        <v>3824</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4311</v>
      </c>
      <c r="B5476" s="430">
        <v>1</v>
      </c>
      <c r="C5476" s="430" t="s">
        <v>4312</v>
      </c>
      <c r="D5476" s="430" t="s">
        <v>3826</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4311</v>
      </c>
      <c r="B5477" s="430">
        <v>1</v>
      </c>
      <c r="C5477" s="430" t="s">
        <v>4312</v>
      </c>
      <c r="D5477" s="430" t="s">
        <v>3828</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4311</v>
      </c>
      <c r="B5478" s="430">
        <v>1</v>
      </c>
      <c r="C5478" s="430" t="s">
        <v>4312</v>
      </c>
      <c r="D5478" s="430" t="s">
        <v>3830</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4311</v>
      </c>
      <c r="B5479" s="430">
        <v>1</v>
      </c>
      <c r="C5479" s="430" t="s">
        <v>4312</v>
      </c>
      <c r="D5479" s="430" t="s">
        <v>3832</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4311</v>
      </c>
      <c r="B5480" s="430">
        <v>1</v>
      </c>
      <c r="C5480" s="430" t="s">
        <v>4312</v>
      </c>
      <c r="D5480" s="430" t="s">
        <v>3834</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4311</v>
      </c>
      <c r="B5481" s="430">
        <v>1</v>
      </c>
      <c r="C5481" s="430" t="s">
        <v>4312</v>
      </c>
      <c r="D5481" s="430" t="s">
        <v>3836</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4311</v>
      </c>
      <c r="B5482" s="430">
        <v>1</v>
      </c>
      <c r="C5482" s="430" t="s">
        <v>4312</v>
      </c>
      <c r="D5482" s="430" t="s">
        <v>3838</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4311</v>
      </c>
      <c r="B5483" s="430">
        <v>1</v>
      </c>
      <c r="C5483" s="430" t="s">
        <v>4312</v>
      </c>
      <c r="D5483" s="430" t="s">
        <v>4140</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4311</v>
      </c>
      <c r="B5484" s="430">
        <v>1</v>
      </c>
      <c r="C5484" s="430" t="s">
        <v>4312</v>
      </c>
      <c r="D5484" s="430" t="s">
        <v>3840</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4311</v>
      </c>
      <c r="B5485" s="430">
        <v>1</v>
      </c>
      <c r="C5485" s="430" t="s">
        <v>4312</v>
      </c>
      <c r="D5485" s="430" t="s">
        <v>3842</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4311</v>
      </c>
      <c r="B5486" s="430">
        <v>1</v>
      </c>
      <c r="C5486" s="430" t="s">
        <v>4312</v>
      </c>
      <c r="D5486" s="430" t="s">
        <v>3844</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4311</v>
      </c>
      <c r="B5487" s="430">
        <v>1</v>
      </c>
      <c r="C5487" s="430" t="s">
        <v>4312</v>
      </c>
      <c r="D5487" s="430" t="s">
        <v>3846</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4311</v>
      </c>
      <c r="B5488" s="430">
        <v>1</v>
      </c>
      <c r="C5488" s="430" t="s">
        <v>4312</v>
      </c>
      <c r="D5488" s="430" t="s">
        <v>3848</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4311</v>
      </c>
      <c r="B5489" s="430">
        <v>1</v>
      </c>
      <c r="C5489" s="430" t="s">
        <v>4312</v>
      </c>
      <c r="D5489" s="430" t="s">
        <v>3850</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4311</v>
      </c>
      <c r="B5490" s="430">
        <v>1</v>
      </c>
      <c r="C5490" s="430" t="s">
        <v>4312</v>
      </c>
      <c r="D5490" s="430" t="s">
        <v>3852</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4311</v>
      </c>
      <c r="B5491" s="430">
        <v>1</v>
      </c>
      <c r="C5491" s="430" t="s">
        <v>4312</v>
      </c>
      <c r="D5491" s="430" t="s">
        <v>4142</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4311</v>
      </c>
      <c r="B5492" s="430">
        <v>1</v>
      </c>
      <c r="C5492" s="430" t="s">
        <v>4312</v>
      </c>
      <c r="D5492" s="430" t="s">
        <v>3854</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4311</v>
      </c>
      <c r="B5493" s="430">
        <v>1</v>
      </c>
      <c r="C5493" s="430" t="s">
        <v>4312</v>
      </c>
      <c r="D5493" s="430" t="s">
        <v>3856</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4311</v>
      </c>
      <c r="B5494" s="430">
        <v>1</v>
      </c>
      <c r="C5494" s="430" t="s">
        <v>4312</v>
      </c>
      <c r="D5494" s="430" t="s">
        <v>3858</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4311</v>
      </c>
      <c r="B5495" s="430">
        <v>1</v>
      </c>
      <c r="C5495" s="430" t="s">
        <v>4312</v>
      </c>
      <c r="D5495" s="430" t="s">
        <v>3860</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4311</v>
      </c>
      <c r="B5496" s="430">
        <v>1</v>
      </c>
      <c r="C5496" s="430" t="s">
        <v>4312</v>
      </c>
      <c r="D5496" s="430" t="s">
        <v>3862</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4313</v>
      </c>
      <c r="B5497" s="430">
        <v>1</v>
      </c>
      <c r="C5497" s="430" t="s">
        <v>4314</v>
      </c>
      <c r="D5497" s="430" t="s">
        <v>3765</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4313</v>
      </c>
      <c r="B5498" s="430">
        <v>1</v>
      </c>
      <c r="C5498" s="430" t="s">
        <v>4314</v>
      </c>
      <c r="D5498" s="430" t="s">
        <v>3767</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4313</v>
      </c>
      <c r="B5499" s="430">
        <v>1</v>
      </c>
      <c r="C5499" s="430" t="s">
        <v>4314</v>
      </c>
      <c r="D5499" s="430" t="s">
        <v>3769</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4313</v>
      </c>
      <c r="B5500" s="430">
        <v>1</v>
      </c>
      <c r="C5500" s="430" t="s">
        <v>4314</v>
      </c>
      <c r="D5500" s="430" t="s">
        <v>4137</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4313</v>
      </c>
      <c r="B5501" s="430">
        <v>1</v>
      </c>
      <c r="C5501" s="430" t="s">
        <v>4314</v>
      </c>
      <c r="D5501" s="430" t="s">
        <v>3771</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4313</v>
      </c>
      <c r="B5502" s="430">
        <v>1</v>
      </c>
      <c r="C5502" s="430" t="s">
        <v>4314</v>
      </c>
      <c r="D5502" s="430" t="s">
        <v>3773</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4313</v>
      </c>
      <c r="B5503" s="430">
        <v>1</v>
      </c>
      <c r="C5503" s="430" t="s">
        <v>4314</v>
      </c>
      <c r="D5503" s="430" t="s">
        <v>485</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4313</v>
      </c>
      <c r="B5504" s="430">
        <v>1</v>
      </c>
      <c r="C5504" s="430" t="s">
        <v>4314</v>
      </c>
      <c r="D5504" s="430" t="s">
        <v>3776</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4313</v>
      </c>
      <c r="B5505" s="430">
        <v>1</v>
      </c>
      <c r="C5505" s="430" t="s">
        <v>4314</v>
      </c>
      <c r="D5505" s="430" t="s">
        <v>3778</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4313</v>
      </c>
      <c r="B5506" s="430">
        <v>1</v>
      </c>
      <c r="C5506" s="430" t="s">
        <v>4314</v>
      </c>
      <c r="D5506" s="430" t="s">
        <v>3779</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4313</v>
      </c>
      <c r="B5507" s="430">
        <v>1</v>
      </c>
      <c r="C5507" s="430" t="s">
        <v>4314</v>
      </c>
      <c r="D5507" s="430" t="s">
        <v>3781</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4313</v>
      </c>
      <c r="B5508" s="430">
        <v>1</v>
      </c>
      <c r="C5508" s="430" t="s">
        <v>4314</v>
      </c>
      <c r="D5508" s="430" t="s">
        <v>4197</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4313</v>
      </c>
      <c r="B5509" s="430">
        <v>1</v>
      </c>
      <c r="C5509" s="430" t="s">
        <v>4314</v>
      </c>
      <c r="D5509" s="430" t="s">
        <v>3783</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4313</v>
      </c>
      <c r="B5510" s="430">
        <v>1</v>
      </c>
      <c r="C5510" s="430" t="s">
        <v>4314</v>
      </c>
      <c r="D5510" s="430" t="s">
        <v>4138</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4313</v>
      </c>
      <c r="B5511" s="430">
        <v>1</v>
      </c>
      <c r="C5511" s="430" t="s">
        <v>4314</v>
      </c>
      <c r="D5511" s="430" t="s">
        <v>3785</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4313</v>
      </c>
      <c r="B5512" s="430">
        <v>1</v>
      </c>
      <c r="C5512" s="430" t="s">
        <v>4314</v>
      </c>
      <c r="D5512" s="430" t="s">
        <v>3787</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4313</v>
      </c>
      <c r="B5513" s="430">
        <v>1</v>
      </c>
      <c r="C5513" s="430" t="s">
        <v>4314</v>
      </c>
      <c r="D5513" s="430" t="s">
        <v>3789</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4313</v>
      </c>
      <c r="B5514" s="430">
        <v>1</v>
      </c>
      <c r="C5514" s="430" t="s">
        <v>4314</v>
      </c>
      <c r="D5514" s="430" t="s">
        <v>3791</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4313</v>
      </c>
      <c r="B5515" s="430">
        <v>1</v>
      </c>
      <c r="C5515" s="430" t="s">
        <v>4314</v>
      </c>
      <c r="D5515" s="430" t="s">
        <v>3793</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4313</v>
      </c>
      <c r="B5516" s="430">
        <v>1</v>
      </c>
      <c r="C5516" s="430" t="s">
        <v>4314</v>
      </c>
      <c r="D5516" s="430" t="s">
        <v>3795</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4313</v>
      </c>
      <c r="B5517" s="430">
        <v>1</v>
      </c>
      <c r="C5517" s="430" t="s">
        <v>4314</v>
      </c>
      <c r="D5517" s="430" t="s">
        <v>3797</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4313</v>
      </c>
      <c r="B5518" s="430">
        <v>1</v>
      </c>
      <c r="C5518" s="430" t="s">
        <v>4314</v>
      </c>
      <c r="D5518" s="430" t="s">
        <v>3799</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4313</v>
      </c>
      <c r="B5519" s="430">
        <v>1</v>
      </c>
      <c r="C5519" s="430" t="s">
        <v>4314</v>
      </c>
      <c r="D5519" s="430" t="s">
        <v>3801</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4313</v>
      </c>
      <c r="B5520" s="430">
        <v>1</v>
      </c>
      <c r="C5520" s="430" t="s">
        <v>4314</v>
      </c>
      <c r="D5520" s="430" t="s">
        <v>3803</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4313</v>
      </c>
      <c r="B5521" s="430">
        <v>1</v>
      </c>
      <c r="C5521" s="430" t="s">
        <v>4314</v>
      </c>
      <c r="D5521" s="430" t="s">
        <v>3805</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4313</v>
      </c>
      <c r="B5522" s="430">
        <v>1</v>
      </c>
      <c r="C5522" s="430" t="s">
        <v>4314</v>
      </c>
      <c r="D5522" s="430" t="s">
        <v>4198</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4313</v>
      </c>
      <c r="B5523" s="430">
        <v>1</v>
      </c>
      <c r="C5523" s="430" t="s">
        <v>4314</v>
      </c>
      <c r="D5523" s="430" t="s">
        <v>3807</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4313</v>
      </c>
      <c r="B5524" s="430">
        <v>1</v>
      </c>
      <c r="C5524" s="430" t="s">
        <v>4314</v>
      </c>
      <c r="D5524" s="430" t="s">
        <v>3809</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4313</v>
      </c>
      <c r="B5525" s="430">
        <v>1</v>
      </c>
      <c r="C5525" s="430" t="s">
        <v>4314</v>
      </c>
      <c r="D5525" s="430" t="s">
        <v>3811</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4313</v>
      </c>
      <c r="B5526" s="430">
        <v>1</v>
      </c>
      <c r="C5526" s="430" t="s">
        <v>4314</v>
      </c>
      <c r="D5526" s="430" t="s">
        <v>4139</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4313</v>
      </c>
      <c r="B5527" s="430">
        <v>1</v>
      </c>
      <c r="C5527" s="430" t="s">
        <v>4314</v>
      </c>
      <c r="D5527" s="430" t="s">
        <v>3813</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4313</v>
      </c>
      <c r="B5528" s="430">
        <v>1</v>
      </c>
      <c r="C5528" s="430" t="s">
        <v>4314</v>
      </c>
      <c r="D5528" s="430" t="s">
        <v>3815</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4313</v>
      </c>
      <c r="B5529" s="430">
        <v>1</v>
      </c>
      <c r="C5529" s="430" t="s">
        <v>4314</v>
      </c>
      <c r="D5529" s="430" t="s">
        <v>3817</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4313</v>
      </c>
      <c r="B5530" s="430">
        <v>1</v>
      </c>
      <c r="C5530" s="430" t="s">
        <v>4314</v>
      </c>
      <c r="D5530" s="430" t="s">
        <v>3819</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4313</v>
      </c>
      <c r="B5531" s="430">
        <v>1</v>
      </c>
      <c r="C5531" s="430" t="s">
        <v>4314</v>
      </c>
      <c r="D5531" s="430" t="s">
        <v>521</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4313</v>
      </c>
      <c r="B5532" s="430">
        <v>1</v>
      </c>
      <c r="C5532" s="430" t="s">
        <v>4314</v>
      </c>
      <c r="D5532" s="430" t="s">
        <v>3822</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4313</v>
      </c>
      <c r="B5533" s="430">
        <v>1</v>
      </c>
      <c r="C5533" s="430" t="s">
        <v>4314</v>
      </c>
      <c r="D5533" s="430" t="s">
        <v>3824</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4313</v>
      </c>
      <c r="B5534" s="430">
        <v>1</v>
      </c>
      <c r="C5534" s="430" t="s">
        <v>4314</v>
      </c>
      <c r="D5534" s="430" t="s">
        <v>3826</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4313</v>
      </c>
      <c r="B5535" s="430">
        <v>1</v>
      </c>
      <c r="C5535" s="430" t="s">
        <v>4314</v>
      </c>
      <c r="D5535" s="430" t="s">
        <v>3828</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4313</v>
      </c>
      <c r="B5536" s="430">
        <v>1</v>
      </c>
      <c r="C5536" s="430" t="s">
        <v>4314</v>
      </c>
      <c r="D5536" s="430" t="s">
        <v>3830</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4313</v>
      </c>
      <c r="B5537" s="430">
        <v>1</v>
      </c>
      <c r="C5537" s="430" t="s">
        <v>4314</v>
      </c>
      <c r="D5537" s="430" t="s">
        <v>3832</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4313</v>
      </c>
      <c r="B5538" s="430">
        <v>1</v>
      </c>
      <c r="C5538" s="430" t="s">
        <v>4314</v>
      </c>
      <c r="D5538" s="430" t="s">
        <v>3834</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4313</v>
      </c>
      <c r="B5539" s="430">
        <v>1</v>
      </c>
      <c r="C5539" s="430" t="s">
        <v>4314</v>
      </c>
      <c r="D5539" s="430" t="s">
        <v>3836</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4313</v>
      </c>
      <c r="B5540" s="430">
        <v>1</v>
      </c>
      <c r="C5540" s="430" t="s">
        <v>4314</v>
      </c>
      <c r="D5540" s="430" t="s">
        <v>3838</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4313</v>
      </c>
      <c r="B5541" s="430">
        <v>1</v>
      </c>
      <c r="C5541" s="430" t="s">
        <v>4314</v>
      </c>
      <c r="D5541" s="430" t="s">
        <v>4140</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4313</v>
      </c>
      <c r="B5542" s="430">
        <v>1</v>
      </c>
      <c r="C5542" s="430" t="s">
        <v>4314</v>
      </c>
      <c r="D5542" s="430" t="s">
        <v>4199</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4313</v>
      </c>
      <c r="B5543" s="430">
        <v>1</v>
      </c>
      <c r="C5543" s="430" t="s">
        <v>4314</v>
      </c>
      <c r="D5543" s="430" t="s">
        <v>3840</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4313</v>
      </c>
      <c r="B5544" s="430">
        <v>1</v>
      </c>
      <c r="C5544" s="430" t="s">
        <v>4314</v>
      </c>
      <c r="D5544" s="430" t="s">
        <v>3842</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4313</v>
      </c>
      <c r="B5545" s="430">
        <v>1</v>
      </c>
      <c r="C5545" s="430" t="s">
        <v>4314</v>
      </c>
      <c r="D5545" s="430" t="s">
        <v>3844</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4313</v>
      </c>
      <c r="B5546" s="430">
        <v>1</v>
      </c>
      <c r="C5546" s="430" t="s">
        <v>4314</v>
      </c>
      <c r="D5546" s="430" t="s">
        <v>3846</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4313</v>
      </c>
      <c r="B5547" s="430">
        <v>1</v>
      </c>
      <c r="C5547" s="430" t="s">
        <v>4314</v>
      </c>
      <c r="D5547" s="430" t="s">
        <v>3848</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4313</v>
      </c>
      <c r="B5548" s="430">
        <v>1</v>
      </c>
      <c r="C5548" s="430" t="s">
        <v>4314</v>
      </c>
      <c r="D5548" s="430" t="s">
        <v>3850</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4313</v>
      </c>
      <c r="B5549" s="430">
        <v>1</v>
      </c>
      <c r="C5549" s="430" t="s">
        <v>4314</v>
      </c>
      <c r="D5549" s="430" t="s">
        <v>3852</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4313</v>
      </c>
      <c r="B5550" s="430">
        <v>1</v>
      </c>
      <c r="C5550" s="430" t="s">
        <v>4314</v>
      </c>
      <c r="D5550" s="430" t="s">
        <v>4142</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4313</v>
      </c>
      <c r="B5551" s="430">
        <v>1</v>
      </c>
      <c r="C5551" s="430" t="s">
        <v>4314</v>
      </c>
      <c r="D5551" s="430" t="s">
        <v>3854</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4313</v>
      </c>
      <c r="B5552" s="430">
        <v>1</v>
      </c>
      <c r="C5552" s="430" t="s">
        <v>4314</v>
      </c>
      <c r="D5552" s="430" t="s">
        <v>3856</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4313</v>
      </c>
      <c r="B5553" s="430">
        <v>1</v>
      </c>
      <c r="C5553" s="430" t="s">
        <v>4314</v>
      </c>
      <c r="D5553" s="430" t="s">
        <v>3858</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4313</v>
      </c>
      <c r="B5554" s="430">
        <v>1</v>
      </c>
      <c r="C5554" s="430" t="s">
        <v>4314</v>
      </c>
      <c r="D5554" s="430" t="s">
        <v>3860</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4313</v>
      </c>
      <c r="B5555" s="430">
        <v>1</v>
      </c>
      <c r="C5555" s="430" t="s">
        <v>4314</v>
      </c>
      <c r="D5555" s="430" t="s">
        <v>3862</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4315</v>
      </c>
      <c r="B5556" s="430">
        <v>1</v>
      </c>
      <c r="C5556" s="430" t="s">
        <v>4316</v>
      </c>
      <c r="D5556" s="430" t="s">
        <v>3765</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4315</v>
      </c>
      <c r="B5557" s="430">
        <v>1</v>
      </c>
      <c r="C5557" s="430" t="s">
        <v>4316</v>
      </c>
      <c r="D5557" s="430" t="s">
        <v>3767</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4315</v>
      </c>
      <c r="B5558" s="430">
        <v>1</v>
      </c>
      <c r="C5558" s="430" t="s">
        <v>4316</v>
      </c>
      <c r="D5558" s="430" t="s">
        <v>3769</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4315</v>
      </c>
      <c r="B5559" s="430">
        <v>1</v>
      </c>
      <c r="C5559" s="430" t="s">
        <v>4316</v>
      </c>
      <c r="D5559" s="430" t="s">
        <v>4137</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4315</v>
      </c>
      <c r="B5560" s="430">
        <v>1</v>
      </c>
      <c r="C5560" s="430" t="s">
        <v>4316</v>
      </c>
      <c r="D5560" s="430" t="s">
        <v>3771</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4315</v>
      </c>
      <c r="B5561" s="430">
        <v>1</v>
      </c>
      <c r="C5561" s="430" t="s">
        <v>4316</v>
      </c>
      <c r="D5561" s="430" t="s">
        <v>3773</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4315</v>
      </c>
      <c r="B5562" s="430">
        <v>1</v>
      </c>
      <c r="C5562" s="430" t="s">
        <v>4316</v>
      </c>
      <c r="D5562" s="430" t="s">
        <v>485</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4315</v>
      </c>
      <c r="B5563" s="430">
        <v>1</v>
      </c>
      <c r="C5563" s="430" t="s">
        <v>4316</v>
      </c>
      <c r="D5563" s="430" t="s">
        <v>3776</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4315</v>
      </c>
      <c r="B5564" s="430">
        <v>1</v>
      </c>
      <c r="C5564" s="430" t="s">
        <v>4316</v>
      </c>
      <c r="D5564" s="430" t="s">
        <v>3778</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4315</v>
      </c>
      <c r="B5565" s="430">
        <v>1</v>
      </c>
      <c r="C5565" s="430" t="s">
        <v>4316</v>
      </c>
      <c r="D5565" s="430" t="s">
        <v>3779</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4315</v>
      </c>
      <c r="B5566" s="430">
        <v>1</v>
      </c>
      <c r="C5566" s="430" t="s">
        <v>4316</v>
      </c>
      <c r="D5566" s="430" t="s">
        <v>3781</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4315</v>
      </c>
      <c r="B5567" s="430">
        <v>1</v>
      </c>
      <c r="C5567" s="430" t="s">
        <v>4316</v>
      </c>
      <c r="D5567" s="430" t="s">
        <v>4197</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4315</v>
      </c>
      <c r="B5568" s="430">
        <v>1</v>
      </c>
      <c r="C5568" s="430" t="s">
        <v>4316</v>
      </c>
      <c r="D5568" s="430" t="s">
        <v>3783</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4315</v>
      </c>
      <c r="B5569" s="430">
        <v>1</v>
      </c>
      <c r="C5569" s="430" t="s">
        <v>4316</v>
      </c>
      <c r="D5569" s="430" t="s">
        <v>4138</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4315</v>
      </c>
      <c r="B5570" s="430">
        <v>1</v>
      </c>
      <c r="C5570" s="430" t="s">
        <v>4316</v>
      </c>
      <c r="D5570" s="430" t="s">
        <v>3785</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4315</v>
      </c>
      <c r="B5571" s="430">
        <v>1</v>
      </c>
      <c r="C5571" s="430" t="s">
        <v>4316</v>
      </c>
      <c r="D5571" s="430" t="s">
        <v>3787</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4315</v>
      </c>
      <c r="B5572" s="430">
        <v>1</v>
      </c>
      <c r="C5572" s="430" t="s">
        <v>4316</v>
      </c>
      <c r="D5572" s="430" t="s">
        <v>3789</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4315</v>
      </c>
      <c r="B5573" s="430">
        <v>1</v>
      </c>
      <c r="C5573" s="430" t="s">
        <v>4316</v>
      </c>
      <c r="D5573" s="430" t="s">
        <v>3791</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4315</v>
      </c>
      <c r="B5574" s="430">
        <v>1</v>
      </c>
      <c r="C5574" s="430" t="s">
        <v>4316</v>
      </c>
      <c r="D5574" s="430" t="s">
        <v>3793</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4315</v>
      </c>
      <c r="B5575" s="430">
        <v>1</v>
      </c>
      <c r="C5575" s="430" t="s">
        <v>4316</v>
      </c>
      <c r="D5575" s="430" t="s">
        <v>3795</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4315</v>
      </c>
      <c r="B5576" s="430">
        <v>1</v>
      </c>
      <c r="C5576" s="430" t="s">
        <v>4316</v>
      </c>
      <c r="D5576" s="430" t="s">
        <v>3797</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4315</v>
      </c>
      <c r="B5577" s="430">
        <v>1</v>
      </c>
      <c r="C5577" s="430" t="s">
        <v>4316</v>
      </c>
      <c r="D5577" s="430" t="s">
        <v>3799</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4315</v>
      </c>
      <c r="B5578" s="430">
        <v>1</v>
      </c>
      <c r="C5578" s="430" t="s">
        <v>4316</v>
      </c>
      <c r="D5578" s="430" t="s">
        <v>3801</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4315</v>
      </c>
      <c r="B5579" s="430">
        <v>1</v>
      </c>
      <c r="C5579" s="430" t="s">
        <v>4316</v>
      </c>
      <c r="D5579" s="430" t="s">
        <v>3803</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4315</v>
      </c>
      <c r="B5580" s="430">
        <v>1</v>
      </c>
      <c r="C5580" s="430" t="s">
        <v>4316</v>
      </c>
      <c r="D5580" s="430" t="s">
        <v>3805</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4315</v>
      </c>
      <c r="B5581" s="430">
        <v>1</v>
      </c>
      <c r="C5581" s="430" t="s">
        <v>4316</v>
      </c>
      <c r="D5581" s="430" t="s">
        <v>4198</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4315</v>
      </c>
      <c r="B5582" s="430">
        <v>1</v>
      </c>
      <c r="C5582" s="430" t="s">
        <v>4316</v>
      </c>
      <c r="D5582" s="430" t="s">
        <v>3807</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4315</v>
      </c>
      <c r="B5583" s="430">
        <v>1</v>
      </c>
      <c r="C5583" s="430" t="s">
        <v>4316</v>
      </c>
      <c r="D5583" s="430" t="s">
        <v>3809</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4315</v>
      </c>
      <c r="B5584" s="430">
        <v>1</v>
      </c>
      <c r="C5584" s="430" t="s">
        <v>4316</v>
      </c>
      <c r="D5584" s="430" t="s">
        <v>3811</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4315</v>
      </c>
      <c r="B5585" s="430">
        <v>1</v>
      </c>
      <c r="C5585" s="430" t="s">
        <v>4316</v>
      </c>
      <c r="D5585" s="430" t="s">
        <v>4139</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4315</v>
      </c>
      <c r="B5586" s="430">
        <v>1</v>
      </c>
      <c r="C5586" s="430" t="s">
        <v>4316</v>
      </c>
      <c r="D5586" s="430" t="s">
        <v>3813</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4315</v>
      </c>
      <c r="B5587" s="430">
        <v>1</v>
      </c>
      <c r="C5587" s="430" t="s">
        <v>4316</v>
      </c>
      <c r="D5587" s="430" t="s">
        <v>3815</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4315</v>
      </c>
      <c r="B5588" s="430">
        <v>1</v>
      </c>
      <c r="C5588" s="430" t="s">
        <v>4316</v>
      </c>
      <c r="D5588" s="430" t="s">
        <v>3817</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4315</v>
      </c>
      <c r="B5589" s="430">
        <v>1</v>
      </c>
      <c r="C5589" s="430" t="s">
        <v>4316</v>
      </c>
      <c r="D5589" s="430" t="s">
        <v>3819</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4315</v>
      </c>
      <c r="B5590" s="430">
        <v>1</v>
      </c>
      <c r="C5590" s="430" t="s">
        <v>4316</v>
      </c>
      <c r="D5590" s="430" t="s">
        <v>521</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4315</v>
      </c>
      <c r="B5591" s="430">
        <v>1</v>
      </c>
      <c r="C5591" s="430" t="s">
        <v>4316</v>
      </c>
      <c r="D5591" s="430" t="s">
        <v>3822</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4315</v>
      </c>
      <c r="B5592" s="430">
        <v>1</v>
      </c>
      <c r="C5592" s="430" t="s">
        <v>4316</v>
      </c>
      <c r="D5592" s="430" t="s">
        <v>3824</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4315</v>
      </c>
      <c r="B5593" s="430">
        <v>1</v>
      </c>
      <c r="C5593" s="430" t="s">
        <v>4316</v>
      </c>
      <c r="D5593" s="430" t="s">
        <v>3826</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4315</v>
      </c>
      <c r="B5594" s="430">
        <v>1</v>
      </c>
      <c r="C5594" s="430" t="s">
        <v>4316</v>
      </c>
      <c r="D5594" s="430" t="s">
        <v>3828</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4315</v>
      </c>
      <c r="B5595" s="430">
        <v>1</v>
      </c>
      <c r="C5595" s="430" t="s">
        <v>4316</v>
      </c>
      <c r="D5595" s="430" t="s">
        <v>3830</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4315</v>
      </c>
      <c r="B5596" s="430">
        <v>1</v>
      </c>
      <c r="C5596" s="430" t="s">
        <v>4316</v>
      </c>
      <c r="D5596" s="430" t="s">
        <v>3832</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4315</v>
      </c>
      <c r="B5597" s="430">
        <v>1</v>
      </c>
      <c r="C5597" s="430" t="s">
        <v>4316</v>
      </c>
      <c r="D5597" s="430" t="s">
        <v>3834</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4315</v>
      </c>
      <c r="B5598" s="430">
        <v>1</v>
      </c>
      <c r="C5598" s="430" t="s">
        <v>4316</v>
      </c>
      <c r="D5598" s="430" t="s">
        <v>3836</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4315</v>
      </c>
      <c r="B5599" s="430">
        <v>1</v>
      </c>
      <c r="C5599" s="430" t="s">
        <v>4316</v>
      </c>
      <c r="D5599" s="430" t="s">
        <v>3838</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4315</v>
      </c>
      <c r="B5600" s="430">
        <v>1</v>
      </c>
      <c r="C5600" s="430" t="s">
        <v>4316</v>
      </c>
      <c r="D5600" s="430" t="s">
        <v>4140</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4315</v>
      </c>
      <c r="B5601" s="430">
        <v>1</v>
      </c>
      <c r="C5601" s="430" t="s">
        <v>4316</v>
      </c>
      <c r="D5601" s="430" t="s">
        <v>4199</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4315</v>
      </c>
      <c r="B5602" s="430">
        <v>1</v>
      </c>
      <c r="C5602" s="430" t="s">
        <v>4316</v>
      </c>
      <c r="D5602" s="430" t="s">
        <v>3840</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4315</v>
      </c>
      <c r="B5603" s="430">
        <v>1</v>
      </c>
      <c r="C5603" s="430" t="s">
        <v>4316</v>
      </c>
      <c r="D5603" s="430" t="s">
        <v>3842</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4315</v>
      </c>
      <c r="B5604" s="430">
        <v>1</v>
      </c>
      <c r="C5604" s="430" t="s">
        <v>4316</v>
      </c>
      <c r="D5604" s="430" t="s">
        <v>3844</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4315</v>
      </c>
      <c r="B5605" s="430">
        <v>1</v>
      </c>
      <c r="C5605" s="430" t="s">
        <v>4316</v>
      </c>
      <c r="D5605" s="430" t="s">
        <v>3846</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4315</v>
      </c>
      <c r="B5606" s="430">
        <v>1</v>
      </c>
      <c r="C5606" s="430" t="s">
        <v>4316</v>
      </c>
      <c r="D5606" s="430" t="s">
        <v>3848</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4315</v>
      </c>
      <c r="B5607" s="430">
        <v>1</v>
      </c>
      <c r="C5607" s="430" t="s">
        <v>4316</v>
      </c>
      <c r="D5607" s="430" t="s">
        <v>3850</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4315</v>
      </c>
      <c r="B5608" s="430">
        <v>1</v>
      </c>
      <c r="C5608" s="430" t="s">
        <v>4316</v>
      </c>
      <c r="D5608" s="430" t="s">
        <v>3852</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4315</v>
      </c>
      <c r="B5609" s="430">
        <v>1</v>
      </c>
      <c r="C5609" s="430" t="s">
        <v>4316</v>
      </c>
      <c r="D5609" s="430" t="s">
        <v>4142</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4315</v>
      </c>
      <c r="B5610" s="430">
        <v>1</v>
      </c>
      <c r="C5610" s="430" t="s">
        <v>4316</v>
      </c>
      <c r="D5610" s="430" t="s">
        <v>3854</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4315</v>
      </c>
      <c r="B5611" s="430">
        <v>1</v>
      </c>
      <c r="C5611" s="430" t="s">
        <v>4316</v>
      </c>
      <c r="D5611" s="430" t="s">
        <v>3856</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4315</v>
      </c>
      <c r="B5612" s="430">
        <v>1</v>
      </c>
      <c r="C5612" s="430" t="s">
        <v>4316</v>
      </c>
      <c r="D5612" s="430" t="s">
        <v>3858</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4315</v>
      </c>
      <c r="B5613" s="430">
        <v>1</v>
      </c>
      <c r="C5613" s="430" t="s">
        <v>4316</v>
      </c>
      <c r="D5613" s="430" t="s">
        <v>3860</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4315</v>
      </c>
      <c r="B5614" s="430">
        <v>1</v>
      </c>
      <c r="C5614" s="430" t="s">
        <v>4316</v>
      </c>
      <c r="D5614" s="430" t="s">
        <v>3862</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4317</v>
      </c>
      <c r="B5615" s="430">
        <v>1</v>
      </c>
      <c r="C5615" s="430" t="s">
        <v>4318</v>
      </c>
      <c r="D5615" s="430" t="s">
        <v>3765</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4317</v>
      </c>
      <c r="B5616" s="430">
        <v>1</v>
      </c>
      <c r="C5616" s="430" t="s">
        <v>4318</v>
      </c>
      <c r="D5616" s="430" t="s">
        <v>3767</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4317</v>
      </c>
      <c r="B5617" s="430">
        <v>1</v>
      </c>
      <c r="C5617" s="430" t="s">
        <v>4318</v>
      </c>
      <c r="D5617" s="430" t="s">
        <v>3769</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4317</v>
      </c>
      <c r="B5618" s="430">
        <v>1</v>
      </c>
      <c r="C5618" s="430" t="s">
        <v>4318</v>
      </c>
      <c r="D5618" s="430" t="s">
        <v>4137</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4317</v>
      </c>
      <c r="B5619" s="430">
        <v>1</v>
      </c>
      <c r="C5619" s="430" t="s">
        <v>4318</v>
      </c>
      <c r="D5619" s="430" t="s">
        <v>3771</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4317</v>
      </c>
      <c r="B5620" s="430">
        <v>1</v>
      </c>
      <c r="C5620" s="430" t="s">
        <v>4318</v>
      </c>
      <c r="D5620" s="430" t="s">
        <v>3773</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4317</v>
      </c>
      <c r="B5621" s="430">
        <v>1</v>
      </c>
      <c r="C5621" s="430" t="s">
        <v>4318</v>
      </c>
      <c r="D5621" s="430" t="s">
        <v>485</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4317</v>
      </c>
      <c r="B5622" s="430">
        <v>1</v>
      </c>
      <c r="C5622" s="430" t="s">
        <v>4318</v>
      </c>
      <c r="D5622" s="430" t="s">
        <v>3776</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4317</v>
      </c>
      <c r="B5623" s="430">
        <v>1</v>
      </c>
      <c r="C5623" s="430" t="s">
        <v>4318</v>
      </c>
      <c r="D5623" s="430" t="s">
        <v>3778</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4317</v>
      </c>
      <c r="B5624" s="430">
        <v>1</v>
      </c>
      <c r="C5624" s="430" t="s">
        <v>4318</v>
      </c>
      <c r="D5624" s="430" t="s">
        <v>3779</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4317</v>
      </c>
      <c r="B5625" s="430">
        <v>1</v>
      </c>
      <c r="C5625" s="430" t="s">
        <v>4318</v>
      </c>
      <c r="D5625" s="430" t="s">
        <v>3781</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4317</v>
      </c>
      <c r="B5626" s="430">
        <v>1</v>
      </c>
      <c r="C5626" s="430" t="s">
        <v>4318</v>
      </c>
      <c r="D5626" s="430" t="s">
        <v>4197</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4317</v>
      </c>
      <c r="B5627" s="430">
        <v>1</v>
      </c>
      <c r="C5627" s="430" t="s">
        <v>4318</v>
      </c>
      <c r="D5627" s="430" t="s">
        <v>3783</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4317</v>
      </c>
      <c r="B5628" s="430">
        <v>1</v>
      </c>
      <c r="C5628" s="430" t="s">
        <v>4318</v>
      </c>
      <c r="D5628" s="430" t="s">
        <v>4138</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4317</v>
      </c>
      <c r="B5629" s="430">
        <v>1</v>
      </c>
      <c r="C5629" s="430" t="s">
        <v>4318</v>
      </c>
      <c r="D5629" s="430" t="s">
        <v>3785</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4317</v>
      </c>
      <c r="B5630" s="430">
        <v>1</v>
      </c>
      <c r="C5630" s="430" t="s">
        <v>4318</v>
      </c>
      <c r="D5630" s="430" t="s">
        <v>3787</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4317</v>
      </c>
      <c r="B5631" s="430">
        <v>1</v>
      </c>
      <c r="C5631" s="430" t="s">
        <v>4318</v>
      </c>
      <c r="D5631" s="430" t="s">
        <v>3789</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4317</v>
      </c>
      <c r="B5632" s="430">
        <v>1</v>
      </c>
      <c r="C5632" s="430" t="s">
        <v>4318</v>
      </c>
      <c r="D5632" s="430" t="s">
        <v>3791</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4317</v>
      </c>
      <c r="B5633" s="430">
        <v>1</v>
      </c>
      <c r="C5633" s="430" t="s">
        <v>4318</v>
      </c>
      <c r="D5633" s="430" t="s">
        <v>3793</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4317</v>
      </c>
      <c r="B5634" s="430">
        <v>1</v>
      </c>
      <c r="C5634" s="430" t="s">
        <v>4318</v>
      </c>
      <c r="D5634" s="430" t="s">
        <v>3795</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4317</v>
      </c>
      <c r="B5635" s="430">
        <v>1</v>
      </c>
      <c r="C5635" s="430" t="s">
        <v>4318</v>
      </c>
      <c r="D5635" s="430" t="s">
        <v>3797</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4317</v>
      </c>
      <c r="B5636" s="430">
        <v>1</v>
      </c>
      <c r="C5636" s="430" t="s">
        <v>4318</v>
      </c>
      <c r="D5636" s="430" t="s">
        <v>3799</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4317</v>
      </c>
      <c r="B5637" s="430">
        <v>1</v>
      </c>
      <c r="C5637" s="430" t="s">
        <v>4318</v>
      </c>
      <c r="D5637" s="430" t="s">
        <v>3801</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4317</v>
      </c>
      <c r="B5638" s="430">
        <v>1</v>
      </c>
      <c r="C5638" s="430" t="s">
        <v>4318</v>
      </c>
      <c r="D5638" s="430" t="s">
        <v>3803</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4317</v>
      </c>
      <c r="B5639" s="430">
        <v>1</v>
      </c>
      <c r="C5639" s="430" t="s">
        <v>4318</v>
      </c>
      <c r="D5639" s="430" t="s">
        <v>3805</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4317</v>
      </c>
      <c r="B5640" s="430">
        <v>1</v>
      </c>
      <c r="C5640" s="430" t="s">
        <v>4318</v>
      </c>
      <c r="D5640" s="430" t="s">
        <v>4198</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4317</v>
      </c>
      <c r="B5641" s="430">
        <v>1</v>
      </c>
      <c r="C5641" s="430" t="s">
        <v>4318</v>
      </c>
      <c r="D5641" s="430" t="s">
        <v>3807</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4317</v>
      </c>
      <c r="B5642" s="430">
        <v>1</v>
      </c>
      <c r="C5642" s="430" t="s">
        <v>4318</v>
      </c>
      <c r="D5642" s="430" t="s">
        <v>3809</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4317</v>
      </c>
      <c r="B5643" s="430">
        <v>1</v>
      </c>
      <c r="C5643" s="430" t="s">
        <v>4318</v>
      </c>
      <c r="D5643" s="430" t="s">
        <v>3811</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4317</v>
      </c>
      <c r="B5644" s="430">
        <v>1</v>
      </c>
      <c r="C5644" s="430" t="s">
        <v>4318</v>
      </c>
      <c r="D5644" s="430" t="s">
        <v>4139</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4317</v>
      </c>
      <c r="B5645" s="430">
        <v>1</v>
      </c>
      <c r="C5645" s="430" t="s">
        <v>4318</v>
      </c>
      <c r="D5645" s="430" t="s">
        <v>3813</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4317</v>
      </c>
      <c r="B5646" s="430">
        <v>1</v>
      </c>
      <c r="C5646" s="430" t="s">
        <v>4318</v>
      </c>
      <c r="D5646" s="430" t="s">
        <v>3815</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4317</v>
      </c>
      <c r="B5647" s="430">
        <v>1</v>
      </c>
      <c r="C5647" s="430" t="s">
        <v>4318</v>
      </c>
      <c r="D5647" s="430" t="s">
        <v>3817</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4317</v>
      </c>
      <c r="B5648" s="430">
        <v>1</v>
      </c>
      <c r="C5648" s="430" t="s">
        <v>4318</v>
      </c>
      <c r="D5648" s="430" t="s">
        <v>3819</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4317</v>
      </c>
      <c r="B5649" s="430">
        <v>1</v>
      </c>
      <c r="C5649" s="430" t="s">
        <v>4318</v>
      </c>
      <c r="D5649" s="430" t="s">
        <v>521</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4317</v>
      </c>
      <c r="B5650" s="430">
        <v>1</v>
      </c>
      <c r="C5650" s="430" t="s">
        <v>4318</v>
      </c>
      <c r="D5650" s="430" t="s">
        <v>3822</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4317</v>
      </c>
      <c r="B5651" s="430">
        <v>1</v>
      </c>
      <c r="C5651" s="430" t="s">
        <v>4318</v>
      </c>
      <c r="D5651" s="430" t="s">
        <v>3824</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4317</v>
      </c>
      <c r="B5652" s="430">
        <v>1</v>
      </c>
      <c r="C5652" s="430" t="s">
        <v>4318</v>
      </c>
      <c r="D5652" s="430" t="s">
        <v>3826</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4317</v>
      </c>
      <c r="B5653" s="430">
        <v>1</v>
      </c>
      <c r="C5653" s="430" t="s">
        <v>4318</v>
      </c>
      <c r="D5653" s="430" t="s">
        <v>3828</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4317</v>
      </c>
      <c r="B5654" s="430">
        <v>1</v>
      </c>
      <c r="C5654" s="430" t="s">
        <v>4318</v>
      </c>
      <c r="D5654" s="430" t="s">
        <v>3830</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4317</v>
      </c>
      <c r="B5655" s="430">
        <v>1</v>
      </c>
      <c r="C5655" s="430" t="s">
        <v>4318</v>
      </c>
      <c r="D5655" s="430" t="s">
        <v>3832</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4317</v>
      </c>
      <c r="B5656" s="430">
        <v>1</v>
      </c>
      <c r="C5656" s="430" t="s">
        <v>4318</v>
      </c>
      <c r="D5656" s="430" t="s">
        <v>3834</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4317</v>
      </c>
      <c r="B5657" s="430">
        <v>1</v>
      </c>
      <c r="C5657" s="430" t="s">
        <v>4318</v>
      </c>
      <c r="D5657" s="430" t="s">
        <v>3836</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4317</v>
      </c>
      <c r="B5658" s="430">
        <v>1</v>
      </c>
      <c r="C5658" s="430" t="s">
        <v>4318</v>
      </c>
      <c r="D5658" s="430" t="s">
        <v>3838</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4317</v>
      </c>
      <c r="B5659" s="430">
        <v>1</v>
      </c>
      <c r="C5659" s="430" t="s">
        <v>4318</v>
      </c>
      <c r="D5659" s="430" t="s">
        <v>4140</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4317</v>
      </c>
      <c r="B5660" s="430">
        <v>1</v>
      </c>
      <c r="C5660" s="430" t="s">
        <v>4318</v>
      </c>
      <c r="D5660" s="430" t="s">
        <v>4199</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4317</v>
      </c>
      <c r="B5661" s="430">
        <v>1</v>
      </c>
      <c r="C5661" s="430" t="s">
        <v>4318</v>
      </c>
      <c r="D5661" s="430" t="s">
        <v>3840</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4317</v>
      </c>
      <c r="B5662" s="430">
        <v>1</v>
      </c>
      <c r="C5662" s="430" t="s">
        <v>4318</v>
      </c>
      <c r="D5662" s="430" t="s">
        <v>3842</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4317</v>
      </c>
      <c r="B5663" s="430">
        <v>1</v>
      </c>
      <c r="C5663" s="430" t="s">
        <v>4318</v>
      </c>
      <c r="D5663" s="430" t="s">
        <v>3844</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4317</v>
      </c>
      <c r="B5664" s="430">
        <v>1</v>
      </c>
      <c r="C5664" s="430" t="s">
        <v>4318</v>
      </c>
      <c r="D5664" s="430" t="s">
        <v>3846</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4317</v>
      </c>
      <c r="B5665" s="430">
        <v>1</v>
      </c>
      <c r="C5665" s="430" t="s">
        <v>4318</v>
      </c>
      <c r="D5665" s="430" t="s">
        <v>3848</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4317</v>
      </c>
      <c r="B5666" s="430">
        <v>1</v>
      </c>
      <c r="C5666" s="430" t="s">
        <v>4318</v>
      </c>
      <c r="D5666" s="430" t="s">
        <v>3850</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4317</v>
      </c>
      <c r="B5667" s="430">
        <v>1</v>
      </c>
      <c r="C5667" s="430" t="s">
        <v>4318</v>
      </c>
      <c r="D5667" s="430" t="s">
        <v>3852</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4317</v>
      </c>
      <c r="B5668" s="430">
        <v>1</v>
      </c>
      <c r="C5668" s="430" t="s">
        <v>4318</v>
      </c>
      <c r="D5668" s="430" t="s">
        <v>4142</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4317</v>
      </c>
      <c r="B5669" s="430">
        <v>1</v>
      </c>
      <c r="C5669" s="430" t="s">
        <v>4318</v>
      </c>
      <c r="D5669" s="430" t="s">
        <v>3854</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4317</v>
      </c>
      <c r="B5670" s="430">
        <v>1</v>
      </c>
      <c r="C5670" s="430" t="s">
        <v>4318</v>
      </c>
      <c r="D5670" s="430" t="s">
        <v>3856</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4317</v>
      </c>
      <c r="B5671" s="430">
        <v>1</v>
      </c>
      <c r="C5671" s="430" t="s">
        <v>4318</v>
      </c>
      <c r="D5671" s="430" t="s">
        <v>3858</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4317</v>
      </c>
      <c r="B5672" s="430">
        <v>1</v>
      </c>
      <c r="C5672" s="430" t="s">
        <v>4318</v>
      </c>
      <c r="D5672" s="430" t="s">
        <v>3860</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4317</v>
      </c>
      <c r="B5673" s="430">
        <v>1</v>
      </c>
      <c r="C5673" s="430" t="s">
        <v>4318</v>
      </c>
      <c r="D5673" s="430" t="s">
        <v>3862</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4319</v>
      </c>
      <c r="B5674" s="430">
        <v>1</v>
      </c>
      <c r="C5674" s="430" t="s">
        <v>4320</v>
      </c>
      <c r="D5674" s="430" t="s">
        <v>3765</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4319</v>
      </c>
      <c r="B5675" s="430">
        <v>1</v>
      </c>
      <c r="C5675" s="430" t="s">
        <v>4320</v>
      </c>
      <c r="D5675" s="430" t="s">
        <v>3767</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4319</v>
      </c>
      <c r="B5676" s="430">
        <v>1</v>
      </c>
      <c r="C5676" s="430" t="s">
        <v>4320</v>
      </c>
      <c r="D5676" s="430" t="s">
        <v>3769</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4319</v>
      </c>
      <c r="B5677" s="430">
        <v>1</v>
      </c>
      <c r="C5677" s="430" t="s">
        <v>4320</v>
      </c>
      <c r="D5677" s="430" t="s">
        <v>4137</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4319</v>
      </c>
      <c r="B5678" s="430">
        <v>1</v>
      </c>
      <c r="C5678" s="430" t="s">
        <v>4320</v>
      </c>
      <c r="D5678" s="430" t="s">
        <v>3771</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4319</v>
      </c>
      <c r="B5679" s="430">
        <v>1</v>
      </c>
      <c r="C5679" s="430" t="s">
        <v>4320</v>
      </c>
      <c r="D5679" s="430" t="s">
        <v>3773</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4319</v>
      </c>
      <c r="B5680" s="430">
        <v>1</v>
      </c>
      <c r="C5680" s="430" t="s">
        <v>4320</v>
      </c>
      <c r="D5680" s="430" t="s">
        <v>485</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4319</v>
      </c>
      <c r="B5681" s="430">
        <v>1</v>
      </c>
      <c r="C5681" s="430" t="s">
        <v>4320</v>
      </c>
      <c r="D5681" s="430" t="s">
        <v>3776</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4319</v>
      </c>
      <c r="B5682" s="430">
        <v>1</v>
      </c>
      <c r="C5682" s="430" t="s">
        <v>4320</v>
      </c>
      <c r="D5682" s="430" t="s">
        <v>3778</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4319</v>
      </c>
      <c r="B5683" s="430">
        <v>1</v>
      </c>
      <c r="C5683" s="430" t="s">
        <v>4320</v>
      </c>
      <c r="D5683" s="430" t="s">
        <v>3779</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4319</v>
      </c>
      <c r="B5684" s="430">
        <v>1</v>
      </c>
      <c r="C5684" s="430" t="s">
        <v>4320</v>
      </c>
      <c r="D5684" s="430" t="s">
        <v>3781</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4319</v>
      </c>
      <c r="B5685" s="430">
        <v>1</v>
      </c>
      <c r="C5685" s="430" t="s">
        <v>4320</v>
      </c>
      <c r="D5685" s="430" t="s">
        <v>4197</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4319</v>
      </c>
      <c r="B5686" s="430">
        <v>1</v>
      </c>
      <c r="C5686" s="430" t="s">
        <v>4320</v>
      </c>
      <c r="D5686" s="430" t="s">
        <v>3783</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4319</v>
      </c>
      <c r="B5687" s="430">
        <v>1</v>
      </c>
      <c r="C5687" s="430" t="s">
        <v>4320</v>
      </c>
      <c r="D5687" s="430" t="s">
        <v>4138</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4319</v>
      </c>
      <c r="B5688" s="430">
        <v>1</v>
      </c>
      <c r="C5688" s="430" t="s">
        <v>4320</v>
      </c>
      <c r="D5688" s="430" t="s">
        <v>3785</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4319</v>
      </c>
      <c r="B5689" s="430">
        <v>1</v>
      </c>
      <c r="C5689" s="430" t="s">
        <v>4320</v>
      </c>
      <c r="D5689" s="430" t="s">
        <v>3787</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4319</v>
      </c>
      <c r="B5690" s="430">
        <v>1</v>
      </c>
      <c r="C5690" s="430" t="s">
        <v>4320</v>
      </c>
      <c r="D5690" s="430" t="s">
        <v>3789</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4319</v>
      </c>
      <c r="B5691" s="430">
        <v>1</v>
      </c>
      <c r="C5691" s="430" t="s">
        <v>4320</v>
      </c>
      <c r="D5691" s="430" t="s">
        <v>3791</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4319</v>
      </c>
      <c r="B5692" s="430">
        <v>1</v>
      </c>
      <c r="C5692" s="430" t="s">
        <v>4320</v>
      </c>
      <c r="D5692" s="430" t="s">
        <v>3793</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4319</v>
      </c>
      <c r="B5693" s="430">
        <v>1</v>
      </c>
      <c r="C5693" s="430" t="s">
        <v>4320</v>
      </c>
      <c r="D5693" s="430" t="s">
        <v>3795</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4319</v>
      </c>
      <c r="B5694" s="430">
        <v>1</v>
      </c>
      <c r="C5694" s="430" t="s">
        <v>4320</v>
      </c>
      <c r="D5694" s="430" t="s">
        <v>3797</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4319</v>
      </c>
      <c r="B5695" s="430">
        <v>1</v>
      </c>
      <c r="C5695" s="430" t="s">
        <v>4320</v>
      </c>
      <c r="D5695" s="430" t="s">
        <v>3799</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4319</v>
      </c>
      <c r="B5696" s="430">
        <v>1</v>
      </c>
      <c r="C5696" s="430" t="s">
        <v>4320</v>
      </c>
      <c r="D5696" s="430" t="s">
        <v>3801</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4319</v>
      </c>
      <c r="B5697" s="430">
        <v>1</v>
      </c>
      <c r="C5697" s="430" t="s">
        <v>4320</v>
      </c>
      <c r="D5697" s="430" t="s">
        <v>3803</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4319</v>
      </c>
      <c r="B5698" s="430">
        <v>1</v>
      </c>
      <c r="C5698" s="430" t="s">
        <v>4320</v>
      </c>
      <c r="D5698" s="430" t="s">
        <v>3805</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4319</v>
      </c>
      <c r="B5699" s="430">
        <v>1</v>
      </c>
      <c r="C5699" s="430" t="s">
        <v>4320</v>
      </c>
      <c r="D5699" s="430" t="s">
        <v>4198</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4319</v>
      </c>
      <c r="B5700" s="430">
        <v>1</v>
      </c>
      <c r="C5700" s="430" t="s">
        <v>4320</v>
      </c>
      <c r="D5700" s="430" t="s">
        <v>3807</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4319</v>
      </c>
      <c r="B5701" s="430">
        <v>1</v>
      </c>
      <c r="C5701" s="430" t="s">
        <v>4320</v>
      </c>
      <c r="D5701" s="430" t="s">
        <v>3809</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4319</v>
      </c>
      <c r="B5702" s="430">
        <v>1</v>
      </c>
      <c r="C5702" s="430" t="s">
        <v>4320</v>
      </c>
      <c r="D5702" s="430" t="s">
        <v>3811</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4319</v>
      </c>
      <c r="B5703" s="430">
        <v>1</v>
      </c>
      <c r="C5703" s="430" t="s">
        <v>4320</v>
      </c>
      <c r="D5703" s="430" t="s">
        <v>4139</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4319</v>
      </c>
      <c r="B5704" s="430">
        <v>1</v>
      </c>
      <c r="C5704" s="430" t="s">
        <v>4320</v>
      </c>
      <c r="D5704" s="430" t="s">
        <v>3813</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4319</v>
      </c>
      <c r="B5705" s="430">
        <v>1</v>
      </c>
      <c r="C5705" s="430" t="s">
        <v>4320</v>
      </c>
      <c r="D5705" s="430" t="s">
        <v>3815</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4319</v>
      </c>
      <c r="B5706" s="430">
        <v>1</v>
      </c>
      <c r="C5706" s="430" t="s">
        <v>4320</v>
      </c>
      <c r="D5706" s="430" t="s">
        <v>3817</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4319</v>
      </c>
      <c r="B5707" s="430">
        <v>1</v>
      </c>
      <c r="C5707" s="430" t="s">
        <v>4320</v>
      </c>
      <c r="D5707" s="430" t="s">
        <v>3819</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4319</v>
      </c>
      <c r="B5708" s="430">
        <v>1</v>
      </c>
      <c r="C5708" s="430" t="s">
        <v>4320</v>
      </c>
      <c r="D5708" s="430" t="s">
        <v>521</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4319</v>
      </c>
      <c r="B5709" s="430">
        <v>1</v>
      </c>
      <c r="C5709" s="430" t="s">
        <v>4320</v>
      </c>
      <c r="D5709" s="430" t="s">
        <v>3822</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4319</v>
      </c>
      <c r="B5710" s="430">
        <v>1</v>
      </c>
      <c r="C5710" s="430" t="s">
        <v>4320</v>
      </c>
      <c r="D5710" s="430" t="s">
        <v>3824</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4319</v>
      </c>
      <c r="B5711" s="430">
        <v>1</v>
      </c>
      <c r="C5711" s="430" t="s">
        <v>4320</v>
      </c>
      <c r="D5711" s="430" t="s">
        <v>3826</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4319</v>
      </c>
      <c r="B5712" s="430">
        <v>1</v>
      </c>
      <c r="C5712" s="430" t="s">
        <v>4320</v>
      </c>
      <c r="D5712" s="430" t="s">
        <v>3828</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4319</v>
      </c>
      <c r="B5713" s="430">
        <v>1</v>
      </c>
      <c r="C5713" s="430" t="s">
        <v>4320</v>
      </c>
      <c r="D5713" s="430" t="s">
        <v>3830</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4319</v>
      </c>
      <c r="B5714" s="430">
        <v>1</v>
      </c>
      <c r="C5714" s="430" t="s">
        <v>4320</v>
      </c>
      <c r="D5714" s="430" t="s">
        <v>3832</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4319</v>
      </c>
      <c r="B5715" s="430">
        <v>1</v>
      </c>
      <c r="C5715" s="430" t="s">
        <v>4320</v>
      </c>
      <c r="D5715" s="430" t="s">
        <v>3834</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4319</v>
      </c>
      <c r="B5716" s="430">
        <v>1</v>
      </c>
      <c r="C5716" s="430" t="s">
        <v>4320</v>
      </c>
      <c r="D5716" s="430" t="s">
        <v>3836</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4319</v>
      </c>
      <c r="B5717" s="430">
        <v>1</v>
      </c>
      <c r="C5717" s="430" t="s">
        <v>4320</v>
      </c>
      <c r="D5717" s="430" t="s">
        <v>3838</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4319</v>
      </c>
      <c r="B5718" s="430">
        <v>1</v>
      </c>
      <c r="C5718" s="430" t="s">
        <v>4320</v>
      </c>
      <c r="D5718" s="430" t="s">
        <v>4140</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4319</v>
      </c>
      <c r="B5719" s="430">
        <v>1</v>
      </c>
      <c r="C5719" s="430" t="s">
        <v>4320</v>
      </c>
      <c r="D5719" s="430" t="s">
        <v>4199</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4319</v>
      </c>
      <c r="B5720" s="430">
        <v>1</v>
      </c>
      <c r="C5720" s="430" t="s">
        <v>4320</v>
      </c>
      <c r="D5720" s="430" t="s">
        <v>3840</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4319</v>
      </c>
      <c r="B5721" s="430">
        <v>1</v>
      </c>
      <c r="C5721" s="430" t="s">
        <v>4320</v>
      </c>
      <c r="D5721" s="430" t="s">
        <v>3842</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4319</v>
      </c>
      <c r="B5722" s="430">
        <v>1</v>
      </c>
      <c r="C5722" s="430" t="s">
        <v>4320</v>
      </c>
      <c r="D5722" s="430" t="s">
        <v>3844</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4319</v>
      </c>
      <c r="B5723" s="430">
        <v>1</v>
      </c>
      <c r="C5723" s="430" t="s">
        <v>4320</v>
      </c>
      <c r="D5723" s="430" t="s">
        <v>3846</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4319</v>
      </c>
      <c r="B5724" s="430">
        <v>1</v>
      </c>
      <c r="C5724" s="430" t="s">
        <v>4320</v>
      </c>
      <c r="D5724" s="430" t="s">
        <v>3848</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4319</v>
      </c>
      <c r="B5725" s="430">
        <v>1</v>
      </c>
      <c r="C5725" s="430" t="s">
        <v>4320</v>
      </c>
      <c r="D5725" s="430" t="s">
        <v>3850</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4319</v>
      </c>
      <c r="B5726" s="430">
        <v>1</v>
      </c>
      <c r="C5726" s="430" t="s">
        <v>4320</v>
      </c>
      <c r="D5726" s="430" t="s">
        <v>3852</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4319</v>
      </c>
      <c r="B5727" s="430">
        <v>1</v>
      </c>
      <c r="C5727" s="430" t="s">
        <v>4320</v>
      </c>
      <c r="D5727" s="430" t="s">
        <v>4142</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4319</v>
      </c>
      <c r="B5728" s="430">
        <v>1</v>
      </c>
      <c r="C5728" s="430" t="s">
        <v>4320</v>
      </c>
      <c r="D5728" s="430" t="s">
        <v>3854</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4319</v>
      </c>
      <c r="B5729" s="430">
        <v>1</v>
      </c>
      <c r="C5729" s="430" t="s">
        <v>4320</v>
      </c>
      <c r="D5729" s="430" t="s">
        <v>3856</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4319</v>
      </c>
      <c r="B5730" s="430">
        <v>1</v>
      </c>
      <c r="C5730" s="430" t="s">
        <v>4320</v>
      </c>
      <c r="D5730" s="430" t="s">
        <v>3858</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4319</v>
      </c>
      <c r="B5731" s="430">
        <v>1</v>
      </c>
      <c r="C5731" s="430" t="s">
        <v>4320</v>
      </c>
      <c r="D5731" s="430" t="s">
        <v>3860</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4319</v>
      </c>
      <c r="B5732" s="430">
        <v>1</v>
      </c>
      <c r="C5732" s="430" t="s">
        <v>4320</v>
      </c>
      <c r="D5732" s="430" t="s">
        <v>3862</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4321</v>
      </c>
      <c r="B5733" s="430">
        <v>1</v>
      </c>
      <c r="C5733" s="430" t="s">
        <v>4322</v>
      </c>
      <c r="D5733" s="430" t="s">
        <v>3765</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4321</v>
      </c>
      <c r="B5734" s="430">
        <v>1</v>
      </c>
      <c r="C5734" s="430" t="s">
        <v>4322</v>
      </c>
      <c r="D5734" s="430" t="s">
        <v>3767</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4321</v>
      </c>
      <c r="B5735" s="430">
        <v>1</v>
      </c>
      <c r="C5735" s="430" t="s">
        <v>4322</v>
      </c>
      <c r="D5735" s="430" t="s">
        <v>3769</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4321</v>
      </c>
      <c r="B5736" s="430">
        <v>1</v>
      </c>
      <c r="C5736" s="430" t="s">
        <v>4322</v>
      </c>
      <c r="D5736" s="430" t="s">
        <v>4137</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4321</v>
      </c>
      <c r="B5737" s="430">
        <v>1</v>
      </c>
      <c r="C5737" s="430" t="s">
        <v>4322</v>
      </c>
      <c r="D5737" s="430" t="s">
        <v>3771</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4321</v>
      </c>
      <c r="B5738" s="430">
        <v>1</v>
      </c>
      <c r="C5738" s="430" t="s">
        <v>4322</v>
      </c>
      <c r="D5738" s="430" t="s">
        <v>3773</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4321</v>
      </c>
      <c r="B5739" s="430">
        <v>1</v>
      </c>
      <c r="C5739" s="430" t="s">
        <v>4322</v>
      </c>
      <c r="D5739" s="430" t="s">
        <v>485</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4321</v>
      </c>
      <c r="B5740" s="430">
        <v>1</v>
      </c>
      <c r="C5740" s="430" t="s">
        <v>4322</v>
      </c>
      <c r="D5740" s="430" t="s">
        <v>3776</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4321</v>
      </c>
      <c r="B5741" s="430">
        <v>1</v>
      </c>
      <c r="C5741" s="430" t="s">
        <v>4322</v>
      </c>
      <c r="D5741" s="430" t="s">
        <v>3778</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4321</v>
      </c>
      <c r="B5742" s="430">
        <v>1</v>
      </c>
      <c r="C5742" s="430" t="s">
        <v>4322</v>
      </c>
      <c r="D5742" s="430" t="s">
        <v>3779</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4321</v>
      </c>
      <c r="B5743" s="430">
        <v>1</v>
      </c>
      <c r="C5743" s="430" t="s">
        <v>4322</v>
      </c>
      <c r="D5743" s="430" t="s">
        <v>3781</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4321</v>
      </c>
      <c r="B5744" s="430">
        <v>1</v>
      </c>
      <c r="C5744" s="430" t="s">
        <v>4322</v>
      </c>
      <c r="D5744" s="430" t="s">
        <v>3783</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4321</v>
      </c>
      <c r="B5745" s="430">
        <v>1</v>
      </c>
      <c r="C5745" s="430" t="s">
        <v>4322</v>
      </c>
      <c r="D5745" s="430" t="s">
        <v>4138</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4321</v>
      </c>
      <c r="B5746" s="430">
        <v>1</v>
      </c>
      <c r="C5746" s="430" t="s">
        <v>4322</v>
      </c>
      <c r="D5746" s="430" t="s">
        <v>3785</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4321</v>
      </c>
      <c r="B5747" s="430">
        <v>1</v>
      </c>
      <c r="C5747" s="430" t="s">
        <v>4322</v>
      </c>
      <c r="D5747" s="430" t="s">
        <v>3787</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4321</v>
      </c>
      <c r="B5748" s="430">
        <v>1</v>
      </c>
      <c r="C5748" s="430" t="s">
        <v>4322</v>
      </c>
      <c r="D5748" s="430" t="s">
        <v>3789</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4321</v>
      </c>
      <c r="B5749" s="430">
        <v>1</v>
      </c>
      <c r="C5749" s="430" t="s">
        <v>4322</v>
      </c>
      <c r="D5749" s="430" t="s">
        <v>3791</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4321</v>
      </c>
      <c r="B5750" s="430">
        <v>1</v>
      </c>
      <c r="C5750" s="430" t="s">
        <v>4322</v>
      </c>
      <c r="D5750" s="430" t="s">
        <v>3793</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4321</v>
      </c>
      <c r="B5751" s="430">
        <v>1</v>
      </c>
      <c r="C5751" s="430" t="s">
        <v>4322</v>
      </c>
      <c r="D5751" s="430" t="s">
        <v>3795</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4321</v>
      </c>
      <c r="B5752" s="430">
        <v>1</v>
      </c>
      <c r="C5752" s="430" t="s">
        <v>4322</v>
      </c>
      <c r="D5752" s="430" t="s">
        <v>3797</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4321</v>
      </c>
      <c r="B5753" s="430">
        <v>1</v>
      </c>
      <c r="C5753" s="430" t="s">
        <v>4322</v>
      </c>
      <c r="D5753" s="430" t="s">
        <v>3799</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4321</v>
      </c>
      <c r="B5754" s="430">
        <v>1</v>
      </c>
      <c r="C5754" s="430" t="s">
        <v>4322</v>
      </c>
      <c r="D5754" s="430" t="s">
        <v>3801</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4321</v>
      </c>
      <c r="B5755" s="430">
        <v>1</v>
      </c>
      <c r="C5755" s="430" t="s">
        <v>4322</v>
      </c>
      <c r="D5755" s="430" t="s">
        <v>3803</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4321</v>
      </c>
      <c r="B5756" s="430">
        <v>1</v>
      </c>
      <c r="C5756" s="430" t="s">
        <v>4322</v>
      </c>
      <c r="D5756" s="430" t="s">
        <v>3805</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4321</v>
      </c>
      <c r="B5757" s="430">
        <v>1</v>
      </c>
      <c r="C5757" s="430" t="s">
        <v>4322</v>
      </c>
      <c r="D5757" s="430" t="s">
        <v>3807</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4321</v>
      </c>
      <c r="B5758" s="430">
        <v>1</v>
      </c>
      <c r="C5758" s="430" t="s">
        <v>4322</v>
      </c>
      <c r="D5758" s="430" t="s">
        <v>3809</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4321</v>
      </c>
      <c r="B5759" s="430">
        <v>1</v>
      </c>
      <c r="C5759" s="430" t="s">
        <v>4322</v>
      </c>
      <c r="D5759" s="430" t="s">
        <v>3811</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4321</v>
      </c>
      <c r="B5760" s="430">
        <v>1</v>
      </c>
      <c r="C5760" s="430" t="s">
        <v>4322</v>
      </c>
      <c r="D5760" s="430" t="s">
        <v>4139</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4321</v>
      </c>
      <c r="B5761" s="430">
        <v>1</v>
      </c>
      <c r="C5761" s="430" t="s">
        <v>4322</v>
      </c>
      <c r="D5761" s="430" t="s">
        <v>3813</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4321</v>
      </c>
      <c r="B5762" s="430">
        <v>1</v>
      </c>
      <c r="C5762" s="430" t="s">
        <v>4322</v>
      </c>
      <c r="D5762" s="430" t="s">
        <v>3815</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4321</v>
      </c>
      <c r="B5763" s="430">
        <v>1</v>
      </c>
      <c r="C5763" s="430" t="s">
        <v>4322</v>
      </c>
      <c r="D5763" s="430" t="s">
        <v>3817</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4321</v>
      </c>
      <c r="B5764" s="430">
        <v>1</v>
      </c>
      <c r="C5764" s="430" t="s">
        <v>4322</v>
      </c>
      <c r="D5764" s="430" t="s">
        <v>3819</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4321</v>
      </c>
      <c r="B5765" s="430">
        <v>1</v>
      </c>
      <c r="C5765" s="430" t="s">
        <v>4322</v>
      </c>
      <c r="D5765" s="430" t="s">
        <v>521</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4321</v>
      </c>
      <c r="B5766" s="430">
        <v>1</v>
      </c>
      <c r="C5766" s="430" t="s">
        <v>4322</v>
      </c>
      <c r="D5766" s="430" t="s">
        <v>3822</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4321</v>
      </c>
      <c r="B5767" s="430">
        <v>1</v>
      </c>
      <c r="C5767" s="430" t="s">
        <v>4322</v>
      </c>
      <c r="D5767" s="430" t="s">
        <v>3824</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4321</v>
      </c>
      <c r="B5768" s="430">
        <v>1</v>
      </c>
      <c r="C5768" s="430" t="s">
        <v>4322</v>
      </c>
      <c r="D5768" s="430" t="s">
        <v>3826</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4321</v>
      </c>
      <c r="B5769" s="430">
        <v>1</v>
      </c>
      <c r="C5769" s="430" t="s">
        <v>4322</v>
      </c>
      <c r="D5769" s="430" t="s">
        <v>3828</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4321</v>
      </c>
      <c r="B5770" s="430">
        <v>1</v>
      </c>
      <c r="C5770" s="430" t="s">
        <v>4322</v>
      </c>
      <c r="D5770" s="430" t="s">
        <v>3830</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4321</v>
      </c>
      <c r="B5771" s="430">
        <v>1</v>
      </c>
      <c r="C5771" s="430" t="s">
        <v>4322</v>
      </c>
      <c r="D5771" s="430" t="s">
        <v>4192</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4321</v>
      </c>
      <c r="B5772" s="430">
        <v>1</v>
      </c>
      <c r="C5772" s="430" t="s">
        <v>4322</v>
      </c>
      <c r="D5772" s="430" t="s">
        <v>3832</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4321</v>
      </c>
      <c r="B5773" s="430">
        <v>1</v>
      </c>
      <c r="C5773" s="430" t="s">
        <v>4322</v>
      </c>
      <c r="D5773" s="430" t="s">
        <v>3834</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4321</v>
      </c>
      <c r="B5774" s="430">
        <v>1</v>
      </c>
      <c r="C5774" s="430" t="s">
        <v>4322</v>
      </c>
      <c r="D5774" s="430" t="s">
        <v>3836</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4321</v>
      </c>
      <c r="B5775" s="430">
        <v>1</v>
      </c>
      <c r="C5775" s="430" t="s">
        <v>4322</v>
      </c>
      <c r="D5775" s="430" t="s">
        <v>3838</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4321</v>
      </c>
      <c r="B5776" s="430">
        <v>1</v>
      </c>
      <c r="C5776" s="430" t="s">
        <v>4322</v>
      </c>
      <c r="D5776" s="430" t="s">
        <v>4140</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4321</v>
      </c>
      <c r="B5777" s="430">
        <v>1</v>
      </c>
      <c r="C5777" s="430" t="s">
        <v>4322</v>
      </c>
      <c r="D5777" s="430" t="s">
        <v>3840</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4321</v>
      </c>
      <c r="B5778" s="430">
        <v>1</v>
      </c>
      <c r="C5778" s="430" t="s">
        <v>4322</v>
      </c>
      <c r="D5778" s="430" t="s">
        <v>3842</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4321</v>
      </c>
      <c r="B5779" s="430">
        <v>1</v>
      </c>
      <c r="C5779" s="430" t="s">
        <v>4322</v>
      </c>
      <c r="D5779" s="430" t="s">
        <v>3844</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4321</v>
      </c>
      <c r="B5780" s="430">
        <v>1</v>
      </c>
      <c r="C5780" s="430" t="s">
        <v>4322</v>
      </c>
      <c r="D5780" s="430" t="s">
        <v>3846</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4321</v>
      </c>
      <c r="B5781" s="430">
        <v>1</v>
      </c>
      <c r="C5781" s="430" t="s">
        <v>4322</v>
      </c>
      <c r="D5781" s="430" t="s">
        <v>3848</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4321</v>
      </c>
      <c r="B5782" s="430">
        <v>1</v>
      </c>
      <c r="C5782" s="430" t="s">
        <v>4322</v>
      </c>
      <c r="D5782" s="430" t="s">
        <v>4323</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4321</v>
      </c>
      <c r="B5783" s="430">
        <v>1</v>
      </c>
      <c r="C5783" s="430" t="s">
        <v>4322</v>
      </c>
      <c r="D5783" s="430" t="s">
        <v>4141</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4321</v>
      </c>
      <c r="B5784" s="430">
        <v>1</v>
      </c>
      <c r="C5784" s="430" t="s">
        <v>4322</v>
      </c>
      <c r="D5784" s="430" t="s">
        <v>4324</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4321</v>
      </c>
      <c r="B5785" s="430">
        <v>1</v>
      </c>
      <c r="C5785" s="430" t="s">
        <v>4322</v>
      </c>
      <c r="D5785" s="430" t="s">
        <v>3850</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4321</v>
      </c>
      <c r="B5786" s="430">
        <v>1</v>
      </c>
      <c r="C5786" s="430" t="s">
        <v>4322</v>
      </c>
      <c r="D5786" s="430" t="s">
        <v>3852</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4321</v>
      </c>
      <c r="B5787" s="430">
        <v>1</v>
      </c>
      <c r="C5787" s="430" t="s">
        <v>4322</v>
      </c>
      <c r="D5787" s="430" t="s">
        <v>4142</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4321</v>
      </c>
      <c r="B5788" s="430">
        <v>1</v>
      </c>
      <c r="C5788" s="430" t="s">
        <v>4322</v>
      </c>
      <c r="D5788" s="430" t="s">
        <v>3854</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4321</v>
      </c>
      <c r="B5789" s="430">
        <v>1</v>
      </c>
      <c r="C5789" s="430" t="s">
        <v>4322</v>
      </c>
      <c r="D5789" s="430" t="s">
        <v>3856</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4321</v>
      </c>
      <c r="B5790" s="430">
        <v>1</v>
      </c>
      <c r="C5790" s="430" t="s">
        <v>4322</v>
      </c>
      <c r="D5790" s="430" t="s">
        <v>3858</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4321</v>
      </c>
      <c r="B5791" s="430">
        <v>1</v>
      </c>
      <c r="C5791" s="430" t="s">
        <v>4322</v>
      </c>
      <c r="D5791" s="430" t="s">
        <v>3860</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4321</v>
      </c>
      <c r="B5792" s="430">
        <v>1</v>
      </c>
      <c r="C5792" s="430" t="s">
        <v>4322</v>
      </c>
      <c r="D5792" s="430" t="s">
        <v>3862</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4325</v>
      </c>
      <c r="B5793" s="430">
        <v>1</v>
      </c>
      <c r="C5793" s="430" t="s">
        <v>4326</v>
      </c>
      <c r="D5793" s="430" t="s">
        <v>3765</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4325</v>
      </c>
      <c r="B5794" s="430">
        <v>1</v>
      </c>
      <c r="C5794" s="430" t="s">
        <v>4326</v>
      </c>
      <c r="D5794" s="430" t="s">
        <v>3767</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4325</v>
      </c>
      <c r="B5795" s="430">
        <v>1</v>
      </c>
      <c r="C5795" s="430" t="s">
        <v>4326</v>
      </c>
      <c r="D5795" s="430" t="s">
        <v>3769</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4325</v>
      </c>
      <c r="B5796" s="430">
        <v>1</v>
      </c>
      <c r="C5796" s="430" t="s">
        <v>4326</v>
      </c>
      <c r="D5796" s="430" t="s">
        <v>4137</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4325</v>
      </c>
      <c r="B5797" s="430">
        <v>1</v>
      </c>
      <c r="C5797" s="430" t="s">
        <v>4326</v>
      </c>
      <c r="D5797" s="430" t="s">
        <v>3771</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4325</v>
      </c>
      <c r="B5798" s="430">
        <v>1</v>
      </c>
      <c r="C5798" s="430" t="s">
        <v>4326</v>
      </c>
      <c r="D5798" s="430" t="s">
        <v>3773</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4325</v>
      </c>
      <c r="B5799" s="430">
        <v>1</v>
      </c>
      <c r="C5799" s="430" t="s">
        <v>4326</v>
      </c>
      <c r="D5799" s="430" t="s">
        <v>485</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4325</v>
      </c>
      <c r="B5800" s="430">
        <v>1</v>
      </c>
      <c r="C5800" s="430" t="s">
        <v>4326</v>
      </c>
      <c r="D5800" s="430" t="s">
        <v>3776</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4325</v>
      </c>
      <c r="B5801" s="430">
        <v>1</v>
      </c>
      <c r="C5801" s="430" t="s">
        <v>4326</v>
      </c>
      <c r="D5801" s="430" t="s">
        <v>3778</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4325</v>
      </c>
      <c r="B5802" s="430">
        <v>1</v>
      </c>
      <c r="C5802" s="430" t="s">
        <v>4326</v>
      </c>
      <c r="D5802" s="430" t="s">
        <v>3779</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4325</v>
      </c>
      <c r="B5803" s="430">
        <v>1</v>
      </c>
      <c r="C5803" s="430" t="s">
        <v>4326</v>
      </c>
      <c r="D5803" s="430" t="s">
        <v>3781</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4325</v>
      </c>
      <c r="B5804" s="430">
        <v>1</v>
      </c>
      <c r="C5804" s="430" t="s">
        <v>4326</v>
      </c>
      <c r="D5804" s="430" t="s">
        <v>3783</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4325</v>
      </c>
      <c r="B5805" s="430">
        <v>1</v>
      </c>
      <c r="C5805" s="430" t="s">
        <v>4326</v>
      </c>
      <c r="D5805" s="430" t="s">
        <v>4138</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4325</v>
      </c>
      <c r="B5806" s="430">
        <v>1</v>
      </c>
      <c r="C5806" s="430" t="s">
        <v>4326</v>
      </c>
      <c r="D5806" s="430" t="s">
        <v>3785</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4325</v>
      </c>
      <c r="B5807" s="430">
        <v>1</v>
      </c>
      <c r="C5807" s="430" t="s">
        <v>4326</v>
      </c>
      <c r="D5807" s="430" t="s">
        <v>3787</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4325</v>
      </c>
      <c r="B5808" s="430">
        <v>1</v>
      </c>
      <c r="C5808" s="430" t="s">
        <v>4326</v>
      </c>
      <c r="D5808" s="430" t="s">
        <v>3789</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4325</v>
      </c>
      <c r="B5809" s="430">
        <v>1</v>
      </c>
      <c r="C5809" s="430" t="s">
        <v>4326</v>
      </c>
      <c r="D5809" s="430" t="s">
        <v>3791</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4325</v>
      </c>
      <c r="B5810" s="430">
        <v>1</v>
      </c>
      <c r="C5810" s="430" t="s">
        <v>4326</v>
      </c>
      <c r="D5810" s="430" t="s">
        <v>3793</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4325</v>
      </c>
      <c r="B5811" s="430">
        <v>1</v>
      </c>
      <c r="C5811" s="430" t="s">
        <v>4326</v>
      </c>
      <c r="D5811" s="430" t="s">
        <v>3795</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4325</v>
      </c>
      <c r="B5812" s="430">
        <v>1</v>
      </c>
      <c r="C5812" s="430" t="s">
        <v>4326</v>
      </c>
      <c r="D5812" s="430" t="s">
        <v>3797</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4325</v>
      </c>
      <c r="B5813" s="430">
        <v>1</v>
      </c>
      <c r="C5813" s="430" t="s">
        <v>4326</v>
      </c>
      <c r="D5813" s="430" t="s">
        <v>3799</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4325</v>
      </c>
      <c r="B5814" s="430">
        <v>1</v>
      </c>
      <c r="C5814" s="430" t="s">
        <v>4326</v>
      </c>
      <c r="D5814" s="430" t="s">
        <v>3801</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4325</v>
      </c>
      <c r="B5815" s="430">
        <v>1</v>
      </c>
      <c r="C5815" s="430" t="s">
        <v>4326</v>
      </c>
      <c r="D5815" s="430" t="s">
        <v>3803</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4325</v>
      </c>
      <c r="B5816" s="430">
        <v>1</v>
      </c>
      <c r="C5816" s="430" t="s">
        <v>4326</v>
      </c>
      <c r="D5816" s="430" t="s">
        <v>3805</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4325</v>
      </c>
      <c r="B5817" s="430">
        <v>1</v>
      </c>
      <c r="C5817" s="430" t="s">
        <v>4326</v>
      </c>
      <c r="D5817" s="430" t="s">
        <v>3807</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4325</v>
      </c>
      <c r="B5818" s="430">
        <v>1</v>
      </c>
      <c r="C5818" s="430" t="s">
        <v>4326</v>
      </c>
      <c r="D5818" s="430" t="s">
        <v>3809</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4325</v>
      </c>
      <c r="B5819" s="430">
        <v>1</v>
      </c>
      <c r="C5819" s="430" t="s">
        <v>4326</v>
      </c>
      <c r="D5819" s="430" t="s">
        <v>3811</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4325</v>
      </c>
      <c r="B5820" s="430">
        <v>1</v>
      </c>
      <c r="C5820" s="430" t="s">
        <v>4326</v>
      </c>
      <c r="D5820" s="430" t="s">
        <v>4139</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4325</v>
      </c>
      <c r="B5821" s="430">
        <v>1</v>
      </c>
      <c r="C5821" s="430" t="s">
        <v>4326</v>
      </c>
      <c r="D5821" s="430" t="s">
        <v>3813</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4325</v>
      </c>
      <c r="B5822" s="430">
        <v>1</v>
      </c>
      <c r="C5822" s="430" t="s">
        <v>4326</v>
      </c>
      <c r="D5822" s="430" t="s">
        <v>3815</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4325</v>
      </c>
      <c r="B5823" s="430">
        <v>1</v>
      </c>
      <c r="C5823" s="430" t="s">
        <v>4326</v>
      </c>
      <c r="D5823" s="430" t="s">
        <v>3817</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4325</v>
      </c>
      <c r="B5824" s="430">
        <v>1</v>
      </c>
      <c r="C5824" s="430" t="s">
        <v>4326</v>
      </c>
      <c r="D5824" s="430" t="s">
        <v>3819</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4325</v>
      </c>
      <c r="B5825" s="430">
        <v>1</v>
      </c>
      <c r="C5825" s="430" t="s">
        <v>4326</v>
      </c>
      <c r="D5825" s="430" t="s">
        <v>521</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4325</v>
      </c>
      <c r="B5826" s="430">
        <v>1</v>
      </c>
      <c r="C5826" s="430" t="s">
        <v>4326</v>
      </c>
      <c r="D5826" s="430" t="s">
        <v>3822</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4325</v>
      </c>
      <c r="B5827" s="430">
        <v>1</v>
      </c>
      <c r="C5827" s="430" t="s">
        <v>4326</v>
      </c>
      <c r="D5827" s="430" t="s">
        <v>3824</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4325</v>
      </c>
      <c r="B5828" s="430">
        <v>1</v>
      </c>
      <c r="C5828" s="430" t="s">
        <v>4326</v>
      </c>
      <c r="D5828" s="430" t="s">
        <v>3826</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4325</v>
      </c>
      <c r="B5829" s="430">
        <v>1</v>
      </c>
      <c r="C5829" s="430" t="s">
        <v>4326</v>
      </c>
      <c r="D5829" s="430" t="s">
        <v>3828</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4325</v>
      </c>
      <c r="B5830" s="430">
        <v>1</v>
      </c>
      <c r="C5830" s="430" t="s">
        <v>4326</v>
      </c>
      <c r="D5830" s="430" t="s">
        <v>3830</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4325</v>
      </c>
      <c r="B5831" s="430">
        <v>1</v>
      </c>
      <c r="C5831" s="430" t="s">
        <v>4326</v>
      </c>
      <c r="D5831" s="430" t="s">
        <v>4192</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4325</v>
      </c>
      <c r="B5832" s="430">
        <v>1</v>
      </c>
      <c r="C5832" s="430" t="s">
        <v>4326</v>
      </c>
      <c r="D5832" s="430" t="s">
        <v>3832</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4325</v>
      </c>
      <c r="B5833" s="430">
        <v>1</v>
      </c>
      <c r="C5833" s="430" t="s">
        <v>4326</v>
      </c>
      <c r="D5833" s="430" t="s">
        <v>3834</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4325</v>
      </c>
      <c r="B5834" s="430">
        <v>1</v>
      </c>
      <c r="C5834" s="430" t="s">
        <v>4326</v>
      </c>
      <c r="D5834" s="430" t="s">
        <v>3836</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4325</v>
      </c>
      <c r="B5835" s="430">
        <v>1</v>
      </c>
      <c r="C5835" s="430" t="s">
        <v>4326</v>
      </c>
      <c r="D5835" s="430" t="s">
        <v>3838</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4325</v>
      </c>
      <c r="B5836" s="430">
        <v>1</v>
      </c>
      <c r="C5836" s="430" t="s">
        <v>4326</v>
      </c>
      <c r="D5836" s="430" t="s">
        <v>4140</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4325</v>
      </c>
      <c r="B5837" s="430">
        <v>1</v>
      </c>
      <c r="C5837" s="430" t="s">
        <v>4326</v>
      </c>
      <c r="D5837" s="430" t="s">
        <v>3840</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4325</v>
      </c>
      <c r="B5838" s="430">
        <v>1</v>
      </c>
      <c r="C5838" s="430" t="s">
        <v>4326</v>
      </c>
      <c r="D5838" s="430" t="s">
        <v>3842</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4325</v>
      </c>
      <c r="B5839" s="430">
        <v>1</v>
      </c>
      <c r="C5839" s="430" t="s">
        <v>4326</v>
      </c>
      <c r="D5839" s="430" t="s">
        <v>3844</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4325</v>
      </c>
      <c r="B5840" s="430">
        <v>1</v>
      </c>
      <c r="C5840" s="430" t="s">
        <v>4326</v>
      </c>
      <c r="D5840" s="430" t="s">
        <v>3846</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4325</v>
      </c>
      <c r="B5841" s="430">
        <v>1</v>
      </c>
      <c r="C5841" s="430" t="s">
        <v>4326</v>
      </c>
      <c r="D5841" s="430" t="s">
        <v>3848</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4325</v>
      </c>
      <c r="B5842" s="430">
        <v>1</v>
      </c>
      <c r="C5842" s="430" t="s">
        <v>4326</v>
      </c>
      <c r="D5842" s="430" t="s">
        <v>4141</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4325</v>
      </c>
      <c r="B5843" s="430">
        <v>1</v>
      </c>
      <c r="C5843" s="430" t="s">
        <v>4326</v>
      </c>
      <c r="D5843" s="430" t="s">
        <v>4324</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4325</v>
      </c>
      <c r="B5844" s="430">
        <v>1</v>
      </c>
      <c r="C5844" s="430" t="s">
        <v>4326</v>
      </c>
      <c r="D5844" s="430" t="s">
        <v>3850</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4325</v>
      </c>
      <c r="B5845" s="430">
        <v>1</v>
      </c>
      <c r="C5845" s="430" t="s">
        <v>4326</v>
      </c>
      <c r="D5845" s="430" t="s">
        <v>3852</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4325</v>
      </c>
      <c r="B5846" s="430">
        <v>1</v>
      </c>
      <c r="C5846" s="430" t="s">
        <v>4326</v>
      </c>
      <c r="D5846" s="430" t="s">
        <v>4142</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4325</v>
      </c>
      <c r="B5847" s="430">
        <v>1</v>
      </c>
      <c r="C5847" s="430" t="s">
        <v>4326</v>
      </c>
      <c r="D5847" s="430" t="s">
        <v>3854</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4325</v>
      </c>
      <c r="B5848" s="430">
        <v>1</v>
      </c>
      <c r="C5848" s="430" t="s">
        <v>4326</v>
      </c>
      <c r="D5848" s="430" t="s">
        <v>3856</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4325</v>
      </c>
      <c r="B5849" s="430">
        <v>1</v>
      </c>
      <c r="C5849" s="430" t="s">
        <v>4326</v>
      </c>
      <c r="D5849" s="430" t="s">
        <v>3858</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4325</v>
      </c>
      <c r="B5850" s="430">
        <v>1</v>
      </c>
      <c r="C5850" s="430" t="s">
        <v>4326</v>
      </c>
      <c r="D5850" s="430" t="s">
        <v>3860</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4325</v>
      </c>
      <c r="B5851" s="430">
        <v>1</v>
      </c>
      <c r="C5851" s="430" t="s">
        <v>4326</v>
      </c>
      <c r="D5851" s="430" t="s">
        <v>3862</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4327</v>
      </c>
      <c r="B5852" s="430">
        <v>1</v>
      </c>
      <c r="C5852" s="430" t="s">
        <v>4328</v>
      </c>
      <c r="D5852" s="430" t="s">
        <v>3765</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4327</v>
      </c>
      <c r="B5853" s="430">
        <v>1</v>
      </c>
      <c r="C5853" s="430" t="s">
        <v>4328</v>
      </c>
      <c r="D5853" s="430" t="s">
        <v>3767</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4327</v>
      </c>
      <c r="B5854" s="430">
        <v>1</v>
      </c>
      <c r="C5854" s="430" t="s">
        <v>4328</v>
      </c>
      <c r="D5854" s="430" t="s">
        <v>3769</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4327</v>
      </c>
      <c r="B5855" s="430">
        <v>1</v>
      </c>
      <c r="C5855" s="430" t="s">
        <v>4328</v>
      </c>
      <c r="D5855" s="430" t="s">
        <v>4137</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4327</v>
      </c>
      <c r="B5856" s="430">
        <v>1</v>
      </c>
      <c r="C5856" s="430" t="s">
        <v>4328</v>
      </c>
      <c r="D5856" s="430" t="s">
        <v>3771</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4327</v>
      </c>
      <c r="B5857" s="430">
        <v>1</v>
      </c>
      <c r="C5857" s="430" t="s">
        <v>4328</v>
      </c>
      <c r="D5857" s="430" t="s">
        <v>3773</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4327</v>
      </c>
      <c r="B5858" s="430">
        <v>1</v>
      </c>
      <c r="C5858" s="430" t="s">
        <v>4328</v>
      </c>
      <c r="D5858" s="430" t="s">
        <v>485</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4327</v>
      </c>
      <c r="B5859" s="430">
        <v>1</v>
      </c>
      <c r="C5859" s="430" t="s">
        <v>4328</v>
      </c>
      <c r="D5859" s="430" t="s">
        <v>3776</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4327</v>
      </c>
      <c r="B5860" s="430">
        <v>1</v>
      </c>
      <c r="C5860" s="430" t="s">
        <v>4328</v>
      </c>
      <c r="D5860" s="430" t="s">
        <v>3778</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4327</v>
      </c>
      <c r="B5861" s="430">
        <v>1</v>
      </c>
      <c r="C5861" s="430" t="s">
        <v>4328</v>
      </c>
      <c r="D5861" s="430" t="s">
        <v>3779</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4327</v>
      </c>
      <c r="B5862" s="430">
        <v>1</v>
      </c>
      <c r="C5862" s="430" t="s">
        <v>4328</v>
      </c>
      <c r="D5862" s="430" t="s">
        <v>3781</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4327</v>
      </c>
      <c r="B5863" s="430">
        <v>1</v>
      </c>
      <c r="C5863" s="430" t="s">
        <v>4328</v>
      </c>
      <c r="D5863" s="430" t="s">
        <v>3783</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4327</v>
      </c>
      <c r="B5864" s="430">
        <v>1</v>
      </c>
      <c r="C5864" s="430" t="s">
        <v>4328</v>
      </c>
      <c r="D5864" s="430" t="s">
        <v>4138</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4327</v>
      </c>
      <c r="B5865" s="430">
        <v>1</v>
      </c>
      <c r="C5865" s="430" t="s">
        <v>4328</v>
      </c>
      <c r="D5865" s="430" t="s">
        <v>3785</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4327</v>
      </c>
      <c r="B5866" s="430">
        <v>1</v>
      </c>
      <c r="C5866" s="430" t="s">
        <v>4328</v>
      </c>
      <c r="D5866" s="430" t="s">
        <v>3787</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4327</v>
      </c>
      <c r="B5867" s="430">
        <v>1</v>
      </c>
      <c r="C5867" s="430" t="s">
        <v>4328</v>
      </c>
      <c r="D5867" s="430" t="s">
        <v>3789</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4327</v>
      </c>
      <c r="B5868" s="430">
        <v>1</v>
      </c>
      <c r="C5868" s="430" t="s">
        <v>4328</v>
      </c>
      <c r="D5868" s="430" t="s">
        <v>3791</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4327</v>
      </c>
      <c r="B5869" s="430">
        <v>1</v>
      </c>
      <c r="C5869" s="430" t="s">
        <v>4328</v>
      </c>
      <c r="D5869" s="430" t="s">
        <v>3793</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4327</v>
      </c>
      <c r="B5870" s="430">
        <v>1</v>
      </c>
      <c r="C5870" s="430" t="s">
        <v>4328</v>
      </c>
      <c r="D5870" s="430" t="s">
        <v>3795</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4327</v>
      </c>
      <c r="B5871" s="430">
        <v>1</v>
      </c>
      <c r="C5871" s="430" t="s">
        <v>4328</v>
      </c>
      <c r="D5871" s="430" t="s">
        <v>3797</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4327</v>
      </c>
      <c r="B5872" s="430">
        <v>1</v>
      </c>
      <c r="C5872" s="430" t="s">
        <v>4328</v>
      </c>
      <c r="D5872" s="430" t="s">
        <v>3799</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4327</v>
      </c>
      <c r="B5873" s="430">
        <v>1</v>
      </c>
      <c r="C5873" s="430" t="s">
        <v>4328</v>
      </c>
      <c r="D5873" s="430" t="s">
        <v>3801</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4327</v>
      </c>
      <c r="B5874" s="430">
        <v>1</v>
      </c>
      <c r="C5874" s="430" t="s">
        <v>4328</v>
      </c>
      <c r="D5874" s="430" t="s">
        <v>3803</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4327</v>
      </c>
      <c r="B5875" s="430">
        <v>1</v>
      </c>
      <c r="C5875" s="430" t="s">
        <v>4328</v>
      </c>
      <c r="D5875" s="430" t="s">
        <v>3805</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4327</v>
      </c>
      <c r="B5876" s="430">
        <v>1</v>
      </c>
      <c r="C5876" s="430" t="s">
        <v>4328</v>
      </c>
      <c r="D5876" s="430" t="s">
        <v>3807</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4327</v>
      </c>
      <c r="B5877" s="430">
        <v>1</v>
      </c>
      <c r="C5877" s="430" t="s">
        <v>4328</v>
      </c>
      <c r="D5877" s="430" t="s">
        <v>3809</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4327</v>
      </c>
      <c r="B5878" s="430">
        <v>1</v>
      </c>
      <c r="C5878" s="430" t="s">
        <v>4328</v>
      </c>
      <c r="D5878" s="430" t="s">
        <v>3811</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4327</v>
      </c>
      <c r="B5879" s="430">
        <v>1</v>
      </c>
      <c r="C5879" s="430" t="s">
        <v>4328</v>
      </c>
      <c r="D5879" s="430" t="s">
        <v>4139</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4327</v>
      </c>
      <c r="B5880" s="430">
        <v>1</v>
      </c>
      <c r="C5880" s="430" t="s">
        <v>4328</v>
      </c>
      <c r="D5880" s="430" t="s">
        <v>3813</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4327</v>
      </c>
      <c r="B5881" s="430">
        <v>1</v>
      </c>
      <c r="C5881" s="430" t="s">
        <v>4328</v>
      </c>
      <c r="D5881" s="430" t="s">
        <v>3815</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4327</v>
      </c>
      <c r="B5882" s="430">
        <v>1</v>
      </c>
      <c r="C5882" s="430" t="s">
        <v>4328</v>
      </c>
      <c r="D5882" s="430" t="s">
        <v>3817</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4327</v>
      </c>
      <c r="B5883" s="430">
        <v>1</v>
      </c>
      <c r="C5883" s="430" t="s">
        <v>4328</v>
      </c>
      <c r="D5883" s="430" t="s">
        <v>3819</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4327</v>
      </c>
      <c r="B5884" s="430">
        <v>1</v>
      </c>
      <c r="C5884" s="430" t="s">
        <v>4328</v>
      </c>
      <c r="D5884" s="430" t="s">
        <v>521</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4327</v>
      </c>
      <c r="B5885" s="430">
        <v>1</v>
      </c>
      <c r="C5885" s="430" t="s">
        <v>4328</v>
      </c>
      <c r="D5885" s="430" t="s">
        <v>3822</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4327</v>
      </c>
      <c r="B5886" s="430">
        <v>1</v>
      </c>
      <c r="C5886" s="430" t="s">
        <v>4328</v>
      </c>
      <c r="D5886" s="430" t="s">
        <v>3824</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4327</v>
      </c>
      <c r="B5887" s="430">
        <v>1</v>
      </c>
      <c r="C5887" s="430" t="s">
        <v>4328</v>
      </c>
      <c r="D5887" s="430" t="s">
        <v>3826</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4327</v>
      </c>
      <c r="B5888" s="430">
        <v>1</v>
      </c>
      <c r="C5888" s="430" t="s">
        <v>4328</v>
      </c>
      <c r="D5888" s="430" t="s">
        <v>3828</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4327</v>
      </c>
      <c r="B5889" s="430">
        <v>1</v>
      </c>
      <c r="C5889" s="430" t="s">
        <v>4328</v>
      </c>
      <c r="D5889" s="430" t="s">
        <v>3830</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4327</v>
      </c>
      <c r="B5890" s="430">
        <v>1</v>
      </c>
      <c r="C5890" s="430" t="s">
        <v>4328</v>
      </c>
      <c r="D5890" s="430" t="s">
        <v>4192</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4327</v>
      </c>
      <c r="B5891" s="430">
        <v>1</v>
      </c>
      <c r="C5891" s="430" t="s">
        <v>4328</v>
      </c>
      <c r="D5891" s="430" t="s">
        <v>3832</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4327</v>
      </c>
      <c r="B5892" s="430">
        <v>1</v>
      </c>
      <c r="C5892" s="430" t="s">
        <v>4328</v>
      </c>
      <c r="D5892" s="430" t="s">
        <v>3834</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4327</v>
      </c>
      <c r="B5893" s="430">
        <v>1</v>
      </c>
      <c r="C5893" s="430" t="s">
        <v>4328</v>
      </c>
      <c r="D5893" s="430" t="s">
        <v>3836</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4327</v>
      </c>
      <c r="B5894" s="430">
        <v>1</v>
      </c>
      <c r="C5894" s="430" t="s">
        <v>4328</v>
      </c>
      <c r="D5894" s="430" t="s">
        <v>3838</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4327</v>
      </c>
      <c r="B5895" s="430">
        <v>1</v>
      </c>
      <c r="C5895" s="430" t="s">
        <v>4328</v>
      </c>
      <c r="D5895" s="430" t="s">
        <v>4140</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4327</v>
      </c>
      <c r="B5896" s="430">
        <v>1</v>
      </c>
      <c r="C5896" s="430" t="s">
        <v>4328</v>
      </c>
      <c r="D5896" s="430" t="s">
        <v>3840</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4327</v>
      </c>
      <c r="B5897" s="430">
        <v>1</v>
      </c>
      <c r="C5897" s="430" t="s">
        <v>4328</v>
      </c>
      <c r="D5897" s="430" t="s">
        <v>3842</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4327</v>
      </c>
      <c r="B5898" s="430">
        <v>1</v>
      </c>
      <c r="C5898" s="430" t="s">
        <v>4328</v>
      </c>
      <c r="D5898" s="430" t="s">
        <v>3844</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4327</v>
      </c>
      <c r="B5899" s="430">
        <v>1</v>
      </c>
      <c r="C5899" s="430" t="s">
        <v>4328</v>
      </c>
      <c r="D5899" s="430" t="s">
        <v>3846</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4327</v>
      </c>
      <c r="B5900" s="430">
        <v>1</v>
      </c>
      <c r="C5900" s="430" t="s">
        <v>4328</v>
      </c>
      <c r="D5900" s="430" t="s">
        <v>3848</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4327</v>
      </c>
      <c r="B5901" s="430">
        <v>1</v>
      </c>
      <c r="C5901" s="430" t="s">
        <v>4328</v>
      </c>
      <c r="D5901" s="430" t="s">
        <v>4323</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4327</v>
      </c>
      <c r="B5902" s="430">
        <v>1</v>
      </c>
      <c r="C5902" s="430" t="s">
        <v>4328</v>
      </c>
      <c r="D5902" s="430" t="s">
        <v>4141</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4327</v>
      </c>
      <c r="B5903" s="430">
        <v>1</v>
      </c>
      <c r="C5903" s="430" t="s">
        <v>4328</v>
      </c>
      <c r="D5903" s="430" t="s">
        <v>4324</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4327</v>
      </c>
      <c r="B5904" s="430">
        <v>1</v>
      </c>
      <c r="C5904" s="430" t="s">
        <v>4328</v>
      </c>
      <c r="D5904" s="430" t="s">
        <v>3850</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4327</v>
      </c>
      <c r="B5905" s="430">
        <v>1</v>
      </c>
      <c r="C5905" s="430" t="s">
        <v>4328</v>
      </c>
      <c r="D5905" s="430" t="s">
        <v>3852</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4327</v>
      </c>
      <c r="B5906" s="430">
        <v>1</v>
      </c>
      <c r="C5906" s="430" t="s">
        <v>4328</v>
      </c>
      <c r="D5906" s="430" t="s">
        <v>4142</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4327</v>
      </c>
      <c r="B5907" s="430">
        <v>1</v>
      </c>
      <c r="C5907" s="430" t="s">
        <v>4328</v>
      </c>
      <c r="D5907" s="430" t="s">
        <v>3854</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4327</v>
      </c>
      <c r="B5908" s="430">
        <v>1</v>
      </c>
      <c r="C5908" s="430" t="s">
        <v>4328</v>
      </c>
      <c r="D5908" s="430" t="s">
        <v>3856</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4327</v>
      </c>
      <c r="B5909" s="430">
        <v>1</v>
      </c>
      <c r="C5909" s="430" t="s">
        <v>4328</v>
      </c>
      <c r="D5909" s="430" t="s">
        <v>3858</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4327</v>
      </c>
      <c r="B5910" s="430">
        <v>1</v>
      </c>
      <c r="C5910" s="430" t="s">
        <v>4328</v>
      </c>
      <c r="D5910" s="430" t="s">
        <v>3860</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4327</v>
      </c>
      <c r="B5911" s="430">
        <v>1</v>
      </c>
      <c r="C5911" s="430" t="s">
        <v>4328</v>
      </c>
      <c r="D5911" s="430" t="s">
        <v>3862</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sheetPr>
    <tabColor rgb="FFFFCCFF"/>
  </sheetPr>
  <dimension ref="A1:AI21"/>
  <sheetViews>
    <sheetView workbookViewId="0">
      <selection activeCell="L26" sqref="L26"/>
    </sheetView>
  </sheetViews>
  <sheetFormatPr defaultRowHeight="15" x14ac:dyDescent="0.25"/>
  <sheetData>
    <row r="1" spans="1:35" x14ac:dyDescent="0.25">
      <c r="A1" t="s">
        <v>3735</v>
      </c>
    </row>
    <row r="2" spans="1:35" x14ac:dyDescent="0.25">
      <c r="A2" t="s">
        <v>3736</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3747</v>
      </c>
    </row>
    <row r="3" spans="1:35" x14ac:dyDescent="0.25">
      <c r="A3" t="s">
        <v>2220</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3748</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3749</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3737</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3738</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843</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844</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3750</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3751</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3739</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3740</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3752</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3753</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3741</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3754</v>
      </c>
    </row>
    <row r="18" spans="1:1" x14ac:dyDescent="0.25">
      <c r="A18" t="s">
        <v>3755</v>
      </c>
    </row>
    <row r="19" spans="1:1" x14ac:dyDescent="0.25">
      <c r="A19" t="s">
        <v>3756</v>
      </c>
    </row>
    <row r="20" spans="1:1" x14ac:dyDescent="0.25">
      <c r="A20" t="s">
        <v>3757</v>
      </c>
    </row>
    <row r="21" spans="1:1" x14ac:dyDescent="0.25">
      <c r="A21" t="s">
        <v>3742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59AE91-27CD-421E-B352-75803F448637}">
  <sheetPr>
    <tabColor rgb="FFFFCCFF"/>
  </sheetPr>
  <dimension ref="A1:AH92"/>
  <sheetViews>
    <sheetView workbookViewId="0">
      <selection activeCell="AH2" sqref="AH2"/>
    </sheetView>
  </sheetViews>
  <sheetFormatPr defaultRowHeight="15" x14ac:dyDescent="0.25"/>
  <cols>
    <col min="1" max="1" width="4.28515625" bestFit="1" customWidth="1"/>
    <col min="2" max="2" width="52.7109375" bestFit="1" customWidth="1"/>
    <col min="3" max="34" width="4.7109375" bestFit="1" customWidth="1"/>
  </cols>
  <sheetData>
    <row r="1" spans="1:34" x14ac:dyDescent="0.25">
      <c r="A1" s="178" t="str">
        <f>About!$B$2</f>
        <v>NE</v>
      </c>
      <c r="C1" s="431">
        <f>SUM(C4:C87)</f>
        <v>33.124798398529506</v>
      </c>
      <c r="D1" s="431">
        <f t="shared" ref="D1:AG1" si="0">SUM(D4:D87)</f>
        <v>34.233438547039995</v>
      </c>
      <c r="E1" s="431">
        <f t="shared" si="0"/>
        <v>32.999469890539096</v>
      </c>
      <c r="F1" s="431">
        <f t="shared" si="0"/>
        <v>36.512686403319897</v>
      </c>
      <c r="G1" s="431">
        <f t="shared" si="0"/>
        <v>36.646440905284415</v>
      </c>
      <c r="H1" s="431">
        <f t="shared" si="0"/>
        <v>39.5466187650633</v>
      </c>
      <c r="I1" s="431">
        <f t="shared" si="0"/>
        <v>40.071163897278709</v>
      </c>
      <c r="J1" s="431">
        <f t="shared" si="0"/>
        <v>41.022669240458306</v>
      </c>
      <c r="K1" s="431">
        <f t="shared" si="0"/>
        <v>43.318304666512802</v>
      </c>
      <c r="L1" s="431">
        <f t="shared" si="0"/>
        <v>41.913256980046896</v>
      </c>
      <c r="M1" s="431">
        <f t="shared" si="0"/>
        <v>43.386028975658206</v>
      </c>
      <c r="N1" s="431">
        <f t="shared" si="0"/>
        <v>45.420089707226794</v>
      </c>
      <c r="O1" s="431">
        <f t="shared" si="0"/>
        <v>44.790923563110894</v>
      </c>
      <c r="P1" s="431">
        <f t="shared" si="0"/>
        <v>45.948449619135786</v>
      </c>
      <c r="Q1" s="431">
        <f t="shared" si="0"/>
        <v>45.568263062624503</v>
      </c>
      <c r="R1" s="431">
        <f t="shared" si="0"/>
        <v>45.755999727921498</v>
      </c>
      <c r="S1" s="431">
        <f t="shared" si="0"/>
        <v>46.605020382577301</v>
      </c>
      <c r="T1" s="431">
        <f t="shared" si="0"/>
        <v>47.091075456611598</v>
      </c>
      <c r="U1" s="431">
        <f t="shared" si="0"/>
        <v>48.751501990975804</v>
      </c>
      <c r="V1" s="431">
        <f t="shared" si="0"/>
        <v>49.320737359907582</v>
      </c>
      <c r="W1" s="431">
        <f t="shared" si="0"/>
        <v>49.908370927341196</v>
      </c>
      <c r="X1" s="431">
        <f t="shared" si="0"/>
        <v>52.833502428675203</v>
      </c>
      <c r="Y1" s="431">
        <f t="shared" si="0"/>
        <v>50.964629551672019</v>
      </c>
      <c r="Z1" s="431">
        <f t="shared" si="0"/>
        <v>54.015953399241013</v>
      </c>
      <c r="AA1" s="431">
        <f t="shared" si="0"/>
        <v>52.68192671385119</v>
      </c>
      <c r="AB1" s="431">
        <f t="shared" si="0"/>
        <v>51.1593983241982</v>
      </c>
      <c r="AC1" s="431">
        <f t="shared" si="0"/>
        <v>49.117933055170383</v>
      </c>
      <c r="AD1" s="431">
        <f t="shared" si="0"/>
        <v>48.185367056155307</v>
      </c>
      <c r="AE1" s="431">
        <f t="shared" si="0"/>
        <v>52.407850372858888</v>
      </c>
      <c r="AF1" s="431">
        <f t="shared" si="0"/>
        <v>50.513811431373199</v>
      </c>
      <c r="AG1" s="431">
        <f t="shared" si="0"/>
        <v>46.752873161672007</v>
      </c>
      <c r="AH1" s="431">
        <f>SUM(AH4:AH87)</f>
        <v>47.675334816415003</v>
      </c>
    </row>
    <row r="2" spans="1:34" x14ac:dyDescent="0.25">
      <c r="B2" s="432"/>
    </row>
    <row r="3" spans="1:34" s="433" customFormat="1" x14ac:dyDescent="0.25">
      <c r="B3" s="434" t="s">
        <v>4329</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2220</v>
      </c>
      <c r="B4" s="408" t="s">
        <v>4127</v>
      </c>
      <c r="C4">
        <f>SUMIFS('EPA Export Aggregation'!F:F,'EPA Export Aggregation'!$A:$A,$B4,'EPA Export Aggregation'!$D:$D,$A$1)*IF($A4="CH4",About!$D$58,IF($A4="N2O",About!$D$59,1))</f>
        <v>13.2747811484479</v>
      </c>
      <c r="D4">
        <f>SUMIFS('EPA Export Aggregation'!G:G,'EPA Export Aggregation'!$A:$A,$B4,'EPA Export Aggregation'!$D:$D,$A$1)*IF($A4="CH4",About!$D$58,IF($A4="N2O",About!$D$59,1))</f>
        <v>14.0631613892633</v>
      </c>
      <c r="E4">
        <f>SUMIFS('EPA Export Aggregation'!H:H,'EPA Export Aggregation'!$A:$A,$B4,'EPA Export Aggregation'!$D:$D,$A$1)*IF($A4="CH4",About!$D$58,IF($A4="N2O",About!$D$59,1))</f>
        <v>12.951371056320999</v>
      </c>
      <c r="F4">
        <f>SUMIFS('EPA Export Aggregation'!I:I,'EPA Export Aggregation'!$A:$A,$B4,'EPA Export Aggregation'!$D:$D,$A$1)*IF($A4="CH4",About!$D$58,IF($A4="N2O",About!$D$59,1))</f>
        <v>15.2295755038037</v>
      </c>
      <c r="G4">
        <f>SUMIFS('EPA Export Aggregation'!J:J,'EPA Export Aggregation'!$A:$A,$B4,'EPA Export Aggregation'!$D:$D,$A$1)*IF($A4="CH4",About!$D$58,IF($A4="N2O",About!$D$59,1))</f>
        <v>14.646233944595</v>
      </c>
      <c r="H4">
        <f>SUMIFS('EPA Export Aggregation'!K:K,'EPA Export Aggregation'!$A:$A,$B4,'EPA Export Aggregation'!$D:$D,$A$1)*IF($A4="CH4",About!$D$58,IF($A4="N2O",About!$D$59,1))</f>
        <v>16.606304555864199</v>
      </c>
      <c r="I4">
        <f>SUMIFS('EPA Export Aggregation'!L:L,'EPA Export Aggregation'!$A:$A,$B4,'EPA Export Aggregation'!$D:$D,$A$1)*IF($A4="CH4",About!$D$58,IF($A4="N2O",About!$D$59,1))</f>
        <v>16.631970039659301</v>
      </c>
      <c r="J4">
        <f>SUMIFS('EPA Export Aggregation'!M:M,'EPA Export Aggregation'!$A:$A,$B4,'EPA Export Aggregation'!$D:$D,$A$1)*IF($A4="CH4",About!$D$58,IF($A4="N2O",About!$D$59,1))</f>
        <v>17.810837478747398</v>
      </c>
      <c r="K4">
        <f>SUMIFS('EPA Export Aggregation'!N:N,'EPA Export Aggregation'!$A:$A,$B4,'EPA Export Aggregation'!$D:$D,$A$1)*IF($A4="CH4",About!$D$58,IF($A4="N2O",About!$D$59,1))</f>
        <v>19.087743418642301</v>
      </c>
      <c r="L4">
        <f>SUMIFS('EPA Export Aggregation'!O:O,'EPA Export Aggregation'!$A:$A,$B4,'EPA Export Aggregation'!$D:$D,$A$1)*IF($A4="CH4",About!$D$58,IF($A4="N2O",About!$D$59,1))</f>
        <v>18.437083789770401</v>
      </c>
      <c r="M4">
        <f>SUMIFS('EPA Export Aggregation'!P:P,'EPA Export Aggregation'!$A:$A,$B4,'EPA Export Aggregation'!$D:$D,$A$1)*IF($A4="CH4",About!$D$58,IF($A4="N2O",About!$D$59,1))</f>
        <v>19.2686635044852</v>
      </c>
      <c r="N4">
        <f>SUMIFS('EPA Export Aggregation'!Q:Q,'EPA Export Aggregation'!$A:$A,$B4,'EPA Export Aggregation'!$D:$D,$A$1)*IF($A4="CH4",About!$D$58,IF($A4="N2O",About!$D$59,1))</f>
        <v>20.881130358341998</v>
      </c>
      <c r="O4">
        <f>SUMIFS('EPA Export Aggregation'!R:R,'EPA Export Aggregation'!$A:$A,$B4,'EPA Export Aggregation'!$D:$D,$A$1)*IF($A4="CH4",About!$D$58,IF($A4="N2O",About!$D$59,1))</f>
        <v>20.3103469620402</v>
      </c>
      <c r="P4">
        <f>SUMIFS('EPA Export Aggregation'!S:S,'EPA Export Aggregation'!$A:$A,$B4,'EPA Export Aggregation'!$D:$D,$A$1)*IF($A4="CH4",About!$D$58,IF($A4="N2O",About!$D$59,1))</f>
        <v>21.264682053159799</v>
      </c>
      <c r="Q4">
        <f>SUMIFS('EPA Export Aggregation'!T:T,'EPA Export Aggregation'!$A:$A,$B4,'EPA Export Aggregation'!$D:$D,$A$1)*IF($A4="CH4",About!$D$58,IF($A4="N2O",About!$D$59,1))</f>
        <v>20.866350574759299</v>
      </c>
      <c r="R4">
        <f>SUMIFS('EPA Export Aggregation'!U:U,'EPA Export Aggregation'!$A:$A,$B4,'EPA Export Aggregation'!$D:$D,$A$1)*IF($A4="CH4",About!$D$58,IF($A4="N2O",About!$D$59,1))</f>
        <v>21.565093034095302</v>
      </c>
      <c r="S4">
        <f>SUMIFS('EPA Export Aggregation'!V:V,'EPA Export Aggregation'!$A:$A,$B4,'EPA Export Aggregation'!$D:$D,$A$1)*IF($A4="CH4",About!$D$58,IF($A4="N2O",About!$D$59,1))</f>
        <v>21.351285789664999</v>
      </c>
      <c r="T4">
        <f>SUMIFS('EPA Export Aggregation'!W:W,'EPA Export Aggregation'!$A:$A,$B4,'EPA Export Aggregation'!$D:$D,$A$1)*IF($A4="CH4",About!$D$58,IF($A4="N2O",About!$D$59,1))</f>
        <v>20.543433305927401</v>
      </c>
      <c r="U4">
        <f>SUMIFS('EPA Export Aggregation'!X:X,'EPA Export Aggregation'!$A:$A,$B4,'EPA Export Aggregation'!$D:$D,$A$1)*IF($A4="CH4",About!$D$58,IF($A4="N2O",About!$D$59,1))</f>
        <v>22.078060047120299</v>
      </c>
      <c r="V4">
        <f>SUMIFS('EPA Export Aggregation'!Y:Y,'EPA Export Aggregation'!$A:$A,$B4,'EPA Export Aggregation'!$D:$D,$A$1)*IF($A4="CH4",About!$D$58,IF($A4="N2O",About!$D$59,1))</f>
        <v>23.336633950598301</v>
      </c>
      <c r="W4">
        <f>SUMIFS('EPA Export Aggregation'!Z:Z,'EPA Export Aggregation'!$A:$A,$B4,'EPA Export Aggregation'!$D:$D,$A$1)*IF($A4="CH4",About!$D$58,IF($A4="N2O",About!$D$59,1))</f>
        <v>23.3297974747308</v>
      </c>
      <c r="X4">
        <f>SUMIFS('EPA Export Aggregation'!AA:AA,'EPA Export Aggregation'!$A:$A,$B4,'EPA Export Aggregation'!$D:$D,$A$1)*IF($A4="CH4",About!$D$58,IF($A4="N2O",About!$D$59,1))</f>
        <v>25.693401100867298</v>
      </c>
      <c r="Y4">
        <f>SUMIFS('EPA Export Aggregation'!AB:AB,'EPA Export Aggregation'!$A:$A,$B4,'EPA Export Aggregation'!$D:$D,$A$1)*IF($A4="CH4",About!$D$58,IF($A4="N2O",About!$D$59,1))</f>
        <v>24.675065512893799</v>
      </c>
      <c r="Z4">
        <f>SUMIFS('EPA Export Aggregation'!AC:AC,'EPA Export Aggregation'!$A:$A,$B4,'EPA Export Aggregation'!$D:$D,$A$1)*IF($A4="CH4",About!$D$58,IF($A4="N2O",About!$D$59,1))</f>
        <v>26.335330748841699</v>
      </c>
      <c r="AA4">
        <f>SUMIFS('EPA Export Aggregation'!AD:AD,'EPA Export Aggregation'!$A:$A,$B4,'EPA Export Aggregation'!$D:$D,$A$1)*IF($A4="CH4",About!$D$58,IF($A4="N2O",About!$D$59,1))</f>
        <v>24.5813546981495</v>
      </c>
      <c r="AB4">
        <f>SUMIFS('EPA Export Aggregation'!AE:AE,'EPA Export Aggregation'!$A:$A,$B4,'EPA Export Aggregation'!$D:$D,$A$1)*IF($A4="CH4",About!$D$58,IF($A4="N2O",About!$D$59,1))</f>
        <v>23.679593388920502</v>
      </c>
      <c r="AC4">
        <f>SUMIFS('EPA Export Aggregation'!AF:AF,'EPA Export Aggregation'!$A:$A,$B4,'EPA Export Aggregation'!$D:$D,$A$1)*IF($A4="CH4",About!$D$58,IF($A4="N2O",About!$D$59,1))</f>
        <v>21.4022518399427</v>
      </c>
      <c r="AD4">
        <f>SUMIFS('EPA Export Aggregation'!AG:AG,'EPA Export Aggregation'!$A:$A,$B4,'EPA Export Aggregation'!$D:$D,$A$1)*IF($A4="CH4",About!$D$58,IF($A4="N2O",About!$D$59,1))</f>
        <v>20.703611087128301</v>
      </c>
      <c r="AE4">
        <f>SUMIFS('EPA Export Aggregation'!AH:AH,'EPA Export Aggregation'!$A:$A,$B4,'EPA Export Aggregation'!$D:$D,$A$1)*IF($A4="CH4",About!$D$58,IF($A4="N2O",About!$D$59,1))</f>
        <v>23.8439335532554</v>
      </c>
      <c r="AF4">
        <f>SUMIFS('EPA Export Aggregation'!AI:AI,'EPA Export Aggregation'!$A:$A,$B4,'EPA Export Aggregation'!$D:$D,$A$1)*IF($A4="CH4",About!$D$58,IF($A4="N2O",About!$D$59,1))</f>
        <v>22.015229075879599</v>
      </c>
      <c r="AG4">
        <f>SUMIFS('EPA Export Aggregation'!AJ:AJ,'EPA Export Aggregation'!$A:$A,$B4,'EPA Export Aggregation'!$D:$D,$A$1)*IF($A4="CH4",About!$D$58,IF($A4="N2O",About!$D$59,1))</f>
        <v>19.650024400490601</v>
      </c>
      <c r="AH4">
        <f>SUMIFS('EPA Export Aggregation'!AK:AK,'EPA Export Aggregation'!$A:$A,$B4,'EPA Export Aggregation'!$D:$D,$A$1)*IF($A4="CH4",About!$D$58,IF($A4="N2O",About!$D$59,1))</f>
        <v>19.789517122593999</v>
      </c>
    </row>
    <row r="5" spans="1:34" x14ac:dyDescent="0.25">
      <c r="A5" s="435" t="s">
        <v>2220</v>
      </c>
      <c r="B5" s="408" t="s">
        <v>4125</v>
      </c>
      <c r="C5">
        <f>SUMIFS('EPA Export Aggregation'!F:F,'EPA Export Aggregation'!$A:$A,$B5,'EPA Export Aggregation'!$D:$D,$A$1)*IF($A5="CH4",About!$D$58,IF($A5="N2O",About!$D$59,1))</f>
        <v>10.041075231500299</v>
      </c>
      <c r="D5">
        <f>SUMIFS('EPA Export Aggregation'!G:G,'EPA Export Aggregation'!$A:$A,$B5,'EPA Export Aggregation'!$D:$D,$A$1)*IF($A5="CH4",About!$D$58,IF($A5="N2O",About!$D$59,1))</f>
        <v>9.6165359074415999</v>
      </c>
      <c r="E5">
        <f>SUMIFS('EPA Export Aggregation'!H:H,'EPA Export Aggregation'!$A:$A,$B5,'EPA Export Aggregation'!$D:$D,$A$1)*IF($A5="CH4",About!$D$58,IF($A5="N2O",About!$D$59,1))</f>
        <v>10.1635785614375</v>
      </c>
      <c r="F5">
        <f>SUMIFS('EPA Export Aggregation'!I:I,'EPA Export Aggregation'!$A:$A,$B5,'EPA Export Aggregation'!$D:$D,$A$1)*IF($A5="CH4",About!$D$58,IF($A5="N2O",About!$D$59,1))</f>
        <v>10.194855784229899</v>
      </c>
      <c r="G5">
        <f>SUMIFS('EPA Export Aggregation'!J:J,'EPA Export Aggregation'!$A:$A,$B5,'EPA Export Aggregation'!$D:$D,$A$1)*IF($A5="CH4",About!$D$58,IF($A5="N2O",About!$D$59,1))</f>
        <v>10.5709518147554</v>
      </c>
      <c r="H5">
        <f>SUMIFS('EPA Export Aggregation'!K:K,'EPA Export Aggregation'!$A:$A,$B5,'EPA Export Aggregation'!$D:$D,$A$1)*IF($A5="CH4",About!$D$58,IF($A5="N2O",About!$D$59,1))</f>
        <v>11.2447580624235</v>
      </c>
      <c r="I5">
        <f>SUMIFS('EPA Export Aggregation'!L:L,'EPA Export Aggregation'!$A:$A,$B5,'EPA Export Aggregation'!$D:$D,$A$1)*IF($A5="CH4",About!$D$58,IF($A5="N2O",About!$D$59,1))</f>
        <v>11.7732787864068</v>
      </c>
      <c r="J5">
        <f>SUMIFS('EPA Export Aggregation'!M:M,'EPA Export Aggregation'!$A:$A,$B5,'EPA Export Aggregation'!$D:$D,$A$1)*IF($A5="CH4",About!$D$58,IF($A5="N2O",About!$D$59,1))</f>
        <v>11.500295528364299</v>
      </c>
      <c r="K5">
        <f>SUMIFS('EPA Export Aggregation'!N:N,'EPA Export Aggregation'!$A:$A,$B5,'EPA Export Aggregation'!$D:$D,$A$1)*IF($A5="CH4",About!$D$58,IF($A5="N2O",About!$D$59,1))</f>
        <v>12.0820917592615</v>
      </c>
      <c r="L5">
        <f>SUMIFS('EPA Export Aggregation'!O:O,'EPA Export Aggregation'!$A:$A,$B5,'EPA Export Aggregation'!$D:$D,$A$1)*IF($A5="CH4",About!$D$58,IF($A5="N2O",About!$D$59,1))</f>
        <v>12.4264489954639</v>
      </c>
      <c r="M5">
        <f>SUMIFS('EPA Export Aggregation'!P:P,'EPA Export Aggregation'!$A:$A,$B5,'EPA Export Aggregation'!$D:$D,$A$1)*IF($A5="CH4",About!$D$58,IF($A5="N2O",About!$D$59,1))</f>
        <v>12.243444521130099</v>
      </c>
      <c r="N5">
        <f>SUMIFS('EPA Export Aggregation'!Q:Q,'EPA Export Aggregation'!$A:$A,$B5,'EPA Export Aggregation'!$D:$D,$A$1)*IF($A5="CH4",About!$D$58,IF($A5="N2O",About!$D$59,1))</f>
        <v>12.062926550156099</v>
      </c>
      <c r="O5">
        <f>SUMIFS('EPA Export Aggregation'!R:R,'EPA Export Aggregation'!$A:$A,$B5,'EPA Export Aggregation'!$D:$D,$A$1)*IF($A5="CH4",About!$D$58,IF($A5="N2O",About!$D$59,1))</f>
        <v>12.3773355990017</v>
      </c>
      <c r="P5">
        <f>SUMIFS('EPA Export Aggregation'!S:S,'EPA Export Aggregation'!$A:$A,$B5,'EPA Export Aggregation'!$D:$D,$A$1)*IF($A5="CH4",About!$D$58,IF($A5="N2O",About!$D$59,1))</f>
        <v>12.492449257521701</v>
      </c>
      <c r="Q5">
        <f>SUMIFS('EPA Export Aggregation'!T:T,'EPA Export Aggregation'!$A:$A,$B5,'EPA Export Aggregation'!$D:$D,$A$1)*IF($A5="CH4",About!$D$58,IF($A5="N2O",About!$D$59,1))</f>
        <v>12.3906400405391</v>
      </c>
      <c r="R5">
        <f>SUMIFS('EPA Export Aggregation'!U:U,'EPA Export Aggregation'!$A:$A,$B5,'EPA Export Aggregation'!$D:$D,$A$1)*IF($A5="CH4",About!$D$58,IF($A5="N2O",About!$D$59,1))</f>
        <v>12.141213839566101</v>
      </c>
      <c r="S5">
        <f>SUMIFS('EPA Export Aggregation'!V:V,'EPA Export Aggregation'!$A:$A,$B5,'EPA Export Aggregation'!$D:$D,$A$1)*IF($A5="CH4",About!$D$58,IF($A5="N2O",About!$D$59,1))</f>
        <v>12.0943315181069</v>
      </c>
      <c r="T5">
        <f>SUMIFS('EPA Export Aggregation'!W:W,'EPA Export Aggregation'!$A:$A,$B5,'EPA Export Aggregation'!$D:$D,$A$1)*IF($A5="CH4",About!$D$58,IF($A5="N2O",About!$D$59,1))</f>
        <v>12.5160630433994</v>
      </c>
      <c r="U5">
        <f>SUMIFS('EPA Export Aggregation'!X:X,'EPA Export Aggregation'!$A:$A,$B5,'EPA Export Aggregation'!$D:$D,$A$1)*IF($A5="CH4",About!$D$58,IF($A5="N2O",About!$D$59,1))</f>
        <v>12.251936028927799</v>
      </c>
      <c r="V5">
        <f>SUMIFS('EPA Export Aggregation'!Y:Y,'EPA Export Aggregation'!$A:$A,$B5,'EPA Export Aggregation'!$D:$D,$A$1)*IF($A5="CH4",About!$D$58,IF($A5="N2O",About!$D$59,1))</f>
        <v>11.6199801141363</v>
      </c>
      <c r="W5">
        <f>SUMIFS('EPA Export Aggregation'!Z:Z,'EPA Export Aggregation'!$A:$A,$B5,'EPA Export Aggregation'!$D:$D,$A$1)*IF($A5="CH4",About!$D$58,IF($A5="N2O",About!$D$59,1))</f>
        <v>12.2691530844762</v>
      </c>
      <c r="X5">
        <f>SUMIFS('EPA Export Aggregation'!AA:AA,'EPA Export Aggregation'!$A:$A,$B5,'EPA Export Aggregation'!$D:$D,$A$1)*IF($A5="CH4",About!$D$58,IF($A5="N2O",About!$D$59,1))</f>
        <v>12.0688559604896</v>
      </c>
      <c r="Y5">
        <f>SUMIFS('EPA Export Aggregation'!AB:AB,'EPA Export Aggregation'!$A:$A,$B5,'EPA Export Aggregation'!$D:$D,$A$1)*IF($A5="CH4",About!$D$58,IF($A5="N2O",About!$D$59,1))</f>
        <v>11.9371571690126</v>
      </c>
      <c r="Z5">
        <f>SUMIFS('EPA Export Aggregation'!AC:AC,'EPA Export Aggregation'!$A:$A,$B5,'EPA Export Aggregation'!$D:$D,$A$1)*IF($A5="CH4",About!$D$58,IF($A5="N2O",About!$D$59,1))</f>
        <v>12.012540708864901</v>
      </c>
      <c r="AA5">
        <f>SUMIFS('EPA Export Aggregation'!AD:AD,'EPA Export Aggregation'!$A:$A,$B5,'EPA Export Aggregation'!$D:$D,$A$1)*IF($A5="CH4",About!$D$58,IF($A5="N2O",About!$D$59,1))</f>
        <v>12.5880609716673</v>
      </c>
      <c r="AB5">
        <f>SUMIFS('EPA Export Aggregation'!AE:AE,'EPA Export Aggregation'!$A:$A,$B5,'EPA Export Aggregation'!$D:$D,$A$1)*IF($A5="CH4",About!$D$58,IF($A5="N2O",About!$D$59,1))</f>
        <v>12.4258992133613</v>
      </c>
      <c r="AC5">
        <f>SUMIFS('EPA Export Aggregation'!AF:AF,'EPA Export Aggregation'!$A:$A,$B5,'EPA Export Aggregation'!$D:$D,$A$1)*IF($A5="CH4",About!$D$58,IF($A5="N2O",About!$D$59,1))</f>
        <v>12.6624812216536</v>
      </c>
      <c r="AD5">
        <f>SUMIFS('EPA Export Aggregation'!AG:AG,'EPA Export Aggregation'!$A:$A,$B5,'EPA Export Aggregation'!$D:$D,$A$1)*IF($A5="CH4",About!$D$58,IF($A5="N2O",About!$D$59,1))</f>
        <v>12.7018214971131</v>
      </c>
      <c r="AE5">
        <f>SUMIFS('EPA Export Aggregation'!AH:AH,'EPA Export Aggregation'!$A:$A,$B5,'EPA Export Aggregation'!$D:$D,$A$1)*IF($A5="CH4",About!$D$58,IF($A5="N2O",About!$D$59,1))</f>
        <v>13.0868726751424</v>
      </c>
      <c r="AF5">
        <f>SUMIFS('EPA Export Aggregation'!AI:AI,'EPA Export Aggregation'!$A:$A,$B5,'EPA Export Aggregation'!$D:$D,$A$1)*IF($A5="CH4",About!$D$58,IF($A5="N2O",About!$D$59,1))</f>
        <v>13.032568611060601</v>
      </c>
      <c r="AG5">
        <f>SUMIFS('EPA Export Aggregation'!AJ:AJ,'EPA Export Aggregation'!$A:$A,$B5,'EPA Export Aggregation'!$D:$D,$A$1)*IF($A5="CH4",About!$D$58,IF($A5="N2O",About!$D$59,1))</f>
        <v>12.173844087874</v>
      </c>
      <c r="AH5">
        <f>SUMIFS('EPA Export Aggregation'!AK:AK,'EPA Export Aggregation'!$A:$A,$B5,'EPA Export Aggregation'!$D:$D,$A$1)*IF($A5="CH4",About!$D$58,IF($A5="N2O",About!$D$59,1))</f>
        <v>13.1085972016971</v>
      </c>
    </row>
    <row r="6" spans="1:34" x14ac:dyDescent="0.25">
      <c r="A6" s="435" t="s">
        <v>2220</v>
      </c>
      <c r="B6" s="408" t="s">
        <v>4129</v>
      </c>
      <c r="C6">
        <f>SUMIFS('EPA Export Aggregation'!F:F,'EPA Export Aggregation'!$A:$A,$B6,'EPA Export Aggregation'!$D:$D,$A$1)*IF($A6="CH4",About!$D$58,IF($A6="N2O",About!$D$59,1))</f>
        <v>3.7625982232742001</v>
      </c>
      <c r="D6">
        <f>SUMIFS('EPA Export Aggregation'!G:G,'EPA Export Aggregation'!$A:$A,$B6,'EPA Export Aggregation'!$D:$D,$A$1)*IF($A6="CH4",About!$D$58,IF($A6="N2O",About!$D$59,1))</f>
        <v>4.1305474723032001</v>
      </c>
      <c r="E6">
        <f>SUMIFS('EPA Export Aggregation'!H:H,'EPA Export Aggregation'!$A:$A,$B6,'EPA Export Aggregation'!$D:$D,$A$1)*IF($A6="CH4",About!$D$58,IF($A6="N2O",About!$D$59,1))</f>
        <v>3.8976321063391999</v>
      </c>
      <c r="F6">
        <f>SUMIFS('EPA Export Aggregation'!I:I,'EPA Export Aggregation'!$A:$A,$B6,'EPA Export Aggregation'!$D:$D,$A$1)*IF($A6="CH4",About!$D$58,IF($A6="N2O",About!$D$59,1))</f>
        <v>4.5433588718853999</v>
      </c>
      <c r="G6">
        <f>SUMIFS('EPA Export Aggregation'!J:J,'EPA Export Aggregation'!$A:$A,$B6,'EPA Export Aggregation'!$D:$D,$A$1)*IF($A6="CH4",About!$D$58,IF($A6="N2O",About!$D$59,1))</f>
        <v>4.6450541485896002</v>
      </c>
      <c r="H6">
        <f>SUMIFS('EPA Export Aggregation'!K:K,'EPA Export Aggregation'!$A:$A,$B6,'EPA Export Aggregation'!$D:$D,$A$1)*IF($A6="CH4",About!$D$58,IF($A6="N2O",About!$D$59,1))</f>
        <v>4.7888439930311</v>
      </c>
      <c r="I6">
        <f>SUMIFS('EPA Export Aggregation'!L:L,'EPA Export Aggregation'!$A:$A,$B6,'EPA Export Aggregation'!$D:$D,$A$1)*IF($A6="CH4",About!$D$58,IF($A6="N2O",About!$D$59,1))</f>
        <v>4.2332485507547997</v>
      </c>
      <c r="J6">
        <f>SUMIFS('EPA Export Aggregation'!M:M,'EPA Export Aggregation'!$A:$A,$B6,'EPA Export Aggregation'!$D:$D,$A$1)*IF($A6="CH4",About!$D$58,IF($A6="N2O",About!$D$59,1))</f>
        <v>4.6212206237959004</v>
      </c>
      <c r="K6">
        <f>SUMIFS('EPA Export Aggregation'!N:N,'EPA Export Aggregation'!$A:$A,$B6,'EPA Export Aggregation'!$D:$D,$A$1)*IF($A6="CH4",About!$D$58,IF($A6="N2O",About!$D$59,1))</f>
        <v>5.5105280495524003</v>
      </c>
      <c r="L6">
        <f>SUMIFS('EPA Export Aggregation'!O:O,'EPA Export Aggregation'!$A:$A,$B6,'EPA Export Aggregation'!$D:$D,$A$1)*IF($A6="CH4",About!$D$58,IF($A6="N2O",About!$D$59,1))</f>
        <v>4.6715286307483996</v>
      </c>
      <c r="M6">
        <f>SUMIFS('EPA Export Aggregation'!P:P,'EPA Export Aggregation'!$A:$A,$B6,'EPA Export Aggregation'!$D:$D,$A$1)*IF($A6="CH4",About!$D$58,IF($A6="N2O",About!$D$59,1))</f>
        <v>5.1672694233223</v>
      </c>
      <c r="N6">
        <f>SUMIFS('EPA Export Aggregation'!Q:Q,'EPA Export Aggregation'!$A:$A,$B6,'EPA Export Aggregation'!$D:$D,$A$1)*IF($A6="CH4",About!$D$58,IF($A6="N2O",About!$D$59,1))</f>
        <v>5.5093138387118996</v>
      </c>
      <c r="O6">
        <f>SUMIFS('EPA Export Aggregation'!R:R,'EPA Export Aggregation'!$A:$A,$B6,'EPA Export Aggregation'!$D:$D,$A$1)*IF($A6="CH4",About!$D$58,IF($A6="N2O",About!$D$59,1))</f>
        <v>5.2511735329595997</v>
      </c>
      <c r="P6">
        <f>SUMIFS('EPA Export Aggregation'!S:S,'EPA Export Aggregation'!$A:$A,$B6,'EPA Export Aggregation'!$D:$D,$A$1)*IF($A6="CH4",About!$D$58,IF($A6="N2O",About!$D$59,1))</f>
        <v>5.3136766308455998</v>
      </c>
      <c r="Q6">
        <f>SUMIFS('EPA Export Aggregation'!T:T,'EPA Export Aggregation'!$A:$A,$B6,'EPA Export Aggregation'!$D:$D,$A$1)*IF($A6="CH4",About!$D$58,IF($A6="N2O",About!$D$59,1))</f>
        <v>5.6767113066002004</v>
      </c>
      <c r="R6">
        <f>SUMIFS('EPA Export Aggregation'!U:U,'EPA Export Aggregation'!$A:$A,$B6,'EPA Export Aggregation'!$D:$D,$A$1)*IF($A6="CH4",About!$D$58,IF($A6="N2O",About!$D$59,1))</f>
        <v>5.7045205597782003</v>
      </c>
      <c r="S6">
        <f>SUMIFS('EPA Export Aggregation'!V:V,'EPA Export Aggregation'!$A:$A,$B6,'EPA Export Aggregation'!$D:$D,$A$1)*IF($A6="CH4",About!$D$58,IF($A6="N2O",About!$D$59,1))</f>
        <v>6.7537729793474996</v>
      </c>
      <c r="T6">
        <f>SUMIFS('EPA Export Aggregation'!W:W,'EPA Export Aggregation'!$A:$A,$B6,'EPA Export Aggregation'!$D:$D,$A$1)*IF($A6="CH4",About!$D$58,IF($A6="N2O",About!$D$59,1))</f>
        <v>7.2514125656957997</v>
      </c>
      <c r="U6">
        <f>SUMIFS('EPA Export Aggregation'!X:X,'EPA Export Aggregation'!$A:$A,$B6,'EPA Export Aggregation'!$D:$D,$A$1)*IF($A6="CH4",About!$D$58,IF($A6="N2O",About!$D$59,1))</f>
        <v>7.1225780825258003</v>
      </c>
      <c r="V6">
        <f>SUMIFS('EPA Export Aggregation'!Y:Y,'EPA Export Aggregation'!$A:$A,$B6,'EPA Export Aggregation'!$D:$D,$A$1)*IF($A6="CH4",About!$D$58,IF($A6="N2O",About!$D$59,1))</f>
        <v>7.0725529058944998</v>
      </c>
      <c r="W6">
        <f>SUMIFS('EPA Export Aggregation'!Z:Z,'EPA Export Aggregation'!$A:$A,$B6,'EPA Export Aggregation'!$D:$D,$A$1)*IF($A6="CH4",About!$D$58,IF($A6="N2O",About!$D$59,1))</f>
        <v>7.7273181766943999</v>
      </c>
      <c r="X6">
        <f>SUMIFS('EPA Export Aggregation'!AA:AA,'EPA Export Aggregation'!$A:$A,$B6,'EPA Export Aggregation'!$D:$D,$A$1)*IF($A6="CH4",About!$D$58,IF($A6="N2O",About!$D$59,1))</f>
        <v>8.3075215174752</v>
      </c>
      <c r="Y6">
        <f>SUMIFS('EPA Export Aggregation'!AB:AB,'EPA Export Aggregation'!$A:$A,$B6,'EPA Export Aggregation'!$D:$D,$A$1)*IF($A6="CH4",About!$D$58,IF($A6="N2O",About!$D$59,1))</f>
        <v>8.6084670743317009</v>
      </c>
      <c r="Z6">
        <f>SUMIFS('EPA Export Aggregation'!AC:AC,'EPA Export Aggregation'!$A:$A,$B6,'EPA Export Aggregation'!$D:$D,$A$1)*IF($A6="CH4",About!$D$58,IF($A6="N2O",About!$D$59,1))</f>
        <v>8.8279247802579999</v>
      </c>
      <c r="AA6">
        <f>SUMIFS('EPA Export Aggregation'!AD:AD,'EPA Export Aggregation'!$A:$A,$B6,'EPA Export Aggregation'!$D:$D,$A$1)*IF($A6="CH4",About!$D$58,IF($A6="N2O",About!$D$59,1))</f>
        <v>8.5495003575456003</v>
      </c>
      <c r="AB6">
        <f>SUMIFS('EPA Export Aggregation'!AE:AE,'EPA Export Aggregation'!$A:$A,$B6,'EPA Export Aggregation'!$D:$D,$A$1)*IF($A6="CH4",About!$D$58,IF($A6="N2O",About!$D$59,1))</f>
        <v>8.5862165880256001</v>
      </c>
      <c r="AC6">
        <f>SUMIFS('EPA Export Aggregation'!AF:AF,'EPA Export Aggregation'!$A:$A,$B6,'EPA Export Aggregation'!$D:$D,$A$1)*IF($A6="CH4",About!$D$58,IF($A6="N2O",About!$D$59,1))</f>
        <v>8.6606346435532995</v>
      </c>
      <c r="AD6">
        <f>SUMIFS('EPA Export Aggregation'!AG:AG,'EPA Export Aggregation'!$A:$A,$B6,'EPA Export Aggregation'!$D:$D,$A$1)*IF($A6="CH4",About!$D$58,IF($A6="N2O",About!$D$59,1))</f>
        <v>8.5188889917890993</v>
      </c>
      <c r="AE6">
        <f>SUMIFS('EPA Export Aggregation'!AH:AH,'EPA Export Aggregation'!$A:$A,$B6,'EPA Export Aggregation'!$D:$D,$A$1)*IF($A6="CH4",About!$D$58,IF($A6="N2O",About!$D$59,1))</f>
        <v>8.3980578286705008</v>
      </c>
      <c r="AF6">
        <f>SUMIFS('EPA Export Aggregation'!AI:AI,'EPA Export Aggregation'!$A:$A,$B6,'EPA Export Aggregation'!$D:$D,$A$1)*IF($A6="CH4",About!$D$58,IF($A6="N2O",About!$D$59,1))</f>
        <v>8.2511756443674003</v>
      </c>
      <c r="AG6">
        <f>SUMIFS('EPA Export Aggregation'!AJ:AJ,'EPA Export Aggregation'!$A:$A,$B6,'EPA Export Aggregation'!$D:$D,$A$1)*IF($A6="CH4",About!$D$58,IF($A6="N2O",About!$D$59,1))</f>
        <v>8.3270340084921006</v>
      </c>
      <c r="AH6">
        <f>SUMIFS('EPA Export Aggregation'!AK:AK,'EPA Export Aggregation'!$A:$A,$B6,'EPA Export Aggregation'!$D:$D,$A$1)*IF($A6="CH4",About!$D$58,IF($A6="N2O",About!$D$59,1))</f>
        <v>8.2258303838712994</v>
      </c>
    </row>
    <row r="7" spans="1:34" x14ac:dyDescent="0.25">
      <c r="A7" s="435" t="s">
        <v>2220</v>
      </c>
      <c r="B7" s="408" t="s">
        <v>4131</v>
      </c>
      <c r="C7">
        <f>SUMIFS('EPA Export Aggregation'!F:F,'EPA Export Aggregation'!$A:$A,$B7,'EPA Export Aggregation'!$D:$D,$A$1)*IF($A7="CH4",About!$D$58,IF($A7="N2O",About!$D$59,1))</f>
        <v>2.4664503055735998</v>
      </c>
      <c r="D7">
        <f>SUMIFS('EPA Export Aggregation'!G:G,'EPA Export Aggregation'!$A:$A,$B7,'EPA Export Aggregation'!$D:$D,$A$1)*IF($A7="CH4",About!$D$58,IF($A7="N2O",About!$D$59,1))</f>
        <v>2.7169721621498999</v>
      </c>
      <c r="E7">
        <f>SUMIFS('EPA Export Aggregation'!H:H,'EPA Export Aggregation'!$A:$A,$B7,'EPA Export Aggregation'!$D:$D,$A$1)*IF($A7="CH4",About!$D$58,IF($A7="N2O",About!$D$59,1))</f>
        <v>2.5244890683776999</v>
      </c>
      <c r="F7">
        <f>SUMIFS('EPA Export Aggregation'!I:I,'EPA Export Aggregation'!$A:$A,$B7,'EPA Export Aggregation'!$D:$D,$A$1)*IF($A7="CH4",About!$D$58,IF($A7="N2O",About!$D$59,1))</f>
        <v>2.8609588686113998</v>
      </c>
      <c r="G7">
        <f>SUMIFS('EPA Export Aggregation'!J:J,'EPA Export Aggregation'!$A:$A,$B7,'EPA Export Aggregation'!$D:$D,$A$1)*IF($A7="CH4",About!$D$58,IF($A7="N2O",About!$D$59,1))</f>
        <v>2.6576633074796998</v>
      </c>
      <c r="H7">
        <f>SUMIFS('EPA Export Aggregation'!K:K,'EPA Export Aggregation'!$A:$A,$B7,'EPA Export Aggregation'!$D:$D,$A$1)*IF($A7="CH4",About!$D$58,IF($A7="N2O",About!$D$59,1))</f>
        <v>2.6911598934137002</v>
      </c>
      <c r="I7">
        <f>SUMIFS('EPA Export Aggregation'!L:L,'EPA Export Aggregation'!$A:$A,$B7,'EPA Export Aggregation'!$D:$D,$A$1)*IF($A7="CH4",About!$D$58,IF($A7="N2O",About!$D$59,1))</f>
        <v>3.07295232823</v>
      </c>
      <c r="J7">
        <f>SUMIFS('EPA Export Aggregation'!M:M,'EPA Export Aggregation'!$A:$A,$B7,'EPA Export Aggregation'!$D:$D,$A$1)*IF($A7="CH4",About!$D$58,IF($A7="N2O",About!$D$59,1))</f>
        <v>2.8852299386791</v>
      </c>
      <c r="K7">
        <f>SUMIFS('EPA Export Aggregation'!N:N,'EPA Export Aggregation'!$A:$A,$B7,'EPA Export Aggregation'!$D:$D,$A$1)*IF($A7="CH4",About!$D$58,IF($A7="N2O",About!$D$59,1))</f>
        <v>2.6396314745640002</v>
      </c>
      <c r="L7">
        <f>SUMIFS('EPA Export Aggregation'!O:O,'EPA Export Aggregation'!$A:$A,$B7,'EPA Export Aggregation'!$D:$D,$A$1)*IF($A7="CH4",About!$D$58,IF($A7="N2O",About!$D$59,1))</f>
        <v>2.6372260530917</v>
      </c>
      <c r="M7">
        <f>SUMIFS('EPA Export Aggregation'!P:P,'EPA Export Aggregation'!$A:$A,$B7,'EPA Export Aggregation'!$D:$D,$A$1)*IF($A7="CH4",About!$D$58,IF($A7="N2O",About!$D$59,1))</f>
        <v>2.7783691559010002</v>
      </c>
      <c r="N7">
        <f>SUMIFS('EPA Export Aggregation'!Q:Q,'EPA Export Aggregation'!$A:$A,$B7,'EPA Export Aggregation'!$D:$D,$A$1)*IF($A7="CH4",About!$D$58,IF($A7="N2O",About!$D$59,1))</f>
        <v>2.9920537271822001</v>
      </c>
      <c r="O7">
        <f>SUMIFS('EPA Export Aggregation'!R:R,'EPA Export Aggregation'!$A:$A,$B7,'EPA Export Aggregation'!$D:$D,$A$1)*IF($A7="CH4",About!$D$58,IF($A7="N2O",About!$D$59,1))</f>
        <v>2.9001361362318998</v>
      </c>
      <c r="P7">
        <f>SUMIFS('EPA Export Aggregation'!S:S,'EPA Export Aggregation'!$A:$A,$B7,'EPA Export Aggregation'!$D:$D,$A$1)*IF($A7="CH4",About!$D$58,IF($A7="N2O",About!$D$59,1))</f>
        <v>2.7662240995077001</v>
      </c>
      <c r="Q7">
        <f>SUMIFS('EPA Export Aggregation'!T:T,'EPA Export Aggregation'!$A:$A,$B7,'EPA Export Aggregation'!$D:$D,$A$1)*IF($A7="CH4",About!$D$58,IF($A7="N2O",About!$D$59,1))</f>
        <v>2.5253646182153999</v>
      </c>
      <c r="R7">
        <f>SUMIFS('EPA Export Aggregation'!U:U,'EPA Export Aggregation'!$A:$A,$B7,'EPA Export Aggregation'!$D:$D,$A$1)*IF($A7="CH4",About!$D$58,IF($A7="N2O",About!$D$59,1))</f>
        <v>2.5204000536272</v>
      </c>
      <c r="S7">
        <f>SUMIFS('EPA Export Aggregation'!V:V,'EPA Export Aggregation'!$A:$A,$B7,'EPA Export Aggregation'!$D:$D,$A$1)*IF($A7="CH4",About!$D$58,IF($A7="N2O",About!$D$59,1))</f>
        <v>2.3564508200837002</v>
      </c>
      <c r="T7">
        <f>SUMIFS('EPA Export Aggregation'!W:W,'EPA Export Aggregation'!$A:$A,$B7,'EPA Export Aggregation'!$D:$D,$A$1)*IF($A7="CH4",About!$D$58,IF($A7="N2O",About!$D$59,1))</f>
        <v>2.5524960128005998</v>
      </c>
      <c r="U7">
        <f>SUMIFS('EPA Export Aggregation'!X:X,'EPA Export Aggregation'!$A:$A,$B7,'EPA Export Aggregation'!$D:$D,$A$1)*IF($A7="CH4",About!$D$58,IF($A7="N2O",About!$D$59,1))</f>
        <v>2.8856465767607999</v>
      </c>
      <c r="V7">
        <f>SUMIFS('EPA Export Aggregation'!Y:Y,'EPA Export Aggregation'!$A:$A,$B7,'EPA Export Aggregation'!$D:$D,$A$1)*IF($A7="CH4",About!$D$58,IF($A7="N2O",About!$D$59,1))</f>
        <v>2.6941118816420002</v>
      </c>
      <c r="W7">
        <f>SUMIFS('EPA Export Aggregation'!Z:Z,'EPA Export Aggregation'!$A:$A,$B7,'EPA Export Aggregation'!$D:$D,$A$1)*IF($A7="CH4",About!$D$58,IF($A7="N2O",About!$D$59,1))</f>
        <v>2.6812936518616</v>
      </c>
      <c r="X7">
        <f>SUMIFS('EPA Export Aggregation'!AA:AA,'EPA Export Aggregation'!$A:$A,$B7,'EPA Export Aggregation'!$D:$D,$A$1)*IF($A7="CH4",About!$D$58,IF($A7="N2O",About!$D$59,1))</f>
        <v>2.6358847941766999</v>
      </c>
      <c r="Y7">
        <f>SUMIFS('EPA Export Aggregation'!AB:AB,'EPA Export Aggregation'!$A:$A,$B7,'EPA Export Aggregation'!$D:$D,$A$1)*IF($A7="CH4",About!$D$58,IF($A7="N2O",About!$D$59,1))</f>
        <v>2.0654580547174999</v>
      </c>
      <c r="Z7">
        <f>SUMIFS('EPA Export Aggregation'!AC:AC,'EPA Export Aggregation'!$A:$A,$B7,'EPA Export Aggregation'!$D:$D,$A$1)*IF($A7="CH4",About!$D$58,IF($A7="N2O",About!$D$59,1))</f>
        <v>2.7231232931432001</v>
      </c>
      <c r="AA7">
        <f>SUMIFS('EPA Export Aggregation'!AD:AD,'EPA Export Aggregation'!$A:$A,$B7,'EPA Export Aggregation'!$D:$D,$A$1)*IF($A7="CH4",About!$D$58,IF($A7="N2O",About!$D$59,1))</f>
        <v>2.7685005890437999</v>
      </c>
      <c r="AB7">
        <f>SUMIFS('EPA Export Aggregation'!AE:AE,'EPA Export Aggregation'!$A:$A,$B7,'EPA Export Aggregation'!$D:$D,$A$1)*IF($A7="CH4",About!$D$58,IF($A7="N2O",About!$D$59,1))</f>
        <v>2.3358747967841</v>
      </c>
      <c r="AC7">
        <f>SUMIFS('EPA Export Aggregation'!AF:AF,'EPA Export Aggregation'!$A:$A,$B7,'EPA Export Aggregation'!$D:$D,$A$1)*IF($A7="CH4",About!$D$58,IF($A7="N2O",About!$D$59,1))</f>
        <v>2.200964660835</v>
      </c>
      <c r="AD7">
        <f>SUMIFS('EPA Export Aggregation'!AG:AG,'EPA Export Aggregation'!$A:$A,$B7,'EPA Export Aggregation'!$D:$D,$A$1)*IF($A7="CH4",About!$D$58,IF($A7="N2O",About!$D$59,1))</f>
        <v>2.1893846132590999</v>
      </c>
      <c r="AE7">
        <f>SUMIFS('EPA Export Aggregation'!AH:AH,'EPA Export Aggregation'!$A:$A,$B7,'EPA Export Aggregation'!$D:$D,$A$1)*IF($A7="CH4",About!$D$58,IF($A7="N2O",About!$D$59,1))</f>
        <v>2.7802656328322</v>
      </c>
      <c r="AF7">
        <f>SUMIFS('EPA Export Aggregation'!AI:AI,'EPA Export Aggregation'!$A:$A,$B7,'EPA Export Aggregation'!$D:$D,$A$1)*IF($A7="CH4",About!$D$58,IF($A7="N2O",About!$D$59,1))</f>
        <v>2.8452961608482998</v>
      </c>
      <c r="AG7">
        <f>SUMIFS('EPA Export Aggregation'!AJ:AJ,'EPA Export Aggregation'!$A:$A,$B7,'EPA Export Aggregation'!$D:$D,$A$1)*IF($A7="CH4",About!$D$58,IF($A7="N2O",About!$D$59,1))</f>
        <v>2.4917719420981999</v>
      </c>
      <c r="AH7">
        <f>SUMIFS('EPA Export Aggregation'!AK:AK,'EPA Export Aggregation'!$A:$A,$B7,'EPA Export Aggregation'!$D:$D,$A$1)*IF($A7="CH4",About!$D$58,IF($A7="N2O",About!$D$59,1))</f>
        <v>2.4308128466094998</v>
      </c>
    </row>
    <row r="8" spans="1:34" x14ac:dyDescent="0.25">
      <c r="A8" s="435" t="s">
        <v>2220</v>
      </c>
      <c r="B8" s="408" t="s">
        <v>4133</v>
      </c>
      <c r="C8">
        <f>SUMIFS('EPA Export Aggregation'!F:F,'EPA Export Aggregation'!$A:$A,$B8,'EPA Export Aggregation'!$D:$D,$A$1)*IF($A8="CH4",About!$D$58,IF($A8="N2O",About!$D$59,1))</f>
        <v>2.1160668723241001</v>
      </c>
      <c r="D8">
        <f>SUMIFS('EPA Export Aggregation'!G:G,'EPA Export Aggregation'!$A:$A,$B8,'EPA Export Aggregation'!$D:$D,$A$1)*IF($A8="CH4",About!$D$58,IF($A8="N2O",About!$D$59,1))</f>
        <v>2.2852349775057998</v>
      </c>
      <c r="E8">
        <f>SUMIFS('EPA Export Aggregation'!H:H,'EPA Export Aggregation'!$A:$A,$B8,'EPA Export Aggregation'!$D:$D,$A$1)*IF($A8="CH4",About!$D$58,IF($A8="N2O",About!$D$59,1))</f>
        <v>1.9835001133362</v>
      </c>
      <c r="F8">
        <f>SUMIFS('EPA Export Aggregation'!I:I,'EPA Export Aggregation'!$A:$A,$B8,'EPA Export Aggregation'!$D:$D,$A$1)*IF($A8="CH4",About!$D$58,IF($A8="N2O",About!$D$59,1))</f>
        <v>1.960654946112</v>
      </c>
      <c r="G8">
        <f>SUMIFS('EPA Export Aggregation'!J:J,'EPA Export Aggregation'!$A:$A,$B8,'EPA Export Aggregation'!$D:$D,$A$1)*IF($A8="CH4",About!$D$58,IF($A8="N2O",About!$D$59,1))</f>
        <v>2.2075236212610001</v>
      </c>
      <c r="H8">
        <f>SUMIFS('EPA Export Aggregation'!K:K,'EPA Export Aggregation'!$A:$A,$B8,'EPA Export Aggregation'!$D:$D,$A$1)*IF($A8="CH4",About!$D$58,IF($A8="N2O",About!$D$59,1))</f>
        <v>2.2000871568462999</v>
      </c>
      <c r="I8">
        <f>SUMIFS('EPA Export Aggregation'!L:L,'EPA Export Aggregation'!$A:$A,$B8,'EPA Export Aggregation'!$D:$D,$A$1)*IF($A8="CH4",About!$D$58,IF($A8="N2O",About!$D$59,1))</f>
        <v>2.3145766931015999</v>
      </c>
      <c r="J8">
        <f>SUMIFS('EPA Export Aggregation'!M:M,'EPA Export Aggregation'!$A:$A,$B8,'EPA Export Aggregation'!$D:$D,$A$1)*IF($A8="CH4",About!$D$58,IF($A8="N2O",About!$D$59,1))</f>
        <v>2.070295816232</v>
      </c>
      <c r="K8">
        <f>SUMIFS('EPA Export Aggregation'!N:N,'EPA Export Aggregation'!$A:$A,$B8,'EPA Export Aggregation'!$D:$D,$A$1)*IF($A8="CH4",About!$D$58,IF($A8="N2O",About!$D$59,1))</f>
        <v>1.6728720588315</v>
      </c>
      <c r="L8">
        <f>SUMIFS('EPA Export Aggregation'!O:O,'EPA Export Aggregation'!$A:$A,$B8,'EPA Export Aggregation'!$D:$D,$A$1)*IF($A8="CH4",About!$D$58,IF($A8="N2O",About!$D$59,1))</f>
        <v>1.5870804440819</v>
      </c>
      <c r="M8">
        <f>SUMIFS('EPA Export Aggregation'!P:P,'EPA Export Aggregation'!$A:$A,$B8,'EPA Export Aggregation'!$D:$D,$A$1)*IF($A8="CH4",About!$D$58,IF($A8="N2O",About!$D$59,1))</f>
        <v>1.8250357648077999</v>
      </c>
      <c r="N8">
        <f>SUMIFS('EPA Export Aggregation'!Q:Q,'EPA Export Aggregation'!$A:$A,$B8,'EPA Export Aggregation'!$D:$D,$A$1)*IF($A8="CH4",About!$D$58,IF($A8="N2O",About!$D$59,1))</f>
        <v>1.7533697691381001</v>
      </c>
      <c r="O8">
        <f>SUMIFS('EPA Export Aggregation'!R:R,'EPA Export Aggregation'!$A:$A,$B8,'EPA Export Aggregation'!$D:$D,$A$1)*IF($A8="CH4",About!$D$58,IF($A8="N2O",About!$D$59,1))</f>
        <v>1.6668076122013999</v>
      </c>
      <c r="P8">
        <f>SUMIFS('EPA Export Aggregation'!S:S,'EPA Export Aggregation'!$A:$A,$B8,'EPA Export Aggregation'!$D:$D,$A$1)*IF($A8="CH4",About!$D$58,IF($A8="N2O",About!$D$59,1))</f>
        <v>1.7330415512009001</v>
      </c>
      <c r="Q8">
        <f>SUMIFS('EPA Export Aggregation'!T:T,'EPA Export Aggregation'!$A:$A,$B8,'EPA Export Aggregation'!$D:$D,$A$1)*IF($A8="CH4",About!$D$58,IF($A8="N2O",About!$D$59,1))</f>
        <v>1.8558112279751</v>
      </c>
      <c r="R8">
        <f>SUMIFS('EPA Export Aggregation'!U:U,'EPA Export Aggregation'!$A:$A,$B8,'EPA Export Aggregation'!$D:$D,$A$1)*IF($A8="CH4",About!$D$58,IF($A8="N2O",About!$D$59,1))</f>
        <v>1.6245045596104</v>
      </c>
      <c r="S8">
        <f>SUMIFS('EPA Export Aggregation'!V:V,'EPA Export Aggregation'!$A:$A,$B8,'EPA Export Aggregation'!$D:$D,$A$1)*IF($A8="CH4",About!$D$58,IF($A8="N2O",About!$D$59,1))</f>
        <v>1.7388686373402999</v>
      </c>
      <c r="T8">
        <f>SUMIFS('EPA Export Aggregation'!W:W,'EPA Export Aggregation'!$A:$A,$B8,'EPA Export Aggregation'!$D:$D,$A$1)*IF($A8="CH4",About!$D$58,IF($A8="N2O",About!$D$59,1))</f>
        <v>1.8624887690242999</v>
      </c>
      <c r="U8">
        <f>SUMIFS('EPA Export Aggregation'!X:X,'EPA Export Aggregation'!$A:$A,$B8,'EPA Export Aggregation'!$D:$D,$A$1)*IF($A8="CH4",About!$D$58,IF($A8="N2O",About!$D$59,1))</f>
        <v>2.1422722369359</v>
      </c>
      <c r="V8">
        <f>SUMIFS('EPA Export Aggregation'!Y:Y,'EPA Export Aggregation'!$A:$A,$B8,'EPA Export Aggregation'!$D:$D,$A$1)*IF($A8="CH4",About!$D$58,IF($A8="N2O",About!$D$59,1))</f>
        <v>1.9208045979387001</v>
      </c>
      <c r="W8">
        <f>SUMIFS('EPA Export Aggregation'!Z:Z,'EPA Export Aggregation'!$A:$A,$B8,'EPA Export Aggregation'!$D:$D,$A$1)*IF($A8="CH4",About!$D$58,IF($A8="N2O",About!$D$59,1))</f>
        <v>1.8709956147564</v>
      </c>
      <c r="X8">
        <f>SUMIFS('EPA Export Aggregation'!AA:AA,'EPA Export Aggregation'!$A:$A,$B8,'EPA Export Aggregation'!$D:$D,$A$1)*IF($A8="CH4",About!$D$58,IF($A8="N2O",About!$D$59,1))</f>
        <v>1.8950795818043999</v>
      </c>
      <c r="Y8">
        <f>SUMIFS('EPA Export Aggregation'!AB:AB,'EPA Export Aggregation'!$A:$A,$B8,'EPA Export Aggregation'!$D:$D,$A$1)*IF($A8="CH4",About!$D$58,IF($A8="N2O",About!$D$59,1))</f>
        <v>1.5928486579009999</v>
      </c>
      <c r="Z8">
        <f>SUMIFS('EPA Export Aggregation'!AC:AC,'EPA Export Aggregation'!$A:$A,$B8,'EPA Export Aggregation'!$D:$D,$A$1)*IF($A8="CH4",About!$D$58,IF($A8="N2O",About!$D$59,1))</f>
        <v>2.0005639865344</v>
      </c>
      <c r="AA8">
        <f>SUMIFS('EPA Export Aggregation'!AD:AD,'EPA Export Aggregation'!$A:$A,$B8,'EPA Export Aggregation'!$D:$D,$A$1)*IF($A8="CH4",About!$D$58,IF($A8="N2O",About!$D$59,1))</f>
        <v>1.9872526505387</v>
      </c>
      <c r="AB8">
        <f>SUMIFS('EPA Export Aggregation'!AE:AE,'EPA Export Aggregation'!$A:$A,$B8,'EPA Export Aggregation'!$D:$D,$A$1)*IF($A8="CH4",About!$D$58,IF($A8="N2O",About!$D$59,1))</f>
        <v>1.9788899959356001</v>
      </c>
      <c r="AC8">
        <f>SUMIFS('EPA Export Aggregation'!AF:AF,'EPA Export Aggregation'!$A:$A,$B8,'EPA Export Aggregation'!$D:$D,$A$1)*IF($A8="CH4",About!$D$58,IF($A8="N2O",About!$D$59,1))</f>
        <v>1.8065614806882999</v>
      </c>
      <c r="AD8">
        <f>SUMIFS('EPA Export Aggregation'!AG:AG,'EPA Export Aggregation'!$A:$A,$B8,'EPA Export Aggregation'!$D:$D,$A$1)*IF($A8="CH4",About!$D$58,IF($A8="N2O",About!$D$59,1))</f>
        <v>1.8942218600951</v>
      </c>
      <c r="AE8">
        <f>SUMIFS('EPA Export Aggregation'!AH:AH,'EPA Export Aggregation'!$A:$A,$B8,'EPA Export Aggregation'!$D:$D,$A$1)*IF($A8="CH4",About!$D$58,IF($A8="N2O",About!$D$59,1))</f>
        <v>2.2736483291730001</v>
      </c>
      <c r="AF8">
        <f>SUMIFS('EPA Export Aggregation'!AI:AI,'EPA Export Aggregation'!$A:$A,$B8,'EPA Export Aggregation'!$D:$D,$A$1)*IF($A8="CH4",About!$D$58,IF($A8="N2O",About!$D$59,1))</f>
        <v>2.3371608454492998</v>
      </c>
      <c r="AG8">
        <f>SUMIFS('EPA Export Aggregation'!AJ:AJ,'EPA Export Aggregation'!$A:$A,$B8,'EPA Export Aggregation'!$D:$D,$A$1)*IF($A8="CH4",About!$D$58,IF($A8="N2O",About!$D$59,1))</f>
        <v>2.1403987964806999</v>
      </c>
      <c r="AH8">
        <f>SUMIFS('EPA Export Aggregation'!AK:AK,'EPA Export Aggregation'!$A:$A,$B8,'EPA Export Aggregation'!$D:$D,$A$1)*IF($A8="CH4",About!$D$58,IF($A8="N2O",About!$D$59,1))</f>
        <v>2.0639691602939001</v>
      </c>
    </row>
    <row r="9" spans="1:34" x14ac:dyDescent="0.25">
      <c r="A9" s="435" t="s">
        <v>2220</v>
      </c>
      <c r="B9" s="408" t="s">
        <v>4143</v>
      </c>
      <c r="C9">
        <f>SUMIFS('EPA Export Aggregation'!F:F,'EPA Export Aggregation'!$A:$A,$B9,'EPA Export Aggregation'!$D:$D,$A$1)*IF($A9="CH4",About!$D$58,IF($A9="N2O",About!$D$59,1))</f>
        <v>0.31672141224049999</v>
      </c>
      <c r="D9">
        <f>SUMIFS('EPA Export Aggregation'!G:G,'EPA Export Aggregation'!$A:$A,$B9,'EPA Export Aggregation'!$D:$D,$A$1)*IF($A9="CH4",About!$D$58,IF($A9="N2O",About!$D$59,1))</f>
        <v>0.29386220155830001</v>
      </c>
      <c r="E9">
        <f>SUMIFS('EPA Export Aggregation'!H:H,'EPA Export Aggregation'!$A:$A,$B9,'EPA Export Aggregation'!$D:$D,$A$1)*IF($A9="CH4",About!$D$58,IF($A9="N2O",About!$D$59,1))</f>
        <v>0.30059243473469999</v>
      </c>
      <c r="F9">
        <f>SUMIFS('EPA Export Aggregation'!I:I,'EPA Export Aggregation'!$A:$A,$B9,'EPA Export Aggregation'!$D:$D,$A$1)*IF($A9="CH4",About!$D$58,IF($A9="N2O",About!$D$59,1))</f>
        <v>0.28025078319180002</v>
      </c>
      <c r="G9">
        <f>SUMIFS('EPA Export Aggregation'!J:J,'EPA Export Aggregation'!$A:$A,$B9,'EPA Export Aggregation'!$D:$D,$A$1)*IF($A9="CH4",About!$D$58,IF($A9="N2O",About!$D$59,1))</f>
        <v>0.3103552758084</v>
      </c>
      <c r="H9">
        <f>SUMIFS('EPA Export Aggregation'!K:K,'EPA Export Aggregation'!$A:$A,$B9,'EPA Export Aggregation'!$D:$D,$A$1)*IF($A9="CH4",About!$D$58,IF($A9="N2O",About!$D$59,1))</f>
        <v>0.29012473696610003</v>
      </c>
      <c r="I9">
        <f>SUMIFS('EPA Export Aggregation'!L:L,'EPA Export Aggregation'!$A:$A,$B9,'EPA Export Aggregation'!$D:$D,$A$1)*IF($A9="CH4",About!$D$58,IF($A9="N2O",About!$D$59,1))</f>
        <v>0.30800061167609999</v>
      </c>
      <c r="J9">
        <f>SUMIFS('EPA Export Aggregation'!M:M,'EPA Export Aggregation'!$A:$A,$B9,'EPA Export Aggregation'!$D:$D,$A$1)*IF($A9="CH4",About!$D$58,IF($A9="N2O",About!$D$59,1))</f>
        <v>0.29861627639499999</v>
      </c>
      <c r="K9">
        <f>SUMIFS('EPA Export Aggregation'!N:N,'EPA Export Aggregation'!$A:$A,$B9,'EPA Export Aggregation'!$D:$D,$A$1)*IF($A9="CH4",About!$D$58,IF($A9="N2O",About!$D$59,1))</f>
        <v>0.28609428876690002</v>
      </c>
      <c r="L9">
        <f>SUMIFS('EPA Export Aggregation'!O:O,'EPA Export Aggregation'!$A:$A,$B9,'EPA Export Aggregation'!$D:$D,$A$1)*IF($A9="CH4",About!$D$58,IF($A9="N2O",About!$D$59,1))</f>
        <v>0.32561729887539997</v>
      </c>
      <c r="M9">
        <f>SUMIFS('EPA Export Aggregation'!P:P,'EPA Export Aggregation'!$A:$A,$B9,'EPA Export Aggregation'!$D:$D,$A$1)*IF($A9="CH4",About!$D$58,IF($A9="N2O",About!$D$59,1))</f>
        <v>0.29467366340759998</v>
      </c>
      <c r="N9">
        <f>SUMIFS('EPA Export Aggregation'!Q:Q,'EPA Export Aggregation'!$A:$A,$B9,'EPA Export Aggregation'!$D:$D,$A$1)*IF($A9="CH4",About!$D$58,IF($A9="N2O",About!$D$59,1))</f>
        <v>0.28637482432169997</v>
      </c>
      <c r="O9">
        <f>SUMIFS('EPA Export Aggregation'!R:R,'EPA Export Aggregation'!$A:$A,$B9,'EPA Export Aggregation'!$D:$D,$A$1)*IF($A9="CH4",About!$D$58,IF($A9="N2O",About!$D$59,1))</f>
        <v>0.34138243964929998</v>
      </c>
      <c r="P9">
        <f>SUMIFS('EPA Export Aggregation'!S:S,'EPA Export Aggregation'!$A:$A,$B9,'EPA Export Aggregation'!$D:$D,$A$1)*IF($A9="CH4",About!$D$58,IF($A9="N2O",About!$D$59,1))</f>
        <v>0.30010614984490003</v>
      </c>
      <c r="Q9">
        <f>SUMIFS('EPA Export Aggregation'!T:T,'EPA Export Aggregation'!$A:$A,$B9,'EPA Export Aggregation'!$D:$D,$A$1)*IF($A9="CH4",About!$D$58,IF($A9="N2O",About!$D$59,1))</f>
        <v>0.29779000566199998</v>
      </c>
      <c r="R9">
        <f>SUMIFS('EPA Export Aggregation'!U:U,'EPA Export Aggregation'!$A:$A,$B9,'EPA Export Aggregation'!$D:$D,$A$1)*IF($A9="CH4",About!$D$58,IF($A9="N2O",About!$D$59,1))</f>
        <v>0.28364977272519998</v>
      </c>
      <c r="S9">
        <f>SUMIFS('EPA Export Aggregation'!V:V,'EPA Export Aggregation'!$A:$A,$B9,'EPA Export Aggregation'!$D:$D,$A$1)*IF($A9="CH4",About!$D$58,IF($A9="N2O",About!$D$59,1))</f>
        <v>0.30151079803000003</v>
      </c>
      <c r="T9">
        <f>SUMIFS('EPA Export Aggregation'!W:W,'EPA Export Aggregation'!$A:$A,$B9,'EPA Export Aggregation'!$D:$D,$A$1)*IF($A9="CH4",About!$D$58,IF($A9="N2O",About!$D$59,1))</f>
        <v>0.2556236561113</v>
      </c>
      <c r="U9">
        <f>SUMIFS('EPA Export Aggregation'!X:X,'EPA Export Aggregation'!$A:$A,$B9,'EPA Export Aggregation'!$D:$D,$A$1)*IF($A9="CH4",About!$D$58,IF($A9="N2O",About!$D$59,1))</f>
        <v>0.20690074570309999</v>
      </c>
      <c r="V9">
        <f>SUMIFS('EPA Export Aggregation'!Y:Y,'EPA Export Aggregation'!$A:$A,$B9,'EPA Export Aggregation'!$D:$D,$A$1)*IF($A9="CH4",About!$D$58,IF($A9="N2O",About!$D$59,1))</f>
        <v>0.21687619345049999</v>
      </c>
      <c r="W9">
        <f>SUMIFS('EPA Export Aggregation'!Z:Z,'EPA Export Aggregation'!$A:$A,$B9,'EPA Export Aggregation'!$D:$D,$A$1)*IF($A9="CH4",About!$D$58,IF($A9="N2O",About!$D$59,1))</f>
        <v>0.21926368004569999</v>
      </c>
      <c r="X9">
        <f>SUMIFS('EPA Export Aggregation'!AA:AA,'EPA Export Aggregation'!$A:$A,$B9,'EPA Export Aggregation'!$D:$D,$A$1)*IF($A9="CH4",About!$D$58,IF($A9="N2O",About!$D$59,1))</f>
        <v>0.19851557178410001</v>
      </c>
      <c r="Y9">
        <f>SUMIFS('EPA Export Aggregation'!AB:AB,'EPA Export Aggregation'!$A:$A,$B9,'EPA Export Aggregation'!$D:$D,$A$1)*IF($A9="CH4",About!$D$58,IF($A9="N2O",About!$D$59,1))</f>
        <v>0.1913992855636</v>
      </c>
      <c r="Z9">
        <f>SUMIFS('EPA Export Aggregation'!AC:AC,'EPA Export Aggregation'!$A:$A,$B9,'EPA Export Aggregation'!$D:$D,$A$1)*IF($A9="CH4",About!$D$58,IF($A9="N2O",About!$D$59,1))</f>
        <v>0.21543133196209999</v>
      </c>
      <c r="AA9">
        <f>SUMIFS('EPA Export Aggregation'!AD:AD,'EPA Export Aggregation'!$A:$A,$B9,'EPA Export Aggregation'!$D:$D,$A$1)*IF($A9="CH4",About!$D$58,IF($A9="N2O",About!$D$59,1))</f>
        <v>0.20822202042249999</v>
      </c>
      <c r="AB9">
        <f>SUMIFS('EPA Export Aggregation'!AE:AE,'EPA Export Aggregation'!$A:$A,$B9,'EPA Export Aggregation'!$D:$D,$A$1)*IF($A9="CH4",About!$D$58,IF($A9="N2O",About!$D$59,1))</f>
        <v>0.1999801382494</v>
      </c>
      <c r="AC9">
        <f>SUMIFS('EPA Export Aggregation'!AF:AF,'EPA Export Aggregation'!$A:$A,$B9,'EPA Export Aggregation'!$D:$D,$A$1)*IF($A9="CH4",About!$D$58,IF($A9="N2O",About!$D$59,1))</f>
        <v>0.19277942135539999</v>
      </c>
      <c r="AD9">
        <f>SUMIFS('EPA Export Aggregation'!AG:AG,'EPA Export Aggregation'!$A:$A,$B9,'EPA Export Aggregation'!$D:$D,$A$1)*IF($A9="CH4",About!$D$58,IF($A9="N2O",About!$D$59,1))</f>
        <v>0.19259409487679999</v>
      </c>
      <c r="AE9">
        <f>SUMIFS('EPA Export Aggregation'!AH:AH,'EPA Export Aggregation'!$A:$A,$B9,'EPA Export Aggregation'!$D:$D,$A$1)*IF($A9="CH4",About!$D$58,IF($A9="N2O",About!$D$59,1))</f>
        <v>0.18072924720299999</v>
      </c>
      <c r="AF9">
        <f>SUMIFS('EPA Export Aggregation'!AI:AI,'EPA Export Aggregation'!$A:$A,$B9,'EPA Export Aggregation'!$D:$D,$A$1)*IF($A9="CH4",About!$D$58,IF($A9="N2O",About!$D$59,1))</f>
        <v>0.17833622557830001</v>
      </c>
      <c r="AG9">
        <f>SUMIFS('EPA Export Aggregation'!AJ:AJ,'EPA Export Aggregation'!$A:$A,$B9,'EPA Export Aggregation'!$D:$D,$A$1)*IF($A9="CH4",About!$D$58,IF($A9="N2O",About!$D$59,1))</f>
        <v>0.16567117670379999</v>
      </c>
      <c r="AH9">
        <f>SUMIFS('EPA Export Aggregation'!AK:AK,'EPA Export Aggregation'!$A:$A,$B9,'EPA Export Aggregation'!$D:$D,$A$1)*IF($A9="CH4",About!$D$58,IF($A9="N2O",About!$D$59,1))</f>
        <v>0.17468216000690001</v>
      </c>
    </row>
    <row r="10" spans="1:34" x14ac:dyDescent="0.25">
      <c r="A10" s="435" t="s">
        <v>2220</v>
      </c>
      <c r="B10" s="408" t="s">
        <v>4152</v>
      </c>
      <c r="C10">
        <f>SUMIFS('EPA Export Aggregation'!F:F,'EPA Export Aggregation'!$A:$A,$B10,'EPA Export Aggregation'!$D:$D,$A$1)*IF($A10="CH4",About!$D$58,IF($A10="N2O",About!$D$59,1))</f>
        <v>1.7080442788399999E-2</v>
      </c>
      <c r="D10">
        <f>SUMIFS('EPA Export Aggregation'!G:G,'EPA Export Aggregation'!$A:$A,$B10,'EPA Export Aggregation'!$D:$D,$A$1)*IF($A10="CH4",About!$D$58,IF($A10="N2O",About!$D$59,1))</f>
        <v>1.7902058402400001E-2</v>
      </c>
      <c r="E10">
        <f>SUMIFS('EPA Export Aggregation'!H:H,'EPA Export Aggregation'!$A:$A,$B10,'EPA Export Aggregation'!$D:$D,$A$1)*IF($A10="CH4",About!$D$58,IF($A10="N2O",About!$D$59,1))</f>
        <v>2.3046144833499999E-2</v>
      </c>
      <c r="F10">
        <f>SUMIFS('EPA Export Aggregation'!I:I,'EPA Export Aggregation'!$A:$A,$B10,'EPA Export Aggregation'!$D:$D,$A$1)*IF($A10="CH4",About!$D$58,IF($A10="N2O",About!$D$59,1))</f>
        <v>3.2399733841999998E-2</v>
      </c>
      <c r="G10">
        <f>SUMIFS('EPA Export Aggregation'!J:J,'EPA Export Aggregation'!$A:$A,$B10,'EPA Export Aggregation'!$D:$D,$A$1)*IF($A10="CH4",About!$D$58,IF($A10="N2O",About!$D$59,1))</f>
        <v>2.34808804297E-2</v>
      </c>
      <c r="H10">
        <f>SUMIFS('EPA Export Aggregation'!K:K,'EPA Export Aggregation'!$A:$A,$B10,'EPA Export Aggregation'!$D:$D,$A$1)*IF($A10="CH4",About!$D$58,IF($A10="N2O",About!$D$59,1))</f>
        <v>1.7440803562399999E-2</v>
      </c>
      <c r="I10">
        <f>SUMIFS('EPA Export Aggregation'!L:L,'EPA Export Aggregation'!$A:$A,$B10,'EPA Export Aggregation'!$D:$D,$A$1)*IF($A10="CH4",About!$D$58,IF($A10="N2O",About!$D$59,1))</f>
        <v>1.5710851717199999E-2</v>
      </c>
      <c r="J10">
        <f>SUMIFS('EPA Export Aggregation'!M:M,'EPA Export Aggregation'!$A:$A,$B10,'EPA Export Aggregation'!$D:$D,$A$1)*IF($A10="CH4",About!$D$58,IF($A10="N2O",About!$D$59,1))</f>
        <v>1.80442737731E-2</v>
      </c>
      <c r="K10">
        <f>SUMIFS('EPA Export Aggregation'!N:N,'EPA Export Aggregation'!$A:$A,$B10,'EPA Export Aggregation'!$D:$D,$A$1)*IF($A10="CH4",About!$D$58,IF($A10="N2O",About!$D$59,1))</f>
        <v>1.55257921021E-2</v>
      </c>
      <c r="L10">
        <f>SUMIFS('EPA Export Aggregation'!O:O,'EPA Export Aggregation'!$A:$A,$B10,'EPA Export Aggregation'!$D:$D,$A$1)*IF($A10="CH4",About!$D$58,IF($A10="N2O",About!$D$59,1))</f>
        <v>1.19540965812E-2</v>
      </c>
      <c r="M10">
        <f>SUMIFS('EPA Export Aggregation'!P:P,'EPA Export Aggregation'!$A:$A,$B10,'EPA Export Aggregation'!$D:$D,$A$1)*IF($A10="CH4",About!$D$58,IF($A10="N2O",About!$D$59,1))</f>
        <v>1.2082471854599999E-2</v>
      </c>
      <c r="N10">
        <f>SUMIFS('EPA Export Aggregation'!Q:Q,'EPA Export Aggregation'!$A:$A,$B10,'EPA Export Aggregation'!$D:$D,$A$1)*IF($A10="CH4",About!$D$58,IF($A10="N2O",About!$D$59,1))</f>
        <v>1.14360692167E-2</v>
      </c>
      <c r="O10">
        <f>SUMIFS('EPA Export Aggregation'!R:R,'EPA Export Aggregation'!$A:$A,$B10,'EPA Export Aggregation'!$D:$D,$A$1)*IF($A10="CH4",About!$D$58,IF($A10="N2O",About!$D$59,1))</f>
        <v>1.1655061357799999E-2</v>
      </c>
      <c r="P10">
        <f>SUMIFS('EPA Export Aggregation'!S:S,'EPA Export Aggregation'!$A:$A,$B10,'EPA Export Aggregation'!$D:$D,$A$1)*IF($A10="CH4",About!$D$58,IF($A10="N2O",About!$D$59,1))</f>
        <v>1.2079848054400001E-2</v>
      </c>
      <c r="Q10">
        <f>SUMIFS('EPA Export Aggregation'!T:T,'EPA Export Aggregation'!$A:$A,$B10,'EPA Export Aggregation'!$D:$D,$A$1)*IF($A10="CH4",About!$D$58,IF($A10="N2O",About!$D$59,1))</f>
        <v>1.11133725582E-2</v>
      </c>
      <c r="R10">
        <f>SUMIFS('EPA Export Aggregation'!U:U,'EPA Export Aggregation'!$A:$A,$B10,'EPA Export Aggregation'!$D:$D,$A$1)*IF($A10="CH4",About!$D$58,IF($A10="N2O",About!$D$59,1))</f>
        <v>1.0358145460999999E-2</v>
      </c>
      <c r="S10">
        <f>SUMIFS('EPA Export Aggregation'!V:V,'EPA Export Aggregation'!$A:$A,$B10,'EPA Export Aggregation'!$D:$D,$A$1)*IF($A10="CH4",About!$D$58,IF($A10="N2O",About!$D$59,1))</f>
        <v>9.3062245328000004E-3</v>
      </c>
      <c r="T10">
        <f>SUMIFS('EPA Export Aggregation'!W:W,'EPA Export Aggregation'!$A:$A,$B10,'EPA Export Aggregation'!$D:$D,$A$1)*IF($A10="CH4",About!$D$58,IF($A10="N2O",About!$D$59,1))</f>
        <v>1.5418489460799999E-2</v>
      </c>
      <c r="U10">
        <f>SUMIFS('EPA Export Aggregation'!X:X,'EPA Export Aggregation'!$A:$A,$B10,'EPA Export Aggregation'!$D:$D,$A$1)*IF($A10="CH4",About!$D$58,IF($A10="N2O",About!$D$59,1))</f>
        <v>1.5336616700399999E-2</v>
      </c>
      <c r="V10">
        <f>SUMIFS('EPA Export Aggregation'!Y:Y,'EPA Export Aggregation'!$A:$A,$B10,'EPA Export Aggregation'!$D:$D,$A$1)*IF($A10="CH4",About!$D$58,IF($A10="N2O",About!$D$59,1))</f>
        <v>1.37015969E-2</v>
      </c>
      <c r="W10">
        <f>SUMIFS('EPA Export Aggregation'!Z:Z,'EPA Export Aggregation'!$A:$A,$B10,'EPA Export Aggregation'!$D:$D,$A$1)*IF($A10="CH4",About!$D$58,IF($A10="N2O",About!$D$59,1))</f>
        <v>1.1420237948199999E-2</v>
      </c>
      <c r="X10">
        <f>SUMIFS('EPA Export Aggregation'!AA:AA,'EPA Export Aggregation'!$A:$A,$B10,'EPA Export Aggregation'!$D:$D,$A$1)*IF($A10="CH4",About!$D$58,IF($A10="N2O",About!$D$59,1))</f>
        <v>1.14541178861E-2</v>
      </c>
      <c r="Y10">
        <f>SUMIFS('EPA Export Aggregation'!AB:AB,'EPA Export Aggregation'!$A:$A,$B10,'EPA Export Aggregation'!$D:$D,$A$1)*IF($A10="CH4",About!$D$58,IF($A10="N2O",About!$D$59,1))</f>
        <v>9.4357658633999995E-3</v>
      </c>
      <c r="Z10">
        <f>SUMIFS('EPA Export Aggregation'!AC:AC,'EPA Export Aggregation'!$A:$A,$B10,'EPA Export Aggregation'!$D:$D,$A$1)*IF($A10="CH4",About!$D$58,IF($A10="N2O",About!$D$59,1))</f>
        <v>1.0381232184599999E-2</v>
      </c>
      <c r="AA10">
        <f>SUMIFS('EPA Export Aggregation'!AD:AD,'EPA Export Aggregation'!$A:$A,$B10,'EPA Export Aggregation'!$D:$D,$A$1)*IF($A10="CH4",About!$D$58,IF($A10="N2O",About!$D$59,1))</f>
        <v>9.8883826731000005E-3</v>
      </c>
      <c r="AB10">
        <f>SUMIFS('EPA Export Aggregation'!AE:AE,'EPA Export Aggregation'!$A:$A,$B10,'EPA Export Aggregation'!$D:$D,$A$1)*IF($A10="CH4",About!$D$58,IF($A10="N2O",About!$D$59,1))</f>
        <v>9.8739596135000007E-3</v>
      </c>
      <c r="AC10">
        <f>SUMIFS('EPA Export Aggregation'!AF:AF,'EPA Export Aggregation'!$A:$A,$B10,'EPA Export Aggregation'!$D:$D,$A$1)*IF($A10="CH4",About!$D$58,IF($A10="N2O",About!$D$59,1))</f>
        <v>1.2596176775899999E-2</v>
      </c>
      <c r="AD10">
        <f>SUMIFS('EPA Export Aggregation'!AG:AG,'EPA Export Aggregation'!$A:$A,$B10,'EPA Export Aggregation'!$D:$D,$A$1)*IF($A10="CH4",About!$D$58,IF($A10="N2O",About!$D$59,1))</f>
        <v>1.4346563735600001E-2</v>
      </c>
      <c r="AE10">
        <f>SUMIFS('EPA Export Aggregation'!AH:AH,'EPA Export Aggregation'!$A:$A,$B10,'EPA Export Aggregation'!$D:$D,$A$1)*IF($A10="CH4",About!$D$58,IF($A10="N2O",About!$D$59,1))</f>
        <v>1.46462385081E-2</v>
      </c>
      <c r="AF10">
        <f>SUMIFS('EPA Export Aggregation'!AI:AI,'EPA Export Aggregation'!$A:$A,$B10,'EPA Export Aggregation'!$D:$D,$A$1)*IF($A10="CH4",About!$D$58,IF($A10="N2O",About!$D$59,1))</f>
        <v>2.732801705E-2</v>
      </c>
      <c r="AG10">
        <f>SUMIFS('EPA Export Aggregation'!AJ:AJ,'EPA Export Aggregation'!$A:$A,$B10,'EPA Export Aggregation'!$D:$D,$A$1)*IF($A10="CH4",About!$D$58,IF($A10="N2O",About!$D$59,1))</f>
        <v>4.1984232683799999E-2</v>
      </c>
      <c r="AH10">
        <f>SUMIFS('EPA Export Aggregation'!AK:AK,'EPA Export Aggregation'!$A:$A,$B10,'EPA Export Aggregation'!$D:$D,$A$1)*IF($A10="CH4",About!$D$58,IF($A10="N2O",About!$D$59,1))</f>
        <v>2.0382414905E-2</v>
      </c>
    </row>
    <row r="11" spans="1:34" x14ac:dyDescent="0.25">
      <c r="A11" s="435" t="s">
        <v>2220</v>
      </c>
      <c r="B11" s="408" t="s">
        <v>4147</v>
      </c>
      <c r="C11">
        <f>SUMIFS('EPA Export Aggregation'!F:F,'EPA Export Aggregation'!$A:$A,$B11,'EPA Export Aggregation'!$D:$D,$A$1)*IF($A11="CH4",About!$D$58,IF($A11="N2O",About!$D$59,1))</f>
        <v>0.2462069330644</v>
      </c>
      <c r="D11">
        <f>SUMIFS('EPA Export Aggregation'!G:G,'EPA Export Aggregation'!$A:$A,$B11,'EPA Export Aggregation'!$D:$D,$A$1)*IF($A11="CH4",About!$D$58,IF($A11="N2O",About!$D$59,1))</f>
        <v>0.33689932920999999</v>
      </c>
      <c r="E11">
        <f>SUMIFS('EPA Export Aggregation'!H:H,'EPA Export Aggregation'!$A:$A,$B11,'EPA Export Aggregation'!$D:$D,$A$1)*IF($A11="CH4",About!$D$58,IF($A11="N2O",About!$D$59,1))</f>
        <v>0.36132309909159999</v>
      </c>
      <c r="F11">
        <f>SUMIFS('EPA Export Aggregation'!I:I,'EPA Export Aggregation'!$A:$A,$B11,'EPA Export Aggregation'!$D:$D,$A$1)*IF($A11="CH4",About!$D$58,IF($A11="N2O",About!$D$59,1))</f>
        <v>0.58050280444190006</v>
      </c>
      <c r="G11">
        <f>SUMIFS('EPA Export Aggregation'!J:J,'EPA Export Aggregation'!$A:$A,$B11,'EPA Export Aggregation'!$D:$D,$A$1)*IF($A11="CH4",About!$D$58,IF($A11="N2O",About!$D$59,1))</f>
        <v>0.63079956447929997</v>
      </c>
      <c r="H11">
        <f>SUMIFS('EPA Export Aggregation'!K:K,'EPA Export Aggregation'!$A:$A,$B11,'EPA Export Aggregation'!$D:$D,$A$1)*IF($A11="CH4",About!$D$58,IF($A11="N2O",About!$D$59,1))</f>
        <v>0.6021563341067</v>
      </c>
      <c r="I11">
        <f>SUMIFS('EPA Export Aggregation'!L:L,'EPA Export Aggregation'!$A:$A,$B11,'EPA Export Aggregation'!$D:$D,$A$1)*IF($A11="CH4",About!$D$58,IF($A11="N2O",About!$D$59,1))</f>
        <v>0.65139187428089995</v>
      </c>
      <c r="J11">
        <f>SUMIFS('EPA Export Aggregation'!M:M,'EPA Export Aggregation'!$A:$A,$B11,'EPA Export Aggregation'!$D:$D,$A$1)*IF($A11="CH4",About!$D$58,IF($A11="N2O",About!$D$59,1))</f>
        <v>0.6828118539586</v>
      </c>
      <c r="K11">
        <f>SUMIFS('EPA Export Aggregation'!N:N,'EPA Export Aggregation'!$A:$A,$B11,'EPA Export Aggregation'!$D:$D,$A$1)*IF($A11="CH4",About!$D$58,IF($A11="N2O",About!$D$59,1))</f>
        <v>0.6973895521065</v>
      </c>
      <c r="L11">
        <f>SUMIFS('EPA Export Aggregation'!O:O,'EPA Export Aggregation'!$A:$A,$B11,'EPA Export Aggregation'!$D:$D,$A$1)*IF($A11="CH4",About!$D$58,IF($A11="N2O",About!$D$59,1))</f>
        <v>0.67515454331830005</v>
      </c>
      <c r="M11">
        <f>SUMIFS('EPA Export Aggregation'!P:P,'EPA Export Aggregation'!$A:$A,$B11,'EPA Export Aggregation'!$D:$D,$A$1)*IF($A11="CH4",About!$D$58,IF($A11="N2O",About!$D$59,1))</f>
        <v>0.69077249972499999</v>
      </c>
      <c r="N11">
        <f>SUMIFS('EPA Export Aggregation'!Q:Q,'EPA Export Aggregation'!$A:$A,$B11,'EPA Export Aggregation'!$D:$D,$A$1)*IF($A11="CH4",About!$D$58,IF($A11="N2O",About!$D$59,1))</f>
        <v>0.68314164004889999</v>
      </c>
      <c r="O11">
        <f>SUMIFS('EPA Export Aggregation'!R:R,'EPA Export Aggregation'!$A:$A,$B11,'EPA Export Aggregation'!$D:$D,$A$1)*IF($A11="CH4",About!$D$58,IF($A11="N2O",About!$D$59,1))</f>
        <v>0.71572990988100005</v>
      </c>
      <c r="P11">
        <f>SUMIFS('EPA Export Aggregation'!S:S,'EPA Export Aggregation'!$A:$A,$B11,'EPA Export Aggregation'!$D:$D,$A$1)*IF($A11="CH4",About!$D$58,IF($A11="N2O",About!$D$59,1))</f>
        <v>0.70414430456489996</v>
      </c>
      <c r="Q11">
        <f>SUMIFS('EPA Export Aggregation'!T:T,'EPA Export Aggregation'!$A:$A,$B11,'EPA Export Aggregation'!$D:$D,$A$1)*IF($A11="CH4",About!$D$58,IF($A11="N2O",About!$D$59,1))</f>
        <v>0.66751874424169999</v>
      </c>
      <c r="R11">
        <f>SUMIFS('EPA Export Aggregation'!U:U,'EPA Export Aggregation'!$A:$A,$B11,'EPA Export Aggregation'!$D:$D,$A$1)*IF($A11="CH4",About!$D$58,IF($A11="N2O",About!$D$59,1))</f>
        <v>0.70987564059719999</v>
      </c>
      <c r="S11">
        <f>SUMIFS('EPA Export Aggregation'!V:V,'EPA Export Aggregation'!$A:$A,$B11,'EPA Export Aggregation'!$D:$D,$A$1)*IF($A11="CH4",About!$D$58,IF($A11="N2O",About!$D$59,1))</f>
        <v>0.73220774156000001</v>
      </c>
      <c r="T11">
        <f>SUMIFS('EPA Export Aggregation'!W:W,'EPA Export Aggregation'!$A:$A,$B11,'EPA Export Aggregation'!$D:$D,$A$1)*IF($A11="CH4",About!$D$58,IF($A11="N2O",About!$D$59,1))</f>
        <v>0.72681134369779998</v>
      </c>
      <c r="U11">
        <f>SUMIFS('EPA Export Aggregation'!X:X,'EPA Export Aggregation'!$A:$A,$B11,'EPA Export Aggregation'!$D:$D,$A$1)*IF($A11="CH4",About!$D$58,IF($A11="N2O",About!$D$59,1))</f>
        <v>0.63755236405600002</v>
      </c>
      <c r="V11">
        <f>SUMIFS('EPA Export Aggregation'!Y:Y,'EPA Export Aggregation'!$A:$A,$B11,'EPA Export Aggregation'!$D:$D,$A$1)*IF($A11="CH4",About!$D$58,IF($A11="N2O",About!$D$59,1))</f>
        <v>0.41420310882139999</v>
      </c>
      <c r="W11">
        <f>SUMIFS('EPA Export Aggregation'!Z:Z,'EPA Export Aggregation'!$A:$A,$B11,'EPA Export Aggregation'!$D:$D,$A$1)*IF($A11="CH4",About!$D$58,IF($A11="N2O",About!$D$59,1))</f>
        <v>0.28168534752199997</v>
      </c>
      <c r="X11">
        <f>SUMIFS('EPA Export Aggregation'!AA:AA,'EPA Export Aggregation'!$A:$A,$B11,'EPA Export Aggregation'!$D:$D,$A$1)*IF($A11="CH4",About!$D$58,IF($A11="N2O",About!$D$59,1))</f>
        <v>0.45994405053319998</v>
      </c>
      <c r="Y11">
        <f>SUMIFS('EPA Export Aggregation'!AB:AB,'EPA Export Aggregation'!$A:$A,$B11,'EPA Export Aggregation'!$D:$D,$A$1)*IF($A11="CH4",About!$D$58,IF($A11="N2O",About!$D$59,1))</f>
        <v>0.39184161001970003</v>
      </c>
      <c r="Z11">
        <f>SUMIFS('EPA Export Aggregation'!AC:AC,'EPA Export Aggregation'!$A:$A,$B11,'EPA Export Aggregation'!$D:$D,$A$1)*IF($A11="CH4",About!$D$58,IF($A11="N2O",About!$D$59,1))</f>
        <v>0.36757399557819997</v>
      </c>
      <c r="AA11">
        <f>SUMIFS('EPA Export Aggregation'!AD:AD,'EPA Export Aggregation'!$A:$A,$B11,'EPA Export Aggregation'!$D:$D,$A$1)*IF($A11="CH4",About!$D$58,IF($A11="N2O",About!$D$59,1))</f>
        <v>0.46464087547100003</v>
      </c>
      <c r="AB11">
        <f>SUMIFS('EPA Export Aggregation'!AE:AE,'EPA Export Aggregation'!$A:$A,$B11,'EPA Export Aggregation'!$D:$D,$A$1)*IF($A11="CH4",About!$D$58,IF($A11="N2O",About!$D$59,1))</f>
        <v>0.42631592823609998</v>
      </c>
      <c r="AC11">
        <f>SUMIFS('EPA Export Aggregation'!AF:AF,'EPA Export Aggregation'!$A:$A,$B11,'EPA Export Aggregation'!$D:$D,$A$1)*IF($A11="CH4",About!$D$58,IF($A11="N2O",About!$D$59,1))</f>
        <v>0.41275421300449999</v>
      </c>
      <c r="AD11">
        <f>SUMIFS('EPA Export Aggregation'!AG:AG,'EPA Export Aggregation'!$A:$A,$B11,'EPA Export Aggregation'!$D:$D,$A$1)*IF($A11="CH4",About!$D$58,IF($A11="N2O",About!$D$59,1))</f>
        <v>0.4185231044862</v>
      </c>
      <c r="AE11">
        <f>SUMIFS('EPA Export Aggregation'!AH:AH,'EPA Export Aggregation'!$A:$A,$B11,'EPA Export Aggregation'!$D:$D,$A$1)*IF($A11="CH4",About!$D$58,IF($A11="N2O",About!$D$59,1))</f>
        <v>0.4139764242142</v>
      </c>
      <c r="AF11">
        <f>SUMIFS('EPA Export Aggregation'!AI:AI,'EPA Export Aggregation'!$A:$A,$B11,'EPA Export Aggregation'!$D:$D,$A$1)*IF($A11="CH4",About!$D$58,IF($A11="N2O",About!$D$59,1))</f>
        <v>0.36354865250879997</v>
      </c>
      <c r="AG11">
        <f>SUMIFS('EPA Export Aggregation'!AJ:AJ,'EPA Export Aggregation'!$A:$A,$B11,'EPA Export Aggregation'!$D:$D,$A$1)*IF($A11="CH4",About!$D$58,IF($A11="N2O",About!$D$59,1))</f>
        <v>0.34674349035980001</v>
      </c>
      <c r="AH11">
        <f>SUMIFS('EPA Export Aggregation'!AK:AK,'EPA Export Aggregation'!$A:$A,$B11,'EPA Export Aggregation'!$D:$D,$A$1)*IF($A11="CH4",About!$D$58,IF($A11="N2O",About!$D$59,1))</f>
        <v>0.41822521274930002</v>
      </c>
    </row>
    <row r="12" spans="1:34" x14ac:dyDescent="0.25">
      <c r="A12" s="435" t="s">
        <v>2220</v>
      </c>
      <c r="B12" s="408" t="s">
        <v>4158</v>
      </c>
      <c r="C12">
        <f>SUMIFS('EPA Export Aggregation'!F:F,'EPA Export Aggregation'!$A:$A,$B12,'EPA Export Aggregation'!$D:$D,$A$1)*IF($A12="CH4",About!$D$58,IF($A12="N2O",About!$D$59,1))</f>
        <v>0.19498926715270001</v>
      </c>
      <c r="D12">
        <f>SUMIFS('EPA Export Aggregation'!G:G,'EPA Export Aggregation'!$A:$A,$B12,'EPA Export Aggregation'!$D:$D,$A$1)*IF($A12="CH4",About!$D$58,IF($A12="N2O",About!$D$59,1))</f>
        <v>0.1934637167346</v>
      </c>
      <c r="E12">
        <f>SUMIFS('EPA Export Aggregation'!H:H,'EPA Export Aggregation'!$A:$A,$B12,'EPA Export Aggregation'!$D:$D,$A$1)*IF($A12="CH4",About!$D$58,IF($A12="N2O",About!$D$59,1))</f>
        <v>0.19907779010929999</v>
      </c>
      <c r="F12">
        <f>SUMIFS('EPA Export Aggregation'!I:I,'EPA Export Aggregation'!$A:$A,$B12,'EPA Export Aggregation'!$D:$D,$A$1)*IF($A12="CH4",About!$D$58,IF($A12="N2O",About!$D$59,1))</f>
        <v>0.20486571536629999</v>
      </c>
      <c r="G12">
        <f>SUMIFS('EPA Export Aggregation'!J:J,'EPA Export Aggregation'!$A:$A,$B12,'EPA Export Aggregation'!$D:$D,$A$1)*IF($A12="CH4",About!$D$58,IF($A12="N2O",About!$D$59,1))</f>
        <v>0.2180137098737</v>
      </c>
      <c r="H12">
        <f>SUMIFS('EPA Export Aggregation'!K:K,'EPA Export Aggregation'!$A:$A,$B12,'EPA Export Aggregation'!$D:$D,$A$1)*IF($A12="CH4",About!$D$58,IF($A12="N2O",About!$D$59,1))</f>
        <v>0.24806146215149999</v>
      </c>
      <c r="I12">
        <f>SUMIFS('EPA Export Aggregation'!L:L,'EPA Export Aggregation'!$A:$A,$B12,'EPA Export Aggregation'!$D:$D,$A$1)*IF($A12="CH4",About!$D$58,IF($A12="N2O",About!$D$59,1))</f>
        <v>0.12371402541489999</v>
      </c>
      <c r="J12">
        <f>SUMIFS('EPA Export Aggregation'!M:M,'EPA Export Aggregation'!$A:$A,$B12,'EPA Export Aggregation'!$D:$D,$A$1)*IF($A12="CH4",About!$D$58,IF($A12="N2O",About!$D$59,1))</f>
        <v>0.1276005736528</v>
      </c>
      <c r="K12">
        <f>SUMIFS('EPA Export Aggregation'!N:N,'EPA Export Aggregation'!$A:$A,$B12,'EPA Export Aggregation'!$D:$D,$A$1)*IF($A12="CH4",About!$D$58,IF($A12="N2O",About!$D$59,1))</f>
        <v>0.12829366917859999</v>
      </c>
      <c r="L12">
        <f>SUMIFS('EPA Export Aggregation'!O:O,'EPA Export Aggregation'!$A:$A,$B12,'EPA Export Aggregation'!$D:$D,$A$1)*IF($A12="CH4",About!$D$58,IF($A12="N2O",About!$D$59,1))</f>
        <v>0.12260948679100001</v>
      </c>
      <c r="M12">
        <f>SUMIFS('EPA Export Aggregation'!P:P,'EPA Export Aggregation'!$A:$A,$B12,'EPA Export Aggregation'!$D:$D,$A$1)*IF($A12="CH4",About!$D$58,IF($A12="N2O",About!$D$59,1))</f>
        <v>0.1220065216957</v>
      </c>
      <c r="N12">
        <f>SUMIFS('EPA Export Aggregation'!Q:Q,'EPA Export Aggregation'!$A:$A,$B12,'EPA Export Aggregation'!$D:$D,$A$1)*IF($A12="CH4",About!$D$58,IF($A12="N2O",About!$D$59,1))</f>
        <v>0.1227494369571</v>
      </c>
      <c r="O12">
        <f>SUMIFS('EPA Export Aggregation'!R:R,'EPA Export Aggregation'!$A:$A,$B12,'EPA Export Aggregation'!$D:$D,$A$1)*IF($A12="CH4",About!$D$58,IF($A12="N2O",About!$D$59,1))</f>
        <v>0.1232474846346</v>
      </c>
      <c r="P12">
        <f>SUMIFS('EPA Export Aggregation'!S:S,'EPA Export Aggregation'!$A:$A,$B12,'EPA Export Aggregation'!$D:$D,$A$1)*IF($A12="CH4",About!$D$58,IF($A12="N2O",About!$D$59,1))</f>
        <v>0.13351404233280001</v>
      </c>
      <c r="Q12">
        <f>SUMIFS('EPA Export Aggregation'!T:T,'EPA Export Aggregation'!$A:$A,$B12,'EPA Export Aggregation'!$D:$D,$A$1)*IF($A12="CH4",About!$D$58,IF($A12="N2O",About!$D$59,1))</f>
        <v>0.1485635278728</v>
      </c>
      <c r="R12">
        <f>SUMIFS('EPA Export Aggregation'!U:U,'EPA Export Aggregation'!$A:$A,$B12,'EPA Export Aggregation'!$D:$D,$A$1)*IF($A12="CH4",About!$D$58,IF($A12="N2O",About!$D$59,1))</f>
        <v>0.14236408960809999</v>
      </c>
      <c r="S12">
        <f>SUMIFS('EPA Export Aggregation'!V:V,'EPA Export Aggregation'!$A:$A,$B12,'EPA Export Aggregation'!$D:$D,$A$1)*IF($A12="CH4",About!$D$58,IF($A12="N2O",About!$D$59,1))</f>
        <v>0.1545659377027</v>
      </c>
      <c r="T12">
        <f>SUMIFS('EPA Export Aggregation'!W:W,'EPA Export Aggregation'!$A:$A,$B12,'EPA Export Aggregation'!$D:$D,$A$1)*IF($A12="CH4",About!$D$58,IF($A12="N2O",About!$D$59,1))</f>
        <v>0.15315145087599999</v>
      </c>
      <c r="U12">
        <f>SUMIFS('EPA Export Aggregation'!X:X,'EPA Export Aggregation'!$A:$A,$B12,'EPA Export Aggregation'!$D:$D,$A$1)*IF($A12="CH4",About!$D$58,IF($A12="N2O",About!$D$59,1))</f>
        <v>0.1494592305089</v>
      </c>
      <c r="V12">
        <f>SUMIFS('EPA Export Aggregation'!Y:Y,'EPA Export Aggregation'!$A:$A,$B12,'EPA Export Aggregation'!$D:$D,$A$1)*IF($A12="CH4",About!$D$58,IF($A12="N2O",About!$D$59,1))</f>
        <v>0.12812789395560001</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1.80061508973E-2</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35" t="s">
        <v>2220</v>
      </c>
      <c r="B13" s="408" t="s">
        <v>4162</v>
      </c>
      <c r="C13">
        <f>SUMIFS('EPA Export Aggregation'!F:F,'EPA Export Aggregation'!$A:$A,$B13,'EPA Export Aggregation'!$D:$D,$A$1)*IF($A13="CH4",About!$D$58,IF($A13="N2O",About!$D$59,1))</f>
        <v>2.73536591982E-2</v>
      </c>
      <c r="D13">
        <f>SUMIFS('EPA Export Aggregation'!G:G,'EPA Export Aggregation'!$A:$A,$B13,'EPA Export Aggregation'!$D:$D,$A$1)*IF($A13="CH4",About!$D$58,IF($A13="N2O",About!$D$59,1))</f>
        <v>2.4242592358000001E-2</v>
      </c>
      <c r="E13">
        <f>SUMIFS('EPA Export Aggregation'!H:H,'EPA Export Aggregation'!$A:$A,$B13,'EPA Export Aggregation'!$D:$D,$A$1)*IF($A13="CH4",About!$D$58,IF($A13="N2O",About!$D$59,1))</f>
        <v>2.38391688937E-2</v>
      </c>
      <c r="F13">
        <f>SUMIFS('EPA Export Aggregation'!I:I,'EPA Export Aggregation'!$A:$A,$B13,'EPA Export Aggregation'!$D:$D,$A$1)*IF($A13="CH4",About!$D$58,IF($A13="N2O",About!$D$59,1))</f>
        <v>2.21271221295E-2</v>
      </c>
      <c r="G13">
        <f>SUMIFS('EPA Export Aggregation'!J:J,'EPA Export Aggregation'!$A:$A,$B13,'EPA Export Aggregation'!$D:$D,$A$1)*IF($A13="CH4",About!$D$58,IF($A13="N2O",About!$D$59,1))</f>
        <v>2.3315005046900001E-2</v>
      </c>
      <c r="H13">
        <f>SUMIFS('EPA Export Aggregation'!K:K,'EPA Export Aggregation'!$A:$A,$B13,'EPA Export Aggregation'!$D:$D,$A$1)*IF($A13="CH4",About!$D$58,IF($A13="N2O",About!$D$59,1))</f>
        <v>3.1468538654600003E-2</v>
      </c>
      <c r="I13">
        <f>SUMIFS('EPA Export Aggregation'!L:L,'EPA Export Aggregation'!$A:$A,$B13,'EPA Export Aggregation'!$D:$D,$A$1)*IF($A13="CH4",About!$D$58,IF($A13="N2O",About!$D$59,1))</f>
        <v>3.4176761282599999E-2</v>
      </c>
      <c r="J13">
        <f>SUMIFS('EPA Export Aggregation'!M:M,'EPA Export Aggregation'!$A:$A,$B13,'EPA Export Aggregation'!$D:$D,$A$1)*IF($A13="CH4",About!$D$58,IF($A13="N2O",About!$D$59,1))</f>
        <v>3.3057461210999999E-2</v>
      </c>
      <c r="K13">
        <f>SUMIFS('EPA Export Aggregation'!N:N,'EPA Export Aggregation'!$A:$A,$B13,'EPA Export Aggregation'!$D:$D,$A$1)*IF($A13="CH4",About!$D$58,IF($A13="N2O",About!$D$59,1))</f>
        <v>3.3804145628900002E-2</v>
      </c>
      <c r="L13">
        <f>SUMIFS('EPA Export Aggregation'!O:O,'EPA Export Aggregation'!$A:$A,$B13,'EPA Export Aggregation'!$D:$D,$A$1)*IF($A13="CH4",About!$D$58,IF($A13="N2O",About!$D$59,1))</f>
        <v>3.7262472954899997E-2</v>
      </c>
      <c r="M13">
        <f>SUMIFS('EPA Export Aggregation'!P:P,'EPA Export Aggregation'!$A:$A,$B13,'EPA Export Aggregation'!$D:$D,$A$1)*IF($A13="CH4",About!$D$58,IF($A13="N2O",About!$D$59,1))</f>
        <v>2.49506082732E-2</v>
      </c>
      <c r="N13">
        <f>SUMIFS('EPA Export Aggregation'!Q:Q,'EPA Export Aggregation'!$A:$A,$B13,'EPA Export Aggregation'!$D:$D,$A$1)*IF($A13="CH4",About!$D$58,IF($A13="N2O",About!$D$59,1))</f>
        <v>2.59594262852E-2</v>
      </c>
      <c r="O13">
        <f>SUMIFS('EPA Export Aggregation'!R:R,'EPA Export Aggregation'!$A:$A,$B13,'EPA Export Aggregation'!$D:$D,$A$1)*IF($A13="CH4",About!$D$58,IF($A13="N2O",About!$D$59,1))</f>
        <v>2.7308915816999998E-2</v>
      </c>
      <c r="P13">
        <f>SUMIFS('EPA Export Aggregation'!S:S,'EPA Export Aggregation'!$A:$A,$B13,'EPA Export Aggregation'!$D:$D,$A$1)*IF($A13="CH4",About!$D$58,IF($A13="N2O",About!$D$59,1))</f>
        <v>2.1166710560399999E-2</v>
      </c>
      <c r="Q13">
        <f>SUMIFS('EPA Export Aggregation'!T:T,'EPA Export Aggregation'!$A:$A,$B13,'EPA Export Aggregation'!$D:$D,$A$1)*IF($A13="CH4",About!$D$58,IF($A13="N2O",About!$D$59,1))</f>
        <v>2.9063732297799998E-2</v>
      </c>
      <c r="R13">
        <f>SUMIFS('EPA Export Aggregation'!U:U,'EPA Export Aggregation'!$A:$A,$B13,'EPA Export Aggregation'!$D:$D,$A$1)*IF($A13="CH4",About!$D$58,IF($A13="N2O",About!$D$59,1))</f>
        <v>3.2314847724199999E-2</v>
      </c>
      <c r="S13">
        <f>SUMIFS('EPA Export Aggregation'!V:V,'EPA Export Aggregation'!$A:$A,$B13,'EPA Export Aggregation'!$D:$D,$A$1)*IF($A13="CH4",About!$D$58,IF($A13="N2O",About!$D$59,1))</f>
        <v>3.7013957525200002E-2</v>
      </c>
      <c r="T13">
        <f>SUMIFS('EPA Export Aggregation'!W:W,'EPA Export Aggregation'!$A:$A,$B13,'EPA Export Aggregation'!$D:$D,$A$1)*IF($A13="CH4",About!$D$58,IF($A13="N2O",About!$D$59,1))</f>
        <v>3.38088125852E-2</v>
      </c>
      <c r="U13">
        <f>SUMIFS('EPA Export Aggregation'!X:X,'EPA Export Aggregation'!$A:$A,$B13,'EPA Export Aggregation'!$D:$D,$A$1)*IF($A13="CH4",About!$D$58,IF($A13="N2O",About!$D$59,1))</f>
        <v>2.8607902701800001E-2</v>
      </c>
      <c r="V13">
        <f>SUMIFS('EPA Export Aggregation'!Y:Y,'EPA Export Aggregation'!$A:$A,$B13,'EPA Export Aggregation'!$D:$D,$A$1)*IF($A13="CH4",About!$D$58,IF($A13="N2O",About!$D$59,1))</f>
        <v>3.6626687569999997E-2</v>
      </c>
      <c r="W13">
        <f>SUMIFS('EPA Export Aggregation'!Z:Z,'EPA Export Aggregation'!$A:$A,$B13,'EPA Export Aggregation'!$D:$D,$A$1)*IF($A13="CH4",About!$D$58,IF($A13="N2O",About!$D$59,1))</f>
        <v>4.4595618416000002E-2</v>
      </c>
      <c r="X13">
        <f>SUMIFS('EPA Export Aggregation'!AA:AA,'EPA Export Aggregation'!$A:$A,$B13,'EPA Export Aggregation'!$D:$D,$A$1)*IF($A13="CH4",About!$D$58,IF($A13="N2O",About!$D$59,1))</f>
        <v>4.06643725612E-2</v>
      </c>
      <c r="Y13">
        <f>SUMIFS('EPA Export Aggregation'!AB:AB,'EPA Export Aggregation'!$A:$A,$B13,'EPA Export Aggregation'!$D:$D,$A$1)*IF($A13="CH4",About!$D$58,IF($A13="N2O",About!$D$59,1))</f>
        <v>3.72443352765E-2</v>
      </c>
      <c r="Z13">
        <f>SUMIFS('EPA Export Aggregation'!AC:AC,'EPA Export Aggregation'!$A:$A,$B13,'EPA Export Aggregation'!$D:$D,$A$1)*IF($A13="CH4",About!$D$58,IF($A13="N2O",About!$D$59,1))</f>
        <v>4.51926663635E-2</v>
      </c>
      <c r="AA13">
        <f>SUMIFS('EPA Export Aggregation'!AD:AD,'EPA Export Aggregation'!$A:$A,$B13,'EPA Export Aggregation'!$D:$D,$A$1)*IF($A13="CH4",About!$D$58,IF($A13="N2O",About!$D$59,1))</f>
        <v>5.2084676211900001E-2</v>
      </c>
      <c r="AB13">
        <f>SUMIFS('EPA Export Aggregation'!AE:AE,'EPA Export Aggregation'!$A:$A,$B13,'EPA Export Aggregation'!$D:$D,$A$1)*IF($A13="CH4",About!$D$58,IF($A13="N2O",About!$D$59,1))</f>
        <v>5.0038165338900001E-2</v>
      </c>
      <c r="AC13">
        <f>SUMIFS('EPA Export Aggregation'!AF:AF,'EPA Export Aggregation'!$A:$A,$B13,'EPA Export Aggregation'!$D:$D,$A$1)*IF($A13="CH4",About!$D$58,IF($A13="N2O",About!$D$59,1))</f>
        <v>4.4451107136999998E-2</v>
      </c>
      <c r="AD13">
        <f>SUMIFS('EPA Export Aggregation'!AG:AG,'EPA Export Aggregation'!$A:$A,$B13,'EPA Export Aggregation'!$D:$D,$A$1)*IF($A13="CH4",About!$D$58,IF($A13="N2O",About!$D$59,1))</f>
        <v>4.0528496987700002E-2</v>
      </c>
      <c r="AE13">
        <f>SUMIFS('EPA Export Aggregation'!AH:AH,'EPA Export Aggregation'!$A:$A,$B13,'EPA Export Aggregation'!$D:$D,$A$1)*IF($A13="CH4",About!$D$58,IF($A13="N2O",About!$D$59,1))</f>
        <v>3.0149693505900001E-2</v>
      </c>
      <c r="AF13">
        <f>SUMIFS('EPA Export Aggregation'!AI:AI,'EPA Export Aggregation'!$A:$A,$B13,'EPA Export Aggregation'!$D:$D,$A$1)*IF($A13="CH4",About!$D$58,IF($A13="N2O",About!$D$59,1))</f>
        <v>3.4528824141600002E-2</v>
      </c>
      <c r="AG13">
        <f>SUMIFS('EPA Export Aggregation'!AJ:AJ,'EPA Export Aggregation'!$A:$A,$B13,'EPA Export Aggregation'!$D:$D,$A$1)*IF($A13="CH4",About!$D$58,IF($A13="N2O",About!$D$59,1))</f>
        <v>3.4529761816499999E-2</v>
      </c>
      <c r="AH13">
        <f>SUMIFS('EPA Export Aggregation'!AK:AK,'EPA Export Aggregation'!$A:$A,$B13,'EPA Export Aggregation'!$D:$D,$A$1)*IF($A13="CH4",About!$D$58,IF($A13="N2O",About!$D$59,1))</f>
        <v>3.2916245851699999E-2</v>
      </c>
    </row>
    <row r="14" spans="1:34" x14ac:dyDescent="0.25">
      <c r="A14" s="435" t="s">
        <v>2220</v>
      </c>
      <c r="B14" s="408" t="s">
        <v>4180</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35" t="s">
        <v>2220</v>
      </c>
      <c r="B15" s="408" t="s">
        <v>4174</v>
      </c>
      <c r="C15" s="436">
        <f>SUMIFS('EPA Export Aggregation'!F:F,'EPA Export Aggregation'!$A:$A,$B15,'EPA Export Aggregation'!$D:$D,$A$1)*IF($A15="CH4",About!$D$58,IF($A15="N2O",About!$D$59,1))</f>
        <v>0</v>
      </c>
      <c r="D15" s="436">
        <f>SUMIFS('EPA Export Aggregation'!G:G,'EPA Export Aggregation'!$A:$A,$B15,'EPA Export Aggregation'!$D:$D,$A$1)*IF($A15="CH4",About!$D$58,IF($A15="N2O",About!$D$59,1))</f>
        <v>0</v>
      </c>
      <c r="E15" s="436">
        <f>SUMIFS('EPA Export Aggregation'!H:H,'EPA Export Aggregation'!$A:$A,$B15,'EPA Export Aggregation'!$D:$D,$A$1)*IF($A15="CH4",About!$D$58,IF($A15="N2O",About!$D$59,1))</f>
        <v>0</v>
      </c>
      <c r="F15" s="436">
        <f>SUMIFS('EPA Export Aggregation'!I:I,'EPA Export Aggregation'!$A:$A,$B15,'EPA Export Aggregation'!$D:$D,$A$1)*IF($A15="CH4",About!$D$58,IF($A15="N2O",About!$D$59,1))</f>
        <v>0</v>
      </c>
      <c r="G15" s="436">
        <f>SUMIFS('EPA Export Aggregation'!J:J,'EPA Export Aggregation'!$A:$A,$B15,'EPA Export Aggregation'!$D:$D,$A$1)*IF($A15="CH4",About!$D$58,IF($A15="N2O",About!$D$59,1))</f>
        <v>0</v>
      </c>
      <c r="H15" s="436">
        <f>SUMIFS('EPA Export Aggregation'!K:K,'EPA Export Aggregation'!$A:$A,$B15,'EPA Export Aggregation'!$D:$D,$A$1)*IF($A15="CH4",About!$D$58,IF($A15="N2O",About!$D$59,1))</f>
        <v>0</v>
      </c>
      <c r="I15" s="436">
        <f>SUMIFS('EPA Export Aggregation'!L:L,'EPA Export Aggregation'!$A:$A,$B15,'EPA Export Aggregation'!$D:$D,$A$1)*IF($A15="CH4",About!$D$58,IF($A15="N2O",About!$D$59,1))</f>
        <v>0</v>
      </c>
      <c r="J15" s="436">
        <f>SUMIFS('EPA Export Aggregation'!M:M,'EPA Export Aggregation'!$A:$A,$B15,'EPA Export Aggregation'!$D:$D,$A$1)*IF($A15="CH4",About!$D$58,IF($A15="N2O",About!$D$59,1))</f>
        <v>0</v>
      </c>
      <c r="K15" s="436">
        <f>SUMIFS('EPA Export Aggregation'!N:N,'EPA Export Aggregation'!$A:$A,$B15,'EPA Export Aggregation'!$D:$D,$A$1)*IF($A15="CH4",About!$D$58,IF($A15="N2O",About!$D$59,1))</f>
        <v>0</v>
      </c>
      <c r="L15" s="436">
        <f>SUMIFS('EPA Export Aggregation'!O:O,'EPA Export Aggregation'!$A:$A,$B15,'EPA Export Aggregation'!$D:$D,$A$1)*IF($A15="CH4",About!$D$58,IF($A15="N2O",About!$D$59,1))</f>
        <v>0</v>
      </c>
      <c r="M15" s="436">
        <f>SUMIFS('EPA Export Aggregation'!P:P,'EPA Export Aggregation'!$A:$A,$B15,'EPA Export Aggregation'!$D:$D,$A$1)*IF($A15="CH4",About!$D$58,IF($A15="N2O",About!$D$59,1))</f>
        <v>0</v>
      </c>
      <c r="N15" s="436">
        <f>SUMIFS('EPA Export Aggregation'!Q:Q,'EPA Export Aggregation'!$A:$A,$B15,'EPA Export Aggregation'!$D:$D,$A$1)*IF($A15="CH4",About!$D$58,IF($A15="N2O",About!$D$59,1))</f>
        <v>0</v>
      </c>
      <c r="O15" s="436">
        <f>SUMIFS('EPA Export Aggregation'!R:R,'EPA Export Aggregation'!$A:$A,$B15,'EPA Export Aggregation'!$D:$D,$A$1)*IF($A15="CH4",About!$D$58,IF($A15="N2O",About!$D$59,1))</f>
        <v>0</v>
      </c>
      <c r="P15" s="436">
        <f>SUMIFS('EPA Export Aggregation'!S:S,'EPA Export Aggregation'!$A:$A,$B15,'EPA Export Aggregation'!$D:$D,$A$1)*IF($A15="CH4",About!$D$58,IF($A15="N2O",About!$D$59,1))</f>
        <v>0</v>
      </c>
      <c r="Q15" s="436">
        <f>SUMIFS('EPA Export Aggregation'!T:T,'EPA Export Aggregation'!$A:$A,$B15,'EPA Export Aggregation'!$D:$D,$A$1)*IF($A15="CH4",About!$D$58,IF($A15="N2O",About!$D$59,1))</f>
        <v>0</v>
      </c>
      <c r="R15" s="436">
        <f>SUMIFS('EPA Export Aggregation'!U:U,'EPA Export Aggregation'!$A:$A,$B15,'EPA Export Aggregation'!$D:$D,$A$1)*IF($A15="CH4",About!$D$58,IF($A15="N2O",About!$D$59,1))</f>
        <v>0</v>
      </c>
      <c r="S15" s="436">
        <f>SUMIFS('EPA Export Aggregation'!V:V,'EPA Export Aggregation'!$A:$A,$B15,'EPA Export Aggregation'!$D:$D,$A$1)*IF($A15="CH4",About!$D$58,IF($A15="N2O",About!$D$59,1))</f>
        <v>0</v>
      </c>
      <c r="T15" s="436">
        <f>SUMIFS('EPA Export Aggregation'!W:W,'EPA Export Aggregation'!$A:$A,$B15,'EPA Export Aggregation'!$D:$D,$A$1)*IF($A15="CH4",About!$D$58,IF($A15="N2O",About!$D$59,1))</f>
        <v>0</v>
      </c>
      <c r="U15" s="436">
        <f>SUMIFS('EPA Export Aggregation'!X:X,'EPA Export Aggregation'!$A:$A,$B15,'EPA Export Aggregation'!$D:$D,$A$1)*IF($A15="CH4",About!$D$58,IF($A15="N2O",About!$D$59,1))</f>
        <v>0</v>
      </c>
      <c r="V15" s="436">
        <f>SUMIFS('EPA Export Aggregation'!Y:Y,'EPA Export Aggregation'!$A:$A,$B15,'EPA Export Aggregation'!$D:$D,$A$1)*IF($A15="CH4",About!$D$58,IF($A15="N2O",About!$D$59,1))</f>
        <v>0</v>
      </c>
      <c r="W15" s="436">
        <f>SUMIFS('EPA Export Aggregation'!Z:Z,'EPA Export Aggregation'!$A:$A,$B15,'EPA Export Aggregation'!$D:$D,$A$1)*IF($A15="CH4",About!$D$58,IF($A15="N2O",About!$D$59,1))</f>
        <v>0</v>
      </c>
      <c r="X15" s="436">
        <f>SUMIFS('EPA Export Aggregation'!AA:AA,'EPA Export Aggregation'!$A:$A,$B15,'EPA Export Aggregation'!$D:$D,$A$1)*IF($A15="CH4",About!$D$58,IF($A15="N2O",About!$D$59,1))</f>
        <v>0</v>
      </c>
      <c r="Y15" s="436">
        <f>SUMIFS('EPA Export Aggregation'!AB:AB,'EPA Export Aggregation'!$A:$A,$B15,'EPA Export Aggregation'!$D:$D,$A$1)*IF($A15="CH4",About!$D$58,IF($A15="N2O",About!$D$59,1))</f>
        <v>0</v>
      </c>
      <c r="Z15" s="436">
        <f>SUMIFS('EPA Export Aggregation'!AC:AC,'EPA Export Aggregation'!$A:$A,$B15,'EPA Export Aggregation'!$D:$D,$A$1)*IF($A15="CH4",About!$D$58,IF($A15="N2O",About!$D$59,1))</f>
        <v>0</v>
      </c>
      <c r="AA15" s="436">
        <f>SUMIFS('EPA Export Aggregation'!AD:AD,'EPA Export Aggregation'!$A:$A,$B15,'EPA Export Aggregation'!$D:$D,$A$1)*IF($A15="CH4",About!$D$58,IF($A15="N2O",About!$D$59,1))</f>
        <v>0</v>
      </c>
      <c r="AB15" s="436">
        <f>SUMIFS('EPA Export Aggregation'!AE:AE,'EPA Export Aggregation'!$A:$A,$B15,'EPA Export Aggregation'!$D:$D,$A$1)*IF($A15="CH4",About!$D$58,IF($A15="N2O",About!$D$59,1))</f>
        <v>0</v>
      </c>
      <c r="AC15" s="436">
        <f>SUMIFS('EPA Export Aggregation'!AF:AF,'EPA Export Aggregation'!$A:$A,$B15,'EPA Export Aggregation'!$D:$D,$A$1)*IF($A15="CH4",About!$D$58,IF($A15="N2O",About!$D$59,1))</f>
        <v>0</v>
      </c>
      <c r="AD15" s="436">
        <f>SUMIFS('EPA Export Aggregation'!AG:AG,'EPA Export Aggregation'!$A:$A,$B15,'EPA Export Aggregation'!$D:$D,$A$1)*IF($A15="CH4",About!$D$58,IF($A15="N2O",About!$D$59,1))</f>
        <v>0</v>
      </c>
      <c r="AE15" s="436">
        <f>SUMIFS('EPA Export Aggregation'!AH:AH,'EPA Export Aggregation'!$A:$A,$B15,'EPA Export Aggregation'!$D:$D,$A$1)*IF($A15="CH4",About!$D$58,IF($A15="N2O",About!$D$59,1))</f>
        <v>0</v>
      </c>
      <c r="AF15" s="436">
        <f>SUMIFS('EPA Export Aggregation'!AI:AI,'EPA Export Aggregation'!$A:$A,$B15,'EPA Export Aggregation'!$D:$D,$A$1)*IF($A15="CH4",About!$D$58,IF($A15="N2O",About!$D$59,1))</f>
        <v>0</v>
      </c>
      <c r="AG15" s="436">
        <f>SUMIFS('EPA Export Aggregation'!AJ:AJ,'EPA Export Aggregation'!$A:$A,$B15,'EPA Export Aggregation'!$D:$D,$A$1)*IF($A15="CH4",About!$D$58,IF($A15="N2O",About!$D$59,1))</f>
        <v>0</v>
      </c>
      <c r="AH15" s="436">
        <f>SUMIFS('EPA Export Aggregation'!AK:AK,'EPA Export Aggregation'!$A:$A,$B15,'EPA Export Aggregation'!$D:$D,$A$1)*IF($A15="CH4",About!$D$58,IF($A15="N2O",About!$D$59,1))</f>
        <v>0</v>
      </c>
    </row>
    <row r="16" spans="1:34" x14ac:dyDescent="0.25">
      <c r="A16" s="435" t="s">
        <v>2220</v>
      </c>
      <c r="B16" s="408" t="s">
        <v>4166</v>
      </c>
      <c r="C16">
        <f>SUMIFS('EPA Export Aggregation'!F:F,'EPA Export Aggregation'!$A:$A,$B16,'EPA Export Aggregation'!$D:$D,$A$1)*IF($A16="CH4",About!$D$58,IF($A16="N2O",About!$D$59,1))</f>
        <v>9.1839068079000007E-3</v>
      </c>
      <c r="D16">
        <f>SUMIFS('EPA Export Aggregation'!G:G,'EPA Export Aggregation'!$A:$A,$B16,'EPA Export Aggregation'!$D:$D,$A$1)*IF($A16="CH4",About!$D$58,IF($A16="N2O",About!$D$59,1))</f>
        <v>9.1289039814000002E-3</v>
      </c>
      <c r="E16">
        <f>SUMIFS('EPA Export Aggregation'!H:H,'EPA Export Aggregation'!$A:$A,$B16,'EPA Export Aggregation'!$D:$D,$A$1)*IF($A16="CH4",About!$D$58,IF($A16="N2O",About!$D$59,1))</f>
        <v>9.0524506322000008E-3</v>
      </c>
      <c r="F16">
        <f>SUMIFS('EPA Export Aggregation'!I:I,'EPA Export Aggregation'!$A:$A,$B16,'EPA Export Aggregation'!$D:$D,$A$1)*IF($A16="CH4",About!$D$58,IF($A16="N2O",About!$D$59,1))</f>
        <v>9.0553972537999999E-3</v>
      </c>
      <c r="G16">
        <f>SUMIFS('EPA Export Aggregation'!J:J,'EPA Export Aggregation'!$A:$A,$B16,'EPA Export Aggregation'!$D:$D,$A$1)*IF($A16="CH4",About!$D$58,IF($A16="N2O",About!$D$59,1))</f>
        <v>9.0596964812000007E-3</v>
      </c>
      <c r="H16">
        <f>SUMIFS('EPA Export Aggregation'!K:K,'EPA Export Aggregation'!$A:$A,$B16,'EPA Export Aggregation'!$D:$D,$A$1)*IF($A16="CH4",About!$D$58,IF($A16="N2O",About!$D$59,1))</f>
        <v>9.0568464946000002E-3</v>
      </c>
      <c r="I16">
        <f>SUMIFS('EPA Export Aggregation'!L:L,'EPA Export Aggregation'!$A:$A,$B16,'EPA Export Aggregation'!$D:$D,$A$1)*IF($A16="CH4",About!$D$58,IF($A16="N2O",About!$D$59,1))</f>
        <v>9.0946928711000009E-3</v>
      </c>
      <c r="J16">
        <f>SUMIFS('EPA Export Aggregation'!M:M,'EPA Export Aggregation'!$A:$A,$B16,'EPA Export Aggregation'!$D:$D,$A$1)*IF($A16="CH4",About!$D$58,IF($A16="N2O",About!$D$59,1))</f>
        <v>9.0441455129000002E-3</v>
      </c>
      <c r="K16">
        <f>SUMIFS('EPA Export Aggregation'!N:N,'EPA Export Aggregation'!$A:$A,$B16,'EPA Export Aggregation'!$D:$D,$A$1)*IF($A16="CH4",About!$D$58,IF($A16="N2O",About!$D$59,1))</f>
        <v>8.9716596398999992E-3</v>
      </c>
      <c r="L16">
        <f>SUMIFS('EPA Export Aggregation'!O:O,'EPA Export Aggregation'!$A:$A,$B16,'EPA Export Aggregation'!$D:$D,$A$1)*IF($A16="CH4",About!$D$58,IF($A16="N2O",About!$D$59,1))</f>
        <v>8.9038721655999992E-3</v>
      </c>
      <c r="M16">
        <f>SUMIFS('EPA Export Aggregation'!P:P,'EPA Export Aggregation'!$A:$A,$B16,'EPA Export Aggregation'!$D:$D,$A$1)*IF($A16="CH4",About!$D$58,IF($A16="N2O",About!$D$59,1))</f>
        <v>8.8448669437999998E-3</v>
      </c>
      <c r="N16">
        <f>SUMIFS('EPA Export Aggregation'!Q:Q,'EPA Export Aggregation'!$A:$A,$B16,'EPA Export Aggregation'!$D:$D,$A$1)*IF($A16="CH4",About!$D$58,IF($A16="N2O",About!$D$59,1))</f>
        <v>5.3139968420999996E-3</v>
      </c>
      <c r="O16">
        <f>SUMIFS('EPA Export Aggregation'!R:R,'EPA Export Aggregation'!$A:$A,$B16,'EPA Export Aggregation'!$D:$D,$A$1)*IF($A16="CH4",About!$D$58,IF($A16="N2O",About!$D$59,1))</f>
        <v>6.2017436573E-3</v>
      </c>
      <c r="P16">
        <f>SUMIFS('EPA Export Aggregation'!S:S,'EPA Export Aggregation'!$A:$A,$B16,'EPA Export Aggregation'!$D:$D,$A$1)*IF($A16="CH4",About!$D$58,IF($A16="N2O",About!$D$59,1))</f>
        <v>8.0616647278000005E-3</v>
      </c>
      <c r="Q16">
        <f>SUMIFS('EPA Export Aggregation'!T:T,'EPA Export Aggregation'!$A:$A,$B16,'EPA Export Aggregation'!$D:$D,$A$1)*IF($A16="CH4",About!$D$58,IF($A16="N2O",About!$D$59,1))</f>
        <v>7.4171732100999999E-3</v>
      </c>
      <c r="R16">
        <f>SUMIFS('EPA Export Aggregation'!U:U,'EPA Export Aggregation'!$A:$A,$B16,'EPA Export Aggregation'!$D:$D,$A$1)*IF($A16="CH4",About!$D$58,IF($A16="N2O",About!$D$59,1))</f>
        <v>8.0796948718000004E-3</v>
      </c>
      <c r="S16">
        <f>SUMIFS('EPA Export Aggregation'!V:V,'EPA Export Aggregation'!$A:$A,$B16,'EPA Export Aggregation'!$D:$D,$A$1)*IF($A16="CH4",About!$D$58,IF($A16="N2O",About!$D$59,1))</f>
        <v>1.03002750501E-2</v>
      </c>
      <c r="T16">
        <f>SUMIFS('EPA Export Aggregation'!W:W,'EPA Export Aggregation'!$A:$A,$B16,'EPA Export Aggregation'!$D:$D,$A$1)*IF($A16="CH4",About!$D$58,IF($A16="N2O",About!$D$59,1))</f>
        <v>1.12222486201E-2</v>
      </c>
      <c r="U16">
        <f>SUMIFS('EPA Export Aggregation'!X:X,'EPA Export Aggregation'!$A:$A,$B16,'EPA Export Aggregation'!$D:$D,$A$1)*IF($A16="CH4",About!$D$58,IF($A16="N2O",About!$D$59,1))</f>
        <v>1.06857439288E-2</v>
      </c>
      <c r="V16">
        <f>SUMIFS('EPA Export Aggregation'!Y:Y,'EPA Export Aggregation'!$A:$A,$B16,'EPA Export Aggregation'!$D:$D,$A$1)*IF($A16="CH4",About!$D$58,IF($A16="N2O",About!$D$59,1))</f>
        <v>1.04644325261E-2</v>
      </c>
      <c r="W16">
        <f>SUMIFS('EPA Export Aggregation'!Z:Z,'EPA Export Aggregation'!$A:$A,$B16,'EPA Export Aggregation'!$D:$D,$A$1)*IF($A16="CH4",About!$D$58,IF($A16="N2O",About!$D$59,1))</f>
        <v>2.5830872138600001E-2</v>
      </c>
      <c r="X16">
        <f>SUMIFS('EPA Export Aggregation'!AA:AA,'EPA Export Aggregation'!$A:$A,$B16,'EPA Export Aggregation'!$D:$D,$A$1)*IF($A16="CH4",About!$D$58,IF($A16="N2O",About!$D$59,1))</f>
        <v>2.38127197253E-2</v>
      </c>
      <c r="Y16">
        <f>SUMIFS('EPA Export Aggregation'!AB:AB,'EPA Export Aggregation'!$A:$A,$B16,'EPA Export Aggregation'!$D:$D,$A$1)*IF($A16="CH4",About!$D$58,IF($A16="N2O",About!$D$59,1))</f>
        <v>2.34360085727E-2</v>
      </c>
      <c r="Z16">
        <f>SUMIFS('EPA Export Aggregation'!AC:AC,'EPA Export Aggregation'!$A:$A,$B16,'EPA Export Aggregation'!$D:$D,$A$1)*IF($A16="CH4",About!$D$58,IF($A16="N2O",About!$D$59,1))</f>
        <v>2.4413378140899999E-2</v>
      </c>
      <c r="AA16">
        <f>SUMIFS('EPA Export Aggregation'!AD:AD,'EPA Export Aggregation'!$A:$A,$B16,'EPA Export Aggregation'!$D:$D,$A$1)*IF($A16="CH4",About!$D$58,IF($A16="N2O",About!$D$59,1))</f>
        <v>2.6080259295800001E-2</v>
      </c>
      <c r="AB16">
        <f>SUMIFS('EPA Export Aggregation'!AE:AE,'EPA Export Aggregation'!$A:$A,$B16,'EPA Export Aggregation'!$D:$D,$A$1)*IF($A16="CH4",About!$D$58,IF($A16="N2O",About!$D$59,1))</f>
        <v>2.8795492911799999E-2</v>
      </c>
      <c r="AC16">
        <f>SUMIFS('EPA Export Aggregation'!AF:AF,'EPA Export Aggregation'!$A:$A,$B16,'EPA Export Aggregation'!$D:$D,$A$1)*IF($A16="CH4",About!$D$58,IF($A16="N2O",About!$D$59,1))</f>
        <v>2.7064080307399999E-2</v>
      </c>
      <c r="AD16">
        <f>SUMIFS('EPA Export Aggregation'!AG:AG,'EPA Export Aggregation'!$A:$A,$B16,'EPA Export Aggregation'!$D:$D,$A$1)*IF($A16="CH4",About!$D$58,IF($A16="N2O",About!$D$59,1))</f>
        <v>2.6700681967100001E-2</v>
      </c>
      <c r="AE16">
        <f>SUMIFS('EPA Export Aggregation'!AH:AH,'EPA Export Aggregation'!$A:$A,$B16,'EPA Export Aggregation'!$D:$D,$A$1)*IF($A16="CH4",About!$D$58,IF($A16="N2O",About!$D$59,1))</f>
        <v>2.40683136627E-2</v>
      </c>
      <c r="AF16">
        <f>SUMIFS('EPA Export Aggregation'!AI:AI,'EPA Export Aggregation'!$A:$A,$B16,'EPA Export Aggregation'!$D:$D,$A$1)*IF($A16="CH4",About!$D$58,IF($A16="N2O",About!$D$59,1))</f>
        <v>2.8356896668500001E-2</v>
      </c>
      <c r="AG16">
        <f>SUMIFS('EPA Export Aggregation'!AJ:AJ,'EPA Export Aggregation'!$A:$A,$B16,'EPA Export Aggregation'!$D:$D,$A$1)*IF($A16="CH4",About!$D$58,IF($A16="N2O",About!$D$59,1))</f>
        <v>2.9086194890799999E-2</v>
      </c>
      <c r="AH16">
        <f>SUMIFS('EPA Export Aggregation'!AK:AK,'EPA Export Aggregation'!$A:$A,$B16,'EPA Export Aggregation'!$D:$D,$A$1)*IF($A16="CH4",About!$D$58,IF($A16="N2O",About!$D$59,1))</f>
        <v>2.9204012606600001E-2</v>
      </c>
    </row>
    <row r="17" spans="1:34" x14ac:dyDescent="0.25">
      <c r="A17" s="435" t="s">
        <v>2220</v>
      </c>
      <c r="B17" s="408" t="s">
        <v>4160</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35" t="s">
        <v>2220</v>
      </c>
      <c r="B18" s="408" t="s">
        <v>4176</v>
      </c>
      <c r="C18" s="436">
        <f>SUMIFS('EPA Export Aggregation'!F:F,'EPA Export Aggregation'!$A:$A,$B18,'EPA Export Aggregation'!$D:$D,$A$1)*IF($A18="CH4",About!$D$58,IF($A18="N2O",About!$D$59,1))</f>
        <v>0</v>
      </c>
      <c r="D18" s="436">
        <f>SUMIFS('EPA Export Aggregation'!G:G,'EPA Export Aggregation'!$A:$A,$B18,'EPA Export Aggregation'!$D:$D,$A$1)*IF($A18="CH4",About!$D$58,IF($A18="N2O",About!$D$59,1))</f>
        <v>0</v>
      </c>
      <c r="E18" s="436">
        <f>SUMIFS('EPA Export Aggregation'!H:H,'EPA Export Aggregation'!$A:$A,$B18,'EPA Export Aggregation'!$D:$D,$A$1)*IF($A18="CH4",About!$D$58,IF($A18="N2O",About!$D$59,1))</f>
        <v>0</v>
      </c>
      <c r="F18" s="436">
        <f>SUMIFS('EPA Export Aggregation'!I:I,'EPA Export Aggregation'!$A:$A,$B18,'EPA Export Aggregation'!$D:$D,$A$1)*IF($A18="CH4",About!$D$58,IF($A18="N2O",About!$D$59,1))</f>
        <v>0</v>
      </c>
      <c r="G18" s="436">
        <f>SUMIFS('EPA Export Aggregation'!J:J,'EPA Export Aggregation'!$A:$A,$B18,'EPA Export Aggregation'!$D:$D,$A$1)*IF($A18="CH4",About!$D$58,IF($A18="N2O",About!$D$59,1))</f>
        <v>0</v>
      </c>
      <c r="H18" s="436">
        <f>SUMIFS('EPA Export Aggregation'!K:K,'EPA Export Aggregation'!$A:$A,$B18,'EPA Export Aggregation'!$D:$D,$A$1)*IF($A18="CH4",About!$D$58,IF($A18="N2O",About!$D$59,1))</f>
        <v>0</v>
      </c>
      <c r="I18" s="436">
        <f>SUMIFS('EPA Export Aggregation'!L:L,'EPA Export Aggregation'!$A:$A,$B18,'EPA Export Aggregation'!$D:$D,$A$1)*IF($A18="CH4",About!$D$58,IF($A18="N2O",About!$D$59,1))</f>
        <v>0</v>
      </c>
      <c r="J18" s="436">
        <f>SUMIFS('EPA Export Aggregation'!M:M,'EPA Export Aggregation'!$A:$A,$B18,'EPA Export Aggregation'!$D:$D,$A$1)*IF($A18="CH4",About!$D$58,IF($A18="N2O",About!$D$59,1))</f>
        <v>0</v>
      </c>
      <c r="K18" s="436">
        <f>SUMIFS('EPA Export Aggregation'!N:N,'EPA Export Aggregation'!$A:$A,$B18,'EPA Export Aggregation'!$D:$D,$A$1)*IF($A18="CH4",About!$D$58,IF($A18="N2O",About!$D$59,1))</f>
        <v>0</v>
      </c>
      <c r="L18" s="436">
        <f>SUMIFS('EPA Export Aggregation'!O:O,'EPA Export Aggregation'!$A:$A,$B18,'EPA Export Aggregation'!$D:$D,$A$1)*IF($A18="CH4",About!$D$58,IF($A18="N2O",About!$D$59,1))</f>
        <v>0</v>
      </c>
      <c r="M18" s="436">
        <f>SUMIFS('EPA Export Aggregation'!P:P,'EPA Export Aggregation'!$A:$A,$B18,'EPA Export Aggregation'!$D:$D,$A$1)*IF($A18="CH4",About!$D$58,IF($A18="N2O",About!$D$59,1))</f>
        <v>0</v>
      </c>
      <c r="N18" s="436">
        <f>SUMIFS('EPA Export Aggregation'!Q:Q,'EPA Export Aggregation'!$A:$A,$B18,'EPA Export Aggregation'!$D:$D,$A$1)*IF($A18="CH4",About!$D$58,IF($A18="N2O",About!$D$59,1))</f>
        <v>0</v>
      </c>
      <c r="O18" s="436">
        <f>SUMIFS('EPA Export Aggregation'!R:R,'EPA Export Aggregation'!$A:$A,$B18,'EPA Export Aggregation'!$D:$D,$A$1)*IF($A18="CH4",About!$D$58,IF($A18="N2O",About!$D$59,1))</f>
        <v>0</v>
      </c>
      <c r="P18" s="436">
        <f>SUMIFS('EPA Export Aggregation'!S:S,'EPA Export Aggregation'!$A:$A,$B18,'EPA Export Aggregation'!$D:$D,$A$1)*IF($A18="CH4",About!$D$58,IF($A18="N2O",About!$D$59,1))</f>
        <v>0</v>
      </c>
      <c r="Q18" s="436">
        <f>SUMIFS('EPA Export Aggregation'!T:T,'EPA Export Aggregation'!$A:$A,$B18,'EPA Export Aggregation'!$D:$D,$A$1)*IF($A18="CH4",About!$D$58,IF($A18="N2O",About!$D$59,1))</f>
        <v>0</v>
      </c>
      <c r="R18" s="436">
        <f>SUMIFS('EPA Export Aggregation'!U:U,'EPA Export Aggregation'!$A:$A,$B18,'EPA Export Aggregation'!$D:$D,$A$1)*IF($A18="CH4",About!$D$58,IF($A18="N2O",About!$D$59,1))</f>
        <v>0</v>
      </c>
      <c r="S18" s="436">
        <f>SUMIFS('EPA Export Aggregation'!V:V,'EPA Export Aggregation'!$A:$A,$B18,'EPA Export Aggregation'!$D:$D,$A$1)*IF($A18="CH4",About!$D$58,IF($A18="N2O",About!$D$59,1))</f>
        <v>0</v>
      </c>
      <c r="T18" s="436">
        <f>SUMIFS('EPA Export Aggregation'!W:W,'EPA Export Aggregation'!$A:$A,$B18,'EPA Export Aggregation'!$D:$D,$A$1)*IF($A18="CH4",About!$D$58,IF($A18="N2O",About!$D$59,1))</f>
        <v>0</v>
      </c>
      <c r="U18" s="436">
        <f>SUMIFS('EPA Export Aggregation'!X:X,'EPA Export Aggregation'!$A:$A,$B18,'EPA Export Aggregation'!$D:$D,$A$1)*IF($A18="CH4",About!$D$58,IF($A18="N2O",About!$D$59,1))</f>
        <v>0</v>
      </c>
      <c r="V18" s="436">
        <f>SUMIFS('EPA Export Aggregation'!Y:Y,'EPA Export Aggregation'!$A:$A,$B18,'EPA Export Aggregation'!$D:$D,$A$1)*IF($A18="CH4",About!$D$58,IF($A18="N2O",About!$D$59,1))</f>
        <v>0</v>
      </c>
      <c r="W18" s="436">
        <f>SUMIFS('EPA Export Aggregation'!Z:Z,'EPA Export Aggregation'!$A:$A,$B18,'EPA Export Aggregation'!$D:$D,$A$1)*IF($A18="CH4",About!$D$58,IF($A18="N2O",About!$D$59,1))</f>
        <v>0</v>
      </c>
      <c r="X18" s="436">
        <f>SUMIFS('EPA Export Aggregation'!AA:AA,'EPA Export Aggregation'!$A:$A,$B18,'EPA Export Aggregation'!$D:$D,$A$1)*IF($A18="CH4",About!$D$58,IF($A18="N2O",About!$D$59,1))</f>
        <v>0</v>
      </c>
      <c r="Y18" s="436">
        <f>SUMIFS('EPA Export Aggregation'!AB:AB,'EPA Export Aggregation'!$A:$A,$B18,'EPA Export Aggregation'!$D:$D,$A$1)*IF($A18="CH4",About!$D$58,IF($A18="N2O",About!$D$59,1))</f>
        <v>0</v>
      </c>
      <c r="Z18" s="436">
        <f>SUMIFS('EPA Export Aggregation'!AC:AC,'EPA Export Aggregation'!$A:$A,$B18,'EPA Export Aggregation'!$D:$D,$A$1)*IF($A18="CH4",About!$D$58,IF($A18="N2O",About!$D$59,1))</f>
        <v>0</v>
      </c>
      <c r="AA18" s="436">
        <f>SUMIFS('EPA Export Aggregation'!AD:AD,'EPA Export Aggregation'!$A:$A,$B18,'EPA Export Aggregation'!$D:$D,$A$1)*IF($A18="CH4",About!$D$58,IF($A18="N2O",About!$D$59,1))</f>
        <v>0</v>
      </c>
      <c r="AB18" s="436">
        <f>SUMIFS('EPA Export Aggregation'!AE:AE,'EPA Export Aggregation'!$A:$A,$B18,'EPA Export Aggregation'!$D:$D,$A$1)*IF($A18="CH4",About!$D$58,IF($A18="N2O",About!$D$59,1))</f>
        <v>0</v>
      </c>
      <c r="AC18" s="436">
        <f>SUMIFS('EPA Export Aggregation'!AF:AF,'EPA Export Aggregation'!$A:$A,$B18,'EPA Export Aggregation'!$D:$D,$A$1)*IF($A18="CH4",About!$D$58,IF($A18="N2O",About!$D$59,1))</f>
        <v>0</v>
      </c>
      <c r="AD18" s="436">
        <f>SUMIFS('EPA Export Aggregation'!AG:AG,'EPA Export Aggregation'!$A:$A,$B18,'EPA Export Aggregation'!$D:$D,$A$1)*IF($A18="CH4",About!$D$58,IF($A18="N2O",About!$D$59,1))</f>
        <v>0</v>
      </c>
      <c r="AE18" s="436">
        <f>SUMIFS('EPA Export Aggregation'!AH:AH,'EPA Export Aggregation'!$A:$A,$B18,'EPA Export Aggregation'!$D:$D,$A$1)*IF($A18="CH4",About!$D$58,IF($A18="N2O",About!$D$59,1))</f>
        <v>0</v>
      </c>
      <c r="AF18" s="436">
        <f>SUMIFS('EPA Export Aggregation'!AI:AI,'EPA Export Aggregation'!$A:$A,$B18,'EPA Export Aggregation'!$D:$D,$A$1)*IF($A18="CH4",About!$D$58,IF($A18="N2O",About!$D$59,1))</f>
        <v>0</v>
      </c>
      <c r="AG18" s="436">
        <f>SUMIFS('EPA Export Aggregation'!AJ:AJ,'EPA Export Aggregation'!$A:$A,$B18,'EPA Export Aggregation'!$D:$D,$A$1)*IF($A18="CH4",About!$D$58,IF($A18="N2O",About!$D$59,1))</f>
        <v>0</v>
      </c>
      <c r="AH18" s="436">
        <f>SUMIFS('EPA Export Aggregation'!AK:AK,'EPA Export Aggregation'!$A:$A,$B18,'EPA Export Aggregation'!$D:$D,$A$1)*IF($A18="CH4",About!$D$58,IF($A18="N2O",About!$D$59,1))</f>
        <v>0</v>
      </c>
    </row>
    <row r="19" spans="1:34" x14ac:dyDescent="0.25">
      <c r="A19" s="435" t="s">
        <v>2220</v>
      </c>
      <c r="B19" s="408" t="s">
        <v>4178</v>
      </c>
      <c r="C19" s="436">
        <f>SUMIFS('EPA Export Aggregation'!F:F,'EPA Export Aggregation'!$A:$A,$B19,'EPA Export Aggregation'!$D:$D,$A$1)*IF($A19="CH4",About!$D$58,IF($A19="N2O",About!$D$59,1))</f>
        <v>0</v>
      </c>
      <c r="D19" s="436">
        <f>SUMIFS('EPA Export Aggregation'!G:G,'EPA Export Aggregation'!$A:$A,$B19,'EPA Export Aggregation'!$D:$D,$A$1)*IF($A19="CH4",About!$D$58,IF($A19="N2O",About!$D$59,1))</f>
        <v>0</v>
      </c>
      <c r="E19" s="436">
        <f>SUMIFS('EPA Export Aggregation'!H:H,'EPA Export Aggregation'!$A:$A,$B19,'EPA Export Aggregation'!$D:$D,$A$1)*IF($A19="CH4",About!$D$58,IF($A19="N2O",About!$D$59,1))</f>
        <v>0</v>
      </c>
      <c r="F19" s="436">
        <f>SUMIFS('EPA Export Aggregation'!I:I,'EPA Export Aggregation'!$A:$A,$B19,'EPA Export Aggregation'!$D:$D,$A$1)*IF($A19="CH4",About!$D$58,IF($A19="N2O",About!$D$59,1))</f>
        <v>0</v>
      </c>
      <c r="G19" s="436">
        <f>SUMIFS('EPA Export Aggregation'!J:J,'EPA Export Aggregation'!$A:$A,$B19,'EPA Export Aggregation'!$D:$D,$A$1)*IF($A19="CH4",About!$D$58,IF($A19="N2O",About!$D$59,1))</f>
        <v>0</v>
      </c>
      <c r="H19" s="436">
        <f>SUMIFS('EPA Export Aggregation'!K:K,'EPA Export Aggregation'!$A:$A,$B19,'EPA Export Aggregation'!$D:$D,$A$1)*IF($A19="CH4",About!$D$58,IF($A19="N2O",About!$D$59,1))</f>
        <v>0</v>
      </c>
      <c r="I19" s="436">
        <f>SUMIFS('EPA Export Aggregation'!L:L,'EPA Export Aggregation'!$A:$A,$B19,'EPA Export Aggregation'!$D:$D,$A$1)*IF($A19="CH4",About!$D$58,IF($A19="N2O",About!$D$59,1))</f>
        <v>0</v>
      </c>
      <c r="J19" s="436">
        <f>SUMIFS('EPA Export Aggregation'!M:M,'EPA Export Aggregation'!$A:$A,$B19,'EPA Export Aggregation'!$D:$D,$A$1)*IF($A19="CH4",About!$D$58,IF($A19="N2O",About!$D$59,1))</f>
        <v>0</v>
      </c>
      <c r="K19" s="436">
        <f>SUMIFS('EPA Export Aggregation'!N:N,'EPA Export Aggregation'!$A:$A,$B19,'EPA Export Aggregation'!$D:$D,$A$1)*IF($A19="CH4",About!$D$58,IF($A19="N2O",About!$D$59,1))</f>
        <v>0</v>
      </c>
      <c r="L19" s="436">
        <f>SUMIFS('EPA Export Aggregation'!O:O,'EPA Export Aggregation'!$A:$A,$B19,'EPA Export Aggregation'!$D:$D,$A$1)*IF($A19="CH4",About!$D$58,IF($A19="N2O",About!$D$59,1))</f>
        <v>0</v>
      </c>
      <c r="M19" s="436">
        <f>SUMIFS('EPA Export Aggregation'!P:P,'EPA Export Aggregation'!$A:$A,$B19,'EPA Export Aggregation'!$D:$D,$A$1)*IF($A19="CH4",About!$D$58,IF($A19="N2O",About!$D$59,1))</f>
        <v>0</v>
      </c>
      <c r="N19" s="436">
        <f>SUMIFS('EPA Export Aggregation'!Q:Q,'EPA Export Aggregation'!$A:$A,$B19,'EPA Export Aggregation'!$D:$D,$A$1)*IF($A19="CH4",About!$D$58,IF($A19="N2O",About!$D$59,1))</f>
        <v>0</v>
      </c>
      <c r="O19" s="436">
        <f>SUMIFS('EPA Export Aggregation'!R:R,'EPA Export Aggregation'!$A:$A,$B19,'EPA Export Aggregation'!$D:$D,$A$1)*IF($A19="CH4",About!$D$58,IF($A19="N2O",About!$D$59,1))</f>
        <v>0</v>
      </c>
      <c r="P19" s="436">
        <f>SUMIFS('EPA Export Aggregation'!S:S,'EPA Export Aggregation'!$A:$A,$B19,'EPA Export Aggregation'!$D:$D,$A$1)*IF($A19="CH4",About!$D$58,IF($A19="N2O",About!$D$59,1))</f>
        <v>0</v>
      </c>
      <c r="Q19" s="436">
        <f>SUMIFS('EPA Export Aggregation'!T:T,'EPA Export Aggregation'!$A:$A,$B19,'EPA Export Aggregation'!$D:$D,$A$1)*IF($A19="CH4",About!$D$58,IF($A19="N2O",About!$D$59,1))</f>
        <v>0</v>
      </c>
      <c r="R19" s="436">
        <f>SUMIFS('EPA Export Aggregation'!U:U,'EPA Export Aggregation'!$A:$A,$B19,'EPA Export Aggregation'!$D:$D,$A$1)*IF($A19="CH4",About!$D$58,IF($A19="N2O",About!$D$59,1))</f>
        <v>0</v>
      </c>
      <c r="S19" s="436">
        <f>SUMIFS('EPA Export Aggregation'!V:V,'EPA Export Aggregation'!$A:$A,$B19,'EPA Export Aggregation'!$D:$D,$A$1)*IF($A19="CH4",About!$D$58,IF($A19="N2O",About!$D$59,1))</f>
        <v>0</v>
      </c>
      <c r="T19" s="436">
        <f>SUMIFS('EPA Export Aggregation'!W:W,'EPA Export Aggregation'!$A:$A,$B19,'EPA Export Aggregation'!$D:$D,$A$1)*IF($A19="CH4",About!$D$58,IF($A19="N2O",About!$D$59,1))</f>
        <v>0</v>
      </c>
      <c r="U19" s="436">
        <f>SUMIFS('EPA Export Aggregation'!X:X,'EPA Export Aggregation'!$A:$A,$B19,'EPA Export Aggregation'!$D:$D,$A$1)*IF($A19="CH4",About!$D$58,IF($A19="N2O",About!$D$59,1))</f>
        <v>0</v>
      </c>
      <c r="V19" s="436">
        <f>SUMIFS('EPA Export Aggregation'!Y:Y,'EPA Export Aggregation'!$A:$A,$B19,'EPA Export Aggregation'!$D:$D,$A$1)*IF($A19="CH4",About!$D$58,IF($A19="N2O",About!$D$59,1))</f>
        <v>0</v>
      </c>
      <c r="W19" s="436">
        <f>SUMIFS('EPA Export Aggregation'!Z:Z,'EPA Export Aggregation'!$A:$A,$B19,'EPA Export Aggregation'!$D:$D,$A$1)*IF($A19="CH4",About!$D$58,IF($A19="N2O",About!$D$59,1))</f>
        <v>0</v>
      </c>
      <c r="X19" s="436">
        <f>SUMIFS('EPA Export Aggregation'!AA:AA,'EPA Export Aggregation'!$A:$A,$B19,'EPA Export Aggregation'!$D:$D,$A$1)*IF($A19="CH4",About!$D$58,IF($A19="N2O",About!$D$59,1))</f>
        <v>0</v>
      </c>
      <c r="Y19" s="436">
        <f>SUMIFS('EPA Export Aggregation'!AB:AB,'EPA Export Aggregation'!$A:$A,$B19,'EPA Export Aggregation'!$D:$D,$A$1)*IF($A19="CH4",About!$D$58,IF($A19="N2O",About!$D$59,1))</f>
        <v>0</v>
      </c>
      <c r="Z19" s="436">
        <f>SUMIFS('EPA Export Aggregation'!AC:AC,'EPA Export Aggregation'!$A:$A,$B19,'EPA Export Aggregation'!$D:$D,$A$1)*IF($A19="CH4",About!$D$58,IF($A19="N2O",About!$D$59,1))</f>
        <v>0</v>
      </c>
      <c r="AA19" s="436">
        <f>SUMIFS('EPA Export Aggregation'!AD:AD,'EPA Export Aggregation'!$A:$A,$B19,'EPA Export Aggregation'!$D:$D,$A$1)*IF($A19="CH4",About!$D$58,IF($A19="N2O",About!$D$59,1))</f>
        <v>0</v>
      </c>
      <c r="AB19" s="436">
        <f>SUMIFS('EPA Export Aggregation'!AE:AE,'EPA Export Aggregation'!$A:$A,$B19,'EPA Export Aggregation'!$D:$D,$A$1)*IF($A19="CH4",About!$D$58,IF($A19="N2O",About!$D$59,1))</f>
        <v>0</v>
      </c>
      <c r="AC19" s="436">
        <f>SUMIFS('EPA Export Aggregation'!AF:AF,'EPA Export Aggregation'!$A:$A,$B19,'EPA Export Aggregation'!$D:$D,$A$1)*IF($A19="CH4",About!$D$58,IF($A19="N2O",About!$D$59,1))</f>
        <v>0</v>
      </c>
      <c r="AD19" s="436">
        <f>SUMIFS('EPA Export Aggregation'!AG:AG,'EPA Export Aggregation'!$A:$A,$B19,'EPA Export Aggregation'!$D:$D,$A$1)*IF($A19="CH4",About!$D$58,IF($A19="N2O",About!$D$59,1))</f>
        <v>0</v>
      </c>
      <c r="AE19" s="436">
        <f>SUMIFS('EPA Export Aggregation'!AH:AH,'EPA Export Aggregation'!$A:$A,$B19,'EPA Export Aggregation'!$D:$D,$A$1)*IF($A19="CH4",About!$D$58,IF($A19="N2O",About!$D$59,1))</f>
        <v>0</v>
      </c>
      <c r="AF19" s="436">
        <f>SUMIFS('EPA Export Aggregation'!AI:AI,'EPA Export Aggregation'!$A:$A,$B19,'EPA Export Aggregation'!$D:$D,$A$1)*IF($A19="CH4",About!$D$58,IF($A19="N2O",About!$D$59,1))</f>
        <v>0</v>
      </c>
      <c r="AG19" s="436">
        <f>SUMIFS('EPA Export Aggregation'!AJ:AJ,'EPA Export Aggregation'!$A:$A,$B19,'EPA Export Aggregation'!$D:$D,$A$1)*IF($A19="CH4",About!$D$58,IF($A19="N2O",About!$D$59,1))</f>
        <v>0</v>
      </c>
      <c r="AH19" s="436">
        <f>SUMIFS('EPA Export Aggregation'!AK:AK,'EPA Export Aggregation'!$A:$A,$B19,'EPA Export Aggregation'!$D:$D,$A$1)*IF($A19="CH4",About!$D$58,IF($A19="N2O",About!$D$59,1))</f>
        <v>0</v>
      </c>
    </row>
    <row r="20" spans="1:34" x14ac:dyDescent="0.25">
      <c r="A20" s="435" t="s">
        <v>2220</v>
      </c>
      <c r="B20" s="408" t="s">
        <v>4145</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3.3105663489099997E-2</v>
      </c>
    </row>
    <row r="21" spans="1:34" x14ac:dyDescent="0.25">
      <c r="A21" s="435" t="s">
        <v>2220</v>
      </c>
      <c r="B21" s="408" t="s">
        <v>4172</v>
      </c>
      <c r="C21" s="436">
        <f>SUMIFS('EPA Export Aggregation'!F:F,'EPA Export Aggregation'!$A:$A,$B21,'EPA Export Aggregation'!$D:$D,$A$1)*IF($A21="CH4",About!$D$58,IF($A21="N2O",About!$D$59,1))</f>
        <v>0</v>
      </c>
      <c r="D21" s="436">
        <f>SUMIFS('EPA Export Aggregation'!G:G,'EPA Export Aggregation'!$A:$A,$B21,'EPA Export Aggregation'!$D:$D,$A$1)*IF($A21="CH4",About!$D$58,IF($A21="N2O",About!$D$59,1))</f>
        <v>0</v>
      </c>
      <c r="E21" s="436">
        <f>SUMIFS('EPA Export Aggregation'!H:H,'EPA Export Aggregation'!$A:$A,$B21,'EPA Export Aggregation'!$D:$D,$A$1)*IF($A21="CH4",About!$D$58,IF($A21="N2O",About!$D$59,1))</f>
        <v>0</v>
      </c>
      <c r="F21" s="436">
        <f>SUMIFS('EPA Export Aggregation'!I:I,'EPA Export Aggregation'!$A:$A,$B21,'EPA Export Aggregation'!$D:$D,$A$1)*IF($A21="CH4",About!$D$58,IF($A21="N2O",About!$D$59,1))</f>
        <v>0</v>
      </c>
      <c r="G21" s="436">
        <f>SUMIFS('EPA Export Aggregation'!J:J,'EPA Export Aggregation'!$A:$A,$B21,'EPA Export Aggregation'!$D:$D,$A$1)*IF($A21="CH4",About!$D$58,IF($A21="N2O",About!$D$59,1))</f>
        <v>0</v>
      </c>
      <c r="H21" s="436">
        <f>SUMIFS('EPA Export Aggregation'!K:K,'EPA Export Aggregation'!$A:$A,$B21,'EPA Export Aggregation'!$D:$D,$A$1)*IF($A21="CH4",About!$D$58,IF($A21="N2O",About!$D$59,1))</f>
        <v>0</v>
      </c>
      <c r="I21" s="436">
        <f>SUMIFS('EPA Export Aggregation'!L:L,'EPA Export Aggregation'!$A:$A,$B21,'EPA Export Aggregation'!$D:$D,$A$1)*IF($A21="CH4",About!$D$58,IF($A21="N2O",About!$D$59,1))</f>
        <v>0</v>
      </c>
      <c r="J21" s="436">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2220</v>
      </c>
      <c r="B22" s="408" t="s">
        <v>4156</v>
      </c>
      <c r="C22">
        <f>SUMIFS('EPA Export Aggregation'!F:F,'EPA Export Aggregation'!$A:$A,$B22,'EPA Export Aggregation'!$D:$D,$A$1)*IF($A22="CH4",About!$D$58,IF($A22="N2O",About!$D$59,1))</f>
        <v>0.4692039209278</v>
      </c>
      <c r="D22">
        <f>SUMIFS('EPA Export Aggregation'!G:G,'EPA Export Aggregation'!$A:$A,$B22,'EPA Export Aggregation'!$D:$D,$A$1)*IF($A22="CH4",About!$D$58,IF($A22="N2O",About!$D$59,1))</f>
        <v>0.36428121415730003</v>
      </c>
      <c r="E22">
        <f>SUMIFS('EPA Export Aggregation'!H:H,'EPA Export Aggregation'!$A:$A,$B22,'EPA Export Aggregation'!$D:$D,$A$1)*IF($A22="CH4",About!$D$58,IF($A22="N2O",About!$D$59,1))</f>
        <v>0.37400214511399998</v>
      </c>
      <c r="F22">
        <f>SUMIFS('EPA Export Aggregation'!I:I,'EPA Export Aggregation'!$A:$A,$B22,'EPA Export Aggregation'!$D:$D,$A$1)*IF($A22="CH4",About!$D$58,IF($A22="N2O",About!$D$59,1))</f>
        <v>0.3739649270341</v>
      </c>
      <c r="G22">
        <f>SUMIFS('EPA Export Aggregation'!J:J,'EPA Export Aggregation'!$A:$A,$B22,'EPA Export Aggregation'!$D:$D,$A$1)*IF($A22="CH4",About!$D$58,IF($A22="N2O",About!$D$59,1))</f>
        <v>0.39988315681789999</v>
      </c>
      <c r="H22">
        <f>SUMIFS('EPA Export Aggregation'!K:K,'EPA Export Aggregation'!$A:$A,$B22,'EPA Export Aggregation'!$D:$D,$A$1)*IF($A22="CH4",About!$D$58,IF($A22="N2O",About!$D$59,1))</f>
        <v>0.39153660515330002</v>
      </c>
      <c r="I22">
        <f>SUMIFS('EPA Export Aggregation'!L:L,'EPA Export Aggregation'!$A:$A,$B22,'EPA Export Aggregation'!$D:$D,$A$1)*IF($A22="CH4",About!$D$58,IF($A22="N2O",About!$D$59,1))</f>
        <v>0.39814148300489999</v>
      </c>
      <c r="J22">
        <f>SUMIFS('EPA Export Aggregation'!M:M,'EPA Export Aggregation'!$A:$A,$B22,'EPA Export Aggregation'!$D:$D,$A$1)*IF($A22="CH4",About!$D$58,IF($A22="N2O",About!$D$59,1))</f>
        <v>0.38563706496369998</v>
      </c>
      <c r="K22">
        <f>SUMIFS('EPA Export Aggregation'!N:N,'EPA Export Aggregation'!$A:$A,$B22,'EPA Export Aggregation'!$D:$D,$A$1)*IF($A22="CH4",About!$D$58,IF($A22="N2O",About!$D$59,1))</f>
        <v>0.3863811309786</v>
      </c>
      <c r="L22">
        <f>SUMIFS('EPA Export Aggregation'!O:O,'EPA Export Aggregation'!$A:$A,$B22,'EPA Export Aggregation'!$D:$D,$A$1)*IF($A22="CH4",About!$D$58,IF($A22="N2O",About!$D$59,1))</f>
        <v>0.21663353943659999</v>
      </c>
      <c r="M22">
        <f>SUMIFS('EPA Export Aggregation'!P:P,'EPA Export Aggregation'!$A:$A,$B22,'EPA Export Aggregation'!$D:$D,$A$1)*IF($A22="CH4",About!$D$58,IF($A22="N2O",About!$D$59,1))</f>
        <v>0.20525985295320001</v>
      </c>
      <c r="N22">
        <f>SUMIFS('EPA Export Aggregation'!Q:Q,'EPA Export Aggregation'!$A:$A,$B22,'EPA Export Aggregation'!$D:$D,$A$1)*IF($A22="CH4",About!$D$58,IF($A22="N2O",About!$D$59,1))</f>
        <v>0.1618717825845</v>
      </c>
      <c r="O22">
        <f>SUMIFS('EPA Export Aggregation'!R:R,'EPA Export Aggregation'!$A:$A,$B22,'EPA Export Aggregation'!$D:$D,$A$1)*IF($A22="CH4",About!$D$58,IF($A22="N2O",About!$D$59,1))</f>
        <v>0.1917590666333</v>
      </c>
      <c r="P22">
        <f>SUMIFS('EPA Export Aggregation'!S:S,'EPA Export Aggregation'!$A:$A,$B22,'EPA Export Aggregation'!$D:$D,$A$1)*IF($A22="CH4",About!$D$58,IF($A22="N2O",About!$D$59,1))</f>
        <v>0.17426525234189999</v>
      </c>
      <c r="Q22">
        <f>SUMIFS('EPA Export Aggregation'!T:T,'EPA Export Aggregation'!$A:$A,$B22,'EPA Export Aggregation'!$D:$D,$A$1)*IF($A22="CH4",About!$D$58,IF($A22="N2O",About!$D$59,1))</f>
        <v>0.18861868182079999</v>
      </c>
      <c r="R22">
        <f>SUMIFS('EPA Export Aggregation'!U:U,'EPA Export Aggregation'!$A:$A,$B22,'EPA Export Aggregation'!$D:$D,$A$1)*IF($A22="CH4",About!$D$58,IF($A22="N2O",About!$D$59,1))</f>
        <v>0.21216770433109999</v>
      </c>
      <c r="S22">
        <f>SUMIFS('EPA Export Aggregation'!V:V,'EPA Export Aggregation'!$A:$A,$B22,'EPA Export Aggregation'!$D:$D,$A$1)*IF($A22="CH4",About!$D$58,IF($A22="N2O",About!$D$59,1))</f>
        <v>0.21906880264690001</v>
      </c>
      <c r="T22">
        <f>SUMIFS('EPA Export Aggregation'!W:W,'EPA Export Aggregation'!$A:$A,$B22,'EPA Export Aggregation'!$D:$D,$A$1)*IF($A22="CH4",About!$D$58,IF($A22="N2O",About!$D$59,1))</f>
        <v>0.25833922811359999</v>
      </c>
      <c r="U22">
        <f>SUMIFS('EPA Export Aggregation'!X:X,'EPA Export Aggregation'!$A:$A,$B22,'EPA Export Aggregation'!$D:$D,$A$1)*IF($A22="CH4",About!$D$58,IF($A22="N2O",About!$D$59,1))</f>
        <v>0.24384028150930001</v>
      </c>
      <c r="V22">
        <f>SUMIFS('EPA Export Aggregation'!Y:Y,'EPA Export Aggregation'!$A:$A,$B22,'EPA Export Aggregation'!$D:$D,$A$1)*IF($A22="CH4",About!$D$58,IF($A22="N2O",About!$D$59,1))</f>
        <v>0.22993977158699999</v>
      </c>
      <c r="W22">
        <f>SUMIFS('EPA Export Aggregation'!Z:Z,'EPA Export Aggregation'!$A:$A,$B22,'EPA Export Aggregation'!$D:$D,$A$1)*IF($A22="CH4",About!$D$58,IF($A22="N2O",About!$D$59,1))</f>
        <v>0.2352335636822</v>
      </c>
      <c r="X22">
        <f>SUMIFS('EPA Export Aggregation'!AA:AA,'EPA Export Aggregation'!$A:$A,$B22,'EPA Export Aggregation'!$D:$D,$A$1)*IF($A22="CH4",About!$D$58,IF($A22="N2O",About!$D$59,1))</f>
        <v>0.2330100485545</v>
      </c>
      <c r="Y22">
        <f>SUMIFS('EPA Export Aggregation'!AB:AB,'EPA Export Aggregation'!$A:$A,$B22,'EPA Export Aggregation'!$D:$D,$A$1)*IF($A22="CH4",About!$D$58,IF($A22="N2O",About!$D$59,1))</f>
        <v>0.22823776912159999</v>
      </c>
      <c r="Z22">
        <f>SUMIFS('EPA Export Aggregation'!AC:AC,'EPA Export Aggregation'!$A:$A,$B22,'EPA Export Aggregation'!$D:$D,$A$1)*IF($A22="CH4",About!$D$58,IF($A22="N2O",About!$D$59,1))</f>
        <v>0.25327283868209999</v>
      </c>
      <c r="AA22">
        <f>SUMIFS('EPA Export Aggregation'!AD:AD,'EPA Export Aggregation'!$A:$A,$B22,'EPA Export Aggregation'!$D:$D,$A$1)*IF($A22="CH4",About!$D$58,IF($A22="N2O",About!$D$59,1))</f>
        <v>0.25857589277460002</v>
      </c>
      <c r="AB22">
        <f>SUMIFS('EPA Export Aggregation'!AE:AE,'EPA Export Aggregation'!$A:$A,$B22,'EPA Export Aggregation'!$D:$D,$A$1)*IF($A22="CH4",About!$D$58,IF($A22="N2O",About!$D$59,1))</f>
        <v>0.2101701302941</v>
      </c>
      <c r="AC22">
        <f>SUMIFS('EPA Export Aggregation'!AF:AF,'EPA Export Aggregation'!$A:$A,$B22,'EPA Export Aggregation'!$D:$D,$A$1)*IF($A22="CH4",About!$D$58,IF($A22="N2O",About!$D$59,1))</f>
        <v>0.24274076664059999</v>
      </c>
      <c r="AD22">
        <f>SUMIFS('EPA Export Aggregation'!AG:AG,'EPA Export Aggregation'!$A:$A,$B22,'EPA Export Aggregation'!$D:$D,$A$1)*IF($A22="CH4",About!$D$58,IF($A22="N2O",About!$D$59,1))</f>
        <v>0.2412345514166</v>
      </c>
      <c r="AE22">
        <f>SUMIFS('EPA Export Aggregation'!AH:AH,'EPA Export Aggregation'!$A:$A,$B22,'EPA Export Aggregation'!$D:$D,$A$1)*IF($A22="CH4",About!$D$58,IF($A22="N2O",About!$D$59,1))</f>
        <v>0.23378593424210001</v>
      </c>
      <c r="AF22">
        <f>SUMIFS('EPA Export Aggregation'!AI:AI,'EPA Export Aggregation'!$A:$A,$B22,'EPA Export Aggregation'!$D:$D,$A$1)*IF($A22="CH4",About!$D$58,IF($A22="N2O",About!$D$59,1))</f>
        <v>0.2555975834625</v>
      </c>
      <c r="AG22">
        <f>SUMIFS('EPA Export Aggregation'!AJ:AJ,'EPA Export Aggregation'!$A:$A,$B22,'EPA Export Aggregation'!$D:$D,$A$1)*IF($A22="CH4",About!$D$58,IF($A22="N2O",About!$D$59,1))</f>
        <v>0.25891724321550003</v>
      </c>
      <c r="AH22">
        <f>SUMIFS('EPA Export Aggregation'!AK:AK,'EPA Export Aggregation'!$A:$A,$B22,'EPA Export Aggregation'!$D:$D,$A$1)*IF($A22="CH4",About!$D$58,IF($A22="N2O",About!$D$59,1))</f>
        <v>0.22840407060180001</v>
      </c>
    </row>
    <row r="23" spans="1:34" x14ac:dyDescent="0.25">
      <c r="A23" s="435" t="s">
        <v>2220</v>
      </c>
      <c r="B23" s="408" t="s">
        <v>4168</v>
      </c>
      <c r="C23">
        <f>SUMIFS('EPA Export Aggregation'!F:F,'EPA Export Aggregation'!$A:$A,$B23,'EPA Export Aggregation'!$D:$D,$A$1)*IF($A23="CH4",About!$D$58,IF($A23="N2O",About!$D$59,1))</f>
        <v>2.3611969974299998E-2</v>
      </c>
      <c r="D23">
        <f>SUMIFS('EPA Export Aggregation'!G:G,'EPA Export Aggregation'!$A:$A,$B23,'EPA Export Aggregation'!$D:$D,$A$1)*IF($A23="CH4",About!$D$58,IF($A23="N2O",About!$D$59,1))</f>
        <v>2.17519119984E-2</v>
      </c>
      <c r="E23">
        <f>SUMIFS('EPA Export Aggregation'!H:H,'EPA Export Aggregation'!$A:$A,$B23,'EPA Export Aggregation'!$D:$D,$A$1)*IF($A23="CH4",About!$D$58,IF($A23="N2O",About!$D$59,1))</f>
        <v>2.3904551143999999E-2</v>
      </c>
      <c r="F23">
        <f>SUMIFS('EPA Export Aggregation'!I:I,'EPA Export Aggregation'!$A:$A,$B23,'EPA Export Aggregation'!$D:$D,$A$1)*IF($A23="CH4",About!$D$58,IF($A23="N2O",About!$D$59,1))</f>
        <v>2.8144126640399999E-2</v>
      </c>
      <c r="G23">
        <f>SUMIFS('EPA Export Aggregation'!J:J,'EPA Export Aggregation'!$A:$A,$B23,'EPA Export Aggregation'!$D:$D,$A$1)*IF($A23="CH4",About!$D$58,IF($A23="N2O",About!$D$59,1))</f>
        <v>2.61901221326E-2</v>
      </c>
      <c r="H23">
        <f>SUMIFS('EPA Export Aggregation'!K:K,'EPA Export Aggregation'!$A:$A,$B23,'EPA Export Aggregation'!$D:$D,$A$1)*IF($A23="CH4",About!$D$58,IF($A23="N2O",About!$D$59,1))</f>
        <v>2.60815574078E-2</v>
      </c>
      <c r="I23">
        <f>SUMIFS('EPA Export Aggregation'!L:L,'EPA Export Aggregation'!$A:$A,$B23,'EPA Export Aggregation'!$D:$D,$A$1)*IF($A23="CH4",About!$D$58,IF($A23="N2O",About!$D$59,1))</f>
        <v>2.36220244505E-2</v>
      </c>
      <c r="J23">
        <f>SUMIFS('EPA Export Aggregation'!M:M,'EPA Export Aggregation'!$A:$A,$B23,'EPA Export Aggregation'!$D:$D,$A$1)*IF($A23="CH4",About!$D$58,IF($A23="N2O",About!$D$59,1))</f>
        <v>2.39562327611E-2</v>
      </c>
      <c r="K23">
        <f>SUMIFS('EPA Export Aggregation'!N:N,'EPA Export Aggregation'!$A:$A,$B23,'EPA Export Aggregation'!$D:$D,$A$1)*IF($A23="CH4",About!$D$58,IF($A23="N2O",About!$D$59,1))</f>
        <v>2.93389645813E-2</v>
      </c>
      <c r="L23">
        <f>SUMIFS('EPA Export Aggregation'!O:O,'EPA Export Aggregation'!$A:$A,$B23,'EPA Export Aggregation'!$D:$D,$A$1)*IF($A23="CH4",About!$D$58,IF($A23="N2O",About!$D$59,1))</f>
        <v>2.79911839804E-2</v>
      </c>
      <c r="M23">
        <f>SUMIFS('EPA Export Aggregation'!P:P,'EPA Export Aggregation'!$A:$A,$B23,'EPA Export Aggregation'!$D:$D,$A$1)*IF($A23="CH4",About!$D$58,IF($A23="N2O",About!$D$59,1))</f>
        <v>2.5319296791699999E-2</v>
      </c>
      <c r="N23">
        <f>SUMIFS('EPA Export Aggregation'!Q:Q,'EPA Export Aggregation'!$A:$A,$B23,'EPA Export Aggregation'!$D:$D,$A$1)*IF($A23="CH4",About!$D$58,IF($A23="N2O",About!$D$59,1))</f>
        <v>2.4216449917100001E-2</v>
      </c>
      <c r="O23">
        <f>SUMIFS('EPA Export Aggregation'!R:R,'EPA Export Aggregation'!$A:$A,$B23,'EPA Export Aggregation'!$D:$D,$A$1)*IF($A23="CH4",About!$D$58,IF($A23="N2O",About!$D$59,1))</f>
        <v>2.1911398206E-2</v>
      </c>
      <c r="P23">
        <f>SUMIFS('EPA Export Aggregation'!S:S,'EPA Export Aggregation'!$A:$A,$B23,'EPA Export Aggregation'!$D:$D,$A$1)*IF($A23="CH4",About!$D$58,IF($A23="N2O",About!$D$59,1))</f>
        <v>2.10159025657E-2</v>
      </c>
      <c r="Q23">
        <f>SUMIFS('EPA Export Aggregation'!T:T,'EPA Export Aggregation'!$A:$A,$B23,'EPA Export Aggregation'!$D:$D,$A$1)*IF($A23="CH4",About!$D$58,IF($A23="N2O",About!$D$59,1))</f>
        <v>2.1632890593700001E-2</v>
      </c>
      <c r="R23">
        <f>SUMIFS('EPA Export Aggregation'!U:U,'EPA Export Aggregation'!$A:$A,$B23,'EPA Export Aggregation'!$D:$D,$A$1)*IF($A23="CH4",About!$D$58,IF($A23="N2O",About!$D$59,1))</f>
        <v>2.1468089057300001E-2</v>
      </c>
      <c r="S23">
        <f>SUMIFS('EPA Export Aggregation'!V:V,'EPA Export Aggregation'!$A:$A,$B23,'EPA Export Aggregation'!$D:$D,$A$1)*IF($A23="CH4",About!$D$58,IF($A23="N2O",About!$D$59,1))</f>
        <v>2.0617295504299998E-2</v>
      </c>
      <c r="T23">
        <f>SUMIFS('EPA Export Aggregation'!W:W,'EPA Export Aggregation'!$A:$A,$B23,'EPA Export Aggregation'!$D:$D,$A$1)*IF($A23="CH4",About!$D$58,IF($A23="N2O",About!$D$59,1))</f>
        <v>2.88687216727E-2</v>
      </c>
      <c r="U23">
        <f>SUMIFS('EPA Export Aggregation'!X:X,'EPA Export Aggregation'!$A:$A,$B23,'EPA Export Aggregation'!$D:$D,$A$1)*IF($A23="CH4",About!$D$58,IF($A23="N2O",About!$D$59,1))</f>
        <v>2.3688986532300001E-2</v>
      </c>
      <c r="V23">
        <f>SUMIFS('EPA Export Aggregation'!Y:Y,'EPA Export Aggregation'!$A:$A,$B23,'EPA Export Aggregation'!$D:$D,$A$1)*IF($A23="CH4",About!$D$58,IF($A23="N2O",About!$D$59,1))</f>
        <v>1.9981338966E-2</v>
      </c>
      <c r="W23">
        <f>SUMIFS('EPA Export Aggregation'!Z:Z,'EPA Export Aggregation'!$A:$A,$B23,'EPA Export Aggregation'!$D:$D,$A$1)*IF($A23="CH4",About!$D$58,IF($A23="N2O",About!$D$59,1))</f>
        <v>2.7610615401400002E-2</v>
      </c>
      <c r="X23">
        <f>SUMIFS('EPA Export Aggregation'!AA:AA,'EPA Export Aggregation'!$A:$A,$B23,'EPA Export Aggregation'!$D:$D,$A$1)*IF($A23="CH4",About!$D$58,IF($A23="N2O",About!$D$59,1))</f>
        <v>2.9704682901799999E-2</v>
      </c>
      <c r="Y23">
        <f>SUMIFS('EPA Export Aggregation'!AB:AB,'EPA Export Aggregation'!$A:$A,$B23,'EPA Export Aggregation'!$D:$D,$A$1)*IF($A23="CH4",About!$D$58,IF($A23="N2O",About!$D$59,1))</f>
        <v>2.8104456360300002E-2</v>
      </c>
      <c r="Z23">
        <f>SUMIFS('EPA Export Aggregation'!AC:AC,'EPA Export Aggregation'!$A:$A,$B23,'EPA Export Aggregation'!$D:$D,$A$1)*IF($A23="CH4",About!$D$58,IF($A23="N2O",About!$D$59,1))</f>
        <v>2.6564107389800001E-2</v>
      </c>
      <c r="AA23">
        <f>SUMIFS('EPA Export Aggregation'!AD:AD,'EPA Export Aggregation'!$A:$A,$B23,'EPA Export Aggregation'!$D:$D,$A$1)*IF($A23="CH4",About!$D$58,IF($A23="N2O",About!$D$59,1))</f>
        <v>1.0550581057E-2</v>
      </c>
      <c r="AB23">
        <f>SUMIFS('EPA Export Aggregation'!AE:AE,'EPA Export Aggregation'!$A:$A,$B23,'EPA Export Aggregation'!$D:$D,$A$1)*IF($A23="CH4",About!$D$58,IF($A23="N2O",About!$D$59,1))</f>
        <v>2.69682533701E-2</v>
      </c>
      <c r="AC23">
        <f>SUMIFS('EPA Export Aggregation'!AF:AF,'EPA Export Aggregation'!$A:$A,$B23,'EPA Export Aggregation'!$D:$D,$A$1)*IF($A23="CH4",About!$D$58,IF($A23="N2O",About!$D$59,1))</f>
        <v>3.0850663822699999E-2</v>
      </c>
      <c r="AD23">
        <f>SUMIFS('EPA Export Aggregation'!AG:AG,'EPA Export Aggregation'!$A:$A,$B23,'EPA Export Aggregation'!$D:$D,$A$1)*IF($A23="CH4",About!$D$58,IF($A23="N2O",About!$D$59,1))</f>
        <v>3.0087552215999999E-2</v>
      </c>
      <c r="AE23">
        <f>SUMIFS('EPA Export Aggregation'!AH:AH,'EPA Export Aggregation'!$A:$A,$B23,'EPA Export Aggregation'!$D:$D,$A$1)*IF($A23="CH4",About!$D$58,IF($A23="N2O",About!$D$59,1))</f>
        <v>3.5610577434500003E-2</v>
      </c>
      <c r="AF23">
        <f>SUMIFS('EPA Export Aggregation'!AI:AI,'EPA Export Aggregation'!$A:$A,$B23,'EPA Export Aggregation'!$D:$D,$A$1)*IF($A23="CH4",About!$D$58,IF($A23="N2O",About!$D$59,1))</f>
        <v>3.58323665805E-2</v>
      </c>
      <c r="AG23">
        <f>SUMIFS('EPA Export Aggregation'!AJ:AJ,'EPA Export Aggregation'!$A:$A,$B23,'EPA Export Aggregation'!$D:$D,$A$1)*IF($A23="CH4",About!$D$58,IF($A23="N2O",About!$D$59,1))</f>
        <v>3.4027192631E-2</v>
      </c>
      <c r="AH23">
        <f>SUMIFS('EPA Export Aggregation'!AK:AK,'EPA Export Aggregation'!$A:$A,$B23,'EPA Export Aggregation'!$D:$D,$A$1)*IF($A23="CH4",About!$D$58,IF($A23="N2O",About!$D$59,1))</f>
        <v>2.9199638923199999E-2</v>
      </c>
    </row>
    <row r="24" spans="1:34" x14ac:dyDescent="0.25">
      <c r="A24" s="435" t="s">
        <v>2220</v>
      </c>
      <c r="B24" s="408" t="s">
        <v>4184</v>
      </c>
      <c r="C24" s="436">
        <f>SUMIFS('EPA Export Aggregation'!F:F,'EPA Export Aggregation'!$A:$A,$B24,'EPA Export Aggregation'!$D:$D,$A$1)*IF($A24="CH4",About!$D$58,IF($A24="N2O",About!$D$59,1))</f>
        <v>0</v>
      </c>
      <c r="D24" s="436">
        <f>SUMIFS('EPA Export Aggregation'!G:G,'EPA Export Aggregation'!$A:$A,$B24,'EPA Export Aggregation'!$D:$D,$A$1)*IF($A24="CH4",About!$D$58,IF($A24="N2O",About!$D$59,1))</f>
        <v>0</v>
      </c>
      <c r="E24" s="436">
        <f>SUMIFS('EPA Export Aggregation'!H:H,'EPA Export Aggregation'!$A:$A,$B24,'EPA Export Aggregation'!$D:$D,$A$1)*IF($A24="CH4",About!$D$58,IF($A24="N2O",About!$D$59,1))</f>
        <v>0</v>
      </c>
      <c r="F24" s="436">
        <f>SUMIFS('EPA Export Aggregation'!I:I,'EPA Export Aggregation'!$A:$A,$B24,'EPA Export Aggregation'!$D:$D,$A$1)*IF($A24="CH4",About!$D$58,IF($A24="N2O",About!$D$59,1))</f>
        <v>0</v>
      </c>
      <c r="G24" s="436">
        <f>SUMIFS('EPA Export Aggregation'!J:J,'EPA Export Aggregation'!$A:$A,$B24,'EPA Export Aggregation'!$D:$D,$A$1)*IF($A24="CH4",About!$D$58,IF($A24="N2O",About!$D$59,1))</f>
        <v>0</v>
      </c>
      <c r="H24" s="436">
        <f>SUMIFS('EPA Export Aggregation'!K:K,'EPA Export Aggregation'!$A:$A,$B24,'EPA Export Aggregation'!$D:$D,$A$1)*IF($A24="CH4",About!$D$58,IF($A24="N2O",About!$D$59,1))</f>
        <v>0</v>
      </c>
      <c r="I24" s="436">
        <f>SUMIFS('EPA Export Aggregation'!L:L,'EPA Export Aggregation'!$A:$A,$B24,'EPA Export Aggregation'!$D:$D,$A$1)*IF($A24="CH4",About!$D$58,IF($A24="N2O",About!$D$59,1))</f>
        <v>0</v>
      </c>
      <c r="J24" s="436">
        <f>SUMIFS('EPA Export Aggregation'!M:M,'EPA Export Aggregation'!$A:$A,$B24,'EPA Export Aggregation'!$D:$D,$A$1)*IF($A24="CH4",About!$D$58,IF($A24="N2O",About!$D$59,1))</f>
        <v>0</v>
      </c>
      <c r="K24" s="436">
        <f>SUMIFS('EPA Export Aggregation'!N:N,'EPA Export Aggregation'!$A:$A,$B24,'EPA Export Aggregation'!$D:$D,$A$1)*IF($A24="CH4",About!$D$58,IF($A24="N2O",About!$D$59,1))</f>
        <v>0</v>
      </c>
      <c r="L24" s="436">
        <f>SUMIFS('EPA Export Aggregation'!O:O,'EPA Export Aggregation'!$A:$A,$B24,'EPA Export Aggregation'!$D:$D,$A$1)*IF($A24="CH4",About!$D$58,IF($A24="N2O",About!$D$59,1))</f>
        <v>0</v>
      </c>
      <c r="M24" s="436">
        <f>SUMIFS('EPA Export Aggregation'!P:P,'EPA Export Aggregation'!$A:$A,$B24,'EPA Export Aggregation'!$D:$D,$A$1)*IF($A24="CH4",About!$D$58,IF($A24="N2O",About!$D$59,1))</f>
        <v>0</v>
      </c>
      <c r="N24" s="436">
        <f>SUMIFS('EPA Export Aggregation'!Q:Q,'EPA Export Aggregation'!$A:$A,$B24,'EPA Export Aggregation'!$D:$D,$A$1)*IF($A24="CH4",About!$D$58,IF($A24="N2O",About!$D$59,1))</f>
        <v>0</v>
      </c>
      <c r="O24" s="436">
        <f>SUMIFS('EPA Export Aggregation'!R:R,'EPA Export Aggregation'!$A:$A,$B24,'EPA Export Aggregation'!$D:$D,$A$1)*IF($A24="CH4",About!$D$58,IF($A24="N2O",About!$D$59,1))</f>
        <v>0</v>
      </c>
      <c r="P24" s="436">
        <f>SUMIFS('EPA Export Aggregation'!S:S,'EPA Export Aggregation'!$A:$A,$B24,'EPA Export Aggregation'!$D:$D,$A$1)*IF($A24="CH4",About!$D$58,IF($A24="N2O",About!$D$59,1))</f>
        <v>0</v>
      </c>
      <c r="Q24" s="436">
        <f>SUMIFS('EPA Export Aggregation'!T:T,'EPA Export Aggregation'!$A:$A,$B24,'EPA Export Aggregation'!$D:$D,$A$1)*IF($A24="CH4",About!$D$58,IF($A24="N2O",About!$D$59,1))</f>
        <v>0</v>
      </c>
      <c r="R24" s="436">
        <f>SUMIFS('EPA Export Aggregation'!U:U,'EPA Export Aggregation'!$A:$A,$B24,'EPA Export Aggregation'!$D:$D,$A$1)*IF($A24="CH4",About!$D$58,IF($A24="N2O",About!$D$59,1))</f>
        <v>0</v>
      </c>
      <c r="S24" s="436">
        <f>SUMIFS('EPA Export Aggregation'!V:V,'EPA Export Aggregation'!$A:$A,$B24,'EPA Export Aggregation'!$D:$D,$A$1)*IF($A24="CH4",About!$D$58,IF($A24="N2O",About!$D$59,1))</f>
        <v>0</v>
      </c>
      <c r="T24" s="436">
        <f>SUMIFS('EPA Export Aggregation'!W:W,'EPA Export Aggregation'!$A:$A,$B24,'EPA Export Aggregation'!$D:$D,$A$1)*IF($A24="CH4",About!$D$58,IF($A24="N2O",About!$D$59,1))</f>
        <v>0</v>
      </c>
      <c r="U24" s="436">
        <f>SUMIFS('EPA Export Aggregation'!X:X,'EPA Export Aggregation'!$A:$A,$B24,'EPA Export Aggregation'!$D:$D,$A$1)*IF($A24="CH4",About!$D$58,IF($A24="N2O",About!$D$59,1))</f>
        <v>0</v>
      </c>
      <c r="V24" s="436">
        <f>SUMIFS('EPA Export Aggregation'!Y:Y,'EPA Export Aggregation'!$A:$A,$B24,'EPA Export Aggregation'!$D:$D,$A$1)*IF($A24="CH4",About!$D$58,IF($A24="N2O",About!$D$59,1))</f>
        <v>0</v>
      </c>
      <c r="W24" s="436">
        <f>SUMIFS('EPA Export Aggregation'!Z:Z,'EPA Export Aggregation'!$A:$A,$B24,'EPA Export Aggregation'!$D:$D,$A$1)*IF($A24="CH4",About!$D$58,IF($A24="N2O",About!$D$59,1))</f>
        <v>0</v>
      </c>
      <c r="X24" s="436">
        <f>SUMIFS('EPA Export Aggregation'!AA:AA,'EPA Export Aggregation'!$A:$A,$B24,'EPA Export Aggregation'!$D:$D,$A$1)*IF($A24="CH4",About!$D$58,IF($A24="N2O",About!$D$59,1))</f>
        <v>0</v>
      </c>
      <c r="Y24" s="436">
        <f>SUMIFS('EPA Export Aggregation'!AB:AB,'EPA Export Aggregation'!$A:$A,$B24,'EPA Export Aggregation'!$D:$D,$A$1)*IF($A24="CH4",About!$D$58,IF($A24="N2O",About!$D$59,1))</f>
        <v>0</v>
      </c>
      <c r="Z24" s="436">
        <f>SUMIFS('EPA Export Aggregation'!AC:AC,'EPA Export Aggregation'!$A:$A,$B24,'EPA Export Aggregation'!$D:$D,$A$1)*IF($A24="CH4",About!$D$58,IF($A24="N2O",About!$D$59,1))</f>
        <v>0</v>
      </c>
      <c r="AA24" s="436">
        <f>SUMIFS('EPA Export Aggregation'!AD:AD,'EPA Export Aggregation'!$A:$A,$B24,'EPA Export Aggregation'!$D:$D,$A$1)*IF($A24="CH4",About!$D$58,IF($A24="N2O",About!$D$59,1))</f>
        <v>0</v>
      </c>
      <c r="AB24" s="436">
        <f>SUMIFS('EPA Export Aggregation'!AE:AE,'EPA Export Aggregation'!$A:$A,$B24,'EPA Export Aggregation'!$D:$D,$A$1)*IF($A24="CH4",About!$D$58,IF($A24="N2O",About!$D$59,1))</f>
        <v>0</v>
      </c>
      <c r="AC24" s="436">
        <f>SUMIFS('EPA Export Aggregation'!AF:AF,'EPA Export Aggregation'!$A:$A,$B24,'EPA Export Aggregation'!$D:$D,$A$1)*IF($A24="CH4",About!$D$58,IF($A24="N2O",About!$D$59,1))</f>
        <v>0</v>
      </c>
      <c r="AD24" s="436">
        <f>SUMIFS('EPA Export Aggregation'!AG:AG,'EPA Export Aggregation'!$A:$A,$B24,'EPA Export Aggregation'!$D:$D,$A$1)*IF($A24="CH4",About!$D$58,IF($A24="N2O",About!$D$59,1))</f>
        <v>0</v>
      </c>
      <c r="AE24" s="436">
        <f>SUMIFS('EPA Export Aggregation'!AH:AH,'EPA Export Aggregation'!$A:$A,$B24,'EPA Export Aggregation'!$D:$D,$A$1)*IF($A24="CH4",About!$D$58,IF($A24="N2O",About!$D$59,1))</f>
        <v>0</v>
      </c>
      <c r="AF24" s="436">
        <f>SUMIFS('EPA Export Aggregation'!AI:AI,'EPA Export Aggregation'!$A:$A,$B24,'EPA Export Aggregation'!$D:$D,$A$1)*IF($A24="CH4",About!$D$58,IF($A24="N2O",About!$D$59,1))</f>
        <v>0</v>
      </c>
      <c r="AG24" s="436">
        <f>SUMIFS('EPA Export Aggregation'!AJ:AJ,'EPA Export Aggregation'!$A:$A,$B24,'EPA Export Aggregation'!$D:$D,$A$1)*IF($A24="CH4",About!$D$58,IF($A24="N2O",About!$D$59,1))</f>
        <v>0</v>
      </c>
      <c r="AH24" s="436">
        <f>SUMIFS('EPA Export Aggregation'!AK:AK,'EPA Export Aggregation'!$A:$A,$B24,'EPA Export Aggregation'!$D:$D,$A$1)*IF($A24="CH4",About!$D$58,IF($A24="N2O",About!$D$59,1))</f>
        <v>0</v>
      </c>
    </row>
    <row r="25" spans="1:34" x14ac:dyDescent="0.25">
      <c r="A25" s="435" t="s">
        <v>2220</v>
      </c>
      <c r="B25" s="408" t="s">
        <v>4154</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35" t="s">
        <v>2220</v>
      </c>
      <c r="B26" s="408" t="s">
        <v>4188</v>
      </c>
      <c r="C26">
        <f>SUMIFS('EPA Export Aggregation'!F:F,'EPA Export Aggregation'!$A:$A,$B26,'EPA Export Aggregation'!$D:$D,$A$1)*IF($A26="CH4",About!$D$58,IF($A26="N2O",About!$D$59,1))</f>
        <v>3.1965791600000002E-4</v>
      </c>
      <c r="D26">
        <f>SUMIFS('EPA Export Aggregation'!G:G,'EPA Export Aggregation'!$A:$A,$B26,'EPA Export Aggregation'!$D:$D,$A$1)*IF($A26="CH4",About!$D$58,IF($A26="N2O",About!$D$59,1))</f>
        <v>2.3464216399999999E-4</v>
      </c>
      <c r="E26">
        <f>SUMIFS('EPA Export Aggregation'!H:H,'EPA Export Aggregation'!$A:$A,$B26,'EPA Export Aggregation'!$D:$D,$A$1)*IF($A26="CH4",About!$D$58,IF($A26="N2O",About!$D$59,1))</f>
        <v>2.8464327989999999E-4</v>
      </c>
      <c r="F26">
        <f>SUMIFS('EPA Export Aggregation'!I:I,'EPA Export Aggregation'!$A:$A,$B26,'EPA Export Aggregation'!$D:$D,$A$1)*IF($A26="CH4",About!$D$58,IF($A26="N2O",About!$D$59,1))</f>
        <v>3.1448425560000001E-4</v>
      </c>
      <c r="G26">
        <f>SUMIFS('EPA Export Aggregation'!J:J,'EPA Export Aggregation'!$A:$A,$B26,'EPA Export Aggregation'!$D:$D,$A$1)*IF($A26="CH4",About!$D$58,IF($A26="N2O",About!$D$59,1))</f>
        <v>3.2779354860000001E-4</v>
      </c>
      <c r="H26">
        <f>SUMIFS('EPA Export Aggregation'!K:K,'EPA Export Aggregation'!$A:$A,$B26,'EPA Export Aggregation'!$D:$D,$A$1)*IF($A26="CH4",About!$D$58,IF($A26="N2O",About!$D$59,1))</f>
        <v>4.4273384830000002E-4</v>
      </c>
      <c r="I26">
        <f>SUMIFS('EPA Export Aggregation'!L:L,'EPA Export Aggregation'!$A:$A,$B26,'EPA Export Aggregation'!$D:$D,$A$1)*IF($A26="CH4",About!$D$58,IF($A26="N2O",About!$D$59,1))</f>
        <v>4.9532565970000005E-4</v>
      </c>
      <c r="J26">
        <f>SUMIFS('EPA Export Aggregation'!M:M,'EPA Export Aggregation'!$A:$A,$B26,'EPA Export Aggregation'!$D:$D,$A$1)*IF($A26="CH4",About!$D$58,IF($A26="N2O",About!$D$59,1))</f>
        <v>6.1656884839999995E-4</v>
      </c>
      <c r="K26">
        <f>SUMIFS('EPA Export Aggregation'!N:N,'EPA Export Aggregation'!$A:$A,$B26,'EPA Export Aggregation'!$D:$D,$A$1)*IF($A26="CH4",About!$D$58,IF($A26="N2O",About!$D$59,1))</f>
        <v>7.0415382149999998E-4</v>
      </c>
      <c r="L26">
        <f>SUMIFS('EPA Export Aggregation'!O:O,'EPA Export Aggregation'!$A:$A,$B26,'EPA Export Aggregation'!$D:$D,$A$1)*IF($A26="CH4",About!$D$58,IF($A26="N2O",About!$D$59,1))</f>
        <v>4.591808214E-4</v>
      </c>
      <c r="M26">
        <f>SUMIFS('EPA Export Aggregation'!P:P,'EPA Export Aggregation'!$A:$A,$B26,'EPA Export Aggregation'!$D:$D,$A$1)*IF($A26="CH4",About!$D$58,IF($A26="N2O",About!$D$59,1))</f>
        <v>5.049442833E-4</v>
      </c>
      <c r="N26">
        <f>SUMIFS('EPA Export Aggregation'!Q:Q,'EPA Export Aggregation'!$A:$A,$B26,'EPA Export Aggregation'!$D:$D,$A$1)*IF($A26="CH4",About!$D$58,IF($A26="N2O",About!$D$59,1))</f>
        <v>3.6906804109999999E-4</v>
      </c>
      <c r="O26">
        <f>SUMIFS('EPA Export Aggregation'!R:R,'EPA Export Aggregation'!$A:$A,$B26,'EPA Export Aggregation'!$D:$D,$A$1)*IF($A26="CH4",About!$D$58,IF($A26="N2O",About!$D$59,1))</f>
        <v>4.3328109769999999E-4</v>
      </c>
      <c r="P26">
        <f>SUMIFS('EPA Export Aggregation'!S:S,'EPA Export Aggregation'!$A:$A,$B26,'EPA Export Aggregation'!$D:$D,$A$1)*IF($A26="CH4",About!$D$58,IF($A26="N2O",About!$D$59,1))</f>
        <v>4.5633925039999999E-4</v>
      </c>
      <c r="Q26">
        <f>SUMIFS('EPA Export Aggregation'!T:T,'EPA Export Aggregation'!$A:$A,$B26,'EPA Export Aggregation'!$D:$D,$A$1)*IF($A26="CH4",About!$D$58,IF($A26="N2O",About!$D$59,1))</f>
        <v>5.4861169630000004E-4</v>
      </c>
      <c r="R26">
        <f>SUMIFS('EPA Export Aggregation'!U:U,'EPA Export Aggregation'!$A:$A,$B26,'EPA Export Aggregation'!$D:$D,$A$1)*IF($A26="CH4",About!$D$58,IF($A26="N2O",About!$D$59,1))</f>
        <v>5.2444961019999998E-4</v>
      </c>
      <c r="S26">
        <f>SUMIFS('EPA Export Aggregation'!V:V,'EPA Export Aggregation'!$A:$A,$B26,'EPA Export Aggregation'!$D:$D,$A$1)*IF($A26="CH4",About!$D$58,IF($A26="N2O",About!$D$59,1))</f>
        <v>4.7540643059999999E-4</v>
      </c>
      <c r="T26">
        <f>SUMIFS('EPA Export Aggregation'!W:W,'EPA Export Aggregation'!$A:$A,$B26,'EPA Export Aggregation'!$D:$D,$A$1)*IF($A26="CH4",About!$D$58,IF($A26="N2O",About!$D$59,1))</f>
        <v>4.2476385530000003E-4</v>
      </c>
      <c r="U26">
        <f>SUMIFS('EPA Export Aggregation'!X:X,'EPA Export Aggregation'!$A:$A,$B26,'EPA Export Aggregation'!$D:$D,$A$1)*IF($A26="CH4",About!$D$58,IF($A26="N2O",About!$D$59,1))</f>
        <v>3.4020375329999998E-4</v>
      </c>
      <c r="V26">
        <f>SUMIFS('EPA Export Aggregation'!Y:Y,'EPA Export Aggregation'!$A:$A,$B26,'EPA Export Aggregation'!$D:$D,$A$1)*IF($A26="CH4",About!$D$58,IF($A26="N2O",About!$D$59,1))</f>
        <v>2.147963275E-4</v>
      </c>
      <c r="W26">
        <f>SUMIFS('EPA Export Aggregation'!Z:Z,'EPA Export Aggregation'!$A:$A,$B26,'EPA Export Aggregation'!$D:$D,$A$1)*IF($A26="CH4",About!$D$58,IF($A26="N2O",About!$D$59,1))</f>
        <v>3.5699316020000002E-4</v>
      </c>
      <c r="X26">
        <f>SUMIFS('EPA Export Aggregation'!AA:AA,'EPA Export Aggregation'!$A:$A,$B26,'EPA Export Aggregation'!$D:$D,$A$1)*IF($A26="CH4",About!$D$58,IF($A26="N2O",About!$D$59,1))</f>
        <v>3.1333148799999997E-4</v>
      </c>
      <c r="Y26">
        <f>SUMIFS('EPA Export Aggregation'!AB:AB,'EPA Export Aggregation'!$A:$A,$B26,'EPA Export Aggregation'!$D:$D,$A$1)*IF($A26="CH4",About!$D$58,IF($A26="N2O",About!$D$59,1))</f>
        <v>2.618015719E-4</v>
      </c>
      <c r="Z26">
        <f>SUMIFS('EPA Export Aggregation'!AC:AC,'EPA Export Aggregation'!$A:$A,$B26,'EPA Export Aggregation'!$D:$D,$A$1)*IF($A26="CH4",About!$D$58,IF($A26="N2O",About!$D$59,1))</f>
        <v>3.056841027E-4</v>
      </c>
      <c r="AA26">
        <f>SUMIFS('EPA Export Aggregation'!AD:AD,'EPA Export Aggregation'!$A:$A,$B26,'EPA Export Aggregation'!$D:$D,$A$1)*IF($A26="CH4",About!$D$58,IF($A26="N2O",About!$D$59,1))</f>
        <v>3.2032775849999998E-4</v>
      </c>
      <c r="AB26">
        <f>SUMIFS('EPA Export Aggregation'!AE:AE,'EPA Export Aggregation'!$A:$A,$B26,'EPA Export Aggregation'!$D:$D,$A$1)*IF($A26="CH4",About!$D$58,IF($A26="N2O",About!$D$59,1))</f>
        <v>3.4769739910000001E-4</v>
      </c>
      <c r="AC26">
        <f>SUMIFS('EPA Export Aggregation'!AF:AF,'EPA Export Aggregation'!$A:$A,$B26,'EPA Export Aggregation'!$D:$D,$A$1)*IF($A26="CH4",About!$D$58,IF($A26="N2O",About!$D$59,1))</f>
        <v>3.2118918439999998E-4</v>
      </c>
      <c r="AD26">
        <f>SUMIFS('EPA Export Aggregation'!AG:AG,'EPA Export Aggregation'!$A:$A,$B26,'EPA Export Aggregation'!$D:$D,$A$1)*IF($A26="CH4",About!$D$58,IF($A26="N2O",About!$D$59,1))</f>
        <v>3.691486219E-4</v>
      </c>
      <c r="AE26">
        <f>SUMIFS('EPA Export Aggregation'!AH:AH,'EPA Export Aggregation'!$A:$A,$B26,'EPA Export Aggregation'!$D:$D,$A$1)*IF($A26="CH4",About!$D$58,IF($A26="N2O",About!$D$59,1))</f>
        <v>3.7999636099999998E-4</v>
      </c>
      <c r="AF26">
        <f>SUMIFS('EPA Export Aggregation'!AI:AI,'EPA Export Aggregation'!$A:$A,$B26,'EPA Export Aggregation'!$D:$D,$A$1)*IF($A26="CH4",About!$D$58,IF($A26="N2O",About!$D$59,1))</f>
        <v>3.4356086789999999E-4</v>
      </c>
      <c r="AG26">
        <f>SUMIFS('EPA Export Aggregation'!AJ:AJ,'EPA Export Aggregation'!$A:$A,$B26,'EPA Export Aggregation'!$D:$D,$A$1)*IF($A26="CH4",About!$D$58,IF($A26="N2O",About!$D$59,1))</f>
        <v>2.571118016E-4</v>
      </c>
      <c r="AH26">
        <f>SUMIFS('EPA Export Aggregation'!AK:AK,'EPA Export Aggregation'!$A:$A,$B26,'EPA Export Aggregation'!$D:$D,$A$1)*IF($A26="CH4",About!$D$58,IF($A26="N2O",About!$D$59,1))</f>
        <v>3.3299682260000001E-4</v>
      </c>
    </row>
    <row r="27" spans="1:34" x14ac:dyDescent="0.25">
      <c r="A27" s="435" t="s">
        <v>2220</v>
      </c>
      <c r="B27" s="408" t="s">
        <v>4186</v>
      </c>
      <c r="C27">
        <f>SUMIFS('EPA Export Aggregation'!F:F,'EPA Export Aggregation'!$A:$A,$B27,'EPA Export Aggregation'!$D:$D,$A$1)*IF($A27="CH4",About!$D$58,IF($A27="N2O",About!$D$59,1))</f>
        <v>3.8135708055299998E-2</v>
      </c>
      <c r="D27">
        <f>SUMIFS('EPA Export Aggregation'!G:G,'EPA Export Aggregation'!$A:$A,$B27,'EPA Export Aggregation'!$D:$D,$A$1)*IF($A27="CH4",About!$D$58,IF($A27="N2O",About!$D$59,1))</f>
        <v>3.5831229089099997E-2</v>
      </c>
      <c r="E27">
        <f>SUMIFS('EPA Export Aggregation'!H:H,'EPA Export Aggregation'!$A:$A,$B27,'EPA Export Aggregation'!$D:$D,$A$1)*IF($A27="CH4",About!$D$58,IF($A27="N2O",About!$D$59,1))</f>
        <v>3.6102887796400002E-2</v>
      </c>
      <c r="F27">
        <f>SUMIFS('EPA Export Aggregation'!I:I,'EPA Export Aggregation'!$A:$A,$B27,'EPA Export Aggregation'!$D:$D,$A$1)*IF($A27="CH4",About!$D$58,IF($A27="N2O",About!$D$59,1))</f>
        <v>3.5894061715299998E-2</v>
      </c>
      <c r="G27">
        <f>SUMIFS('EPA Export Aggregation'!J:J,'EPA Export Aggregation'!$A:$A,$B27,'EPA Export Aggregation'!$D:$D,$A$1)*IF($A27="CH4",About!$D$58,IF($A27="N2O",About!$D$59,1))</f>
        <v>3.7463029351400001E-2</v>
      </c>
      <c r="H27">
        <f>SUMIFS('EPA Export Aggregation'!K:K,'EPA Export Aggregation'!$A:$A,$B27,'EPA Export Aggregation'!$D:$D,$A$1)*IF($A27="CH4",About!$D$58,IF($A27="N2O",About!$D$59,1))</f>
        <v>4.0841207017899998E-2</v>
      </c>
      <c r="I27">
        <f>SUMIFS('EPA Export Aggregation'!L:L,'EPA Export Aggregation'!$A:$A,$B27,'EPA Export Aggregation'!$D:$D,$A$1)*IF($A27="CH4",About!$D$58,IF($A27="N2O",About!$D$59,1))</f>
        <v>3.4807507731700001E-2</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35" t="s">
        <v>2220</v>
      </c>
      <c r="B28" s="408" t="s">
        <v>4182</v>
      </c>
      <c r="C28" s="436">
        <f>SUMIFS('EPA Export Aggregation'!F:F,'EPA Export Aggregation'!$A:$A,$B28,'EPA Export Aggregation'!$D:$D,$A$1)*IF($A28="CH4",About!$D$58,IF($A28="N2O",About!$D$59,1))</f>
        <v>0</v>
      </c>
      <c r="D28" s="436">
        <f>SUMIFS('EPA Export Aggregation'!G:G,'EPA Export Aggregation'!$A:$A,$B28,'EPA Export Aggregation'!$D:$D,$A$1)*IF($A28="CH4",About!$D$58,IF($A28="N2O",About!$D$59,1))</f>
        <v>0</v>
      </c>
      <c r="E28" s="436">
        <f>SUMIFS('EPA Export Aggregation'!H:H,'EPA Export Aggregation'!$A:$A,$B28,'EPA Export Aggregation'!$D:$D,$A$1)*IF($A28="CH4",About!$D$58,IF($A28="N2O",About!$D$59,1))</f>
        <v>0</v>
      </c>
      <c r="F28" s="436">
        <f>SUMIFS('EPA Export Aggregation'!I:I,'EPA Export Aggregation'!$A:$A,$B28,'EPA Export Aggregation'!$D:$D,$A$1)*IF($A28="CH4",About!$D$58,IF($A28="N2O",About!$D$59,1))</f>
        <v>0</v>
      </c>
      <c r="G28" s="436">
        <f>SUMIFS('EPA Export Aggregation'!J:J,'EPA Export Aggregation'!$A:$A,$B28,'EPA Export Aggregation'!$D:$D,$A$1)*IF($A28="CH4",About!$D$58,IF($A28="N2O",About!$D$59,1))</f>
        <v>0</v>
      </c>
      <c r="H28" s="436">
        <f>SUMIFS('EPA Export Aggregation'!K:K,'EPA Export Aggregation'!$A:$A,$B28,'EPA Export Aggregation'!$D:$D,$A$1)*IF($A28="CH4",About!$D$58,IF($A28="N2O",About!$D$59,1))</f>
        <v>0</v>
      </c>
      <c r="I28" s="436">
        <f>SUMIFS('EPA Export Aggregation'!L:L,'EPA Export Aggregation'!$A:$A,$B28,'EPA Export Aggregation'!$D:$D,$A$1)*IF($A28="CH4",About!$D$58,IF($A28="N2O",About!$D$59,1))</f>
        <v>0</v>
      </c>
      <c r="J28" s="436">
        <f>SUMIFS('EPA Export Aggregation'!M:M,'EPA Export Aggregation'!$A:$A,$B28,'EPA Export Aggregation'!$D:$D,$A$1)*IF($A28="CH4",About!$D$58,IF($A28="N2O",About!$D$59,1))</f>
        <v>0</v>
      </c>
      <c r="K28" s="436">
        <f>SUMIFS('EPA Export Aggregation'!N:N,'EPA Export Aggregation'!$A:$A,$B28,'EPA Export Aggregation'!$D:$D,$A$1)*IF($A28="CH4",About!$D$58,IF($A28="N2O",About!$D$59,1))</f>
        <v>0</v>
      </c>
      <c r="L28" s="436">
        <f>SUMIFS('EPA Export Aggregation'!O:O,'EPA Export Aggregation'!$A:$A,$B28,'EPA Export Aggregation'!$D:$D,$A$1)*IF($A28="CH4",About!$D$58,IF($A28="N2O",About!$D$59,1))</f>
        <v>0</v>
      </c>
      <c r="M28" s="436">
        <f>SUMIFS('EPA Export Aggregation'!P:P,'EPA Export Aggregation'!$A:$A,$B28,'EPA Export Aggregation'!$D:$D,$A$1)*IF($A28="CH4",About!$D$58,IF($A28="N2O",About!$D$59,1))</f>
        <v>0</v>
      </c>
      <c r="N28" s="436">
        <f>SUMIFS('EPA Export Aggregation'!Q:Q,'EPA Export Aggregation'!$A:$A,$B28,'EPA Export Aggregation'!$D:$D,$A$1)*IF($A28="CH4",About!$D$58,IF($A28="N2O",About!$D$59,1))</f>
        <v>0</v>
      </c>
      <c r="O28" s="436">
        <f>SUMIFS('EPA Export Aggregation'!R:R,'EPA Export Aggregation'!$A:$A,$B28,'EPA Export Aggregation'!$D:$D,$A$1)*IF($A28="CH4",About!$D$58,IF($A28="N2O",About!$D$59,1))</f>
        <v>0</v>
      </c>
      <c r="P28" s="436">
        <f>SUMIFS('EPA Export Aggregation'!S:S,'EPA Export Aggregation'!$A:$A,$B28,'EPA Export Aggregation'!$D:$D,$A$1)*IF($A28="CH4",About!$D$58,IF($A28="N2O",About!$D$59,1))</f>
        <v>0</v>
      </c>
      <c r="Q28" s="436">
        <f>SUMIFS('EPA Export Aggregation'!T:T,'EPA Export Aggregation'!$A:$A,$B28,'EPA Export Aggregation'!$D:$D,$A$1)*IF($A28="CH4",About!$D$58,IF($A28="N2O",About!$D$59,1))</f>
        <v>0</v>
      </c>
      <c r="R28" s="436">
        <f>SUMIFS('EPA Export Aggregation'!U:U,'EPA Export Aggregation'!$A:$A,$B28,'EPA Export Aggregation'!$D:$D,$A$1)*IF($A28="CH4",About!$D$58,IF($A28="N2O",About!$D$59,1))</f>
        <v>0</v>
      </c>
      <c r="S28" s="436">
        <f>SUMIFS('EPA Export Aggregation'!V:V,'EPA Export Aggregation'!$A:$A,$B28,'EPA Export Aggregation'!$D:$D,$A$1)*IF($A28="CH4",About!$D$58,IF($A28="N2O",About!$D$59,1))</f>
        <v>0</v>
      </c>
      <c r="T28" s="436">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2220</v>
      </c>
      <c r="B29" s="408" t="s">
        <v>4149</v>
      </c>
      <c r="C29">
        <f>SUMIFS('EPA Export Aggregation'!F:F,'EPA Export Aggregation'!$A:$A,$B29,'EPA Export Aggregation'!$D:$D,$A$1)*IF($A29="CH4",About!$D$58,IF($A29="N2O",About!$D$59,1))</f>
        <v>5.6940210544999996E-3</v>
      </c>
      <c r="D29">
        <f>SUMIFS('EPA Export Aggregation'!G:G,'EPA Export Aggregation'!$A:$A,$B29,'EPA Export Aggregation'!$D:$D,$A$1)*IF($A29="CH4",About!$D$58,IF($A29="N2O",About!$D$59,1))</f>
        <v>5.9766421211999996E-3</v>
      </c>
      <c r="E29">
        <f>SUMIFS('EPA Export Aggregation'!H:H,'EPA Export Aggregation'!$A:$A,$B29,'EPA Export Aggregation'!$D:$D,$A$1)*IF($A29="CH4",About!$D$58,IF($A29="N2O",About!$D$59,1))</f>
        <v>6.0399495286999998E-3</v>
      </c>
      <c r="F29">
        <f>SUMIFS('EPA Export Aggregation'!I:I,'EPA Export Aggregation'!$A:$A,$B29,'EPA Export Aggregation'!$D:$D,$A$1)*IF($A29="CH4",About!$D$58,IF($A29="N2O",About!$D$59,1))</f>
        <v>5.9526175078000003E-3</v>
      </c>
      <c r="G29">
        <f>SUMIFS('EPA Export Aggregation'!J:J,'EPA Export Aggregation'!$A:$A,$B29,'EPA Export Aggregation'!$D:$D,$A$1)*IF($A29="CH4",About!$D$58,IF($A29="N2O",About!$D$59,1))</f>
        <v>5.7129426415000002E-3</v>
      </c>
      <c r="H29">
        <f>SUMIFS('EPA Export Aggregation'!K:K,'EPA Export Aggregation'!$A:$A,$B29,'EPA Export Aggregation'!$D:$D,$A$1)*IF($A29="CH4",About!$D$58,IF($A29="N2O",About!$D$59,1))</f>
        <v>5.6589538554000004E-3</v>
      </c>
      <c r="I29">
        <f>SUMIFS('EPA Export Aggregation'!L:L,'EPA Export Aggregation'!$A:$A,$B29,'EPA Export Aggregation'!$D:$D,$A$1)*IF($A29="CH4",About!$D$58,IF($A29="N2O",About!$D$59,1))</f>
        <v>5.6215690481000004E-3</v>
      </c>
      <c r="J29">
        <f>SUMIFS('EPA Export Aggregation'!M:M,'EPA Export Aggregation'!$A:$A,$B29,'EPA Export Aggregation'!$D:$D,$A$1)*IF($A29="CH4",About!$D$58,IF($A29="N2O",About!$D$59,1))</f>
        <v>5.6750935640000003E-3</v>
      </c>
      <c r="K29">
        <f>SUMIFS('EPA Export Aggregation'!N:N,'EPA Export Aggregation'!$A:$A,$B29,'EPA Export Aggregation'!$D:$D,$A$1)*IF($A29="CH4",About!$D$58,IF($A29="N2O",About!$D$59,1))</f>
        <v>5.7744964648000002E-3</v>
      </c>
      <c r="L29">
        <f>SUMIFS('EPA Export Aggregation'!O:O,'EPA Export Aggregation'!$A:$A,$B29,'EPA Export Aggregation'!$D:$D,$A$1)*IF($A29="CH4",About!$D$58,IF($A29="N2O",About!$D$59,1))</f>
        <v>5.1734439868999999E-3</v>
      </c>
      <c r="M29">
        <f>SUMIFS('EPA Export Aggregation'!P:P,'EPA Export Aggregation'!$A:$A,$B29,'EPA Export Aggregation'!$D:$D,$A$1)*IF($A29="CH4",About!$D$58,IF($A29="N2O",About!$D$59,1))</f>
        <v>5.8503866353999999E-3</v>
      </c>
      <c r="N29">
        <f>SUMIFS('EPA Export Aggregation'!Q:Q,'EPA Export Aggregation'!$A:$A,$B29,'EPA Export Aggregation'!$D:$D,$A$1)*IF($A29="CH4",About!$D$58,IF($A29="N2O",About!$D$59,1))</f>
        <v>6.0409807653999999E-3</v>
      </c>
      <c r="O29">
        <f>SUMIFS('EPA Export Aggregation'!R:R,'EPA Export Aggregation'!$A:$A,$B29,'EPA Export Aggregation'!$D:$D,$A$1)*IF($A29="CH4",About!$D$58,IF($A29="N2O",About!$D$59,1))</f>
        <v>6.0471537721999997E-3</v>
      </c>
      <c r="P29">
        <f>SUMIFS('EPA Export Aggregation'!S:S,'EPA Export Aggregation'!$A:$A,$B29,'EPA Export Aggregation'!$D:$D,$A$1)*IF($A29="CH4",About!$D$58,IF($A29="N2O",About!$D$59,1))</f>
        <v>6.2944541776000004E-3</v>
      </c>
      <c r="Q29">
        <f>SUMIFS('EPA Export Aggregation'!T:T,'EPA Export Aggregation'!$A:$A,$B29,'EPA Export Aggregation'!$D:$D,$A$1)*IF($A29="CH4",About!$D$58,IF($A29="N2O",About!$D$59,1))</f>
        <v>5.9570794975999999E-3</v>
      </c>
      <c r="R29">
        <f>SUMIFS('EPA Export Aggregation'!U:U,'EPA Export Aggregation'!$A:$A,$B29,'EPA Export Aggregation'!$D:$D,$A$1)*IF($A29="CH4",About!$D$58,IF($A29="N2O",About!$D$59,1))</f>
        <v>5.8816753649000002E-3</v>
      </c>
      <c r="S29">
        <f>SUMIFS('EPA Export Aggregation'!V:V,'EPA Export Aggregation'!$A:$A,$B29,'EPA Export Aggregation'!$D:$D,$A$1)*IF($A29="CH4",About!$D$58,IF($A29="N2O",About!$D$59,1))</f>
        <v>5.9730335773000003E-3</v>
      </c>
      <c r="T29">
        <f>SUMIFS('EPA Export Aggregation'!W:W,'EPA Export Aggregation'!$A:$A,$B29,'EPA Export Aggregation'!$D:$D,$A$1)*IF($A29="CH4",About!$D$58,IF($A29="N2O",About!$D$59,1))</f>
        <v>6.3347404425000003E-3</v>
      </c>
      <c r="U29">
        <f>SUMIFS('EPA Export Aggregation'!X:X,'EPA Export Aggregation'!$A:$A,$B29,'EPA Export Aggregation'!$D:$D,$A$1)*IF($A29="CH4",About!$D$58,IF($A29="N2O",About!$D$59,1))</f>
        <v>6.6824175125000003E-3</v>
      </c>
      <c r="V29">
        <f>SUMIFS('EPA Export Aggregation'!Y:Y,'EPA Export Aggregation'!$A:$A,$B29,'EPA Export Aggregation'!$D:$D,$A$1)*IF($A29="CH4",About!$D$58,IF($A29="N2O",About!$D$59,1))</f>
        <v>6.4490942735000003E-3</v>
      </c>
      <c r="W29">
        <f>SUMIFS('EPA Export Aggregation'!Z:Z,'EPA Export Aggregation'!$A:$A,$B29,'EPA Export Aggregation'!$D:$D,$A$1)*IF($A29="CH4",About!$D$58,IF($A29="N2O",About!$D$59,1))</f>
        <v>6.6667474365E-3</v>
      </c>
      <c r="X29">
        <f>SUMIFS('EPA Export Aggregation'!AA:AA,'EPA Export Aggregation'!$A:$A,$B29,'EPA Export Aggregation'!$D:$D,$A$1)*IF($A29="CH4",About!$D$58,IF($A29="N2O",About!$D$59,1))</f>
        <v>7.8890742995000006E-3</v>
      </c>
      <c r="Y29">
        <f>SUMIFS('EPA Export Aggregation'!AB:AB,'EPA Export Aggregation'!$A:$A,$B29,'EPA Export Aggregation'!$D:$D,$A$1)*IF($A29="CH4",About!$D$58,IF($A29="N2O",About!$D$59,1))</f>
        <v>8.3883195481999993E-3</v>
      </c>
      <c r="Z29">
        <f>SUMIFS('EPA Export Aggregation'!AC:AC,'EPA Export Aggregation'!$A:$A,$B29,'EPA Export Aggregation'!$D:$D,$A$1)*IF($A29="CH4",About!$D$58,IF($A29="N2O",About!$D$59,1))</f>
        <v>9.7268465246999995E-3</v>
      </c>
      <c r="AA29">
        <f>SUMIFS('EPA Export Aggregation'!AD:AD,'EPA Export Aggregation'!$A:$A,$B29,'EPA Export Aggregation'!$D:$D,$A$1)*IF($A29="CH4",About!$D$58,IF($A29="N2O",About!$D$59,1))</f>
        <v>1.035674225E-2</v>
      </c>
      <c r="AB29">
        <f>SUMIFS('EPA Export Aggregation'!AE:AE,'EPA Export Aggregation'!$A:$A,$B29,'EPA Export Aggregation'!$D:$D,$A$1)*IF($A29="CH4",About!$D$58,IF($A29="N2O",About!$D$59,1))</f>
        <v>1.0124424350200001E-2</v>
      </c>
      <c r="AC29">
        <f>SUMIFS('EPA Export Aggregation'!AF:AF,'EPA Export Aggregation'!$A:$A,$B29,'EPA Export Aggregation'!$D:$D,$A$1)*IF($A29="CH4",About!$D$58,IF($A29="N2O",About!$D$59,1))</f>
        <v>6.1074151889000004E-3</v>
      </c>
      <c r="AD29">
        <f>SUMIFS('EPA Export Aggregation'!AG:AG,'EPA Export Aggregation'!$A:$A,$B29,'EPA Export Aggregation'!$D:$D,$A$1)*IF($A29="CH4",About!$D$58,IF($A29="N2O",About!$D$59,1))</f>
        <v>5.0068868996999997E-3</v>
      </c>
      <c r="AE29">
        <f>SUMIFS('EPA Export Aggregation'!AH:AH,'EPA Export Aggregation'!$A:$A,$B29,'EPA Export Aggregation'!$D:$D,$A$1)*IF($A29="CH4",About!$D$58,IF($A29="N2O",About!$D$59,1))</f>
        <v>6.2258768374999999E-3</v>
      </c>
      <c r="AF29">
        <f>SUMIFS('EPA Export Aggregation'!AI:AI,'EPA Export Aggregation'!$A:$A,$B29,'EPA Export Aggregation'!$D:$D,$A$1)*IF($A29="CH4",About!$D$58,IF($A29="N2O",About!$D$59,1))</f>
        <v>6.1560949898999996E-3</v>
      </c>
      <c r="AG29">
        <f>SUMIFS('EPA Export Aggregation'!AJ:AJ,'EPA Export Aggregation'!$A:$A,$B29,'EPA Export Aggregation'!$D:$D,$A$1)*IF($A29="CH4",About!$D$58,IF($A29="N2O",About!$D$59,1))</f>
        <v>4.2969285245999999E-3</v>
      </c>
      <c r="AH29">
        <f>SUMIFS('EPA Export Aggregation'!AK:AK,'EPA Export Aggregation'!$A:$A,$B29,'EPA Export Aggregation'!$D:$D,$A$1)*IF($A29="CH4",About!$D$58,IF($A29="N2O",About!$D$59,1))</f>
        <v>3.5742313976999999E-3</v>
      </c>
    </row>
    <row r="30" spans="1:34" x14ac:dyDescent="0.25">
      <c r="A30" s="435" t="s">
        <v>2220</v>
      </c>
      <c r="B30" s="408" t="s">
        <v>4193</v>
      </c>
      <c r="C30">
        <f>SUMIFS('EPA Export Aggregation'!F:F,'EPA Export Aggregation'!$A:$A,$B30,'EPA Export Aggregation'!$D:$D,$A$1)*IF($A30="CH4",About!$D$58,IF($A30="N2O",About!$D$59,1))</f>
        <v>2.4024030400000001E-5</v>
      </c>
      <c r="D30">
        <f>SUMIFS('EPA Export Aggregation'!G:G,'EPA Export Aggregation'!$A:$A,$B30,'EPA Export Aggregation'!$D:$D,$A$1)*IF($A30="CH4",About!$D$58,IF($A30="N2O",About!$D$59,1))</f>
        <v>2.4205870599999999E-5</v>
      </c>
      <c r="E30">
        <f>SUMIFS('EPA Export Aggregation'!H:H,'EPA Export Aggregation'!$A:$A,$B30,'EPA Export Aggregation'!$D:$D,$A$1)*IF($A30="CH4",About!$D$58,IF($A30="N2O",About!$D$59,1))</f>
        <v>2.4394840899999999E-5</v>
      </c>
      <c r="F30">
        <f>SUMIFS('EPA Export Aggregation'!I:I,'EPA Export Aggregation'!$A:$A,$B30,'EPA Export Aggregation'!$D:$D,$A$1)*IF($A30="CH4",About!$D$58,IF($A30="N2O",About!$D$59,1))</f>
        <v>2.4494333000000001E-5</v>
      </c>
      <c r="G30">
        <f>SUMIFS('EPA Export Aggregation'!J:J,'EPA Export Aggregation'!$A:$A,$B30,'EPA Export Aggregation'!$D:$D,$A$1)*IF($A30="CH4",About!$D$58,IF($A30="N2O",About!$D$59,1))</f>
        <v>2.4605649099999999E-5</v>
      </c>
      <c r="H30">
        <f>SUMIFS('EPA Export Aggregation'!K:K,'EPA Export Aggregation'!$A:$A,$B30,'EPA Export Aggregation'!$D:$D,$A$1)*IF($A30="CH4",About!$D$58,IF($A30="N2O",About!$D$59,1))</f>
        <v>2.4709830699999998E-5</v>
      </c>
      <c r="I30">
        <f>SUMIFS('EPA Export Aggregation'!L:L,'EPA Export Aggregation'!$A:$A,$B30,'EPA Export Aggregation'!$D:$D,$A$1)*IF($A30="CH4",About!$D$58,IF($A30="N2O",About!$D$59,1))</f>
        <v>2.4834277099999999E-5</v>
      </c>
      <c r="J30">
        <f>SUMIFS('EPA Export Aggregation'!M:M,'EPA Export Aggregation'!$A:$A,$B30,'EPA Export Aggregation'!$D:$D,$A$1)*IF($A30="CH4",About!$D$58,IF($A30="N2O",About!$D$59,1))</f>
        <v>2.49033849E-5</v>
      </c>
      <c r="K30">
        <f>SUMIFS('EPA Export Aggregation'!N:N,'EPA Export Aggregation'!$A:$A,$B30,'EPA Export Aggregation'!$D:$D,$A$1)*IF($A30="CH4",About!$D$58,IF($A30="N2O",About!$D$59,1))</f>
        <v>2.5009190900000001E-5</v>
      </c>
      <c r="L30">
        <f>SUMIFS('EPA Export Aggregation'!O:O,'EPA Export Aggregation'!$A:$A,$B30,'EPA Export Aggregation'!$D:$D,$A$1)*IF($A30="CH4",About!$D$58,IF($A30="N2O",About!$D$59,1))</f>
        <v>2.50271473E-5</v>
      </c>
      <c r="M30">
        <f>SUMIFS('EPA Export Aggregation'!P:P,'EPA Export Aggregation'!$A:$A,$B30,'EPA Export Aggregation'!$D:$D,$A$1)*IF($A30="CH4",About!$D$58,IF($A30="N2O",About!$D$59,1))</f>
        <v>2.50391351E-5</v>
      </c>
      <c r="N30">
        <f>SUMIFS('EPA Export Aggregation'!Q:Q,'EPA Export Aggregation'!$A:$A,$B30,'EPA Export Aggregation'!$D:$D,$A$1)*IF($A30="CH4",About!$D$58,IF($A30="N2O",About!$D$59,1))</f>
        <v>2.5024009299999999E-5</v>
      </c>
      <c r="O30">
        <f>SUMIFS('EPA Export Aggregation'!R:R,'EPA Export Aggregation'!$A:$A,$B30,'EPA Export Aggregation'!$D:$D,$A$1)*IF($A30="CH4",About!$D$58,IF($A30="N2O",About!$D$59,1))</f>
        <v>2.5039948400000002E-5</v>
      </c>
      <c r="P30">
        <f>SUMIFS('EPA Export Aggregation'!S:S,'EPA Export Aggregation'!$A:$A,$B30,'EPA Export Aggregation'!$D:$D,$A$1)*IF($A30="CH4",About!$D$58,IF($A30="N2O",About!$D$59,1))</f>
        <v>2.5086971300000001E-5</v>
      </c>
      <c r="Q30">
        <f>SUMIFS('EPA Export Aggregation'!T:T,'EPA Export Aggregation'!$A:$A,$B30,'EPA Export Aggregation'!$D:$D,$A$1)*IF($A30="CH4",About!$D$58,IF($A30="N2O",About!$D$59,1))</f>
        <v>2.5105699500000001E-5</v>
      </c>
      <c r="R30">
        <f>SUMIFS('EPA Export Aggregation'!U:U,'EPA Export Aggregation'!$A:$A,$B30,'EPA Export Aggregation'!$D:$D,$A$1)*IF($A30="CH4",About!$D$58,IF($A30="N2O",About!$D$59,1))</f>
        <v>2.5143561699999999E-5</v>
      </c>
      <c r="S30">
        <f>SUMIFS('EPA Export Aggregation'!V:V,'EPA Export Aggregation'!$A:$A,$B30,'EPA Export Aggregation'!$D:$D,$A$1)*IF($A30="CH4",About!$D$58,IF($A30="N2O",About!$D$59,1))</f>
        <v>2.5171981700000002E-5</v>
      </c>
      <c r="T30">
        <f>SUMIFS('EPA Export Aggregation'!W:W,'EPA Export Aggregation'!$A:$A,$B30,'EPA Export Aggregation'!$D:$D,$A$1)*IF($A30="CH4",About!$D$58,IF($A30="N2O",About!$D$59,1))</f>
        <v>2.5168801200000001E-5</v>
      </c>
      <c r="U30">
        <f>SUMIFS('EPA Export Aggregation'!X:X,'EPA Export Aggregation'!$A:$A,$B30,'EPA Export Aggregation'!$D:$D,$A$1)*IF($A30="CH4",About!$D$58,IF($A30="N2O",About!$D$59,1))</f>
        <v>2.5188009499999999E-5</v>
      </c>
      <c r="V30">
        <f>SUMIFS('EPA Export Aggregation'!Y:Y,'EPA Export Aggregation'!$A:$A,$B30,'EPA Export Aggregation'!$D:$D,$A$1)*IF($A30="CH4",About!$D$58,IF($A30="N2O",About!$D$59,1))</f>
        <v>2.5306380899999999E-5</v>
      </c>
      <c r="W30">
        <f>SUMIFS('EPA Export Aggregation'!Z:Z,'EPA Export Aggregation'!$A:$A,$B30,'EPA Export Aggregation'!$D:$D,$A$1)*IF($A30="CH4",About!$D$58,IF($A30="N2O",About!$D$59,1))</f>
        <v>2.5508950799999999E-5</v>
      </c>
      <c r="X30">
        <f>SUMIFS('EPA Export Aggregation'!AA:AA,'EPA Export Aggregation'!$A:$A,$B30,'EPA Export Aggregation'!$D:$D,$A$1)*IF($A30="CH4",About!$D$58,IF($A30="N2O",About!$D$59,1))</f>
        <v>2.55420811E-5</v>
      </c>
      <c r="Y30">
        <f>SUMIFS('EPA Export Aggregation'!AB:AB,'EPA Export Aggregation'!$A:$A,$B30,'EPA Export Aggregation'!$D:$D,$A$1)*IF($A30="CH4",About!$D$58,IF($A30="N2O",About!$D$59,1))</f>
        <v>2.5590432100000001E-5</v>
      </c>
      <c r="Z30">
        <f>SUMIFS('EPA Export Aggregation'!AC:AC,'EPA Export Aggregation'!$A:$A,$B30,'EPA Export Aggregation'!$D:$D,$A$1)*IF($A30="CH4",About!$D$58,IF($A30="N2O",About!$D$59,1))</f>
        <v>2.5647442100000001E-5</v>
      </c>
      <c r="AA30">
        <f>SUMIFS('EPA Export Aggregation'!AD:AD,'EPA Export Aggregation'!$A:$A,$B30,'EPA Export Aggregation'!$D:$D,$A$1)*IF($A30="CH4",About!$D$58,IF($A30="N2O",About!$D$59,1))</f>
        <v>2.66046347E-5</v>
      </c>
      <c r="AB30">
        <f>SUMIFS('EPA Export Aggregation'!AE:AE,'EPA Export Aggregation'!$A:$A,$B30,'EPA Export Aggregation'!$D:$D,$A$1)*IF($A30="CH4",About!$D$58,IF($A30="N2O",About!$D$59,1))</f>
        <v>2.6694390799999999E-5</v>
      </c>
      <c r="AC30">
        <f>SUMIFS('EPA Export Aggregation'!AF:AF,'EPA Export Aggregation'!$A:$A,$B30,'EPA Export Aggregation'!$D:$D,$A$1)*IF($A30="CH4",About!$D$58,IF($A30="N2O",About!$D$59,1))</f>
        <v>2.6699394299999999E-5</v>
      </c>
      <c r="AD30">
        <f>SUMIFS('EPA Export Aggregation'!AG:AG,'EPA Export Aggregation'!$A:$A,$B30,'EPA Export Aggregation'!$D:$D,$A$1)*IF($A30="CH4",About!$D$58,IF($A30="N2O",About!$D$59,1))</f>
        <v>2.6673408900000001E-5</v>
      </c>
      <c r="AE30">
        <f>SUMIFS('EPA Export Aggregation'!AH:AH,'EPA Export Aggregation'!$A:$A,$B30,'EPA Export Aggregation'!$D:$D,$A$1)*IF($A30="CH4",About!$D$58,IF($A30="N2O",About!$D$59,1))</f>
        <v>2.6661274899999998E-5</v>
      </c>
      <c r="AF30">
        <f>SUMIFS('EPA Export Aggregation'!AI:AI,'EPA Export Aggregation'!$A:$A,$B30,'EPA Export Aggregation'!$D:$D,$A$1)*IF($A30="CH4",About!$D$58,IF($A30="N2O",About!$D$59,1))</f>
        <v>2.66747095E-5</v>
      </c>
      <c r="AG30">
        <f>SUMIFS('EPA Export Aggregation'!AJ:AJ,'EPA Export Aggregation'!$A:$A,$B30,'EPA Export Aggregation'!$D:$D,$A$1)*IF($A30="CH4",About!$D$58,IF($A30="N2O",About!$D$59,1))</f>
        <v>2.65275216E-5</v>
      </c>
      <c r="AH30">
        <f>SUMIFS('EPA Export Aggregation'!AK:AK,'EPA Export Aggregation'!$A:$A,$B30,'EPA Export Aggregation'!$D:$D,$A$1)*IF($A30="CH4",About!$D$58,IF($A30="N2O",About!$D$59,1))</f>
        <v>2.65275216E-5</v>
      </c>
    </row>
    <row r="31" spans="1:34" x14ac:dyDescent="0.25">
      <c r="A31" s="435" t="s">
        <v>2220</v>
      </c>
      <c r="B31" s="408" t="s">
        <v>4330</v>
      </c>
      <c r="C31" s="436">
        <f>SUMIFS('EPA Export Aggregation'!F:F,'EPA Export Aggregation'!$A:$A,$B31,'EPA Export Aggregation'!$D:$D,$A$1)*IF($A31="CH4",About!$D$58,IF($A31="N2O",About!$D$59,1))</f>
        <v>0</v>
      </c>
      <c r="D31" s="436">
        <f>SUMIFS('EPA Export Aggregation'!G:G,'EPA Export Aggregation'!$A:$A,$B31,'EPA Export Aggregation'!$D:$D,$A$1)*IF($A31="CH4",About!$D$58,IF($A31="N2O",About!$D$59,1))</f>
        <v>0</v>
      </c>
      <c r="E31" s="436">
        <f>SUMIFS('EPA Export Aggregation'!H:H,'EPA Export Aggregation'!$A:$A,$B31,'EPA Export Aggregation'!$D:$D,$A$1)*IF($A31="CH4",About!$D$58,IF($A31="N2O",About!$D$59,1))</f>
        <v>0</v>
      </c>
      <c r="F31" s="436">
        <f>SUMIFS('EPA Export Aggregation'!I:I,'EPA Export Aggregation'!$A:$A,$B31,'EPA Export Aggregation'!$D:$D,$A$1)*IF($A31="CH4",About!$D$58,IF($A31="N2O",About!$D$59,1))</f>
        <v>0</v>
      </c>
      <c r="G31" s="436">
        <f>SUMIFS('EPA Export Aggregation'!J:J,'EPA Export Aggregation'!$A:$A,$B31,'EPA Export Aggregation'!$D:$D,$A$1)*IF($A31="CH4",About!$D$58,IF($A31="N2O",About!$D$59,1))</f>
        <v>0</v>
      </c>
      <c r="H31" s="436">
        <f>SUMIFS('EPA Export Aggregation'!K:K,'EPA Export Aggregation'!$A:$A,$B31,'EPA Export Aggregation'!$D:$D,$A$1)*IF($A31="CH4",About!$D$58,IF($A31="N2O",About!$D$59,1))</f>
        <v>0</v>
      </c>
      <c r="I31" s="436">
        <f>SUMIFS('EPA Export Aggregation'!L:L,'EPA Export Aggregation'!$A:$A,$B31,'EPA Export Aggregation'!$D:$D,$A$1)*IF($A31="CH4",About!$D$58,IF($A31="N2O",About!$D$59,1))</f>
        <v>0</v>
      </c>
      <c r="J31" s="436">
        <f>SUMIFS('EPA Export Aggregation'!M:M,'EPA Export Aggregation'!$A:$A,$B31,'EPA Export Aggregation'!$D:$D,$A$1)*IF($A31="CH4",About!$D$58,IF($A31="N2O",About!$D$59,1))</f>
        <v>0</v>
      </c>
      <c r="K31" s="436">
        <f>SUMIFS('EPA Export Aggregation'!N:N,'EPA Export Aggregation'!$A:$A,$B31,'EPA Export Aggregation'!$D:$D,$A$1)*IF($A31="CH4",About!$D$58,IF($A31="N2O",About!$D$59,1))</f>
        <v>0</v>
      </c>
      <c r="L31" s="436">
        <f>SUMIFS('EPA Export Aggregation'!O:O,'EPA Export Aggregation'!$A:$A,$B31,'EPA Export Aggregation'!$D:$D,$A$1)*IF($A31="CH4",About!$D$58,IF($A31="N2O",About!$D$59,1))</f>
        <v>0</v>
      </c>
      <c r="M31" s="436">
        <f>SUMIFS('EPA Export Aggregation'!P:P,'EPA Export Aggregation'!$A:$A,$B31,'EPA Export Aggregation'!$D:$D,$A$1)*IF($A31="CH4",About!$D$58,IF($A31="N2O",About!$D$59,1))</f>
        <v>0</v>
      </c>
      <c r="N31" s="436">
        <f>SUMIFS('EPA Export Aggregation'!Q:Q,'EPA Export Aggregation'!$A:$A,$B31,'EPA Export Aggregation'!$D:$D,$A$1)*IF($A31="CH4",About!$D$58,IF($A31="N2O",About!$D$59,1))</f>
        <v>0</v>
      </c>
      <c r="O31" s="436">
        <f>SUMIFS('EPA Export Aggregation'!R:R,'EPA Export Aggregation'!$A:$A,$B31,'EPA Export Aggregation'!$D:$D,$A$1)*IF($A31="CH4",About!$D$58,IF($A31="N2O",About!$D$59,1))</f>
        <v>0</v>
      </c>
      <c r="P31" s="436">
        <f>SUMIFS('EPA Export Aggregation'!S:S,'EPA Export Aggregation'!$A:$A,$B31,'EPA Export Aggregation'!$D:$D,$A$1)*IF($A31="CH4",About!$D$58,IF($A31="N2O",About!$D$59,1))</f>
        <v>0</v>
      </c>
      <c r="Q31" s="436">
        <f>SUMIFS('EPA Export Aggregation'!T:T,'EPA Export Aggregation'!$A:$A,$B31,'EPA Export Aggregation'!$D:$D,$A$1)*IF($A31="CH4",About!$D$58,IF($A31="N2O",About!$D$59,1))</f>
        <v>0</v>
      </c>
      <c r="R31" s="436">
        <f>SUMIFS('EPA Export Aggregation'!U:U,'EPA Export Aggregation'!$A:$A,$B31,'EPA Export Aggregation'!$D:$D,$A$1)*IF($A31="CH4",About!$D$58,IF($A31="N2O",About!$D$59,1))</f>
        <v>0</v>
      </c>
      <c r="S31" s="436">
        <f>SUMIFS('EPA Export Aggregation'!V:V,'EPA Export Aggregation'!$A:$A,$B31,'EPA Export Aggregation'!$D:$D,$A$1)*IF($A31="CH4",About!$D$58,IF($A31="N2O",About!$D$59,1))</f>
        <v>0</v>
      </c>
      <c r="T31" s="436">
        <f>SUMIFS('EPA Export Aggregation'!W:W,'EPA Export Aggregation'!$A:$A,$B31,'EPA Export Aggregation'!$D:$D,$A$1)*IF($A31="CH4",About!$D$58,IF($A31="N2O",About!$D$59,1))</f>
        <v>0</v>
      </c>
      <c r="U31" s="436">
        <f>SUMIFS('EPA Export Aggregation'!X:X,'EPA Export Aggregation'!$A:$A,$B31,'EPA Export Aggregation'!$D:$D,$A$1)*IF($A31="CH4",About!$D$58,IF($A31="N2O",About!$D$59,1))</f>
        <v>0</v>
      </c>
      <c r="V31" s="436">
        <f>SUMIFS('EPA Export Aggregation'!Y:Y,'EPA Export Aggregation'!$A:$A,$B31,'EPA Export Aggregation'!$D:$D,$A$1)*IF($A31="CH4",About!$D$58,IF($A31="N2O",About!$D$59,1))</f>
        <v>0</v>
      </c>
      <c r="W31" s="436">
        <f>SUMIFS('EPA Export Aggregation'!Z:Z,'EPA Export Aggregation'!$A:$A,$B31,'EPA Export Aggregation'!$D:$D,$A$1)*IF($A31="CH4",About!$D$58,IF($A31="N2O",About!$D$59,1))</f>
        <v>0</v>
      </c>
      <c r="X31" s="436">
        <f>SUMIFS('EPA Export Aggregation'!AA:AA,'EPA Export Aggregation'!$A:$A,$B31,'EPA Export Aggregation'!$D:$D,$A$1)*IF($A31="CH4",About!$D$58,IF($A31="N2O",About!$D$59,1))</f>
        <v>0</v>
      </c>
      <c r="Y31" s="436">
        <f>SUMIFS('EPA Export Aggregation'!AB:AB,'EPA Export Aggregation'!$A:$A,$B31,'EPA Export Aggregation'!$D:$D,$A$1)*IF($A31="CH4",About!$D$58,IF($A31="N2O",About!$D$59,1))</f>
        <v>0</v>
      </c>
      <c r="Z31" s="436">
        <f>SUMIFS('EPA Export Aggregation'!AC:AC,'EPA Export Aggregation'!$A:$A,$B31,'EPA Export Aggregation'!$D:$D,$A$1)*IF($A31="CH4",About!$D$58,IF($A31="N2O",About!$D$59,1))</f>
        <v>0</v>
      </c>
      <c r="AA31" s="436">
        <f>SUMIFS('EPA Export Aggregation'!AD:AD,'EPA Export Aggregation'!$A:$A,$B31,'EPA Export Aggregation'!$D:$D,$A$1)*IF($A31="CH4",About!$D$58,IF($A31="N2O",About!$D$59,1))</f>
        <v>0</v>
      </c>
      <c r="AB31" s="436">
        <f>SUMIFS('EPA Export Aggregation'!AE:AE,'EPA Export Aggregation'!$A:$A,$B31,'EPA Export Aggregation'!$D:$D,$A$1)*IF($A31="CH4",About!$D$58,IF($A31="N2O",About!$D$59,1))</f>
        <v>0</v>
      </c>
      <c r="AC31" s="436">
        <f>SUMIFS('EPA Export Aggregation'!AF:AF,'EPA Export Aggregation'!$A:$A,$B31,'EPA Export Aggregation'!$D:$D,$A$1)*IF($A31="CH4",About!$D$58,IF($A31="N2O",About!$D$59,1))</f>
        <v>0</v>
      </c>
      <c r="AD31" s="436">
        <f>SUMIFS('EPA Export Aggregation'!AG:AG,'EPA Export Aggregation'!$A:$A,$B31,'EPA Export Aggregation'!$D:$D,$A$1)*IF($A31="CH4",About!$D$58,IF($A31="N2O",About!$D$59,1))</f>
        <v>0</v>
      </c>
      <c r="AE31" s="436">
        <f>SUMIFS('EPA Export Aggregation'!AH:AH,'EPA Export Aggregation'!$A:$A,$B31,'EPA Export Aggregation'!$D:$D,$A$1)*IF($A31="CH4",About!$D$58,IF($A31="N2O",About!$D$59,1))</f>
        <v>0</v>
      </c>
      <c r="AF31" s="436">
        <f>SUMIFS('EPA Export Aggregation'!AI:AI,'EPA Export Aggregation'!$A:$A,$B31,'EPA Export Aggregation'!$D:$D,$A$1)*IF($A31="CH4",About!$D$58,IF($A31="N2O",About!$D$59,1))</f>
        <v>0</v>
      </c>
      <c r="AG31" s="436">
        <f>SUMIFS('EPA Export Aggregation'!AJ:AJ,'EPA Export Aggregation'!$A:$A,$B31,'EPA Export Aggregation'!$D:$D,$A$1)*IF($A31="CH4",About!$D$58,IF($A31="N2O",About!$D$59,1))</f>
        <v>0</v>
      </c>
      <c r="AH31" s="436">
        <f>SUMIFS('EPA Export Aggregation'!AK:AK,'EPA Export Aggregation'!$A:$A,$B31,'EPA Export Aggregation'!$D:$D,$A$1)*IF($A31="CH4",About!$D$58,IF($A31="N2O",About!$D$59,1))</f>
        <v>0</v>
      </c>
    </row>
    <row r="32" spans="1:34" x14ac:dyDescent="0.25">
      <c r="A32" s="435" t="s">
        <v>2220</v>
      </c>
      <c r="B32" s="408" t="s">
        <v>4190</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35" t="s">
        <v>2220</v>
      </c>
      <c r="B33" s="408" t="s">
        <v>4170</v>
      </c>
      <c r="C33">
        <f>SUMIFS('EPA Export Aggregation'!F:F,'EPA Export Aggregation'!$A:$A,$B33,'EPA Export Aggregation'!$D:$D,$A$1)*IF($A33="CH4",About!$D$58,IF($A33="N2O",About!$D$59,1))</f>
        <v>7.2059640252100002E-2</v>
      </c>
      <c r="D33">
        <f>SUMIFS('EPA Export Aggregation'!G:G,'EPA Export Aggregation'!$A:$A,$B33,'EPA Export Aggregation'!$D:$D,$A$1)*IF($A33="CH4",About!$D$58,IF($A33="N2O",About!$D$59,1))</f>
        <v>7.6972958544899994E-2</v>
      </c>
      <c r="E33">
        <f>SUMIFS('EPA Export Aggregation'!H:H,'EPA Export Aggregation'!$A:$A,$B33,'EPA Export Aggregation'!$D:$D,$A$1)*IF($A33="CH4",About!$D$58,IF($A33="N2O",About!$D$59,1))</f>
        <v>6.8164524562899995E-2</v>
      </c>
      <c r="F33">
        <f>SUMIFS('EPA Export Aggregation'!I:I,'EPA Export Aggregation'!$A:$A,$B33,'EPA Export Aggregation'!$D:$D,$A$1)*IF($A33="CH4",About!$D$58,IF($A33="N2O",About!$D$59,1))</f>
        <v>5.8412810009799997E-2</v>
      </c>
      <c r="G33" s="436">
        <f>SUMIFS('EPA Export Aggregation'!J:J,'EPA Export Aggregation'!$A:$A,$B33,'EPA Export Aggregation'!$D:$D,$A$1)*IF($A33="CH4",About!$D$58,IF($A33="N2O",About!$D$59,1))</f>
        <v>8.4400162165199993E-2</v>
      </c>
      <c r="H33">
        <f>SUMIFS('EPA Export Aggregation'!K:K,'EPA Export Aggregation'!$A:$A,$B33,'EPA Export Aggregation'!$D:$D,$A$1)*IF($A33="CH4",About!$D$58,IF($A33="N2O",About!$D$59,1))</f>
        <v>9.0473053307099996E-2</v>
      </c>
      <c r="I33">
        <f>SUMIFS('EPA Export Aggregation'!L:L,'EPA Export Aggregation'!$A:$A,$B33,'EPA Export Aggregation'!$D:$D,$A$1)*IF($A33="CH4",About!$D$58,IF($A33="N2O",About!$D$59,1))</f>
        <v>0.101712805387</v>
      </c>
      <c r="J33">
        <f>SUMIFS('EPA Export Aggregation'!M:M,'EPA Export Aggregation'!$A:$A,$B33,'EPA Export Aggregation'!$D:$D,$A$1)*IF($A33="CH4",About!$D$58,IF($A33="N2O",About!$D$59,1))</f>
        <v>0.12520440231819999</v>
      </c>
      <c r="K33">
        <f>SUMIFS('EPA Export Aggregation'!N:N,'EPA Export Aggregation'!$A:$A,$B33,'EPA Export Aggregation'!$D:$D,$A$1)*IF($A33="CH4",About!$D$58,IF($A33="N2O",About!$D$59,1))</f>
        <v>0.24734104959120001</v>
      </c>
      <c r="L33">
        <f>SUMIFS('EPA Export Aggregation'!O:O,'EPA Export Aggregation'!$A:$A,$B33,'EPA Export Aggregation'!$D:$D,$A$1)*IF($A33="CH4",About!$D$58,IF($A33="N2O",About!$D$59,1))</f>
        <v>0.1771629048167</v>
      </c>
      <c r="M33">
        <f>SUMIFS('EPA Export Aggregation'!P:P,'EPA Export Aggregation'!$A:$A,$B33,'EPA Export Aggregation'!$D:$D,$A$1)*IF($A33="CH4",About!$D$58,IF($A33="N2O",About!$D$59,1))</f>
        <v>0.1158576150779</v>
      </c>
      <c r="N33">
        <f>SUMIFS('EPA Export Aggregation'!Q:Q,'EPA Export Aggregation'!$A:$A,$B33,'EPA Export Aggregation'!$D:$D,$A$1)*IF($A33="CH4",About!$D$58,IF($A33="N2O",About!$D$59,1))</f>
        <v>0.23777234208529999</v>
      </c>
      <c r="O33" s="436">
        <f>SUMIFS('EPA Export Aggregation'!R:R,'EPA Export Aggregation'!$A:$A,$B33,'EPA Export Aggregation'!$D:$D,$A$1)*IF($A33="CH4",About!$D$58,IF($A33="N2O",About!$D$59,1))</f>
        <v>0.1466403333163</v>
      </c>
      <c r="P33" s="436">
        <f>SUMIFS('EPA Export Aggregation'!S:S,'EPA Export Aggregation'!$A:$A,$B33,'EPA Export Aggregation'!$D:$D,$A$1)*IF($A33="CH4",About!$D$58,IF($A33="N2O",About!$D$59,1))</f>
        <v>0.27529522235600001</v>
      </c>
      <c r="Q33">
        <f>SUMIFS('EPA Export Aggregation'!T:T,'EPA Export Aggregation'!$A:$A,$B33,'EPA Export Aggregation'!$D:$D,$A$1)*IF($A33="CH4",About!$D$58,IF($A33="N2O",About!$D$59,1))</f>
        <v>0.1270065366657</v>
      </c>
      <c r="R33" s="436">
        <f>SUMIFS('EPA Export Aggregation'!U:U,'EPA Export Aggregation'!$A:$A,$B33,'EPA Export Aggregation'!$D:$D,$A$1)*IF($A33="CH4",About!$D$58,IF($A33="N2O",About!$D$59,1))</f>
        <v>0</v>
      </c>
      <c r="S33" s="436">
        <f>SUMIFS('EPA Export Aggregation'!V:V,'EPA Export Aggregation'!$A:$A,$B33,'EPA Export Aggregation'!$D:$D,$A$1)*IF($A33="CH4",About!$D$58,IF($A33="N2O",About!$D$59,1))</f>
        <v>0</v>
      </c>
      <c r="T33" s="436">
        <f>SUMIFS('EPA Export Aggregation'!W:W,'EPA Export Aggregation'!$A:$A,$B33,'EPA Export Aggregation'!$D:$D,$A$1)*IF($A33="CH4",About!$D$58,IF($A33="N2O",About!$D$59,1))</f>
        <v>0</v>
      </c>
      <c r="U33">
        <f>SUMIFS('EPA Export Aggregation'!X:X,'EPA Export Aggregation'!$A:$A,$B33,'EPA Export Aggregation'!$D:$D,$A$1)*IF($A33="CH4",About!$D$58,IF($A33="N2O",About!$D$59,1))</f>
        <v>0</v>
      </c>
      <c r="V33" s="436">
        <f>SUMIFS('EPA Export Aggregation'!Y:Y,'EPA Export Aggregation'!$A:$A,$B33,'EPA Export Aggregation'!$D:$D,$A$1)*IF($A33="CH4",About!$D$58,IF($A33="N2O",About!$D$59,1))</f>
        <v>0.60865558156340005</v>
      </c>
      <c r="W33">
        <f>SUMIFS('EPA Export Aggregation'!Z:Z,'EPA Export Aggregation'!$A:$A,$B33,'EPA Export Aggregation'!$D:$D,$A$1)*IF($A33="CH4",About!$D$58,IF($A33="N2O",About!$D$59,1))</f>
        <v>9.8812398445199998E-2</v>
      </c>
      <c r="X33">
        <f>SUMIFS('EPA Export Aggregation'!AA:AA,'EPA Export Aggregation'!$A:$A,$B33,'EPA Export Aggregation'!$D:$D,$A$1)*IF($A33="CH4",About!$D$58,IF($A33="N2O",About!$D$59,1))</f>
        <v>0.1026881118176</v>
      </c>
      <c r="Y33" s="436">
        <f>SUMIFS('EPA Export Aggregation'!AB:AB,'EPA Export Aggregation'!$A:$A,$B33,'EPA Export Aggregation'!$D:$D,$A$1)*IF($A33="CH4",About!$D$58,IF($A33="N2O",About!$D$59,1))</f>
        <v>0</v>
      </c>
      <c r="Z33">
        <f>SUMIFS('EPA Export Aggregation'!AC:AC,'EPA Export Aggregation'!$A:$A,$B33,'EPA Export Aggregation'!$D:$D,$A$1)*IF($A33="CH4",About!$D$58,IF($A33="N2O",About!$D$59,1))</f>
        <v>0</v>
      </c>
      <c r="AA33" s="436">
        <f>SUMIFS('EPA Export Aggregation'!AD:AD,'EPA Export Aggregation'!$A:$A,$B33,'EPA Export Aggregation'!$D:$D,$A$1)*IF($A33="CH4",About!$D$58,IF($A33="N2O",About!$D$59,1))</f>
        <v>8.2021489394299998E-2</v>
      </c>
      <c r="AB33" s="436">
        <f>SUMIFS('EPA Export Aggregation'!AE:AE,'EPA Export Aggregation'!$A:$A,$B33,'EPA Export Aggregation'!$D:$D,$A$1)*IF($A33="CH4",About!$D$58,IF($A33="N2O",About!$D$59,1))</f>
        <v>0</v>
      </c>
      <c r="AC33" s="436">
        <f>SUMIFS('EPA Export Aggregation'!AF:AF,'EPA Export Aggregation'!$A:$A,$B33,'EPA Export Aggregation'!$D:$D,$A$1)*IF($A33="CH4",About!$D$58,IF($A33="N2O",About!$D$59,1))</f>
        <v>0.27991124355930003</v>
      </c>
      <c r="AD33" s="436">
        <f>SUMIFS('EPA Export Aggregation'!AG:AG,'EPA Export Aggregation'!$A:$A,$B33,'EPA Export Aggregation'!$D:$D,$A$1)*IF($A33="CH4",About!$D$58,IF($A33="N2O",About!$D$59,1))</f>
        <v>0</v>
      </c>
      <c r="AE33" s="436">
        <f>SUMIFS('EPA Export Aggregation'!AH:AH,'EPA Export Aggregation'!$A:$A,$B33,'EPA Export Aggregation'!$D:$D,$A$1)*IF($A33="CH4",About!$D$58,IF($A33="N2O",About!$D$59,1))</f>
        <v>1.16990677831E-2</v>
      </c>
      <c r="AF33" s="436">
        <f>SUMIFS('EPA Export Aggregation'!AI:AI,'EPA Export Aggregation'!$A:$A,$B33,'EPA Export Aggregation'!$D:$D,$A$1)*IF($A33="CH4",About!$D$58,IF($A33="N2O",About!$D$59,1))</f>
        <v>0</v>
      </c>
      <c r="AG33" s="436">
        <f>SUMIFS('EPA Export Aggregation'!AJ:AJ,'EPA Export Aggregation'!$A:$A,$B33,'EPA Export Aggregation'!$D:$D,$A$1)*IF($A33="CH4",About!$D$58,IF($A33="N2O",About!$D$59,1))</f>
        <v>0</v>
      </c>
      <c r="AH33" s="436">
        <f>SUMIFS('EPA Export Aggregation'!AK:AK,'EPA Export Aggregation'!$A:$A,$B33,'EPA Export Aggregation'!$D:$D,$A$1)*IF($A33="CH4",About!$D$58,IF($A33="N2O",About!$D$59,1))</f>
        <v>0</v>
      </c>
    </row>
    <row r="34" spans="1:34" x14ac:dyDescent="0.25">
      <c r="A34" s="435" t="s">
        <v>2220</v>
      </c>
      <c r="B34" s="408" t="s">
        <v>4164</v>
      </c>
      <c r="C34">
        <f>SUMIFS('EPA Export Aggregation'!F:F,'EPA Export Aggregation'!$A:$A,$B34,'EPA Export Aggregation'!$D:$D,$A$1)*IF($A34="CH4",About!$D$58,IF($A34="N2O",About!$D$59,1))</f>
        <v>4.1664918443300003E-2</v>
      </c>
      <c r="D34">
        <f>SUMIFS('EPA Export Aggregation'!G:G,'EPA Export Aggregation'!$A:$A,$B34,'EPA Export Aggregation'!$D:$D,$A$1)*IF($A34="CH4",About!$D$58,IF($A34="N2O",About!$D$59,1))</f>
        <v>3.7110786053399999E-2</v>
      </c>
      <c r="E34">
        <f>SUMIFS('EPA Export Aggregation'!H:H,'EPA Export Aggregation'!$A:$A,$B34,'EPA Export Aggregation'!$D:$D,$A$1)*IF($A34="CH4",About!$D$58,IF($A34="N2O",About!$D$59,1))</f>
        <v>4.2278061749700002E-2</v>
      </c>
      <c r="F34">
        <f>SUMIFS('EPA Export Aggregation'!I:I,'EPA Export Aggregation'!$A:$A,$B34,'EPA Export Aggregation'!$D:$D,$A$1)*IF($A34="CH4",About!$D$58,IF($A34="N2O",About!$D$59,1))</f>
        <v>5.2718688681199999E-2</v>
      </c>
      <c r="G34">
        <f>SUMIFS('EPA Export Aggregation'!J:J,'EPA Export Aggregation'!$A:$A,$B34,'EPA Export Aggregation'!$D:$D,$A$1)*IF($A34="CH4",About!$D$58,IF($A34="N2O",About!$D$59,1))</f>
        <v>5.4894654933599997E-2</v>
      </c>
      <c r="H34">
        <f>SUMIFS('EPA Export Aggregation'!K:K,'EPA Export Aggregation'!$A:$A,$B34,'EPA Export Aggregation'!$D:$D,$A$1)*IF($A34="CH4",About!$D$58,IF($A34="N2O",About!$D$59,1))</f>
        <v>5.3954246575299999E-2</v>
      </c>
      <c r="I34">
        <f>SUMIFS('EPA Export Aggregation'!L:L,'EPA Export Aggregation'!$A:$A,$B34,'EPA Export Aggregation'!$D:$D,$A$1)*IF($A34="CH4",About!$D$58,IF($A34="N2O",About!$D$59,1))</f>
        <v>4.8593894584100003E-2</v>
      </c>
      <c r="J34">
        <f>SUMIFS('EPA Export Aggregation'!M:M,'EPA Export Aggregation'!$A:$A,$B34,'EPA Export Aggregation'!$D:$D,$A$1)*IF($A34="CH4",About!$D$58,IF($A34="N2O",About!$D$59,1))</f>
        <v>5.7078825365099999E-2</v>
      </c>
      <c r="K34">
        <f>SUMIFS('EPA Export Aggregation'!N:N,'EPA Export Aggregation'!$A:$A,$B34,'EPA Export Aggregation'!$D:$D,$A$1)*IF($A34="CH4",About!$D$58,IF($A34="N2O",About!$D$59,1))</f>
        <v>6.4473249629599994E-2</v>
      </c>
      <c r="L34">
        <f>SUMIFS('EPA Export Aggregation'!O:O,'EPA Export Aggregation'!$A:$A,$B34,'EPA Export Aggregation'!$D:$D,$A$1)*IF($A34="CH4",About!$D$58,IF($A34="N2O",About!$D$59,1))</f>
        <v>6.7755248601400003E-2</v>
      </c>
      <c r="M34">
        <f>SUMIFS('EPA Export Aggregation'!P:P,'EPA Export Aggregation'!$A:$A,$B34,'EPA Export Aggregation'!$D:$D,$A$1)*IF($A34="CH4",About!$D$58,IF($A34="N2O",About!$D$59,1))</f>
        <v>7.2282285645200006E-2</v>
      </c>
      <c r="N34">
        <f>SUMIFS('EPA Export Aggregation'!Q:Q,'EPA Export Aggregation'!$A:$A,$B34,'EPA Export Aggregation'!$D:$D,$A$1)*IF($A34="CH4",About!$D$58,IF($A34="N2O",About!$D$59,1))</f>
        <v>8.6549764311000005E-2</v>
      </c>
      <c r="O34">
        <f>SUMIFS('EPA Export Aggregation'!R:R,'EPA Export Aggregation'!$A:$A,$B34,'EPA Export Aggregation'!$D:$D,$A$1)*IF($A34="CH4",About!$D$58,IF($A34="N2O",About!$D$59,1))</f>
        <v>9.1741623272600006E-2</v>
      </c>
      <c r="P34">
        <f>SUMIFS('EPA Export Aggregation'!S:S,'EPA Export Aggregation'!$A:$A,$B34,'EPA Export Aggregation'!$D:$D,$A$1)*IF($A34="CH4",About!$D$58,IF($A34="N2O",About!$D$59,1))</f>
        <v>9.1862176540000007E-2</v>
      </c>
      <c r="Q34">
        <f>SUMIFS('EPA Export Aggregation'!T:T,'EPA Export Aggregation'!$A:$A,$B34,'EPA Export Aggregation'!$D:$D,$A$1)*IF($A34="CH4",About!$D$58,IF($A34="N2O",About!$D$59,1))</f>
        <v>9.2782790286999997E-2</v>
      </c>
      <c r="R34">
        <f>SUMIFS('EPA Export Aggregation'!U:U,'EPA Export Aggregation'!$A:$A,$B34,'EPA Export Aggregation'!$D:$D,$A$1)*IF($A34="CH4",About!$D$58,IF($A34="N2O",About!$D$59,1))</f>
        <v>8.9210739121200006E-2</v>
      </c>
      <c r="S34">
        <f>SUMIFS('EPA Export Aggregation'!V:V,'EPA Export Aggregation'!$A:$A,$B34,'EPA Export Aggregation'!$D:$D,$A$1)*IF($A34="CH4",About!$D$58,IF($A34="N2O",About!$D$59,1))</f>
        <v>9.3719815053400005E-2</v>
      </c>
      <c r="T34">
        <f>SUMIFS('EPA Export Aggregation'!W:W,'EPA Export Aggregation'!$A:$A,$B34,'EPA Export Aggregation'!$D:$D,$A$1)*IF($A34="CH4",About!$D$58,IF($A34="N2O",About!$D$59,1))</f>
        <v>0.10333497995099999</v>
      </c>
      <c r="U34">
        <f>SUMIFS('EPA Export Aggregation'!X:X,'EPA Export Aggregation'!$A:$A,$B34,'EPA Export Aggregation'!$D:$D,$A$1)*IF($A34="CH4",About!$D$58,IF($A34="N2O",About!$D$59,1))</f>
        <v>0.12331016964530001</v>
      </c>
      <c r="V34">
        <f>SUMIFS('EPA Export Aggregation'!Y:Y,'EPA Export Aggregation'!$A:$A,$B34,'EPA Export Aggregation'!$D:$D,$A$1)*IF($A34="CH4",About!$D$58,IF($A34="N2O",About!$D$59,1))</f>
        <v>0.1112255694457</v>
      </c>
      <c r="W34">
        <f>SUMIFS('EPA Export Aggregation'!Z:Z,'EPA Export Aggregation'!$A:$A,$B34,'EPA Export Aggregation'!$D:$D,$A$1)*IF($A34="CH4",About!$D$58,IF($A34="N2O",About!$D$59,1))</f>
        <v>0.1016978803109</v>
      </c>
      <c r="X34">
        <f>SUMIFS('EPA Export Aggregation'!AA:AA,'EPA Export Aggregation'!$A:$A,$B34,'EPA Export Aggregation'!$D:$D,$A$1)*IF($A34="CH4",About!$D$58,IF($A34="N2O",About!$D$59,1))</f>
        <v>0.1246743439475</v>
      </c>
      <c r="Y34">
        <f>SUMIFS('EPA Export Aggregation'!AB:AB,'EPA Export Aggregation'!$A:$A,$B34,'EPA Export Aggregation'!$D:$D,$A$1)*IF($A34="CH4",About!$D$58,IF($A34="N2O",About!$D$59,1))</f>
        <v>0.1249926743476</v>
      </c>
      <c r="Z34">
        <f>SUMIFS('EPA Export Aggregation'!AC:AC,'EPA Export Aggregation'!$A:$A,$B34,'EPA Export Aggregation'!$D:$D,$A$1)*IF($A34="CH4",About!$D$58,IF($A34="N2O",About!$D$59,1))</f>
        <v>0.12798132801109999</v>
      </c>
      <c r="AA34">
        <f>SUMIFS('EPA Export Aggregation'!AD:AD,'EPA Export Aggregation'!$A:$A,$B34,'EPA Export Aggregation'!$D:$D,$A$1)*IF($A34="CH4",About!$D$58,IF($A34="N2O",About!$D$59,1))</f>
        <v>0.14266003616680001</v>
      </c>
      <c r="AB34">
        <f>SUMIFS('EPA Export Aggregation'!AE:AE,'EPA Export Aggregation'!$A:$A,$B34,'EPA Export Aggregation'!$D:$D,$A$1)*IF($A34="CH4",About!$D$58,IF($A34="N2O",About!$D$59,1))</f>
        <v>0.16764884284379999</v>
      </c>
      <c r="AC34">
        <f>SUMIFS('EPA Export Aggregation'!AF:AF,'EPA Export Aggregation'!$A:$A,$B34,'EPA Export Aggregation'!$D:$D,$A$1)*IF($A34="CH4",About!$D$58,IF($A34="N2O",About!$D$59,1))</f>
        <v>0.17264903855569999</v>
      </c>
      <c r="AD34">
        <f>SUMIFS('EPA Export Aggregation'!AG:AG,'EPA Export Aggregation'!$A:$A,$B34,'EPA Export Aggregation'!$D:$D,$A$1)*IF($A34="CH4",About!$D$58,IF($A34="N2O",About!$D$59,1))</f>
        <v>0.14904293933250001</v>
      </c>
      <c r="AE34">
        <f>SUMIFS('EPA Export Aggregation'!AH:AH,'EPA Export Aggregation'!$A:$A,$B34,'EPA Export Aggregation'!$D:$D,$A$1)*IF($A34="CH4",About!$D$58,IF($A34="N2O",About!$D$59,1))</f>
        <v>0.1757161601369</v>
      </c>
      <c r="AF34">
        <f>SUMIFS('EPA Export Aggregation'!AI:AI,'EPA Export Aggregation'!$A:$A,$B34,'EPA Export Aggregation'!$D:$D,$A$1)*IF($A34="CH4",About!$D$58,IF($A34="N2O",About!$D$59,1))</f>
        <v>0.1863004138296</v>
      </c>
      <c r="AG34">
        <f>SUMIFS('EPA Export Aggregation'!AJ:AJ,'EPA Export Aggregation'!$A:$A,$B34,'EPA Export Aggregation'!$D:$D,$A$1)*IF($A34="CH4",About!$D$58,IF($A34="N2O",About!$D$59,1))</f>
        <v>0.19688466752229999</v>
      </c>
      <c r="AH34">
        <f>SUMIFS('EPA Export Aggregation'!AK:AK,'EPA Export Aggregation'!$A:$A,$B34,'EPA Export Aggregation'!$D:$D,$A$1)*IF($A34="CH4",About!$D$58,IF($A34="N2O",About!$D$59,1))</f>
        <v>0.20746892121499999</v>
      </c>
    </row>
    <row r="35" spans="1:34" x14ac:dyDescent="0.25">
      <c r="A35" s="435"/>
      <c r="B35" s="408" t="s">
        <v>4331</v>
      </c>
      <c r="C35" s="436">
        <f>SUMIFS('EPA Export Aggregation'!F:F,'EPA Export Aggregation'!$A:$A,$B35,'EPA Export Aggregation'!$D:$D,$A$1)*IF($A35="CH4",About!$D$58,IF($A35="N2O",About!$D$59,1))</f>
        <v>0</v>
      </c>
      <c r="D35" s="436">
        <f>SUMIFS('EPA Export Aggregation'!G:G,'EPA Export Aggregation'!$A:$A,$B35,'EPA Export Aggregation'!$D:$D,$A$1)*IF($A35="CH4",About!$D$58,IF($A35="N2O",About!$D$59,1))</f>
        <v>0</v>
      </c>
      <c r="E35" s="436">
        <f>SUMIFS('EPA Export Aggregation'!H:H,'EPA Export Aggregation'!$A:$A,$B35,'EPA Export Aggregation'!$D:$D,$A$1)*IF($A35="CH4",About!$D$58,IF($A35="N2O",About!$D$59,1))</f>
        <v>0</v>
      </c>
      <c r="F35" s="436">
        <f>SUMIFS('EPA Export Aggregation'!I:I,'EPA Export Aggregation'!$A:$A,$B35,'EPA Export Aggregation'!$D:$D,$A$1)*IF($A35="CH4",About!$D$58,IF($A35="N2O",About!$D$59,1))</f>
        <v>0</v>
      </c>
      <c r="G35" s="436">
        <f>SUMIFS('EPA Export Aggregation'!J:J,'EPA Export Aggregation'!$A:$A,$B35,'EPA Export Aggregation'!$D:$D,$A$1)*IF($A35="CH4",About!$D$58,IF($A35="N2O",About!$D$59,1))</f>
        <v>0</v>
      </c>
      <c r="H35" s="436">
        <f>SUMIFS('EPA Export Aggregation'!K:K,'EPA Export Aggregation'!$A:$A,$B35,'EPA Export Aggregation'!$D:$D,$A$1)*IF($A35="CH4",About!$D$58,IF($A35="N2O",About!$D$59,1))</f>
        <v>0</v>
      </c>
      <c r="I35" s="436">
        <f>SUMIFS('EPA Export Aggregation'!L:L,'EPA Export Aggregation'!$A:$A,$B35,'EPA Export Aggregation'!$D:$D,$A$1)*IF($A35="CH4",About!$D$58,IF($A35="N2O",About!$D$59,1))</f>
        <v>0</v>
      </c>
      <c r="J35" s="436">
        <f>SUMIFS('EPA Export Aggregation'!M:M,'EPA Export Aggregation'!$A:$A,$B35,'EPA Export Aggregation'!$D:$D,$A$1)*IF($A35="CH4",About!$D$58,IF($A35="N2O",About!$D$59,1))</f>
        <v>0</v>
      </c>
      <c r="K35" s="436">
        <f>SUMIFS('EPA Export Aggregation'!N:N,'EPA Export Aggregation'!$A:$A,$B35,'EPA Export Aggregation'!$D:$D,$A$1)*IF($A35="CH4",About!$D$58,IF($A35="N2O",About!$D$59,1))</f>
        <v>0</v>
      </c>
      <c r="L35" s="436">
        <f>SUMIFS('EPA Export Aggregation'!O:O,'EPA Export Aggregation'!$A:$A,$B35,'EPA Export Aggregation'!$D:$D,$A$1)*IF($A35="CH4",About!$D$58,IF($A35="N2O",About!$D$59,1))</f>
        <v>0</v>
      </c>
      <c r="M35" s="436">
        <f>SUMIFS('EPA Export Aggregation'!P:P,'EPA Export Aggregation'!$A:$A,$B35,'EPA Export Aggregation'!$D:$D,$A$1)*IF($A35="CH4",About!$D$58,IF($A35="N2O",About!$D$59,1))</f>
        <v>0</v>
      </c>
      <c r="N35" s="436">
        <f>SUMIFS('EPA Export Aggregation'!Q:Q,'EPA Export Aggregation'!$A:$A,$B35,'EPA Export Aggregation'!$D:$D,$A$1)*IF($A35="CH4",About!$D$58,IF($A35="N2O",About!$D$59,1))</f>
        <v>0</v>
      </c>
      <c r="O35" s="436">
        <f>SUMIFS('EPA Export Aggregation'!R:R,'EPA Export Aggregation'!$A:$A,$B35,'EPA Export Aggregation'!$D:$D,$A$1)*IF($A35="CH4",About!$D$58,IF($A35="N2O",About!$D$59,1))</f>
        <v>0</v>
      </c>
      <c r="P35" s="436">
        <f>SUMIFS('EPA Export Aggregation'!S:S,'EPA Export Aggregation'!$A:$A,$B35,'EPA Export Aggregation'!$D:$D,$A$1)*IF($A35="CH4",About!$D$58,IF($A35="N2O",About!$D$59,1))</f>
        <v>0</v>
      </c>
      <c r="Q35" s="436">
        <f>SUMIFS('EPA Export Aggregation'!T:T,'EPA Export Aggregation'!$A:$A,$B35,'EPA Export Aggregation'!$D:$D,$A$1)*IF($A35="CH4",About!$D$58,IF($A35="N2O",About!$D$59,1))</f>
        <v>0</v>
      </c>
      <c r="R35" s="436">
        <f>SUMIFS('EPA Export Aggregation'!U:U,'EPA Export Aggregation'!$A:$A,$B35,'EPA Export Aggregation'!$D:$D,$A$1)*IF($A35="CH4",About!$D$58,IF($A35="N2O",About!$D$59,1))</f>
        <v>0</v>
      </c>
      <c r="S35" s="436">
        <f>SUMIFS('EPA Export Aggregation'!V:V,'EPA Export Aggregation'!$A:$A,$B35,'EPA Export Aggregation'!$D:$D,$A$1)*IF($A35="CH4",About!$D$58,IF($A35="N2O",About!$D$59,1))</f>
        <v>0</v>
      </c>
      <c r="T35" s="436">
        <f>SUMIFS('EPA Export Aggregation'!W:W,'EPA Export Aggregation'!$A:$A,$B35,'EPA Export Aggregation'!$D:$D,$A$1)*IF($A35="CH4",About!$D$58,IF($A35="N2O",About!$D$59,1))</f>
        <v>0</v>
      </c>
      <c r="U35" s="436">
        <f>SUMIFS('EPA Export Aggregation'!X:X,'EPA Export Aggregation'!$A:$A,$B35,'EPA Export Aggregation'!$D:$D,$A$1)*IF($A35="CH4",About!$D$58,IF($A35="N2O",About!$D$59,1))</f>
        <v>0</v>
      </c>
      <c r="V35" s="436">
        <f>SUMIFS('EPA Export Aggregation'!Y:Y,'EPA Export Aggregation'!$A:$A,$B35,'EPA Export Aggregation'!$D:$D,$A$1)*IF($A35="CH4",About!$D$58,IF($A35="N2O",About!$D$59,1))</f>
        <v>0</v>
      </c>
      <c r="W35" s="436">
        <f>SUMIFS('EPA Export Aggregation'!Z:Z,'EPA Export Aggregation'!$A:$A,$B35,'EPA Export Aggregation'!$D:$D,$A$1)*IF($A35="CH4",About!$D$58,IF($A35="N2O",About!$D$59,1))</f>
        <v>0</v>
      </c>
      <c r="X35" s="436">
        <f>SUMIFS('EPA Export Aggregation'!AA:AA,'EPA Export Aggregation'!$A:$A,$B35,'EPA Export Aggregation'!$D:$D,$A$1)*IF($A35="CH4",About!$D$58,IF($A35="N2O",About!$D$59,1))</f>
        <v>0</v>
      </c>
      <c r="Y35" s="436">
        <f>SUMIFS('EPA Export Aggregation'!AB:AB,'EPA Export Aggregation'!$A:$A,$B35,'EPA Export Aggregation'!$D:$D,$A$1)*IF($A35="CH4",About!$D$58,IF($A35="N2O",About!$D$59,1))</f>
        <v>0</v>
      </c>
      <c r="Z35" s="436">
        <f>SUMIFS('EPA Export Aggregation'!AC:AC,'EPA Export Aggregation'!$A:$A,$B35,'EPA Export Aggregation'!$D:$D,$A$1)*IF($A35="CH4",About!$D$58,IF($A35="N2O",About!$D$59,1))</f>
        <v>0</v>
      </c>
      <c r="AA35" s="436">
        <f>SUMIFS('EPA Export Aggregation'!AD:AD,'EPA Export Aggregation'!$A:$A,$B35,'EPA Export Aggregation'!$D:$D,$A$1)*IF($A35="CH4",About!$D$58,IF($A35="N2O",About!$D$59,1))</f>
        <v>0</v>
      </c>
      <c r="AB35" s="436">
        <f>SUMIFS('EPA Export Aggregation'!AE:AE,'EPA Export Aggregation'!$A:$A,$B35,'EPA Export Aggregation'!$D:$D,$A$1)*IF($A35="CH4",About!$D$58,IF($A35="N2O",About!$D$59,1))</f>
        <v>0</v>
      </c>
      <c r="AC35" s="436">
        <f>SUMIFS('EPA Export Aggregation'!AF:AF,'EPA Export Aggregation'!$A:$A,$B35,'EPA Export Aggregation'!$D:$D,$A$1)*IF($A35="CH4",About!$D$58,IF($A35="N2O",About!$D$59,1))</f>
        <v>0</v>
      </c>
      <c r="AD35" s="436">
        <f>SUMIFS('EPA Export Aggregation'!AG:AG,'EPA Export Aggregation'!$A:$A,$B35,'EPA Export Aggregation'!$D:$D,$A$1)*IF($A35="CH4",About!$D$58,IF($A35="N2O",About!$D$59,1))</f>
        <v>0</v>
      </c>
      <c r="AE35" s="436">
        <f>SUMIFS('EPA Export Aggregation'!AH:AH,'EPA Export Aggregation'!$A:$A,$B35,'EPA Export Aggregation'!$D:$D,$A$1)*IF($A35="CH4",About!$D$58,IF($A35="N2O",About!$D$59,1))</f>
        <v>0</v>
      </c>
      <c r="AF35" s="436">
        <f>SUMIFS('EPA Export Aggregation'!AI:AI,'EPA Export Aggregation'!$A:$A,$B35,'EPA Export Aggregation'!$D:$D,$A$1)*IF($A35="CH4",About!$D$58,IF($A35="N2O",About!$D$59,1))</f>
        <v>0</v>
      </c>
      <c r="AG35" s="436">
        <f>SUMIFS('EPA Export Aggregation'!AJ:AJ,'EPA Export Aggregation'!$A:$A,$B35,'EPA Export Aggregation'!$D:$D,$A$1)*IF($A35="CH4",About!$D$58,IF($A35="N2O",About!$D$59,1))</f>
        <v>0</v>
      </c>
      <c r="AH35" s="436">
        <f>SUMIFS('EPA Export Aggregation'!AK:AK,'EPA Export Aggregation'!$A:$A,$B35,'EPA Export Aggregation'!$D:$D,$A$1)*IF($A35="CH4",About!$D$58,IF($A35="N2O",About!$D$59,1))</f>
        <v>0</v>
      </c>
    </row>
    <row r="36" spans="1:34" x14ac:dyDescent="0.25">
      <c r="A36" s="435" t="s">
        <v>2236</v>
      </c>
      <c r="B36" s="408" t="s">
        <v>4222</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2236</v>
      </c>
      <c r="B37" s="408" t="s">
        <v>4229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2236</v>
      </c>
      <c r="B38" s="408" t="s">
        <v>4214</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2236</v>
      </c>
      <c r="B39" s="408" t="s">
        <v>4227</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2236</v>
      </c>
      <c r="B40" s="408" t="s">
        <v>4208</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2236</v>
      </c>
      <c r="B41" s="408" t="s">
        <v>4216</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2236</v>
      </c>
      <c r="B42" s="408" t="s">
        <v>4225</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2236</v>
      </c>
      <c r="B43" s="408" t="s">
        <v>4234</v>
      </c>
      <c r="C43" s="436">
        <f>SUMIFS('EPA Export Aggregation'!F:F,'EPA Export Aggregation'!$A:$A,$B43,'EPA Export Aggregation'!$D:$D,$A$1)*IF($A43="CH4",About!$D$58,IF($A43="N2O",About!$D$59,1))</f>
        <v>0</v>
      </c>
      <c r="D43" s="436">
        <f>SUMIFS('EPA Export Aggregation'!G:G,'EPA Export Aggregation'!$A:$A,$B43,'EPA Export Aggregation'!$D:$D,$A$1)*IF($A43="CH4",About!$D$58,IF($A43="N2O",About!$D$59,1))</f>
        <v>0</v>
      </c>
      <c r="E43" s="436">
        <f>SUMIFS('EPA Export Aggregation'!H:H,'EPA Export Aggregation'!$A:$A,$B43,'EPA Export Aggregation'!$D:$D,$A$1)*IF($A43="CH4",About!$D$58,IF($A43="N2O",About!$D$59,1))</f>
        <v>0</v>
      </c>
      <c r="F43" s="436">
        <f>SUMIFS('EPA Export Aggregation'!I:I,'EPA Export Aggregation'!$A:$A,$B43,'EPA Export Aggregation'!$D:$D,$A$1)*IF($A43="CH4",About!$D$58,IF($A43="N2O",About!$D$59,1))</f>
        <v>0</v>
      </c>
      <c r="G43" s="436">
        <f>SUMIFS('EPA Export Aggregation'!J:J,'EPA Export Aggregation'!$A:$A,$B43,'EPA Export Aggregation'!$D:$D,$A$1)*IF($A43="CH4",About!$D$58,IF($A43="N2O",About!$D$59,1))</f>
        <v>0</v>
      </c>
      <c r="H43" s="436">
        <f>SUMIFS('EPA Export Aggregation'!K:K,'EPA Export Aggregation'!$A:$A,$B43,'EPA Export Aggregation'!$D:$D,$A$1)*IF($A43="CH4",About!$D$58,IF($A43="N2O",About!$D$59,1))</f>
        <v>0</v>
      </c>
      <c r="I43" s="436">
        <f>SUMIFS('EPA Export Aggregation'!L:L,'EPA Export Aggregation'!$A:$A,$B43,'EPA Export Aggregation'!$D:$D,$A$1)*IF($A43="CH4",About!$D$58,IF($A43="N2O",About!$D$59,1))</f>
        <v>0</v>
      </c>
      <c r="J43" s="436">
        <f>SUMIFS('EPA Export Aggregation'!M:M,'EPA Export Aggregation'!$A:$A,$B43,'EPA Export Aggregation'!$D:$D,$A$1)*IF($A43="CH4",About!$D$58,IF($A43="N2O",About!$D$59,1))</f>
        <v>0</v>
      </c>
      <c r="K43" s="436">
        <f>SUMIFS('EPA Export Aggregation'!N:N,'EPA Export Aggregation'!$A:$A,$B43,'EPA Export Aggregation'!$D:$D,$A$1)*IF($A43="CH4",About!$D$58,IF($A43="N2O",About!$D$59,1))</f>
        <v>0</v>
      </c>
      <c r="L43" s="436">
        <f>SUMIFS('EPA Export Aggregation'!O:O,'EPA Export Aggregation'!$A:$A,$B43,'EPA Export Aggregation'!$D:$D,$A$1)*IF($A43="CH4",About!$D$58,IF($A43="N2O",About!$D$59,1))</f>
        <v>0</v>
      </c>
      <c r="M43" s="436">
        <f>SUMIFS('EPA Export Aggregation'!P:P,'EPA Export Aggregation'!$A:$A,$B43,'EPA Export Aggregation'!$D:$D,$A$1)*IF($A43="CH4",About!$D$58,IF($A43="N2O",About!$D$59,1))</f>
        <v>0</v>
      </c>
      <c r="N43" s="436">
        <f>SUMIFS('EPA Export Aggregation'!Q:Q,'EPA Export Aggregation'!$A:$A,$B43,'EPA Export Aggregation'!$D:$D,$A$1)*IF($A43="CH4",About!$D$58,IF($A43="N2O",About!$D$59,1))</f>
        <v>0</v>
      </c>
      <c r="O43" s="436">
        <f>SUMIFS('EPA Export Aggregation'!R:R,'EPA Export Aggregation'!$A:$A,$B43,'EPA Export Aggregation'!$D:$D,$A$1)*IF($A43="CH4",About!$D$58,IF($A43="N2O",About!$D$59,1))</f>
        <v>0</v>
      </c>
      <c r="P43" s="436">
        <f>SUMIFS('EPA Export Aggregation'!S:S,'EPA Export Aggregation'!$A:$A,$B43,'EPA Export Aggregation'!$D:$D,$A$1)*IF($A43="CH4",About!$D$58,IF($A43="N2O",About!$D$59,1))</f>
        <v>0</v>
      </c>
      <c r="Q43" s="436">
        <f>SUMIFS('EPA Export Aggregation'!T:T,'EPA Export Aggregation'!$A:$A,$B43,'EPA Export Aggregation'!$D:$D,$A$1)*IF($A43="CH4",About!$D$58,IF($A43="N2O",About!$D$59,1))</f>
        <v>0</v>
      </c>
      <c r="R43" s="436">
        <f>SUMIFS('EPA Export Aggregation'!U:U,'EPA Export Aggregation'!$A:$A,$B43,'EPA Export Aggregation'!$D:$D,$A$1)*IF($A43="CH4",About!$D$58,IF($A43="N2O",About!$D$59,1))</f>
        <v>0</v>
      </c>
      <c r="S43" s="436">
        <f>SUMIFS('EPA Export Aggregation'!V:V,'EPA Export Aggregation'!$A:$A,$B43,'EPA Export Aggregation'!$D:$D,$A$1)*IF($A43="CH4",About!$D$58,IF($A43="N2O",About!$D$59,1))</f>
        <v>0</v>
      </c>
      <c r="T43" s="436">
        <f>SUMIFS('EPA Export Aggregation'!W:W,'EPA Export Aggregation'!$A:$A,$B43,'EPA Export Aggregation'!$D:$D,$A$1)*IF($A43="CH4",About!$D$58,IF($A43="N2O",About!$D$59,1))</f>
        <v>0</v>
      </c>
      <c r="U43" s="436">
        <f>SUMIFS('EPA Export Aggregation'!X:X,'EPA Export Aggregation'!$A:$A,$B43,'EPA Export Aggregation'!$D:$D,$A$1)*IF($A43="CH4",About!$D$58,IF($A43="N2O",About!$D$59,1))</f>
        <v>0</v>
      </c>
      <c r="V43" s="436">
        <f>SUMIFS('EPA Export Aggregation'!Y:Y,'EPA Export Aggregation'!$A:$A,$B43,'EPA Export Aggregation'!$D:$D,$A$1)*IF($A43="CH4",About!$D$58,IF($A43="N2O",About!$D$59,1))</f>
        <v>0</v>
      </c>
      <c r="W43" s="436">
        <f>SUMIFS('EPA Export Aggregation'!Z:Z,'EPA Export Aggregation'!$A:$A,$B43,'EPA Export Aggregation'!$D:$D,$A$1)*IF($A43="CH4",About!$D$58,IF($A43="N2O",About!$D$59,1))</f>
        <v>0</v>
      </c>
      <c r="X43" s="436">
        <f>SUMIFS('EPA Export Aggregation'!AA:AA,'EPA Export Aggregation'!$A:$A,$B43,'EPA Export Aggregation'!$D:$D,$A$1)*IF($A43="CH4",About!$D$58,IF($A43="N2O",About!$D$59,1))</f>
        <v>0</v>
      </c>
      <c r="Y43" s="436">
        <f>SUMIFS('EPA Export Aggregation'!AB:AB,'EPA Export Aggregation'!$A:$A,$B43,'EPA Export Aggregation'!$D:$D,$A$1)*IF($A43="CH4",About!$D$58,IF($A43="N2O",About!$D$59,1))</f>
        <v>0</v>
      </c>
      <c r="Z43" s="436">
        <f>SUMIFS('EPA Export Aggregation'!AC:AC,'EPA Export Aggregation'!$A:$A,$B43,'EPA Export Aggregation'!$D:$D,$A$1)*IF($A43="CH4",About!$D$58,IF($A43="N2O",About!$D$59,1))</f>
        <v>0</v>
      </c>
      <c r="AA43" s="436">
        <f>SUMIFS('EPA Export Aggregation'!AD:AD,'EPA Export Aggregation'!$A:$A,$B43,'EPA Export Aggregation'!$D:$D,$A$1)*IF($A43="CH4",About!$D$58,IF($A43="N2O",About!$D$59,1))</f>
        <v>0</v>
      </c>
      <c r="AB43" s="436">
        <f>SUMIFS('EPA Export Aggregation'!AE:AE,'EPA Export Aggregation'!$A:$A,$B43,'EPA Export Aggregation'!$D:$D,$A$1)*IF($A43="CH4",About!$D$58,IF($A43="N2O",About!$D$59,1))</f>
        <v>0</v>
      </c>
      <c r="AC43" s="436">
        <f>SUMIFS('EPA Export Aggregation'!AF:AF,'EPA Export Aggregation'!$A:$A,$B43,'EPA Export Aggregation'!$D:$D,$A$1)*IF($A43="CH4",About!$D$58,IF($A43="N2O",About!$D$59,1))</f>
        <v>0</v>
      </c>
      <c r="AD43" s="436">
        <f>SUMIFS('EPA Export Aggregation'!AG:AG,'EPA Export Aggregation'!$A:$A,$B43,'EPA Export Aggregation'!$D:$D,$A$1)*IF($A43="CH4",About!$D$58,IF($A43="N2O",About!$D$59,1))</f>
        <v>0</v>
      </c>
      <c r="AE43" s="436">
        <f>SUMIFS('EPA Export Aggregation'!AH:AH,'EPA Export Aggregation'!$A:$A,$B43,'EPA Export Aggregation'!$D:$D,$A$1)*IF($A43="CH4",About!$D$58,IF($A43="N2O",About!$D$59,1))</f>
        <v>0</v>
      </c>
      <c r="AF43" s="436">
        <f>SUMIFS('EPA Export Aggregation'!AI:AI,'EPA Export Aggregation'!$A:$A,$B43,'EPA Export Aggregation'!$D:$D,$A$1)*IF($A43="CH4",About!$D$58,IF($A43="N2O",About!$D$59,1))</f>
        <v>0</v>
      </c>
      <c r="AG43" s="436">
        <f>SUMIFS('EPA Export Aggregation'!AJ:AJ,'EPA Export Aggregation'!$A:$A,$B43,'EPA Export Aggregation'!$D:$D,$A$1)*IF($A43="CH4",About!$D$58,IF($A43="N2O",About!$D$59,1))</f>
        <v>0</v>
      </c>
      <c r="AH43" s="436">
        <f>SUMIFS('EPA Export Aggregation'!AK:AK,'EPA Export Aggregation'!$A:$A,$B43,'EPA Export Aggregation'!$D:$D,$A$1)*IF($A43="CH4",About!$D$58,IF($A43="N2O",About!$D$59,1))</f>
        <v>0</v>
      </c>
    </row>
    <row r="44" spans="1:34" x14ac:dyDescent="0.25">
      <c r="A44" s="435" t="s">
        <v>2236</v>
      </c>
      <c r="B44" s="408" t="s">
        <v>4238</v>
      </c>
      <c r="C44" s="436">
        <f>SUMIFS('EPA Export Aggregation'!F:F,'EPA Export Aggregation'!$A:$A,$B44,'EPA Export Aggregation'!$D:$D,$A$1)*IF($A44="CH4",About!$D$58,IF($A44="N2O",About!$D$59,1))</f>
        <v>0</v>
      </c>
      <c r="D44" s="436">
        <f>SUMIFS('EPA Export Aggregation'!G:G,'EPA Export Aggregation'!$A:$A,$B44,'EPA Export Aggregation'!$D:$D,$A$1)*IF($A44="CH4",About!$D$58,IF($A44="N2O",About!$D$59,1))</f>
        <v>0</v>
      </c>
      <c r="E44" s="436">
        <f>SUMIFS('EPA Export Aggregation'!H:H,'EPA Export Aggregation'!$A:$A,$B44,'EPA Export Aggregation'!$D:$D,$A$1)*IF($A44="CH4",About!$D$58,IF($A44="N2O",About!$D$59,1))</f>
        <v>0</v>
      </c>
      <c r="F44" s="436">
        <f>SUMIFS('EPA Export Aggregation'!I:I,'EPA Export Aggregation'!$A:$A,$B44,'EPA Export Aggregation'!$D:$D,$A$1)*IF($A44="CH4",About!$D$58,IF($A44="N2O",About!$D$59,1))</f>
        <v>0</v>
      </c>
      <c r="G44" s="436">
        <f>SUMIFS('EPA Export Aggregation'!J:J,'EPA Export Aggregation'!$A:$A,$B44,'EPA Export Aggregation'!$D:$D,$A$1)*IF($A44="CH4",About!$D$58,IF($A44="N2O",About!$D$59,1))</f>
        <v>0</v>
      </c>
      <c r="H44" s="436">
        <f>SUMIFS('EPA Export Aggregation'!K:K,'EPA Export Aggregation'!$A:$A,$B44,'EPA Export Aggregation'!$D:$D,$A$1)*IF($A44="CH4",About!$D$58,IF($A44="N2O",About!$D$59,1))</f>
        <v>0</v>
      </c>
      <c r="I44" s="436">
        <f>SUMIFS('EPA Export Aggregation'!L:L,'EPA Export Aggregation'!$A:$A,$B44,'EPA Export Aggregation'!$D:$D,$A$1)*IF($A44="CH4",About!$D$58,IF($A44="N2O",About!$D$59,1))</f>
        <v>0</v>
      </c>
      <c r="J44" s="436">
        <f>SUMIFS('EPA Export Aggregation'!M:M,'EPA Export Aggregation'!$A:$A,$B44,'EPA Export Aggregation'!$D:$D,$A$1)*IF($A44="CH4",About!$D$58,IF($A44="N2O",About!$D$59,1))</f>
        <v>0</v>
      </c>
      <c r="K44" s="436">
        <f>SUMIFS('EPA Export Aggregation'!N:N,'EPA Export Aggregation'!$A:$A,$B44,'EPA Export Aggregation'!$D:$D,$A$1)*IF($A44="CH4",About!$D$58,IF($A44="N2O",About!$D$59,1))</f>
        <v>0</v>
      </c>
      <c r="L44" s="436">
        <f>SUMIFS('EPA Export Aggregation'!O:O,'EPA Export Aggregation'!$A:$A,$B44,'EPA Export Aggregation'!$D:$D,$A$1)*IF($A44="CH4",About!$D$58,IF($A44="N2O",About!$D$59,1))</f>
        <v>0</v>
      </c>
      <c r="M44" s="436">
        <f>SUMIFS('EPA Export Aggregation'!P:P,'EPA Export Aggregation'!$A:$A,$B44,'EPA Export Aggregation'!$D:$D,$A$1)*IF($A44="CH4",About!$D$58,IF($A44="N2O",About!$D$59,1))</f>
        <v>0</v>
      </c>
      <c r="N44" s="436">
        <f>SUMIFS('EPA Export Aggregation'!Q:Q,'EPA Export Aggregation'!$A:$A,$B44,'EPA Export Aggregation'!$D:$D,$A$1)*IF($A44="CH4",About!$D$58,IF($A44="N2O",About!$D$59,1))</f>
        <v>0</v>
      </c>
      <c r="O44" s="436">
        <f>SUMIFS('EPA Export Aggregation'!R:R,'EPA Export Aggregation'!$A:$A,$B44,'EPA Export Aggregation'!$D:$D,$A$1)*IF($A44="CH4",About!$D$58,IF($A44="N2O",About!$D$59,1))</f>
        <v>0</v>
      </c>
      <c r="P44" s="436">
        <f>SUMIFS('EPA Export Aggregation'!S:S,'EPA Export Aggregation'!$A:$A,$B44,'EPA Export Aggregation'!$D:$D,$A$1)*IF($A44="CH4",About!$D$58,IF($A44="N2O",About!$D$59,1))</f>
        <v>0</v>
      </c>
      <c r="Q44" s="436">
        <f>SUMIFS('EPA Export Aggregation'!T:T,'EPA Export Aggregation'!$A:$A,$B44,'EPA Export Aggregation'!$D:$D,$A$1)*IF($A44="CH4",About!$D$58,IF($A44="N2O",About!$D$59,1))</f>
        <v>0</v>
      </c>
      <c r="R44" s="436">
        <f>SUMIFS('EPA Export Aggregation'!U:U,'EPA Export Aggregation'!$A:$A,$B44,'EPA Export Aggregation'!$D:$D,$A$1)*IF($A44="CH4",About!$D$58,IF($A44="N2O",About!$D$59,1))</f>
        <v>0</v>
      </c>
      <c r="S44" s="436">
        <f>SUMIFS('EPA Export Aggregation'!V:V,'EPA Export Aggregation'!$A:$A,$B44,'EPA Export Aggregation'!$D:$D,$A$1)*IF($A44="CH4",About!$D$58,IF($A44="N2O",About!$D$59,1))</f>
        <v>0</v>
      </c>
      <c r="T44" s="436">
        <f>SUMIFS('EPA Export Aggregation'!W:W,'EPA Export Aggregation'!$A:$A,$B44,'EPA Export Aggregation'!$D:$D,$A$1)*IF($A44="CH4",About!$D$58,IF($A44="N2O",About!$D$59,1))</f>
        <v>0</v>
      </c>
      <c r="U44" s="436">
        <f>SUMIFS('EPA Export Aggregation'!X:X,'EPA Export Aggregation'!$A:$A,$B44,'EPA Export Aggregation'!$D:$D,$A$1)*IF($A44="CH4",About!$D$58,IF($A44="N2O",About!$D$59,1))</f>
        <v>0</v>
      </c>
      <c r="V44" s="436">
        <f>SUMIFS('EPA Export Aggregation'!Y:Y,'EPA Export Aggregation'!$A:$A,$B44,'EPA Export Aggregation'!$D:$D,$A$1)*IF($A44="CH4",About!$D$58,IF($A44="N2O",About!$D$59,1))</f>
        <v>0</v>
      </c>
      <c r="W44" s="436">
        <f>SUMIFS('EPA Export Aggregation'!Z:Z,'EPA Export Aggregation'!$A:$A,$B44,'EPA Export Aggregation'!$D:$D,$A$1)*IF($A44="CH4",About!$D$58,IF($A44="N2O",About!$D$59,1))</f>
        <v>0</v>
      </c>
      <c r="X44" s="436">
        <f>SUMIFS('EPA Export Aggregation'!AA:AA,'EPA Export Aggregation'!$A:$A,$B44,'EPA Export Aggregation'!$D:$D,$A$1)*IF($A44="CH4",About!$D$58,IF($A44="N2O",About!$D$59,1))</f>
        <v>0</v>
      </c>
      <c r="Y44" s="436">
        <f>SUMIFS('EPA Export Aggregation'!AB:AB,'EPA Export Aggregation'!$A:$A,$B44,'EPA Export Aggregation'!$D:$D,$A$1)*IF($A44="CH4",About!$D$58,IF($A44="N2O",About!$D$59,1))</f>
        <v>0</v>
      </c>
      <c r="Z44" s="436">
        <f>SUMIFS('EPA Export Aggregation'!AC:AC,'EPA Export Aggregation'!$A:$A,$B44,'EPA Export Aggregation'!$D:$D,$A$1)*IF($A44="CH4",About!$D$58,IF($A44="N2O",About!$D$59,1))</f>
        <v>0</v>
      </c>
      <c r="AA44" s="436">
        <f>SUMIFS('EPA Export Aggregation'!AD:AD,'EPA Export Aggregation'!$A:$A,$B44,'EPA Export Aggregation'!$D:$D,$A$1)*IF($A44="CH4",About!$D$58,IF($A44="N2O",About!$D$59,1))</f>
        <v>0</v>
      </c>
      <c r="AB44" s="436">
        <f>SUMIFS('EPA Export Aggregation'!AE:AE,'EPA Export Aggregation'!$A:$A,$B44,'EPA Export Aggregation'!$D:$D,$A$1)*IF($A44="CH4",About!$D$58,IF($A44="N2O",About!$D$59,1))</f>
        <v>0</v>
      </c>
      <c r="AC44" s="436">
        <f>SUMIFS('EPA Export Aggregation'!AF:AF,'EPA Export Aggregation'!$A:$A,$B44,'EPA Export Aggregation'!$D:$D,$A$1)*IF($A44="CH4",About!$D$58,IF($A44="N2O",About!$D$59,1))</f>
        <v>0</v>
      </c>
      <c r="AD44" s="436">
        <f>SUMIFS('EPA Export Aggregation'!AG:AG,'EPA Export Aggregation'!$A:$A,$B44,'EPA Export Aggregation'!$D:$D,$A$1)*IF($A44="CH4",About!$D$58,IF($A44="N2O",About!$D$59,1))</f>
        <v>0</v>
      </c>
      <c r="AE44" s="436">
        <f>SUMIFS('EPA Export Aggregation'!AH:AH,'EPA Export Aggregation'!$A:$A,$B44,'EPA Export Aggregation'!$D:$D,$A$1)*IF($A44="CH4",About!$D$58,IF($A44="N2O",About!$D$59,1))</f>
        <v>0</v>
      </c>
      <c r="AF44" s="436">
        <f>SUMIFS('EPA Export Aggregation'!AI:AI,'EPA Export Aggregation'!$A:$A,$B44,'EPA Export Aggregation'!$D:$D,$A$1)*IF($A44="CH4",About!$D$58,IF($A44="N2O",About!$D$59,1))</f>
        <v>0</v>
      </c>
      <c r="AG44" s="436">
        <f>SUMIFS('EPA Export Aggregation'!AJ:AJ,'EPA Export Aggregation'!$A:$A,$B44,'EPA Export Aggregation'!$D:$D,$A$1)*IF($A44="CH4",About!$D$58,IF($A44="N2O",About!$D$59,1))</f>
        <v>0</v>
      </c>
      <c r="AH44" s="436">
        <f>SUMIFS('EPA Export Aggregation'!AK:AK,'EPA Export Aggregation'!$A:$A,$B44,'EPA Export Aggregation'!$D:$D,$A$1)*IF($A44="CH4",About!$D$58,IF($A44="N2O",About!$D$59,1))</f>
        <v>0</v>
      </c>
    </row>
    <row r="45" spans="1:34" x14ac:dyDescent="0.25">
      <c r="A45" s="435" t="s">
        <v>2236</v>
      </c>
      <c r="B45" s="408" t="s">
        <v>4240</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6">
        <f>SUMIFS('EPA Export Aggregation'!Z:Z,'EPA Export Aggregation'!$A:$A,$B45,'EPA Export Aggregation'!$D:$D,$A$1)*IF($A45="CH4",About!$D$58,IF($A45="N2O",About!$D$59,1))</f>
        <v>0</v>
      </c>
      <c r="X45" s="436">
        <f>SUMIFS('EPA Export Aggregation'!AA:AA,'EPA Export Aggregation'!$A:$A,$B45,'EPA Export Aggregation'!$D:$D,$A$1)*IF($A45="CH4",About!$D$58,IF($A45="N2O",About!$D$59,1))</f>
        <v>0</v>
      </c>
      <c r="Y45" s="436">
        <f>SUMIFS('EPA Export Aggregation'!AB:AB,'EPA Export Aggregation'!$A:$A,$B45,'EPA Export Aggregation'!$D:$D,$A$1)*IF($A45="CH4",About!$D$58,IF($A45="N2O",About!$D$59,1))</f>
        <v>0</v>
      </c>
      <c r="Z45" s="436">
        <f>SUMIFS('EPA Export Aggregation'!AC:AC,'EPA Export Aggregation'!$A:$A,$B45,'EPA Export Aggregation'!$D:$D,$A$1)*IF($A45="CH4",About!$D$58,IF($A45="N2O",About!$D$59,1))</f>
        <v>0</v>
      </c>
      <c r="AA45" s="436">
        <f>SUMIFS('EPA Export Aggregation'!AD:AD,'EPA Export Aggregation'!$A:$A,$B45,'EPA Export Aggregation'!$D:$D,$A$1)*IF($A45="CH4",About!$D$58,IF($A45="N2O",About!$D$59,1))</f>
        <v>0</v>
      </c>
      <c r="AB45" s="436">
        <f>SUMIFS('EPA Export Aggregation'!AE:AE,'EPA Export Aggregation'!$A:$A,$B45,'EPA Export Aggregation'!$D:$D,$A$1)*IF($A45="CH4",About!$D$58,IF($A45="N2O",About!$D$59,1))</f>
        <v>0</v>
      </c>
      <c r="AC45" s="436">
        <f>SUMIFS('EPA Export Aggregation'!AF:AF,'EPA Export Aggregation'!$A:$A,$B45,'EPA Export Aggregation'!$D:$D,$A$1)*IF($A45="CH4",About!$D$58,IF($A45="N2O",About!$D$59,1))</f>
        <v>0</v>
      </c>
      <c r="AD45" s="436">
        <f>SUMIFS('EPA Export Aggregation'!AG:AG,'EPA Export Aggregation'!$A:$A,$B45,'EPA Export Aggregation'!$D:$D,$A$1)*IF($A45="CH4",About!$D$58,IF($A45="N2O",About!$D$59,1))</f>
        <v>0</v>
      </c>
      <c r="AE45" s="436">
        <f>SUMIFS('EPA Export Aggregation'!AH:AH,'EPA Export Aggregation'!$A:$A,$B45,'EPA Export Aggregation'!$D:$D,$A$1)*IF($A45="CH4",About!$D$58,IF($A45="N2O",About!$D$59,1))</f>
        <v>0</v>
      </c>
      <c r="AF45" s="436">
        <f>SUMIFS('EPA Export Aggregation'!AI:AI,'EPA Export Aggregation'!$A:$A,$B45,'EPA Export Aggregation'!$D:$D,$A$1)*IF($A45="CH4",About!$D$58,IF($A45="N2O",About!$D$59,1))</f>
        <v>0</v>
      </c>
      <c r="AG45" s="436">
        <f>SUMIFS('EPA Export Aggregation'!AJ:AJ,'EPA Export Aggregation'!$A:$A,$B45,'EPA Export Aggregation'!$D:$D,$A$1)*IF($A45="CH4",About!$D$58,IF($A45="N2O",About!$D$59,1))</f>
        <v>0</v>
      </c>
      <c r="AH45" s="436">
        <f>SUMIFS('EPA Export Aggregation'!AK:AK,'EPA Export Aggregation'!$A:$A,$B45,'EPA Export Aggregation'!$D:$D,$A$1)*IF($A45="CH4",About!$D$58,IF($A45="N2O",About!$D$59,1))</f>
        <v>0</v>
      </c>
    </row>
    <row r="46" spans="1:34" x14ac:dyDescent="0.25">
      <c r="A46" s="435" t="s">
        <v>2236</v>
      </c>
      <c r="B46" s="408" t="s">
        <v>4236</v>
      </c>
      <c r="C46" s="436">
        <f>SUMIFS('EPA Export Aggregation'!F:F,'EPA Export Aggregation'!$A:$A,$B46,'EPA Export Aggregation'!$D:$D,$A$1)*IF($A46="CH4",About!$D$58,IF($A46="N2O",About!$D$59,1))</f>
        <v>0</v>
      </c>
      <c r="D46" s="436">
        <f>SUMIFS('EPA Export Aggregation'!G:G,'EPA Export Aggregation'!$A:$A,$B46,'EPA Export Aggregation'!$D:$D,$A$1)*IF($A46="CH4",About!$D$58,IF($A46="N2O",About!$D$59,1))</f>
        <v>0</v>
      </c>
      <c r="E46" s="436">
        <f>SUMIFS('EPA Export Aggregation'!H:H,'EPA Export Aggregation'!$A:$A,$B46,'EPA Export Aggregation'!$D:$D,$A$1)*IF($A46="CH4",About!$D$58,IF($A46="N2O",About!$D$59,1))</f>
        <v>0</v>
      </c>
      <c r="F46" s="436">
        <f>SUMIFS('EPA Export Aggregation'!I:I,'EPA Export Aggregation'!$A:$A,$B46,'EPA Export Aggregation'!$D:$D,$A$1)*IF($A46="CH4",About!$D$58,IF($A46="N2O",About!$D$59,1))</f>
        <v>0</v>
      </c>
      <c r="G46" s="436">
        <f>SUMIFS('EPA Export Aggregation'!J:J,'EPA Export Aggregation'!$A:$A,$B46,'EPA Export Aggregation'!$D:$D,$A$1)*IF($A46="CH4",About!$D$58,IF($A46="N2O",About!$D$59,1))</f>
        <v>0</v>
      </c>
      <c r="H46" s="436">
        <f>SUMIFS('EPA Export Aggregation'!K:K,'EPA Export Aggregation'!$A:$A,$B46,'EPA Export Aggregation'!$D:$D,$A$1)*IF($A46="CH4",About!$D$58,IF($A46="N2O",About!$D$59,1))</f>
        <v>0</v>
      </c>
      <c r="I46" s="436">
        <f>SUMIFS('EPA Export Aggregation'!L:L,'EPA Export Aggregation'!$A:$A,$B46,'EPA Export Aggregation'!$D:$D,$A$1)*IF($A46="CH4",About!$D$58,IF($A46="N2O",About!$D$59,1))</f>
        <v>0</v>
      </c>
      <c r="J46" s="436">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2236</v>
      </c>
      <c r="B47" s="408" t="s">
        <v>4206</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2236</v>
      </c>
      <c r="B48" s="408" t="s">
        <v>4212</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2236</v>
      </c>
      <c r="B49" s="408" t="s">
        <v>4220</v>
      </c>
      <c r="C49" s="436">
        <f>SUMIFS('EPA Export Aggregation'!F:F,'EPA Export Aggregation'!$A:$A,$B49,'EPA Export Aggregation'!$D:$D,$A$1)*IF($A49="CH4",About!$D$58,IF($A49="N2O",About!$D$59,1))</f>
        <v>0</v>
      </c>
      <c r="D49" s="436">
        <f>SUMIFS('EPA Export Aggregation'!G:G,'EPA Export Aggregation'!$A:$A,$B49,'EPA Export Aggregation'!$D:$D,$A$1)*IF($A49="CH4",About!$D$58,IF($A49="N2O",About!$D$59,1))</f>
        <v>0</v>
      </c>
      <c r="E49" s="436">
        <f>SUMIFS('EPA Export Aggregation'!H:H,'EPA Export Aggregation'!$A:$A,$B49,'EPA Export Aggregation'!$D:$D,$A$1)*IF($A49="CH4",About!$D$58,IF($A49="N2O",About!$D$59,1))</f>
        <v>0</v>
      </c>
      <c r="F49" s="436">
        <f>SUMIFS('EPA Export Aggregation'!I:I,'EPA Export Aggregation'!$A:$A,$B49,'EPA Export Aggregation'!$D:$D,$A$1)*IF($A49="CH4",About!$D$58,IF($A49="N2O",About!$D$59,1))</f>
        <v>0</v>
      </c>
      <c r="G49" s="436">
        <f>SUMIFS('EPA Export Aggregation'!J:J,'EPA Export Aggregation'!$A:$A,$B49,'EPA Export Aggregation'!$D:$D,$A$1)*IF($A49="CH4",About!$D$58,IF($A49="N2O",About!$D$59,1))</f>
        <v>0</v>
      </c>
      <c r="H49" s="436">
        <f>SUMIFS('EPA Export Aggregation'!K:K,'EPA Export Aggregation'!$A:$A,$B49,'EPA Export Aggregation'!$D:$D,$A$1)*IF($A49="CH4",About!$D$58,IF($A49="N2O",About!$D$59,1))</f>
        <v>0</v>
      </c>
      <c r="I49" s="436">
        <f>SUMIFS('EPA Export Aggregation'!L:L,'EPA Export Aggregation'!$A:$A,$B49,'EPA Export Aggregation'!$D:$D,$A$1)*IF($A49="CH4",About!$D$58,IF($A49="N2O",About!$D$59,1))</f>
        <v>0</v>
      </c>
      <c r="J49" s="436">
        <f>SUMIFS('EPA Export Aggregation'!M:M,'EPA Export Aggregation'!$A:$A,$B49,'EPA Export Aggregation'!$D:$D,$A$1)*IF($A49="CH4",About!$D$58,IF($A49="N2O",About!$D$59,1))</f>
        <v>0</v>
      </c>
      <c r="K49" s="436">
        <f>SUMIFS('EPA Export Aggregation'!N:N,'EPA Export Aggregation'!$A:$A,$B49,'EPA Export Aggregation'!$D:$D,$A$1)*IF($A49="CH4",About!$D$58,IF($A49="N2O",About!$D$59,1))</f>
        <v>0</v>
      </c>
      <c r="L49" s="436">
        <f>SUMIFS('EPA Export Aggregation'!O:O,'EPA Export Aggregation'!$A:$A,$B49,'EPA Export Aggregation'!$D:$D,$A$1)*IF($A49="CH4",About!$D$58,IF($A49="N2O",About!$D$59,1))</f>
        <v>0</v>
      </c>
      <c r="M49" s="436">
        <f>SUMIFS('EPA Export Aggregation'!P:P,'EPA Export Aggregation'!$A:$A,$B49,'EPA Export Aggregation'!$D:$D,$A$1)*IF($A49="CH4",About!$D$58,IF($A49="N2O",About!$D$59,1))</f>
        <v>0</v>
      </c>
      <c r="N49" s="436">
        <f>SUMIFS('EPA Export Aggregation'!Q:Q,'EPA Export Aggregation'!$A:$A,$B49,'EPA Export Aggregation'!$D:$D,$A$1)*IF($A49="CH4",About!$D$58,IF($A49="N2O",About!$D$59,1))</f>
        <v>0</v>
      </c>
      <c r="O49" s="436">
        <f>SUMIFS('EPA Export Aggregation'!R:R,'EPA Export Aggregation'!$A:$A,$B49,'EPA Export Aggregation'!$D:$D,$A$1)*IF($A49="CH4",About!$D$58,IF($A49="N2O",About!$D$59,1))</f>
        <v>0</v>
      </c>
      <c r="P49" s="436">
        <f>SUMIFS('EPA Export Aggregation'!S:S,'EPA Export Aggregation'!$A:$A,$B49,'EPA Export Aggregation'!$D:$D,$A$1)*IF($A49="CH4",About!$D$58,IF($A49="N2O",About!$D$59,1))</f>
        <v>0</v>
      </c>
      <c r="Q49" s="436">
        <f>SUMIFS('EPA Export Aggregation'!T:T,'EPA Export Aggregation'!$A:$A,$B49,'EPA Export Aggregation'!$D:$D,$A$1)*IF($A49="CH4",About!$D$58,IF($A49="N2O",About!$D$59,1))</f>
        <v>0</v>
      </c>
      <c r="R49" s="436">
        <f>SUMIFS('EPA Export Aggregation'!U:U,'EPA Export Aggregation'!$A:$A,$B49,'EPA Export Aggregation'!$D:$D,$A$1)*IF($A49="CH4",About!$D$58,IF($A49="N2O",About!$D$59,1))</f>
        <v>0</v>
      </c>
      <c r="S49" s="436">
        <f>SUMIFS('EPA Export Aggregation'!V:V,'EPA Export Aggregation'!$A:$A,$B49,'EPA Export Aggregation'!$D:$D,$A$1)*IF($A49="CH4",About!$D$58,IF($A49="N2O",About!$D$59,1))</f>
        <v>0</v>
      </c>
      <c r="T49" s="436">
        <f>SUMIFS('EPA Export Aggregation'!W:W,'EPA Export Aggregation'!$A:$A,$B49,'EPA Export Aggregation'!$D:$D,$A$1)*IF($A49="CH4",About!$D$58,IF($A49="N2O",About!$D$59,1))</f>
        <v>0</v>
      </c>
      <c r="U49" s="436">
        <f>SUMIFS('EPA Export Aggregation'!X:X,'EPA Export Aggregation'!$A:$A,$B49,'EPA Export Aggregation'!$D:$D,$A$1)*IF($A49="CH4",About!$D$58,IF($A49="N2O",About!$D$59,1))</f>
        <v>0</v>
      </c>
      <c r="V49" s="436">
        <f>SUMIFS('EPA Export Aggregation'!Y:Y,'EPA Export Aggregation'!$A:$A,$B49,'EPA Export Aggregation'!$D:$D,$A$1)*IF($A49="CH4",About!$D$58,IF($A49="N2O",About!$D$59,1))</f>
        <v>0</v>
      </c>
      <c r="W49" s="436">
        <f>SUMIFS('EPA Export Aggregation'!Z:Z,'EPA Export Aggregation'!$A:$A,$B49,'EPA Export Aggregation'!$D:$D,$A$1)*IF($A49="CH4",About!$D$58,IF($A49="N2O",About!$D$59,1))</f>
        <v>0</v>
      </c>
      <c r="X49" s="436">
        <f>SUMIFS('EPA Export Aggregation'!AA:AA,'EPA Export Aggregation'!$A:$A,$B49,'EPA Export Aggregation'!$D:$D,$A$1)*IF($A49="CH4",About!$D$58,IF($A49="N2O",About!$D$59,1))</f>
        <v>0</v>
      </c>
      <c r="Y49" s="436">
        <f>SUMIFS('EPA Export Aggregation'!AB:AB,'EPA Export Aggregation'!$A:$A,$B49,'EPA Export Aggregation'!$D:$D,$A$1)*IF($A49="CH4",About!$D$58,IF($A49="N2O",About!$D$59,1))</f>
        <v>0</v>
      </c>
      <c r="Z49" s="436">
        <f>SUMIFS('EPA Export Aggregation'!AC:AC,'EPA Export Aggregation'!$A:$A,$B49,'EPA Export Aggregation'!$D:$D,$A$1)*IF($A49="CH4",About!$D$58,IF($A49="N2O",About!$D$59,1))</f>
        <v>0</v>
      </c>
      <c r="AA49" s="436">
        <f>SUMIFS('EPA Export Aggregation'!AD:AD,'EPA Export Aggregation'!$A:$A,$B49,'EPA Export Aggregation'!$D:$D,$A$1)*IF($A49="CH4",About!$D$58,IF($A49="N2O",About!$D$59,1))</f>
        <v>0</v>
      </c>
      <c r="AB49" s="436">
        <f>SUMIFS('EPA Export Aggregation'!AE:AE,'EPA Export Aggregation'!$A:$A,$B49,'EPA Export Aggregation'!$D:$D,$A$1)*IF($A49="CH4",About!$D$58,IF($A49="N2O",About!$D$59,1))</f>
        <v>0</v>
      </c>
      <c r="AC49" s="436">
        <f>SUMIFS('EPA Export Aggregation'!AF:AF,'EPA Export Aggregation'!$A:$A,$B49,'EPA Export Aggregation'!$D:$D,$A$1)*IF($A49="CH4",About!$D$58,IF($A49="N2O",About!$D$59,1))</f>
        <v>0</v>
      </c>
      <c r="AD49" s="436">
        <f>SUMIFS('EPA Export Aggregation'!AG:AG,'EPA Export Aggregation'!$A:$A,$B49,'EPA Export Aggregation'!$D:$D,$A$1)*IF($A49="CH4",About!$D$58,IF($A49="N2O",About!$D$59,1))</f>
        <v>0</v>
      </c>
      <c r="AE49" s="436">
        <f>SUMIFS('EPA Export Aggregation'!AH:AH,'EPA Export Aggregation'!$A:$A,$B49,'EPA Export Aggregation'!$D:$D,$A$1)*IF($A49="CH4",About!$D$58,IF($A49="N2O",About!$D$59,1))</f>
        <v>0</v>
      </c>
      <c r="AF49" s="436">
        <f>SUMIFS('EPA Export Aggregation'!AI:AI,'EPA Export Aggregation'!$A:$A,$B49,'EPA Export Aggregation'!$D:$D,$A$1)*IF($A49="CH4",About!$D$58,IF($A49="N2O",About!$D$59,1))</f>
        <v>0</v>
      </c>
      <c r="AG49" s="436">
        <f>SUMIFS('EPA Export Aggregation'!AJ:AJ,'EPA Export Aggregation'!$A:$A,$B49,'EPA Export Aggregation'!$D:$D,$A$1)*IF($A49="CH4",About!$D$58,IF($A49="N2O",About!$D$59,1))</f>
        <v>0</v>
      </c>
      <c r="AH49" s="436">
        <f>SUMIFS('EPA Export Aggregation'!AK:AK,'EPA Export Aggregation'!$A:$A,$B49,'EPA Export Aggregation'!$D:$D,$A$1)*IF($A49="CH4",About!$D$58,IF($A49="N2O",About!$D$59,1))</f>
        <v>0</v>
      </c>
    </row>
    <row r="50" spans="1:34" x14ac:dyDescent="0.25">
      <c r="A50" s="435" t="s">
        <v>2236</v>
      </c>
      <c r="B50" s="408" t="s">
        <v>4232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2236</v>
      </c>
      <c r="B51" s="408" t="s">
        <v>4210</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2236</v>
      </c>
      <c r="B52" s="408" t="s">
        <v>4218</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2236</v>
      </c>
      <c r="B53" s="408" t="s">
        <v>4230</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2236</v>
      </c>
      <c r="B54" s="408" t="s">
        <v>4242</v>
      </c>
      <c r="C54" s="436">
        <f>SUMIFS('EPA Export Aggregation'!F:F,'EPA Export Aggregation'!$A:$A,$B54,'EPA Export Aggregation'!$D:$D,$A$1)*IF($A54="CH4",About!$D$58,IF($A54="N2O",About!$D$59,1))</f>
        <v>0</v>
      </c>
      <c r="D54" s="436">
        <f>SUMIFS('EPA Export Aggregation'!G:G,'EPA Export Aggregation'!$A:$A,$B54,'EPA Export Aggregation'!$D:$D,$A$1)*IF($A54="CH4",About!$D$58,IF($A54="N2O",About!$D$59,1))</f>
        <v>0</v>
      </c>
      <c r="E54" s="436">
        <f>SUMIFS('EPA Export Aggregation'!H:H,'EPA Export Aggregation'!$A:$A,$B54,'EPA Export Aggregation'!$D:$D,$A$1)*IF($A54="CH4",About!$D$58,IF($A54="N2O",About!$D$59,1))</f>
        <v>0</v>
      </c>
      <c r="F54" s="436">
        <f>SUMIFS('EPA Export Aggregation'!I:I,'EPA Export Aggregation'!$A:$A,$B54,'EPA Export Aggregation'!$D:$D,$A$1)*IF($A54="CH4",About!$D$58,IF($A54="N2O",About!$D$59,1))</f>
        <v>0</v>
      </c>
      <c r="G54" s="436">
        <f>SUMIFS('EPA Export Aggregation'!J:J,'EPA Export Aggregation'!$A:$A,$B54,'EPA Export Aggregation'!$D:$D,$A$1)*IF($A54="CH4",About!$D$58,IF($A54="N2O",About!$D$59,1))</f>
        <v>0</v>
      </c>
      <c r="H54" s="436">
        <f>SUMIFS('EPA Export Aggregation'!K:K,'EPA Export Aggregation'!$A:$A,$B54,'EPA Export Aggregation'!$D:$D,$A$1)*IF($A54="CH4",About!$D$58,IF($A54="N2O",About!$D$59,1))</f>
        <v>0</v>
      </c>
      <c r="I54" s="436">
        <f>SUMIFS('EPA Export Aggregation'!L:L,'EPA Export Aggregation'!$A:$A,$B54,'EPA Export Aggregation'!$D:$D,$A$1)*IF($A54="CH4",About!$D$58,IF($A54="N2O",About!$D$59,1))</f>
        <v>0</v>
      </c>
      <c r="J54" s="436">
        <f>SUMIFS('EPA Export Aggregation'!M:M,'EPA Export Aggregation'!$A:$A,$B54,'EPA Export Aggregation'!$D:$D,$A$1)*IF($A54="CH4",About!$D$58,IF($A54="N2O",About!$D$59,1))</f>
        <v>0</v>
      </c>
      <c r="K54" s="436">
        <f>SUMIFS('EPA Export Aggregation'!N:N,'EPA Export Aggregation'!$A:$A,$B54,'EPA Export Aggregation'!$D:$D,$A$1)*IF($A54="CH4",About!$D$58,IF($A54="N2O",About!$D$59,1))</f>
        <v>0</v>
      </c>
      <c r="L54" s="436">
        <f>SUMIFS('EPA Export Aggregation'!O:O,'EPA Export Aggregation'!$A:$A,$B54,'EPA Export Aggregation'!$D:$D,$A$1)*IF($A54="CH4",About!$D$58,IF($A54="N2O",About!$D$59,1))</f>
        <v>0</v>
      </c>
      <c r="M54" s="436">
        <f>SUMIFS('EPA Export Aggregation'!P:P,'EPA Export Aggregation'!$A:$A,$B54,'EPA Export Aggregation'!$D:$D,$A$1)*IF($A54="CH4",About!$D$58,IF($A54="N2O",About!$D$59,1))</f>
        <v>0</v>
      </c>
      <c r="N54" s="436">
        <f>SUMIFS('EPA Export Aggregation'!Q:Q,'EPA Export Aggregation'!$A:$A,$B54,'EPA Export Aggregation'!$D:$D,$A$1)*IF($A54="CH4",About!$D$58,IF($A54="N2O",About!$D$59,1))</f>
        <v>0</v>
      </c>
      <c r="O54" s="436">
        <f>SUMIFS('EPA Export Aggregation'!R:R,'EPA Export Aggregation'!$A:$A,$B54,'EPA Export Aggregation'!$D:$D,$A$1)*IF($A54="CH4",About!$D$58,IF($A54="N2O",About!$D$59,1))</f>
        <v>0</v>
      </c>
      <c r="P54" s="436">
        <f>SUMIFS('EPA Export Aggregation'!S:S,'EPA Export Aggregation'!$A:$A,$B54,'EPA Export Aggregation'!$D:$D,$A$1)*IF($A54="CH4",About!$D$58,IF($A54="N2O",About!$D$59,1))</f>
        <v>0</v>
      </c>
      <c r="Q54" s="436">
        <f>SUMIFS('EPA Export Aggregation'!T:T,'EPA Export Aggregation'!$A:$A,$B54,'EPA Export Aggregation'!$D:$D,$A$1)*IF($A54="CH4",About!$D$58,IF($A54="N2O",About!$D$59,1))</f>
        <v>0</v>
      </c>
      <c r="R54" s="436">
        <f>SUMIFS('EPA Export Aggregation'!U:U,'EPA Export Aggregation'!$A:$A,$B54,'EPA Export Aggregation'!$D:$D,$A$1)*IF($A54="CH4",About!$D$58,IF($A54="N2O",About!$D$59,1))</f>
        <v>0</v>
      </c>
      <c r="S54" s="436">
        <f>SUMIFS('EPA Export Aggregation'!V:V,'EPA Export Aggregation'!$A:$A,$B54,'EPA Export Aggregation'!$D:$D,$A$1)*IF($A54="CH4",About!$D$58,IF($A54="N2O",About!$D$59,1))</f>
        <v>0</v>
      </c>
      <c r="T54" s="436">
        <f>SUMIFS('EPA Export Aggregation'!W:W,'EPA Export Aggregation'!$A:$A,$B54,'EPA Export Aggregation'!$D:$D,$A$1)*IF($A54="CH4",About!$D$58,IF($A54="N2O",About!$D$59,1))</f>
        <v>0</v>
      </c>
      <c r="U54" s="436">
        <f>SUMIFS('EPA Export Aggregation'!X:X,'EPA Export Aggregation'!$A:$A,$B54,'EPA Export Aggregation'!$D:$D,$A$1)*IF($A54="CH4",About!$D$58,IF($A54="N2O",About!$D$59,1))</f>
        <v>0</v>
      </c>
      <c r="V54" s="436">
        <f>SUMIFS('EPA Export Aggregation'!Y:Y,'EPA Export Aggregation'!$A:$A,$B54,'EPA Export Aggregation'!$D:$D,$A$1)*IF($A54="CH4",About!$D$58,IF($A54="N2O",About!$D$59,1))</f>
        <v>0</v>
      </c>
      <c r="W54" s="436">
        <f>SUMIFS('EPA Export Aggregation'!Z:Z,'EPA Export Aggregation'!$A:$A,$B54,'EPA Export Aggregation'!$D:$D,$A$1)*IF($A54="CH4",About!$D$58,IF($A54="N2O",About!$D$59,1))</f>
        <v>0</v>
      </c>
      <c r="X54" s="436">
        <f>SUMIFS('EPA Export Aggregation'!AA:AA,'EPA Export Aggregation'!$A:$A,$B54,'EPA Export Aggregation'!$D:$D,$A$1)*IF($A54="CH4",About!$D$58,IF($A54="N2O",About!$D$59,1))</f>
        <v>0</v>
      </c>
      <c r="Y54" s="436">
        <f>SUMIFS('EPA Export Aggregation'!AB:AB,'EPA Export Aggregation'!$A:$A,$B54,'EPA Export Aggregation'!$D:$D,$A$1)*IF($A54="CH4",About!$D$58,IF($A54="N2O",About!$D$59,1))</f>
        <v>0</v>
      </c>
      <c r="Z54" s="436">
        <f>SUMIFS('EPA Export Aggregation'!AC:AC,'EPA Export Aggregation'!$A:$A,$B54,'EPA Export Aggregation'!$D:$D,$A$1)*IF($A54="CH4",About!$D$58,IF($A54="N2O",About!$D$59,1))</f>
        <v>0</v>
      </c>
      <c r="AA54" s="436">
        <f>SUMIFS('EPA Export Aggregation'!AD:AD,'EPA Export Aggregation'!$A:$A,$B54,'EPA Export Aggregation'!$D:$D,$A$1)*IF($A54="CH4",About!$D$58,IF($A54="N2O",About!$D$59,1))</f>
        <v>0</v>
      </c>
      <c r="AB54" s="436">
        <f>SUMIFS('EPA Export Aggregation'!AE:AE,'EPA Export Aggregation'!$A:$A,$B54,'EPA Export Aggregation'!$D:$D,$A$1)*IF($A54="CH4",About!$D$58,IF($A54="N2O",About!$D$59,1))</f>
        <v>0</v>
      </c>
      <c r="AC54" s="436">
        <f>SUMIFS('EPA Export Aggregation'!AF:AF,'EPA Export Aggregation'!$A:$A,$B54,'EPA Export Aggregation'!$D:$D,$A$1)*IF($A54="CH4",About!$D$58,IF($A54="N2O",About!$D$59,1))</f>
        <v>0</v>
      </c>
      <c r="AD54" s="436">
        <f>SUMIFS('EPA Export Aggregation'!AG:AG,'EPA Export Aggregation'!$A:$A,$B54,'EPA Export Aggregation'!$D:$D,$A$1)*IF($A54="CH4",About!$D$58,IF($A54="N2O",About!$D$59,1))</f>
        <v>0</v>
      </c>
      <c r="AE54" s="436">
        <f>SUMIFS('EPA Export Aggregation'!AH:AH,'EPA Export Aggregation'!$A:$A,$B54,'EPA Export Aggregation'!$D:$D,$A$1)*IF($A54="CH4",About!$D$58,IF($A54="N2O",About!$D$59,1))</f>
        <v>0</v>
      </c>
      <c r="AF54" s="436">
        <f>SUMIFS('EPA Export Aggregation'!AI:AI,'EPA Export Aggregation'!$A:$A,$B54,'EPA Export Aggregation'!$D:$D,$A$1)*IF($A54="CH4",About!$D$58,IF($A54="N2O",About!$D$59,1))</f>
        <v>0</v>
      </c>
      <c r="AG54" s="436">
        <f>SUMIFS('EPA Export Aggregation'!AJ:AJ,'EPA Export Aggregation'!$A:$A,$B54,'EPA Export Aggregation'!$D:$D,$A$1)*IF($A54="CH4",About!$D$58,IF($A54="N2O",About!$D$59,1))</f>
        <v>0</v>
      </c>
      <c r="AH54" s="436">
        <f>SUMIFS('EPA Export Aggregation'!AK:AK,'EPA Export Aggregation'!$A:$A,$B54,'EPA Export Aggregation'!$D:$D,$A$1)*IF($A54="CH4",About!$D$58,IF($A54="N2O",About!$D$59,1))</f>
        <v>0</v>
      </c>
    </row>
    <row r="55" spans="1:34" x14ac:dyDescent="0.25">
      <c r="A55" s="435" t="s">
        <v>2236</v>
      </c>
      <c r="B55" s="408" t="s">
        <v>4244</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08" t="s">
        <v>4332</v>
      </c>
      <c r="C56" s="436">
        <f>SUMIFS('EPA Export Aggregation'!F:F,'EPA Export Aggregation'!$A:$A,$B56,'EPA Export Aggregation'!$D:$D,$A$1)*IF($A56="CH4",About!$D$58,IF($A56="N2O",About!$D$59,1))</f>
        <v>0</v>
      </c>
      <c r="D56" s="436">
        <f>SUMIFS('EPA Export Aggregation'!G:G,'EPA Export Aggregation'!$A:$A,$B56,'EPA Export Aggregation'!$D:$D,$A$1)*IF($A56="CH4",About!$D$58,IF($A56="N2O",About!$D$59,1))</f>
        <v>0</v>
      </c>
      <c r="E56" s="436">
        <f>SUMIFS('EPA Export Aggregation'!H:H,'EPA Export Aggregation'!$A:$A,$B56,'EPA Export Aggregation'!$D:$D,$A$1)*IF($A56="CH4",About!$D$58,IF($A56="N2O",About!$D$59,1))</f>
        <v>0</v>
      </c>
      <c r="F56" s="436">
        <f>SUMIFS('EPA Export Aggregation'!I:I,'EPA Export Aggregation'!$A:$A,$B56,'EPA Export Aggregation'!$D:$D,$A$1)*IF($A56="CH4",About!$D$58,IF($A56="N2O",About!$D$59,1))</f>
        <v>0</v>
      </c>
      <c r="G56" s="436">
        <f>SUMIFS('EPA Export Aggregation'!J:J,'EPA Export Aggregation'!$A:$A,$B56,'EPA Export Aggregation'!$D:$D,$A$1)*IF($A56="CH4",About!$D$58,IF($A56="N2O",About!$D$59,1))</f>
        <v>0</v>
      </c>
      <c r="H56" s="436">
        <f>SUMIFS('EPA Export Aggregation'!K:K,'EPA Export Aggregation'!$A:$A,$B56,'EPA Export Aggregation'!$D:$D,$A$1)*IF($A56="CH4",About!$D$58,IF($A56="N2O",About!$D$59,1))</f>
        <v>0</v>
      </c>
      <c r="I56" s="436">
        <f>SUMIFS('EPA Export Aggregation'!L:L,'EPA Export Aggregation'!$A:$A,$B56,'EPA Export Aggregation'!$D:$D,$A$1)*IF($A56="CH4",About!$D$58,IF($A56="N2O",About!$D$59,1))</f>
        <v>0</v>
      </c>
      <c r="J56" s="436">
        <f>SUMIFS('EPA Export Aggregation'!M:M,'EPA Export Aggregation'!$A:$A,$B56,'EPA Export Aggregation'!$D:$D,$A$1)*IF($A56="CH4",About!$D$58,IF($A56="N2O",About!$D$59,1))</f>
        <v>0</v>
      </c>
      <c r="K56" s="436">
        <f>SUMIFS('EPA Export Aggregation'!N:N,'EPA Export Aggregation'!$A:$A,$B56,'EPA Export Aggregation'!$D:$D,$A$1)*IF($A56="CH4",About!$D$58,IF($A56="N2O",About!$D$59,1))</f>
        <v>0</v>
      </c>
      <c r="L56" s="436">
        <f>SUMIFS('EPA Export Aggregation'!O:O,'EPA Export Aggregation'!$A:$A,$B56,'EPA Export Aggregation'!$D:$D,$A$1)*IF($A56="CH4",About!$D$58,IF($A56="N2O",About!$D$59,1))</f>
        <v>0</v>
      </c>
      <c r="M56" s="436">
        <f>SUMIFS('EPA Export Aggregation'!P:P,'EPA Export Aggregation'!$A:$A,$B56,'EPA Export Aggregation'!$D:$D,$A$1)*IF($A56="CH4",About!$D$58,IF($A56="N2O",About!$D$59,1))</f>
        <v>0</v>
      </c>
      <c r="N56" s="436">
        <f>SUMIFS('EPA Export Aggregation'!Q:Q,'EPA Export Aggregation'!$A:$A,$B56,'EPA Export Aggregation'!$D:$D,$A$1)*IF($A56="CH4",About!$D$58,IF($A56="N2O",About!$D$59,1))</f>
        <v>0</v>
      </c>
      <c r="O56" s="436">
        <f>SUMIFS('EPA Export Aggregation'!R:R,'EPA Export Aggregation'!$A:$A,$B56,'EPA Export Aggregation'!$D:$D,$A$1)*IF($A56="CH4",About!$D$58,IF($A56="N2O",About!$D$59,1))</f>
        <v>0</v>
      </c>
      <c r="P56" s="436">
        <f>SUMIFS('EPA Export Aggregation'!S:S,'EPA Export Aggregation'!$A:$A,$B56,'EPA Export Aggregation'!$D:$D,$A$1)*IF($A56="CH4",About!$D$58,IF($A56="N2O",About!$D$59,1))</f>
        <v>0</v>
      </c>
      <c r="Q56" s="436">
        <f>SUMIFS('EPA Export Aggregation'!T:T,'EPA Export Aggregation'!$A:$A,$B56,'EPA Export Aggregation'!$D:$D,$A$1)*IF($A56="CH4",About!$D$58,IF($A56="N2O",About!$D$59,1))</f>
        <v>0</v>
      </c>
      <c r="R56" s="436">
        <f>SUMIFS('EPA Export Aggregation'!U:U,'EPA Export Aggregation'!$A:$A,$B56,'EPA Export Aggregation'!$D:$D,$A$1)*IF($A56="CH4",About!$D$58,IF($A56="N2O",About!$D$59,1))</f>
        <v>0</v>
      </c>
      <c r="S56" s="436">
        <f>SUMIFS('EPA Export Aggregation'!V:V,'EPA Export Aggregation'!$A:$A,$B56,'EPA Export Aggregation'!$D:$D,$A$1)*IF($A56="CH4",About!$D$58,IF($A56="N2O",About!$D$59,1))</f>
        <v>0</v>
      </c>
      <c r="T56" s="436">
        <f>SUMIFS('EPA Export Aggregation'!W:W,'EPA Export Aggregation'!$A:$A,$B56,'EPA Export Aggregation'!$D:$D,$A$1)*IF($A56="CH4",About!$D$58,IF($A56="N2O",About!$D$59,1))</f>
        <v>0</v>
      </c>
      <c r="U56" s="436">
        <f>SUMIFS('EPA Export Aggregation'!X:X,'EPA Export Aggregation'!$A:$A,$B56,'EPA Export Aggregation'!$D:$D,$A$1)*IF($A56="CH4",About!$D$58,IF($A56="N2O",About!$D$59,1))</f>
        <v>0</v>
      </c>
      <c r="V56" s="436">
        <f>SUMIFS('EPA Export Aggregation'!Y:Y,'EPA Export Aggregation'!$A:$A,$B56,'EPA Export Aggregation'!$D:$D,$A$1)*IF($A56="CH4",About!$D$58,IF($A56="N2O",About!$D$59,1))</f>
        <v>0</v>
      </c>
      <c r="W56" s="436">
        <f>SUMIFS('EPA Export Aggregation'!Z:Z,'EPA Export Aggregation'!$A:$A,$B56,'EPA Export Aggregation'!$D:$D,$A$1)*IF($A56="CH4",About!$D$58,IF($A56="N2O",About!$D$59,1))</f>
        <v>0</v>
      </c>
      <c r="X56" s="436">
        <f>SUMIFS('EPA Export Aggregation'!AA:AA,'EPA Export Aggregation'!$A:$A,$B56,'EPA Export Aggregation'!$D:$D,$A$1)*IF($A56="CH4",About!$D$58,IF($A56="N2O",About!$D$59,1))</f>
        <v>0</v>
      </c>
      <c r="Y56" s="436">
        <f>SUMIFS('EPA Export Aggregation'!AB:AB,'EPA Export Aggregation'!$A:$A,$B56,'EPA Export Aggregation'!$D:$D,$A$1)*IF($A56="CH4",About!$D$58,IF($A56="N2O",About!$D$59,1))</f>
        <v>0</v>
      </c>
      <c r="Z56" s="436">
        <f>SUMIFS('EPA Export Aggregation'!AC:AC,'EPA Export Aggregation'!$A:$A,$B56,'EPA Export Aggregation'!$D:$D,$A$1)*IF($A56="CH4",About!$D$58,IF($A56="N2O",About!$D$59,1))</f>
        <v>0</v>
      </c>
      <c r="AA56" s="436">
        <f>SUMIFS('EPA Export Aggregation'!AD:AD,'EPA Export Aggregation'!$A:$A,$B56,'EPA Export Aggregation'!$D:$D,$A$1)*IF($A56="CH4",About!$D$58,IF($A56="N2O",About!$D$59,1))</f>
        <v>0</v>
      </c>
      <c r="AB56" s="436">
        <f>SUMIFS('EPA Export Aggregation'!AE:AE,'EPA Export Aggregation'!$A:$A,$B56,'EPA Export Aggregation'!$D:$D,$A$1)*IF($A56="CH4",About!$D$58,IF($A56="N2O",About!$D$59,1))</f>
        <v>0</v>
      </c>
      <c r="AC56" s="436">
        <f>SUMIFS('EPA Export Aggregation'!AF:AF,'EPA Export Aggregation'!$A:$A,$B56,'EPA Export Aggregation'!$D:$D,$A$1)*IF($A56="CH4",About!$D$58,IF($A56="N2O",About!$D$59,1))</f>
        <v>0</v>
      </c>
      <c r="AD56" s="436">
        <f>SUMIFS('EPA Export Aggregation'!AG:AG,'EPA Export Aggregation'!$A:$A,$B56,'EPA Export Aggregation'!$D:$D,$A$1)*IF($A56="CH4",About!$D$58,IF($A56="N2O",About!$D$59,1))</f>
        <v>0</v>
      </c>
      <c r="AE56" s="436">
        <f>SUMIFS('EPA Export Aggregation'!AH:AH,'EPA Export Aggregation'!$A:$A,$B56,'EPA Export Aggregation'!$D:$D,$A$1)*IF($A56="CH4",About!$D$58,IF($A56="N2O",About!$D$59,1))</f>
        <v>0</v>
      </c>
      <c r="AF56" s="436">
        <f>SUMIFS('EPA Export Aggregation'!AI:AI,'EPA Export Aggregation'!$A:$A,$B56,'EPA Export Aggregation'!$D:$D,$A$1)*IF($A56="CH4",About!$D$58,IF($A56="N2O",About!$D$59,1))</f>
        <v>0</v>
      </c>
      <c r="AG56" s="436">
        <f>SUMIFS('EPA Export Aggregation'!AJ:AJ,'EPA Export Aggregation'!$A:$A,$B56,'EPA Export Aggregation'!$D:$D,$A$1)*IF($A56="CH4",About!$D$58,IF($A56="N2O",About!$D$59,1))</f>
        <v>0</v>
      </c>
      <c r="AH56" s="436">
        <f>SUMIFS('EPA Export Aggregation'!AK:AK,'EPA Export Aggregation'!$A:$A,$B56,'EPA Export Aggregation'!$D:$D,$A$1)*IF($A56="CH4",About!$D$58,IF($A56="N2O",About!$D$59,1))</f>
        <v>0</v>
      </c>
    </row>
    <row r="57" spans="1:34" x14ac:dyDescent="0.25">
      <c r="A57" s="435" t="s">
        <v>2238</v>
      </c>
      <c r="B57" s="408" t="s">
        <v>4250</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2238</v>
      </c>
      <c r="B58" s="408" t="s">
        <v>4255</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2238</v>
      </c>
      <c r="B59" s="408" t="s">
        <v>4256</v>
      </c>
      <c r="C59" s="436">
        <f>SUMIFS('EPA Export Aggregation'!F:F,'EPA Export Aggregation'!$A:$A,$B59,'EPA Export Aggregation'!$D:$D,$A$1)*IF($A59="CH4",About!$D$58,IF($A59="N2O",About!$D$59,1))</f>
        <v>0</v>
      </c>
      <c r="D59" s="436">
        <f>SUMIFS('EPA Export Aggregation'!G:G,'EPA Export Aggregation'!$A:$A,$B59,'EPA Export Aggregation'!$D:$D,$A$1)*IF($A59="CH4",About!$D$58,IF($A59="N2O",About!$D$59,1))</f>
        <v>0</v>
      </c>
      <c r="E59" s="436">
        <f>SUMIFS('EPA Export Aggregation'!H:H,'EPA Export Aggregation'!$A:$A,$B59,'EPA Export Aggregation'!$D:$D,$A$1)*IF($A59="CH4",About!$D$58,IF($A59="N2O",About!$D$59,1))</f>
        <v>0</v>
      </c>
      <c r="F59" s="436">
        <f>SUMIFS('EPA Export Aggregation'!I:I,'EPA Export Aggregation'!$A:$A,$B59,'EPA Export Aggregation'!$D:$D,$A$1)*IF($A59="CH4",About!$D$58,IF($A59="N2O",About!$D$59,1))</f>
        <v>0</v>
      </c>
      <c r="G59" s="436">
        <f>SUMIFS('EPA Export Aggregation'!J:J,'EPA Export Aggregation'!$A:$A,$B59,'EPA Export Aggregation'!$D:$D,$A$1)*IF($A59="CH4",About!$D$58,IF($A59="N2O",About!$D$59,1))</f>
        <v>0</v>
      </c>
      <c r="H59" s="436">
        <f>SUMIFS('EPA Export Aggregation'!K:K,'EPA Export Aggregation'!$A:$A,$B59,'EPA Export Aggregation'!$D:$D,$A$1)*IF($A59="CH4",About!$D$58,IF($A59="N2O",About!$D$59,1))</f>
        <v>0</v>
      </c>
      <c r="I59" s="436">
        <f>SUMIFS('EPA Export Aggregation'!L:L,'EPA Export Aggregation'!$A:$A,$B59,'EPA Export Aggregation'!$D:$D,$A$1)*IF($A59="CH4",About!$D$58,IF($A59="N2O",About!$D$59,1))</f>
        <v>0</v>
      </c>
      <c r="J59" s="436">
        <f>SUMIFS('EPA Export Aggregation'!M:M,'EPA Export Aggregation'!$A:$A,$B59,'EPA Export Aggregation'!$D:$D,$A$1)*IF($A59="CH4",About!$D$58,IF($A59="N2O",About!$D$59,1))</f>
        <v>0</v>
      </c>
      <c r="K59" s="436">
        <f>SUMIFS('EPA Export Aggregation'!N:N,'EPA Export Aggregation'!$A:$A,$B59,'EPA Export Aggregation'!$D:$D,$A$1)*IF($A59="CH4",About!$D$58,IF($A59="N2O",About!$D$59,1))</f>
        <v>0</v>
      </c>
      <c r="L59" s="436">
        <f>SUMIFS('EPA Export Aggregation'!O:O,'EPA Export Aggregation'!$A:$A,$B59,'EPA Export Aggregation'!$D:$D,$A$1)*IF($A59="CH4",About!$D$58,IF($A59="N2O",About!$D$59,1))</f>
        <v>0</v>
      </c>
      <c r="M59" s="436">
        <f>SUMIFS('EPA Export Aggregation'!P:P,'EPA Export Aggregation'!$A:$A,$B59,'EPA Export Aggregation'!$D:$D,$A$1)*IF($A59="CH4",About!$D$58,IF($A59="N2O",About!$D$59,1))</f>
        <v>0</v>
      </c>
      <c r="N59" s="436">
        <f>SUMIFS('EPA Export Aggregation'!Q:Q,'EPA Export Aggregation'!$A:$A,$B59,'EPA Export Aggregation'!$D:$D,$A$1)*IF($A59="CH4",About!$D$58,IF($A59="N2O",About!$D$59,1))</f>
        <v>0</v>
      </c>
      <c r="O59" s="436">
        <f>SUMIFS('EPA Export Aggregation'!R:R,'EPA Export Aggregation'!$A:$A,$B59,'EPA Export Aggregation'!$D:$D,$A$1)*IF($A59="CH4",About!$D$58,IF($A59="N2O",About!$D$59,1))</f>
        <v>0</v>
      </c>
      <c r="P59" s="436">
        <f>SUMIFS('EPA Export Aggregation'!S:S,'EPA Export Aggregation'!$A:$A,$B59,'EPA Export Aggregation'!$D:$D,$A$1)*IF($A59="CH4",About!$D$58,IF($A59="N2O",About!$D$59,1))</f>
        <v>0</v>
      </c>
      <c r="Q59" s="436">
        <f>SUMIFS('EPA Export Aggregation'!T:T,'EPA Export Aggregation'!$A:$A,$B59,'EPA Export Aggregation'!$D:$D,$A$1)*IF($A59="CH4",About!$D$58,IF($A59="N2O",About!$D$59,1))</f>
        <v>0</v>
      </c>
      <c r="R59" s="436">
        <f>SUMIFS('EPA Export Aggregation'!U:U,'EPA Export Aggregation'!$A:$A,$B59,'EPA Export Aggregation'!$D:$D,$A$1)*IF($A59="CH4",About!$D$58,IF($A59="N2O",About!$D$59,1))</f>
        <v>0</v>
      </c>
      <c r="S59" s="436">
        <f>SUMIFS('EPA Export Aggregation'!V:V,'EPA Export Aggregation'!$A:$A,$B59,'EPA Export Aggregation'!$D:$D,$A$1)*IF($A59="CH4",About!$D$58,IF($A59="N2O",About!$D$59,1))</f>
        <v>0</v>
      </c>
      <c r="T59" s="436">
        <f>SUMIFS('EPA Export Aggregation'!W:W,'EPA Export Aggregation'!$A:$A,$B59,'EPA Export Aggregation'!$D:$D,$A$1)*IF($A59="CH4",About!$D$58,IF($A59="N2O",About!$D$59,1))</f>
        <v>0</v>
      </c>
      <c r="U59" s="436">
        <f>SUMIFS('EPA Export Aggregation'!X:X,'EPA Export Aggregation'!$A:$A,$B59,'EPA Export Aggregation'!$D:$D,$A$1)*IF($A59="CH4",About!$D$58,IF($A59="N2O",About!$D$59,1))</f>
        <v>0</v>
      </c>
      <c r="V59" s="436">
        <f>SUMIFS('EPA Export Aggregation'!Y:Y,'EPA Export Aggregation'!$A:$A,$B59,'EPA Export Aggregation'!$D:$D,$A$1)*IF($A59="CH4",About!$D$58,IF($A59="N2O",About!$D$59,1))</f>
        <v>0</v>
      </c>
      <c r="W59" s="436">
        <f>SUMIFS('EPA Export Aggregation'!Z:Z,'EPA Export Aggregation'!$A:$A,$B59,'EPA Export Aggregation'!$D:$D,$A$1)*IF($A59="CH4",About!$D$58,IF($A59="N2O",About!$D$59,1))</f>
        <v>0</v>
      </c>
      <c r="X59" s="436">
        <f>SUMIFS('EPA Export Aggregation'!AA:AA,'EPA Export Aggregation'!$A:$A,$B59,'EPA Export Aggregation'!$D:$D,$A$1)*IF($A59="CH4",About!$D$58,IF($A59="N2O",About!$D$59,1))</f>
        <v>0</v>
      </c>
      <c r="Y59" s="436">
        <f>SUMIFS('EPA Export Aggregation'!AB:AB,'EPA Export Aggregation'!$A:$A,$B59,'EPA Export Aggregation'!$D:$D,$A$1)*IF($A59="CH4",About!$D$58,IF($A59="N2O",About!$D$59,1))</f>
        <v>0</v>
      </c>
      <c r="Z59" s="436">
        <f>SUMIFS('EPA Export Aggregation'!AC:AC,'EPA Export Aggregation'!$A:$A,$B59,'EPA Export Aggregation'!$D:$D,$A$1)*IF($A59="CH4",About!$D$58,IF($A59="N2O",About!$D$59,1))</f>
        <v>0</v>
      </c>
      <c r="AA59" s="436">
        <f>SUMIFS('EPA Export Aggregation'!AD:AD,'EPA Export Aggregation'!$A:$A,$B59,'EPA Export Aggregation'!$D:$D,$A$1)*IF($A59="CH4",About!$D$58,IF($A59="N2O",About!$D$59,1))</f>
        <v>0</v>
      </c>
      <c r="AB59" s="436">
        <f>SUMIFS('EPA Export Aggregation'!AE:AE,'EPA Export Aggregation'!$A:$A,$B59,'EPA Export Aggregation'!$D:$D,$A$1)*IF($A59="CH4",About!$D$58,IF($A59="N2O",About!$D$59,1))</f>
        <v>0</v>
      </c>
      <c r="AC59" s="436">
        <f>SUMIFS('EPA Export Aggregation'!AF:AF,'EPA Export Aggregation'!$A:$A,$B59,'EPA Export Aggregation'!$D:$D,$A$1)*IF($A59="CH4",About!$D$58,IF($A59="N2O",About!$D$59,1))</f>
        <v>0</v>
      </c>
      <c r="AD59" s="436">
        <f>SUMIFS('EPA Export Aggregation'!AG:AG,'EPA Export Aggregation'!$A:$A,$B59,'EPA Export Aggregation'!$D:$D,$A$1)*IF($A59="CH4",About!$D$58,IF($A59="N2O",About!$D$59,1))</f>
        <v>0</v>
      </c>
      <c r="AE59" s="436">
        <f>SUMIFS('EPA Export Aggregation'!AH:AH,'EPA Export Aggregation'!$A:$A,$B59,'EPA Export Aggregation'!$D:$D,$A$1)*IF($A59="CH4",About!$D$58,IF($A59="N2O",About!$D$59,1))</f>
        <v>0</v>
      </c>
      <c r="AF59" s="436">
        <f>SUMIFS('EPA Export Aggregation'!AI:AI,'EPA Export Aggregation'!$A:$A,$B59,'EPA Export Aggregation'!$D:$D,$A$1)*IF($A59="CH4",About!$D$58,IF($A59="N2O",About!$D$59,1))</f>
        <v>0</v>
      </c>
      <c r="AG59" s="436">
        <f>SUMIFS('EPA Export Aggregation'!AJ:AJ,'EPA Export Aggregation'!$A:$A,$B59,'EPA Export Aggregation'!$D:$D,$A$1)*IF($A59="CH4",About!$D$58,IF($A59="N2O",About!$D$59,1))</f>
        <v>0</v>
      </c>
      <c r="AH59" s="436">
        <f>SUMIFS('EPA Export Aggregation'!AK:AK,'EPA Export Aggregation'!$A:$A,$B59,'EPA Export Aggregation'!$D:$D,$A$1)*IF($A59="CH4",About!$D$58,IF($A59="N2O",About!$D$59,1))</f>
        <v>0</v>
      </c>
    </row>
    <row r="60" spans="1:34" x14ac:dyDescent="0.25">
      <c r="A60" s="435" t="s">
        <v>2238</v>
      </c>
      <c r="B60" s="408" t="s">
        <v>4258</v>
      </c>
      <c r="C60" s="436">
        <f>SUMIFS('EPA Export Aggregation'!F:F,'EPA Export Aggregation'!$A:$A,$B60,'EPA Export Aggregation'!$D:$D,$A$1)*IF($A60="CH4",About!$D$58,IF($A60="N2O",About!$D$59,1))</f>
        <v>0</v>
      </c>
      <c r="D60" s="436">
        <f>SUMIFS('EPA Export Aggregation'!G:G,'EPA Export Aggregation'!$A:$A,$B60,'EPA Export Aggregation'!$D:$D,$A$1)*IF($A60="CH4",About!$D$58,IF($A60="N2O",About!$D$59,1))</f>
        <v>0</v>
      </c>
      <c r="E60" s="436">
        <f>SUMIFS('EPA Export Aggregation'!H:H,'EPA Export Aggregation'!$A:$A,$B60,'EPA Export Aggregation'!$D:$D,$A$1)*IF($A60="CH4",About!$D$58,IF($A60="N2O",About!$D$59,1))</f>
        <v>0</v>
      </c>
      <c r="F60" s="436">
        <f>SUMIFS('EPA Export Aggregation'!I:I,'EPA Export Aggregation'!$A:$A,$B60,'EPA Export Aggregation'!$D:$D,$A$1)*IF($A60="CH4",About!$D$58,IF($A60="N2O",About!$D$59,1))</f>
        <v>0</v>
      </c>
      <c r="G60" s="436">
        <f>SUMIFS('EPA Export Aggregation'!J:J,'EPA Export Aggregation'!$A:$A,$B60,'EPA Export Aggregation'!$D:$D,$A$1)*IF($A60="CH4",About!$D$58,IF($A60="N2O",About!$D$59,1))</f>
        <v>0</v>
      </c>
      <c r="H60" s="436">
        <f>SUMIFS('EPA Export Aggregation'!K:K,'EPA Export Aggregation'!$A:$A,$B60,'EPA Export Aggregation'!$D:$D,$A$1)*IF($A60="CH4",About!$D$58,IF($A60="N2O",About!$D$59,1))</f>
        <v>0</v>
      </c>
      <c r="I60" s="436">
        <f>SUMIFS('EPA Export Aggregation'!L:L,'EPA Export Aggregation'!$A:$A,$B60,'EPA Export Aggregation'!$D:$D,$A$1)*IF($A60="CH4",About!$D$58,IF($A60="N2O",About!$D$59,1))</f>
        <v>0</v>
      </c>
      <c r="J60" s="436">
        <f>SUMIFS('EPA Export Aggregation'!M:M,'EPA Export Aggregation'!$A:$A,$B60,'EPA Export Aggregation'!$D:$D,$A$1)*IF($A60="CH4",About!$D$58,IF($A60="N2O",About!$D$59,1))</f>
        <v>0</v>
      </c>
      <c r="K60" s="436">
        <f>SUMIFS('EPA Export Aggregation'!N:N,'EPA Export Aggregation'!$A:$A,$B60,'EPA Export Aggregation'!$D:$D,$A$1)*IF($A60="CH4",About!$D$58,IF($A60="N2O",About!$D$59,1))</f>
        <v>0</v>
      </c>
      <c r="L60" s="436">
        <f>SUMIFS('EPA Export Aggregation'!O:O,'EPA Export Aggregation'!$A:$A,$B60,'EPA Export Aggregation'!$D:$D,$A$1)*IF($A60="CH4",About!$D$58,IF($A60="N2O",About!$D$59,1))</f>
        <v>0</v>
      </c>
      <c r="M60" s="436">
        <f>SUMIFS('EPA Export Aggregation'!P:P,'EPA Export Aggregation'!$A:$A,$B60,'EPA Export Aggregation'!$D:$D,$A$1)*IF($A60="CH4",About!$D$58,IF($A60="N2O",About!$D$59,1))</f>
        <v>0</v>
      </c>
      <c r="N60" s="436">
        <f>SUMIFS('EPA Export Aggregation'!Q:Q,'EPA Export Aggregation'!$A:$A,$B60,'EPA Export Aggregation'!$D:$D,$A$1)*IF($A60="CH4",About!$D$58,IF($A60="N2O",About!$D$59,1))</f>
        <v>0</v>
      </c>
      <c r="O60" s="436">
        <f>SUMIFS('EPA Export Aggregation'!R:R,'EPA Export Aggregation'!$A:$A,$B60,'EPA Export Aggregation'!$D:$D,$A$1)*IF($A60="CH4",About!$D$58,IF($A60="N2O",About!$D$59,1))</f>
        <v>0</v>
      </c>
      <c r="P60" s="436">
        <f>SUMIFS('EPA Export Aggregation'!S:S,'EPA Export Aggregation'!$A:$A,$B60,'EPA Export Aggregation'!$D:$D,$A$1)*IF($A60="CH4",About!$D$58,IF($A60="N2O",About!$D$59,1))</f>
        <v>0</v>
      </c>
      <c r="Q60" s="436">
        <f>SUMIFS('EPA Export Aggregation'!T:T,'EPA Export Aggregation'!$A:$A,$B60,'EPA Export Aggregation'!$D:$D,$A$1)*IF($A60="CH4",About!$D$58,IF($A60="N2O",About!$D$59,1))</f>
        <v>0</v>
      </c>
      <c r="R60" s="436">
        <f>SUMIFS('EPA Export Aggregation'!U:U,'EPA Export Aggregation'!$A:$A,$B60,'EPA Export Aggregation'!$D:$D,$A$1)*IF($A60="CH4",About!$D$58,IF($A60="N2O",About!$D$59,1))</f>
        <v>0</v>
      </c>
      <c r="S60" s="436">
        <f>SUMIFS('EPA Export Aggregation'!V:V,'EPA Export Aggregation'!$A:$A,$B60,'EPA Export Aggregation'!$D:$D,$A$1)*IF($A60="CH4",About!$D$58,IF($A60="N2O",About!$D$59,1))</f>
        <v>0</v>
      </c>
      <c r="T60" s="436">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2238</v>
      </c>
      <c r="B61" s="408" t="s">
        <v>4253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2238</v>
      </c>
      <c r="B62" s="408" t="s">
        <v>4248</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2238</v>
      </c>
      <c r="B63" s="408" t="s">
        <v>4272</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2238</v>
      </c>
      <c r="B64" s="408" t="s">
        <v>4260</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2238</v>
      </c>
      <c r="B65" s="408" t="s">
        <v>4333</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2238</v>
      </c>
      <c r="B66" s="408" t="s">
        <v>4266</v>
      </c>
      <c r="C66" s="436">
        <f>SUMIFS('EPA Export Aggregation'!F:F,'EPA Export Aggregation'!$A:$A,$B66,'EPA Export Aggregation'!$D:$D,$A$1)*IF($A66="CH4",About!$D$58,IF($A66="N2O",About!$D$59,1))</f>
        <v>0</v>
      </c>
      <c r="D66" s="436">
        <f>SUMIFS('EPA Export Aggregation'!G:G,'EPA Export Aggregation'!$A:$A,$B66,'EPA Export Aggregation'!$D:$D,$A$1)*IF($A66="CH4",About!$D$58,IF($A66="N2O",About!$D$59,1))</f>
        <v>0</v>
      </c>
      <c r="E66" s="436">
        <f>SUMIFS('EPA Export Aggregation'!H:H,'EPA Export Aggregation'!$A:$A,$B66,'EPA Export Aggregation'!$D:$D,$A$1)*IF($A66="CH4",About!$D$58,IF($A66="N2O",About!$D$59,1))</f>
        <v>0</v>
      </c>
      <c r="F66" s="436">
        <f>SUMIFS('EPA Export Aggregation'!I:I,'EPA Export Aggregation'!$A:$A,$B66,'EPA Export Aggregation'!$D:$D,$A$1)*IF($A66="CH4",About!$D$58,IF($A66="N2O",About!$D$59,1))</f>
        <v>0</v>
      </c>
      <c r="G66" s="436">
        <f>SUMIFS('EPA Export Aggregation'!J:J,'EPA Export Aggregation'!$A:$A,$B66,'EPA Export Aggregation'!$D:$D,$A$1)*IF($A66="CH4",About!$D$58,IF($A66="N2O",About!$D$59,1))</f>
        <v>0</v>
      </c>
      <c r="H66" s="436">
        <f>SUMIFS('EPA Export Aggregation'!K:K,'EPA Export Aggregation'!$A:$A,$B66,'EPA Export Aggregation'!$D:$D,$A$1)*IF($A66="CH4",About!$D$58,IF($A66="N2O",About!$D$59,1))</f>
        <v>0</v>
      </c>
      <c r="I66" s="436">
        <f>SUMIFS('EPA Export Aggregation'!L:L,'EPA Export Aggregation'!$A:$A,$B66,'EPA Export Aggregation'!$D:$D,$A$1)*IF($A66="CH4",About!$D$58,IF($A66="N2O",About!$D$59,1))</f>
        <v>0</v>
      </c>
      <c r="J66" s="436">
        <f>SUMIFS('EPA Export Aggregation'!M:M,'EPA Export Aggregation'!$A:$A,$B66,'EPA Export Aggregation'!$D:$D,$A$1)*IF($A66="CH4",About!$D$58,IF($A66="N2O",About!$D$59,1))</f>
        <v>0</v>
      </c>
      <c r="K66" s="436">
        <f>SUMIFS('EPA Export Aggregation'!N:N,'EPA Export Aggregation'!$A:$A,$B66,'EPA Export Aggregation'!$D:$D,$A$1)*IF($A66="CH4",About!$D$58,IF($A66="N2O",About!$D$59,1))</f>
        <v>0</v>
      </c>
      <c r="L66" s="436">
        <f>SUMIFS('EPA Export Aggregation'!O:O,'EPA Export Aggregation'!$A:$A,$B66,'EPA Export Aggregation'!$D:$D,$A$1)*IF($A66="CH4",About!$D$58,IF($A66="N2O",About!$D$59,1))</f>
        <v>0</v>
      </c>
      <c r="M66" s="436">
        <f>SUMIFS('EPA Export Aggregation'!P:P,'EPA Export Aggregation'!$A:$A,$B66,'EPA Export Aggregation'!$D:$D,$A$1)*IF($A66="CH4",About!$D$58,IF($A66="N2O",About!$D$59,1))</f>
        <v>0</v>
      </c>
      <c r="N66" s="436">
        <f>SUMIFS('EPA Export Aggregation'!Q:Q,'EPA Export Aggregation'!$A:$A,$B66,'EPA Export Aggregation'!$D:$D,$A$1)*IF($A66="CH4",About!$D$58,IF($A66="N2O",About!$D$59,1))</f>
        <v>0</v>
      </c>
      <c r="O66" s="436">
        <f>SUMIFS('EPA Export Aggregation'!R:R,'EPA Export Aggregation'!$A:$A,$B66,'EPA Export Aggregation'!$D:$D,$A$1)*IF($A66="CH4",About!$D$58,IF($A66="N2O",About!$D$59,1))</f>
        <v>0</v>
      </c>
      <c r="P66" s="436">
        <f>SUMIFS('EPA Export Aggregation'!S:S,'EPA Export Aggregation'!$A:$A,$B66,'EPA Export Aggregation'!$D:$D,$A$1)*IF($A66="CH4",About!$D$58,IF($A66="N2O",About!$D$59,1))</f>
        <v>0</v>
      </c>
      <c r="Q66" s="436">
        <f>SUMIFS('EPA Export Aggregation'!T:T,'EPA Export Aggregation'!$A:$A,$B66,'EPA Export Aggregation'!$D:$D,$A$1)*IF($A66="CH4",About!$D$58,IF($A66="N2O",About!$D$59,1))</f>
        <v>0</v>
      </c>
      <c r="R66" s="436">
        <f>SUMIFS('EPA Export Aggregation'!U:U,'EPA Export Aggregation'!$A:$A,$B66,'EPA Export Aggregation'!$D:$D,$A$1)*IF($A66="CH4",About!$D$58,IF($A66="N2O",About!$D$59,1))</f>
        <v>0</v>
      </c>
      <c r="S66" s="436">
        <f>SUMIFS('EPA Export Aggregation'!V:V,'EPA Export Aggregation'!$A:$A,$B66,'EPA Export Aggregation'!$D:$D,$A$1)*IF($A66="CH4",About!$D$58,IF($A66="N2O",About!$D$59,1))</f>
        <v>0</v>
      </c>
      <c r="T66" s="436">
        <f>SUMIFS('EPA Export Aggregation'!W:W,'EPA Export Aggregation'!$A:$A,$B66,'EPA Export Aggregation'!$D:$D,$A$1)*IF($A66="CH4",About!$D$58,IF($A66="N2O",About!$D$59,1))</f>
        <v>0</v>
      </c>
      <c r="U66" s="436">
        <f>SUMIFS('EPA Export Aggregation'!X:X,'EPA Export Aggregation'!$A:$A,$B66,'EPA Export Aggregation'!$D:$D,$A$1)*IF($A66="CH4",About!$D$58,IF($A66="N2O",About!$D$59,1))</f>
        <v>0</v>
      </c>
      <c r="V66" s="436">
        <f>SUMIFS('EPA Export Aggregation'!Y:Y,'EPA Export Aggregation'!$A:$A,$B66,'EPA Export Aggregation'!$D:$D,$A$1)*IF($A66="CH4",About!$D$58,IF($A66="N2O",About!$D$59,1))</f>
        <v>0</v>
      </c>
      <c r="W66" s="436">
        <f>SUMIFS('EPA Export Aggregation'!Z:Z,'EPA Export Aggregation'!$A:$A,$B66,'EPA Export Aggregation'!$D:$D,$A$1)*IF($A66="CH4",About!$D$58,IF($A66="N2O",About!$D$59,1))</f>
        <v>0</v>
      </c>
      <c r="X66" s="436">
        <f>SUMIFS('EPA Export Aggregation'!AA:AA,'EPA Export Aggregation'!$A:$A,$B66,'EPA Export Aggregation'!$D:$D,$A$1)*IF($A66="CH4",About!$D$58,IF($A66="N2O",About!$D$59,1))</f>
        <v>0</v>
      </c>
      <c r="Y66" s="436">
        <f>SUMIFS('EPA Export Aggregation'!AB:AB,'EPA Export Aggregation'!$A:$A,$B66,'EPA Export Aggregation'!$D:$D,$A$1)*IF($A66="CH4",About!$D$58,IF($A66="N2O",About!$D$59,1))</f>
        <v>0</v>
      </c>
      <c r="Z66" s="436">
        <f>SUMIFS('EPA Export Aggregation'!AC:AC,'EPA Export Aggregation'!$A:$A,$B66,'EPA Export Aggregation'!$D:$D,$A$1)*IF($A66="CH4",About!$D$58,IF($A66="N2O",About!$D$59,1))</f>
        <v>0</v>
      </c>
      <c r="AA66" s="436">
        <f>SUMIFS('EPA Export Aggregation'!AD:AD,'EPA Export Aggregation'!$A:$A,$B66,'EPA Export Aggregation'!$D:$D,$A$1)*IF($A66="CH4",About!$D$58,IF($A66="N2O",About!$D$59,1))</f>
        <v>0</v>
      </c>
      <c r="AB66" s="436">
        <f>SUMIFS('EPA Export Aggregation'!AE:AE,'EPA Export Aggregation'!$A:$A,$B66,'EPA Export Aggregation'!$D:$D,$A$1)*IF($A66="CH4",About!$D$58,IF($A66="N2O",About!$D$59,1))</f>
        <v>0</v>
      </c>
      <c r="AC66" s="436">
        <f>SUMIFS('EPA Export Aggregation'!AF:AF,'EPA Export Aggregation'!$A:$A,$B66,'EPA Export Aggregation'!$D:$D,$A$1)*IF($A66="CH4",About!$D$58,IF($A66="N2O",About!$D$59,1))</f>
        <v>0</v>
      </c>
      <c r="AD66" s="436">
        <f>SUMIFS('EPA Export Aggregation'!AG:AG,'EPA Export Aggregation'!$A:$A,$B66,'EPA Export Aggregation'!$D:$D,$A$1)*IF($A66="CH4",About!$D$58,IF($A66="N2O",About!$D$59,1))</f>
        <v>0</v>
      </c>
      <c r="AE66" s="436">
        <f>SUMIFS('EPA Export Aggregation'!AH:AH,'EPA Export Aggregation'!$A:$A,$B66,'EPA Export Aggregation'!$D:$D,$A$1)*IF($A66="CH4",About!$D$58,IF($A66="N2O",About!$D$59,1))</f>
        <v>0</v>
      </c>
      <c r="AF66" s="436">
        <f>SUMIFS('EPA Export Aggregation'!AI:AI,'EPA Export Aggregation'!$A:$A,$B66,'EPA Export Aggregation'!$D:$D,$A$1)*IF($A66="CH4",About!$D$58,IF($A66="N2O",About!$D$59,1))</f>
        <v>0</v>
      </c>
      <c r="AG66" s="436">
        <f>SUMIFS('EPA Export Aggregation'!AJ:AJ,'EPA Export Aggregation'!$A:$A,$B66,'EPA Export Aggregation'!$D:$D,$A$1)*IF($A66="CH4",About!$D$58,IF($A66="N2O",About!$D$59,1))</f>
        <v>0</v>
      </c>
      <c r="AH66" s="436">
        <f>SUMIFS('EPA Export Aggregation'!AK:AK,'EPA Export Aggregation'!$A:$A,$B66,'EPA Export Aggregation'!$D:$D,$A$1)*IF($A66="CH4",About!$D$58,IF($A66="N2O",About!$D$59,1))</f>
        <v>0</v>
      </c>
    </row>
    <row r="67" spans="1:34" x14ac:dyDescent="0.25">
      <c r="A67" s="435" t="s">
        <v>2238</v>
      </c>
      <c r="B67" s="408" t="s">
        <v>4268</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2238</v>
      </c>
      <c r="B68" s="408" t="s">
        <v>4264</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2238</v>
      </c>
      <c r="B69" s="408" t="s">
        <v>4270</v>
      </c>
      <c r="C69" s="436">
        <f>SUMIFS('EPA Export Aggregation'!F:F,'EPA Export Aggregation'!$A:$A,$B69,'EPA Export Aggregation'!$D:$D,$A$1)*IF($A69="CH4",About!$D$58,IF($A69="N2O",About!$D$59,1))</f>
        <v>0</v>
      </c>
      <c r="D69" s="436">
        <f>SUMIFS('EPA Export Aggregation'!G:G,'EPA Export Aggregation'!$A:$A,$B69,'EPA Export Aggregation'!$D:$D,$A$1)*IF($A69="CH4",About!$D$58,IF($A69="N2O",About!$D$59,1))</f>
        <v>0</v>
      </c>
      <c r="E69" s="436">
        <f>SUMIFS('EPA Export Aggregation'!H:H,'EPA Export Aggregation'!$A:$A,$B69,'EPA Export Aggregation'!$D:$D,$A$1)*IF($A69="CH4",About!$D$58,IF($A69="N2O",About!$D$59,1))</f>
        <v>0</v>
      </c>
      <c r="F69" s="436">
        <f>SUMIFS('EPA Export Aggregation'!I:I,'EPA Export Aggregation'!$A:$A,$B69,'EPA Export Aggregation'!$D:$D,$A$1)*IF($A69="CH4",About!$D$58,IF($A69="N2O",About!$D$59,1))</f>
        <v>0</v>
      </c>
      <c r="G69" s="436">
        <f>SUMIFS('EPA Export Aggregation'!J:J,'EPA Export Aggregation'!$A:$A,$B69,'EPA Export Aggregation'!$D:$D,$A$1)*IF($A69="CH4",About!$D$58,IF($A69="N2O",About!$D$59,1))</f>
        <v>0</v>
      </c>
      <c r="H69" s="436">
        <f>SUMIFS('EPA Export Aggregation'!K:K,'EPA Export Aggregation'!$A:$A,$B69,'EPA Export Aggregation'!$D:$D,$A$1)*IF($A69="CH4",About!$D$58,IF($A69="N2O",About!$D$59,1))</f>
        <v>0</v>
      </c>
      <c r="I69" s="436">
        <f>SUMIFS('EPA Export Aggregation'!L:L,'EPA Export Aggregation'!$A:$A,$B69,'EPA Export Aggregation'!$D:$D,$A$1)*IF($A69="CH4",About!$D$58,IF($A69="N2O",About!$D$59,1))</f>
        <v>0</v>
      </c>
      <c r="J69" s="436">
        <f>SUMIFS('EPA Export Aggregation'!M:M,'EPA Export Aggregation'!$A:$A,$B69,'EPA Export Aggregation'!$D:$D,$A$1)*IF($A69="CH4",About!$D$58,IF($A69="N2O",About!$D$59,1))</f>
        <v>0</v>
      </c>
      <c r="K69" s="436">
        <f>SUMIFS('EPA Export Aggregation'!N:N,'EPA Export Aggregation'!$A:$A,$B69,'EPA Export Aggregation'!$D:$D,$A$1)*IF($A69="CH4",About!$D$58,IF($A69="N2O",About!$D$59,1))</f>
        <v>0</v>
      </c>
      <c r="L69" s="436">
        <f>SUMIFS('EPA Export Aggregation'!O:O,'EPA Export Aggregation'!$A:$A,$B69,'EPA Export Aggregation'!$D:$D,$A$1)*IF($A69="CH4",About!$D$58,IF($A69="N2O",About!$D$59,1))</f>
        <v>0</v>
      </c>
      <c r="M69" s="436">
        <f>SUMIFS('EPA Export Aggregation'!P:P,'EPA Export Aggregation'!$A:$A,$B69,'EPA Export Aggregation'!$D:$D,$A$1)*IF($A69="CH4",About!$D$58,IF($A69="N2O",About!$D$59,1))</f>
        <v>0</v>
      </c>
      <c r="N69" s="436">
        <f>SUMIFS('EPA Export Aggregation'!Q:Q,'EPA Export Aggregation'!$A:$A,$B69,'EPA Export Aggregation'!$D:$D,$A$1)*IF($A69="CH4",About!$D$58,IF($A69="N2O",About!$D$59,1))</f>
        <v>0</v>
      </c>
      <c r="O69" s="436">
        <f>SUMIFS('EPA Export Aggregation'!R:R,'EPA Export Aggregation'!$A:$A,$B69,'EPA Export Aggregation'!$D:$D,$A$1)*IF($A69="CH4",About!$D$58,IF($A69="N2O",About!$D$59,1))</f>
        <v>0</v>
      </c>
      <c r="P69" s="436">
        <f>SUMIFS('EPA Export Aggregation'!S:S,'EPA Export Aggregation'!$A:$A,$B69,'EPA Export Aggregation'!$D:$D,$A$1)*IF($A69="CH4",About!$D$58,IF($A69="N2O",About!$D$59,1))</f>
        <v>0</v>
      </c>
      <c r="Q69" s="436">
        <f>SUMIFS('EPA Export Aggregation'!T:T,'EPA Export Aggregation'!$A:$A,$B69,'EPA Export Aggregation'!$D:$D,$A$1)*IF($A69="CH4",About!$D$58,IF($A69="N2O",About!$D$59,1))</f>
        <v>0</v>
      </c>
      <c r="R69" s="436">
        <f>SUMIFS('EPA Export Aggregation'!U:U,'EPA Export Aggregation'!$A:$A,$B69,'EPA Export Aggregation'!$D:$D,$A$1)*IF($A69="CH4",About!$D$58,IF($A69="N2O",About!$D$59,1))</f>
        <v>0</v>
      </c>
      <c r="S69" s="436">
        <f>SUMIFS('EPA Export Aggregation'!V:V,'EPA Export Aggregation'!$A:$A,$B69,'EPA Export Aggregation'!$D:$D,$A$1)*IF($A69="CH4",About!$D$58,IF($A69="N2O",About!$D$59,1))</f>
        <v>0</v>
      </c>
      <c r="T69" s="436">
        <f>SUMIFS('EPA Export Aggregation'!W:W,'EPA Export Aggregation'!$A:$A,$B69,'EPA Export Aggregation'!$D:$D,$A$1)*IF($A69="CH4",About!$D$58,IF($A69="N2O",About!$D$59,1))</f>
        <v>0</v>
      </c>
      <c r="U69" s="436">
        <f>SUMIFS('EPA Export Aggregation'!X:X,'EPA Export Aggregation'!$A:$A,$B69,'EPA Export Aggregation'!$D:$D,$A$1)*IF($A69="CH4",About!$D$58,IF($A69="N2O",About!$D$59,1))</f>
        <v>0</v>
      </c>
      <c r="V69" s="436">
        <f>SUMIFS('EPA Export Aggregation'!Y:Y,'EPA Export Aggregation'!$A:$A,$B69,'EPA Export Aggregation'!$D:$D,$A$1)*IF($A69="CH4",About!$D$58,IF($A69="N2O",About!$D$59,1))</f>
        <v>0</v>
      </c>
      <c r="W69" s="436">
        <f>SUMIFS('EPA Export Aggregation'!Z:Z,'EPA Export Aggregation'!$A:$A,$B69,'EPA Export Aggregation'!$D:$D,$A$1)*IF($A69="CH4",About!$D$58,IF($A69="N2O",About!$D$59,1))</f>
        <v>0</v>
      </c>
      <c r="X69" s="436">
        <f>SUMIFS('EPA Export Aggregation'!AA:AA,'EPA Export Aggregation'!$A:$A,$B69,'EPA Export Aggregation'!$D:$D,$A$1)*IF($A69="CH4",About!$D$58,IF($A69="N2O",About!$D$59,1))</f>
        <v>0</v>
      </c>
      <c r="Y69" s="436">
        <f>SUMIFS('EPA Export Aggregation'!AB:AB,'EPA Export Aggregation'!$A:$A,$B69,'EPA Export Aggregation'!$D:$D,$A$1)*IF($A69="CH4",About!$D$58,IF($A69="N2O",About!$D$59,1))</f>
        <v>0</v>
      </c>
      <c r="Z69" s="436">
        <f>SUMIFS('EPA Export Aggregation'!AC:AC,'EPA Export Aggregation'!$A:$A,$B69,'EPA Export Aggregation'!$D:$D,$A$1)*IF($A69="CH4",About!$D$58,IF($A69="N2O",About!$D$59,1))</f>
        <v>0</v>
      </c>
      <c r="AA69" s="436">
        <f>SUMIFS('EPA Export Aggregation'!AD:AD,'EPA Export Aggregation'!$A:$A,$B69,'EPA Export Aggregation'!$D:$D,$A$1)*IF($A69="CH4",About!$D$58,IF($A69="N2O",About!$D$59,1))</f>
        <v>0</v>
      </c>
      <c r="AB69" s="436">
        <f>SUMIFS('EPA Export Aggregation'!AE:AE,'EPA Export Aggregation'!$A:$A,$B69,'EPA Export Aggregation'!$D:$D,$A$1)*IF($A69="CH4",About!$D$58,IF($A69="N2O",About!$D$59,1))</f>
        <v>0</v>
      </c>
      <c r="AC69" s="436">
        <f>SUMIFS('EPA Export Aggregation'!AF:AF,'EPA Export Aggregation'!$A:$A,$B69,'EPA Export Aggregation'!$D:$D,$A$1)*IF($A69="CH4",About!$D$58,IF($A69="N2O",About!$D$59,1))</f>
        <v>0</v>
      </c>
      <c r="AD69" s="436">
        <f>SUMIFS('EPA Export Aggregation'!AG:AG,'EPA Export Aggregation'!$A:$A,$B69,'EPA Export Aggregation'!$D:$D,$A$1)*IF($A69="CH4",About!$D$58,IF($A69="N2O",About!$D$59,1))</f>
        <v>0</v>
      </c>
      <c r="AE69" s="436">
        <f>SUMIFS('EPA Export Aggregation'!AH:AH,'EPA Export Aggregation'!$A:$A,$B69,'EPA Export Aggregation'!$D:$D,$A$1)*IF($A69="CH4",About!$D$58,IF($A69="N2O",About!$D$59,1))</f>
        <v>0</v>
      </c>
      <c r="AF69" s="436">
        <f>SUMIFS('EPA Export Aggregation'!AI:AI,'EPA Export Aggregation'!$A:$A,$B69,'EPA Export Aggregation'!$D:$D,$A$1)*IF($A69="CH4",About!$D$58,IF($A69="N2O",About!$D$59,1))</f>
        <v>0</v>
      </c>
      <c r="AG69" s="436">
        <f>SUMIFS('EPA Export Aggregation'!AJ:AJ,'EPA Export Aggregation'!$A:$A,$B69,'EPA Export Aggregation'!$D:$D,$A$1)*IF($A69="CH4",About!$D$58,IF($A69="N2O",About!$D$59,1))</f>
        <v>0</v>
      </c>
      <c r="AH69" s="436">
        <f>SUMIFS('EPA Export Aggregation'!AK:AK,'EPA Export Aggregation'!$A:$A,$B69,'EPA Export Aggregation'!$D:$D,$A$1)*IF($A69="CH4",About!$D$58,IF($A69="N2O",About!$D$59,1))</f>
        <v>0</v>
      </c>
    </row>
    <row r="70" spans="1:34" x14ac:dyDescent="0.25">
      <c r="A70" s="435" t="s">
        <v>2238</v>
      </c>
      <c r="B70" s="408" t="s">
        <v>4276</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2238</v>
      </c>
      <c r="B71" s="408" t="s">
        <v>4274</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08" t="s">
        <v>4334</v>
      </c>
      <c r="C72" s="436">
        <f>SUMIFS('EPA Export Aggregation'!F:F,'EPA Export Aggregation'!$A:$A,$B72,'EPA Export Aggregation'!$D:$D,$A$1)*IF($A72="CH4",About!$D$58,IF($A72="N2O",About!$D$59,1))</f>
        <v>0</v>
      </c>
      <c r="D72" s="436">
        <f>SUMIFS('EPA Export Aggregation'!G:G,'EPA Export Aggregation'!$A:$A,$B72,'EPA Export Aggregation'!$D:$D,$A$1)*IF($A72="CH4",About!$D$58,IF($A72="N2O",About!$D$59,1))</f>
        <v>0</v>
      </c>
      <c r="E72" s="436">
        <f>SUMIFS('EPA Export Aggregation'!H:H,'EPA Export Aggregation'!$A:$A,$B72,'EPA Export Aggregation'!$D:$D,$A$1)*IF($A72="CH4",About!$D$58,IF($A72="N2O",About!$D$59,1))</f>
        <v>0</v>
      </c>
      <c r="F72" s="436">
        <f>SUMIFS('EPA Export Aggregation'!I:I,'EPA Export Aggregation'!$A:$A,$B72,'EPA Export Aggregation'!$D:$D,$A$1)*IF($A72="CH4",About!$D$58,IF($A72="N2O",About!$D$59,1))</f>
        <v>0</v>
      </c>
      <c r="G72" s="436">
        <f>SUMIFS('EPA Export Aggregation'!J:J,'EPA Export Aggregation'!$A:$A,$B72,'EPA Export Aggregation'!$D:$D,$A$1)*IF($A72="CH4",About!$D$58,IF($A72="N2O",About!$D$59,1))</f>
        <v>0</v>
      </c>
      <c r="H72" s="436">
        <f>SUMIFS('EPA Export Aggregation'!K:K,'EPA Export Aggregation'!$A:$A,$B72,'EPA Export Aggregation'!$D:$D,$A$1)*IF($A72="CH4",About!$D$58,IF($A72="N2O",About!$D$59,1))</f>
        <v>0</v>
      </c>
      <c r="I72" s="436">
        <f>SUMIFS('EPA Export Aggregation'!L:L,'EPA Export Aggregation'!$A:$A,$B72,'EPA Export Aggregation'!$D:$D,$A$1)*IF($A72="CH4",About!$D$58,IF($A72="N2O",About!$D$59,1))</f>
        <v>0</v>
      </c>
      <c r="J72" s="436">
        <f>SUMIFS('EPA Export Aggregation'!M:M,'EPA Export Aggregation'!$A:$A,$B72,'EPA Export Aggregation'!$D:$D,$A$1)*IF($A72="CH4",About!$D$58,IF($A72="N2O",About!$D$59,1))</f>
        <v>0</v>
      </c>
      <c r="K72" s="436">
        <f>SUMIFS('EPA Export Aggregation'!N:N,'EPA Export Aggregation'!$A:$A,$B72,'EPA Export Aggregation'!$D:$D,$A$1)*IF($A72="CH4",About!$D$58,IF($A72="N2O",About!$D$59,1))</f>
        <v>0</v>
      </c>
      <c r="L72" s="436">
        <f>SUMIFS('EPA Export Aggregation'!O:O,'EPA Export Aggregation'!$A:$A,$B72,'EPA Export Aggregation'!$D:$D,$A$1)*IF($A72="CH4",About!$D$58,IF($A72="N2O",About!$D$59,1))</f>
        <v>0</v>
      </c>
      <c r="M72" s="436">
        <f>SUMIFS('EPA Export Aggregation'!P:P,'EPA Export Aggregation'!$A:$A,$B72,'EPA Export Aggregation'!$D:$D,$A$1)*IF($A72="CH4",About!$D$58,IF($A72="N2O",About!$D$59,1))</f>
        <v>0</v>
      </c>
      <c r="N72" s="436">
        <f>SUMIFS('EPA Export Aggregation'!Q:Q,'EPA Export Aggregation'!$A:$A,$B72,'EPA Export Aggregation'!$D:$D,$A$1)*IF($A72="CH4",About!$D$58,IF($A72="N2O",About!$D$59,1))</f>
        <v>0</v>
      </c>
      <c r="O72" s="436">
        <f>SUMIFS('EPA Export Aggregation'!R:R,'EPA Export Aggregation'!$A:$A,$B72,'EPA Export Aggregation'!$D:$D,$A$1)*IF($A72="CH4",About!$D$58,IF($A72="N2O",About!$D$59,1))</f>
        <v>0</v>
      </c>
      <c r="P72" s="436">
        <f>SUMIFS('EPA Export Aggregation'!S:S,'EPA Export Aggregation'!$A:$A,$B72,'EPA Export Aggregation'!$D:$D,$A$1)*IF($A72="CH4",About!$D$58,IF($A72="N2O",About!$D$59,1))</f>
        <v>0</v>
      </c>
      <c r="Q72" s="436">
        <f>SUMIFS('EPA Export Aggregation'!T:T,'EPA Export Aggregation'!$A:$A,$B72,'EPA Export Aggregation'!$D:$D,$A$1)*IF($A72="CH4",About!$D$58,IF($A72="N2O",About!$D$59,1))</f>
        <v>0</v>
      </c>
      <c r="R72" s="436">
        <f>SUMIFS('EPA Export Aggregation'!U:U,'EPA Export Aggregation'!$A:$A,$B72,'EPA Export Aggregation'!$D:$D,$A$1)*IF($A72="CH4",About!$D$58,IF($A72="N2O",About!$D$59,1))</f>
        <v>0</v>
      </c>
      <c r="S72" s="436">
        <f>SUMIFS('EPA Export Aggregation'!V:V,'EPA Export Aggregation'!$A:$A,$B72,'EPA Export Aggregation'!$D:$D,$A$1)*IF($A72="CH4",About!$D$58,IF($A72="N2O",About!$D$59,1))</f>
        <v>0</v>
      </c>
      <c r="T72" s="436">
        <f>SUMIFS('EPA Export Aggregation'!W:W,'EPA Export Aggregation'!$A:$A,$B72,'EPA Export Aggregation'!$D:$D,$A$1)*IF($A72="CH4",About!$D$58,IF($A72="N2O",About!$D$59,1))</f>
        <v>0</v>
      </c>
      <c r="U72" s="436">
        <f>SUMIFS('EPA Export Aggregation'!X:X,'EPA Export Aggregation'!$A:$A,$B72,'EPA Export Aggregation'!$D:$D,$A$1)*IF($A72="CH4",About!$D$58,IF($A72="N2O",About!$D$59,1))</f>
        <v>0</v>
      </c>
      <c r="V72" s="436">
        <f>SUMIFS('EPA Export Aggregation'!Y:Y,'EPA Export Aggregation'!$A:$A,$B72,'EPA Export Aggregation'!$D:$D,$A$1)*IF($A72="CH4",About!$D$58,IF($A72="N2O",About!$D$59,1))</f>
        <v>0</v>
      </c>
      <c r="W72" s="436">
        <f>SUMIFS('EPA Export Aggregation'!Z:Z,'EPA Export Aggregation'!$A:$A,$B72,'EPA Export Aggregation'!$D:$D,$A$1)*IF($A72="CH4",About!$D$58,IF($A72="N2O",About!$D$59,1))</f>
        <v>0</v>
      </c>
      <c r="X72" s="436">
        <f>SUMIFS('EPA Export Aggregation'!AA:AA,'EPA Export Aggregation'!$A:$A,$B72,'EPA Export Aggregation'!$D:$D,$A$1)*IF($A72="CH4",About!$D$58,IF($A72="N2O",About!$D$59,1))</f>
        <v>0</v>
      </c>
      <c r="Y72" s="436">
        <f>SUMIFS('EPA Export Aggregation'!AB:AB,'EPA Export Aggregation'!$A:$A,$B72,'EPA Export Aggregation'!$D:$D,$A$1)*IF($A72="CH4",About!$D$58,IF($A72="N2O",About!$D$59,1))</f>
        <v>0</v>
      </c>
      <c r="Z72" s="436">
        <f>SUMIFS('EPA Export Aggregation'!AC:AC,'EPA Export Aggregation'!$A:$A,$B72,'EPA Export Aggregation'!$D:$D,$A$1)*IF($A72="CH4",About!$D$58,IF($A72="N2O",About!$D$59,1))</f>
        <v>0</v>
      </c>
      <c r="AA72" s="436">
        <f>SUMIFS('EPA Export Aggregation'!AD:AD,'EPA Export Aggregation'!$A:$A,$B72,'EPA Export Aggregation'!$D:$D,$A$1)*IF($A72="CH4",About!$D$58,IF($A72="N2O",About!$D$59,1))</f>
        <v>0</v>
      </c>
      <c r="AB72" s="436">
        <f>SUMIFS('EPA Export Aggregation'!AE:AE,'EPA Export Aggregation'!$A:$A,$B72,'EPA Export Aggregation'!$D:$D,$A$1)*IF($A72="CH4",About!$D$58,IF($A72="N2O",About!$D$59,1))</f>
        <v>0</v>
      </c>
      <c r="AC72" s="436">
        <f>SUMIFS('EPA Export Aggregation'!AF:AF,'EPA Export Aggregation'!$A:$A,$B72,'EPA Export Aggregation'!$D:$D,$A$1)*IF($A72="CH4",About!$D$58,IF($A72="N2O",About!$D$59,1))</f>
        <v>0</v>
      </c>
      <c r="AD72" s="436">
        <f>SUMIFS('EPA Export Aggregation'!AG:AG,'EPA Export Aggregation'!$A:$A,$B72,'EPA Export Aggregation'!$D:$D,$A$1)*IF($A72="CH4",About!$D$58,IF($A72="N2O",About!$D$59,1))</f>
        <v>0</v>
      </c>
      <c r="AE72" s="436">
        <f>SUMIFS('EPA Export Aggregation'!AH:AH,'EPA Export Aggregation'!$A:$A,$B72,'EPA Export Aggregation'!$D:$D,$A$1)*IF($A72="CH4",About!$D$58,IF($A72="N2O",About!$D$59,1))</f>
        <v>0</v>
      </c>
      <c r="AF72" s="436">
        <f>SUMIFS('EPA Export Aggregation'!AI:AI,'EPA Export Aggregation'!$A:$A,$B72,'EPA Export Aggregation'!$D:$D,$A$1)*IF($A72="CH4",About!$D$58,IF($A72="N2O",About!$D$59,1))</f>
        <v>0</v>
      </c>
      <c r="AG72" s="436">
        <f>SUMIFS('EPA Export Aggregation'!AJ:AJ,'EPA Export Aggregation'!$A:$A,$B72,'EPA Export Aggregation'!$D:$D,$A$1)*IF($A72="CH4",About!$D$58,IF($A72="N2O",About!$D$59,1))</f>
        <v>0</v>
      </c>
      <c r="AH72" s="436">
        <f>SUMIFS('EPA Export Aggregation'!AK:AK,'EPA Export Aggregation'!$A:$A,$B72,'EPA Export Aggregation'!$D:$D,$A$1)*IF($A72="CH4",About!$D$58,IF($A72="N2O",About!$D$59,1))</f>
        <v>0</v>
      </c>
    </row>
    <row r="73" spans="1:34" x14ac:dyDescent="0.25">
      <c r="A73" s="435"/>
      <c r="B73" s="408" t="s">
        <v>4335</v>
      </c>
      <c r="C73" s="436">
        <f>SUMIFS('EPA Export Aggregation'!F:F,'EPA Export Aggregation'!$A:$A,$B73,'EPA Export Aggregation'!$D:$D,$A$1)*IF($A73="CH4",About!$D$58,IF($A73="N2O",About!$D$59,1))</f>
        <v>0</v>
      </c>
      <c r="D73" s="436">
        <f>SUMIFS('EPA Export Aggregation'!G:G,'EPA Export Aggregation'!$A:$A,$B73,'EPA Export Aggregation'!$D:$D,$A$1)*IF($A73="CH4",About!$D$58,IF($A73="N2O",About!$D$59,1))</f>
        <v>0</v>
      </c>
      <c r="E73" s="436">
        <f>SUMIFS('EPA Export Aggregation'!H:H,'EPA Export Aggregation'!$A:$A,$B73,'EPA Export Aggregation'!$D:$D,$A$1)*IF($A73="CH4",About!$D$58,IF($A73="N2O",About!$D$59,1))</f>
        <v>0</v>
      </c>
      <c r="F73" s="436">
        <f>SUMIFS('EPA Export Aggregation'!I:I,'EPA Export Aggregation'!$A:$A,$B73,'EPA Export Aggregation'!$D:$D,$A$1)*IF($A73="CH4",About!$D$58,IF($A73="N2O",About!$D$59,1))</f>
        <v>0</v>
      </c>
      <c r="G73" s="436">
        <f>SUMIFS('EPA Export Aggregation'!J:J,'EPA Export Aggregation'!$A:$A,$B73,'EPA Export Aggregation'!$D:$D,$A$1)*IF($A73="CH4",About!$D$58,IF($A73="N2O",About!$D$59,1))</f>
        <v>0</v>
      </c>
      <c r="H73" s="436">
        <f>SUMIFS('EPA Export Aggregation'!K:K,'EPA Export Aggregation'!$A:$A,$B73,'EPA Export Aggregation'!$D:$D,$A$1)*IF($A73="CH4",About!$D$58,IF($A73="N2O",About!$D$59,1))</f>
        <v>0</v>
      </c>
      <c r="I73" s="436">
        <f>SUMIFS('EPA Export Aggregation'!L:L,'EPA Export Aggregation'!$A:$A,$B73,'EPA Export Aggregation'!$D:$D,$A$1)*IF($A73="CH4",About!$D$58,IF($A73="N2O",About!$D$59,1))</f>
        <v>0</v>
      </c>
      <c r="J73" s="436">
        <f>SUMIFS('EPA Export Aggregation'!M:M,'EPA Export Aggregation'!$A:$A,$B73,'EPA Export Aggregation'!$D:$D,$A$1)*IF($A73="CH4",About!$D$58,IF($A73="N2O",About!$D$59,1))</f>
        <v>0</v>
      </c>
      <c r="K73" s="436">
        <f>SUMIFS('EPA Export Aggregation'!N:N,'EPA Export Aggregation'!$A:$A,$B73,'EPA Export Aggregation'!$D:$D,$A$1)*IF($A73="CH4",About!$D$58,IF($A73="N2O",About!$D$59,1))</f>
        <v>0</v>
      </c>
      <c r="L73" s="436">
        <f>SUMIFS('EPA Export Aggregation'!O:O,'EPA Export Aggregation'!$A:$A,$B73,'EPA Export Aggregation'!$D:$D,$A$1)*IF($A73="CH4",About!$D$58,IF($A73="N2O",About!$D$59,1))</f>
        <v>0</v>
      </c>
      <c r="M73" s="436">
        <f>SUMIFS('EPA Export Aggregation'!P:P,'EPA Export Aggregation'!$A:$A,$B73,'EPA Export Aggregation'!$D:$D,$A$1)*IF($A73="CH4",About!$D$58,IF($A73="N2O",About!$D$59,1))</f>
        <v>0</v>
      </c>
      <c r="N73" s="436">
        <f>SUMIFS('EPA Export Aggregation'!Q:Q,'EPA Export Aggregation'!$A:$A,$B73,'EPA Export Aggregation'!$D:$D,$A$1)*IF($A73="CH4",About!$D$58,IF($A73="N2O",About!$D$59,1))</f>
        <v>0</v>
      </c>
      <c r="O73" s="436">
        <f>SUMIFS('EPA Export Aggregation'!R:R,'EPA Export Aggregation'!$A:$A,$B73,'EPA Export Aggregation'!$D:$D,$A$1)*IF($A73="CH4",About!$D$58,IF($A73="N2O",About!$D$59,1))</f>
        <v>0</v>
      </c>
      <c r="P73" s="436">
        <f>SUMIFS('EPA Export Aggregation'!S:S,'EPA Export Aggregation'!$A:$A,$B73,'EPA Export Aggregation'!$D:$D,$A$1)*IF($A73="CH4",About!$D$58,IF($A73="N2O",About!$D$59,1))</f>
        <v>0</v>
      </c>
      <c r="Q73" s="436">
        <f>SUMIFS('EPA Export Aggregation'!T:T,'EPA Export Aggregation'!$A:$A,$B73,'EPA Export Aggregation'!$D:$D,$A$1)*IF($A73="CH4",About!$D$58,IF($A73="N2O",About!$D$59,1))</f>
        <v>0</v>
      </c>
      <c r="R73" s="436">
        <f>SUMIFS('EPA Export Aggregation'!U:U,'EPA Export Aggregation'!$A:$A,$B73,'EPA Export Aggregation'!$D:$D,$A$1)*IF($A73="CH4",About!$D$58,IF($A73="N2O",About!$D$59,1))</f>
        <v>0</v>
      </c>
      <c r="S73" s="436">
        <f>SUMIFS('EPA Export Aggregation'!V:V,'EPA Export Aggregation'!$A:$A,$B73,'EPA Export Aggregation'!$D:$D,$A$1)*IF($A73="CH4",About!$D$58,IF($A73="N2O",About!$D$59,1))</f>
        <v>0</v>
      </c>
      <c r="T73" s="436">
        <f>SUMIFS('EPA Export Aggregation'!W:W,'EPA Export Aggregation'!$A:$A,$B73,'EPA Export Aggregation'!$D:$D,$A$1)*IF($A73="CH4",About!$D$58,IF($A73="N2O",About!$D$59,1))</f>
        <v>0</v>
      </c>
      <c r="U73" s="436">
        <f>SUMIFS('EPA Export Aggregation'!X:X,'EPA Export Aggregation'!$A:$A,$B73,'EPA Export Aggregation'!$D:$D,$A$1)*IF($A73="CH4",About!$D$58,IF($A73="N2O",About!$D$59,1))</f>
        <v>0</v>
      </c>
      <c r="V73" s="436">
        <f>SUMIFS('EPA Export Aggregation'!Y:Y,'EPA Export Aggregation'!$A:$A,$B73,'EPA Export Aggregation'!$D:$D,$A$1)*IF($A73="CH4",About!$D$58,IF($A73="N2O",About!$D$59,1))</f>
        <v>0</v>
      </c>
      <c r="W73" s="436">
        <f>SUMIFS('EPA Export Aggregation'!Z:Z,'EPA Export Aggregation'!$A:$A,$B73,'EPA Export Aggregation'!$D:$D,$A$1)*IF($A73="CH4",About!$D$58,IF($A73="N2O",About!$D$59,1))</f>
        <v>0</v>
      </c>
      <c r="X73" s="436">
        <f>SUMIFS('EPA Export Aggregation'!AA:AA,'EPA Export Aggregation'!$A:$A,$B73,'EPA Export Aggregation'!$D:$D,$A$1)*IF($A73="CH4",About!$D$58,IF($A73="N2O",About!$D$59,1))</f>
        <v>0</v>
      </c>
      <c r="Y73" s="436">
        <f>SUMIFS('EPA Export Aggregation'!AB:AB,'EPA Export Aggregation'!$A:$A,$B73,'EPA Export Aggregation'!$D:$D,$A$1)*IF($A73="CH4",About!$D$58,IF($A73="N2O",About!$D$59,1))</f>
        <v>0</v>
      </c>
      <c r="Z73" s="436">
        <f>SUMIFS('EPA Export Aggregation'!AC:AC,'EPA Export Aggregation'!$A:$A,$B73,'EPA Export Aggregation'!$D:$D,$A$1)*IF($A73="CH4",About!$D$58,IF($A73="N2O",About!$D$59,1))</f>
        <v>0</v>
      </c>
      <c r="AA73" s="436">
        <f>SUMIFS('EPA Export Aggregation'!AD:AD,'EPA Export Aggregation'!$A:$A,$B73,'EPA Export Aggregation'!$D:$D,$A$1)*IF($A73="CH4",About!$D$58,IF($A73="N2O",About!$D$59,1))</f>
        <v>0</v>
      </c>
      <c r="AB73" s="436">
        <f>SUMIFS('EPA Export Aggregation'!AE:AE,'EPA Export Aggregation'!$A:$A,$B73,'EPA Export Aggregation'!$D:$D,$A$1)*IF($A73="CH4",About!$D$58,IF($A73="N2O",About!$D$59,1))</f>
        <v>0</v>
      </c>
      <c r="AC73" s="436">
        <f>SUMIFS('EPA Export Aggregation'!AF:AF,'EPA Export Aggregation'!$A:$A,$B73,'EPA Export Aggregation'!$D:$D,$A$1)*IF($A73="CH4",About!$D$58,IF($A73="N2O",About!$D$59,1))</f>
        <v>0</v>
      </c>
      <c r="AD73" s="436">
        <f>SUMIFS('EPA Export Aggregation'!AG:AG,'EPA Export Aggregation'!$A:$A,$B73,'EPA Export Aggregation'!$D:$D,$A$1)*IF($A73="CH4",About!$D$58,IF($A73="N2O",About!$D$59,1))</f>
        <v>0</v>
      </c>
      <c r="AE73" s="436">
        <f>SUMIFS('EPA Export Aggregation'!AH:AH,'EPA Export Aggregation'!$A:$A,$B73,'EPA Export Aggregation'!$D:$D,$A$1)*IF($A73="CH4",About!$D$58,IF($A73="N2O",About!$D$59,1))</f>
        <v>0</v>
      </c>
      <c r="AF73" s="436">
        <f>SUMIFS('EPA Export Aggregation'!AI:AI,'EPA Export Aggregation'!$A:$A,$B73,'EPA Export Aggregation'!$D:$D,$A$1)*IF($A73="CH4",About!$D$58,IF($A73="N2O",About!$D$59,1))</f>
        <v>0</v>
      </c>
      <c r="AG73" s="436">
        <f>SUMIFS('EPA Export Aggregation'!AJ:AJ,'EPA Export Aggregation'!$A:$A,$B73,'EPA Export Aggregation'!$D:$D,$A$1)*IF($A73="CH4",About!$D$58,IF($A73="N2O",About!$D$59,1))</f>
        <v>0</v>
      </c>
      <c r="AH73" s="436">
        <f>SUMIFS('EPA Export Aggregation'!AK:AK,'EPA Export Aggregation'!$A:$A,$B73,'EPA Export Aggregation'!$D:$D,$A$1)*IF($A73="CH4",About!$D$58,IF($A73="N2O",About!$D$59,1))</f>
        <v>0</v>
      </c>
    </row>
    <row r="74" spans="1:34" x14ac:dyDescent="0.25">
      <c r="A74" s="435" t="s">
        <v>4336</v>
      </c>
      <c r="B74" s="408" t="s">
        <v>4280</v>
      </c>
      <c r="C74">
        <f>SUMIFS('EPA Export Aggregation'!F:F,'EPA Export Aggregation'!$A:$A,$B74,'EPA Export Aggregation'!$D:$D,$A$1)*IF($A74="CH4",About!$D$58,IF($A74="N2O",About!$D$59,1))</f>
        <v>1.5771355036000002E-3</v>
      </c>
      <c r="D74">
        <f>SUMIFS('EPA Export Aggregation'!G:G,'EPA Export Aggregation'!$A:$A,$B74,'EPA Export Aggregation'!$D:$D,$A$1)*IF($A74="CH4",About!$D$58,IF($A74="N2O",About!$D$59,1))</f>
        <v>3.3042461325999998E-3</v>
      </c>
      <c r="E74">
        <f>SUMIFS('EPA Export Aggregation'!H:H,'EPA Export Aggregation'!$A:$A,$B74,'EPA Export Aggregation'!$D:$D,$A$1)*IF($A74="CH4",About!$D$58,IF($A74="N2O",About!$D$59,1))</f>
        <v>1.1166738416000001E-2</v>
      </c>
      <c r="F74">
        <f>SUMIFS('EPA Export Aggregation'!I:I,'EPA Export Aggregation'!$A:$A,$B74,'EPA Export Aggregation'!$D:$D,$A$1)*IF($A74="CH4",About!$D$58,IF($A74="N2O",About!$D$59,1))</f>
        <v>3.8654662274999994E-2</v>
      </c>
      <c r="G74">
        <f>SUMIFS('EPA Export Aggregation'!J:J,'EPA Export Aggregation'!$A:$A,$B74,'EPA Export Aggregation'!$D:$D,$A$1)*IF($A74="CH4",About!$D$58,IF($A74="N2O",About!$D$59,1))</f>
        <v>9.5093469244599993E-2</v>
      </c>
      <c r="H74">
        <f>SUMIFS('EPA Export Aggregation'!K:K,'EPA Export Aggregation'!$A:$A,$B74,'EPA Export Aggregation'!$D:$D,$A$1)*IF($A74="CH4",About!$D$58,IF($A74="N2O",About!$D$59,1))</f>
        <v>0.2081433145528</v>
      </c>
      <c r="I74">
        <f>SUMIFS('EPA Export Aggregation'!L:L,'EPA Export Aggregation'!$A:$A,$B74,'EPA Export Aggregation'!$D:$D,$A$1)*IF($A74="CH4",About!$D$58,IF($A74="N2O",About!$D$59,1))</f>
        <v>0.29002923774030004</v>
      </c>
      <c r="J74">
        <f>SUMIFS('EPA Export Aggregation'!M:M,'EPA Export Aggregation'!$A:$A,$B74,'EPA Export Aggregation'!$D:$D,$A$1)*IF($A74="CH4",About!$D$58,IF($A74="N2O",About!$D$59,1))</f>
        <v>0.36742217893079998</v>
      </c>
      <c r="K74">
        <f>SUMIFS('EPA Export Aggregation'!N:N,'EPA Export Aggregation'!$A:$A,$B74,'EPA Export Aggregation'!$D:$D,$A$1)*IF($A74="CH4",About!$D$58,IF($A74="N2O",About!$D$59,1))</f>
        <v>0.42132074398029995</v>
      </c>
      <c r="L74">
        <f>SUMIFS('EPA Export Aggregation'!O:O,'EPA Export Aggregation'!$A:$A,$B74,'EPA Export Aggregation'!$D:$D,$A$1)*IF($A74="CH4",About!$D$58,IF($A74="N2O",About!$D$59,1))</f>
        <v>0.47718676741350008</v>
      </c>
      <c r="M74">
        <f>SUMIFS('EPA Export Aggregation'!P:P,'EPA Export Aggregation'!$A:$A,$B74,'EPA Export Aggregation'!$D:$D,$A$1)*IF($A74="CH4",About!$D$58,IF($A74="N2O",About!$D$59,1))</f>
        <v>0.52481655359010004</v>
      </c>
      <c r="N74">
        <f>SUMIFS('EPA Export Aggregation'!Q:Q,'EPA Export Aggregation'!$A:$A,$B74,'EPA Export Aggregation'!$D:$D,$A$1)*IF($A74="CH4",About!$D$58,IF($A74="N2O",About!$D$59,1))</f>
        <v>0.5694746583111</v>
      </c>
      <c r="O74">
        <f>SUMIFS('EPA Export Aggregation'!R:R,'EPA Export Aggregation'!$A:$A,$B74,'EPA Export Aggregation'!$D:$D,$A$1)*IF($A74="CH4",About!$D$58,IF($A74="N2O",About!$D$59,1))</f>
        <v>0.60104026943260003</v>
      </c>
      <c r="P74">
        <f>SUMIFS('EPA Export Aggregation'!S:S,'EPA Export Aggregation'!$A:$A,$B74,'EPA Export Aggregation'!$D:$D,$A$1)*IF($A74="CH4",About!$D$58,IF($A74="N2O",About!$D$59,1))</f>
        <v>0.63008887261199986</v>
      </c>
      <c r="Q74">
        <f>SUMIFS('EPA Export Aggregation'!T:T,'EPA Export Aggregation'!$A:$A,$B74,'EPA Export Aggregation'!$D:$D,$A$1)*IF($A74="CH4",About!$D$58,IF($A74="N2O",About!$D$59,1))</f>
        <v>0.65534704243219999</v>
      </c>
      <c r="R74">
        <f>SUMIFS('EPA Export Aggregation'!U:U,'EPA Export Aggregation'!$A:$A,$B74,'EPA Export Aggregation'!$D:$D,$A$1)*IF($A74="CH4",About!$D$58,IF($A74="N2O",About!$D$59,1))</f>
        <v>0.68434768921039979</v>
      </c>
      <c r="S74">
        <f>SUMIFS('EPA Export Aggregation'!V:V,'EPA Export Aggregation'!$A:$A,$B74,'EPA Export Aggregation'!$D:$D,$A$1)*IF($A74="CH4",About!$D$58,IF($A74="N2O",About!$D$59,1))</f>
        <v>0.72552617843889999</v>
      </c>
      <c r="T74">
        <f>SUMIFS('EPA Export Aggregation'!W:W,'EPA Export Aggregation'!$A:$A,$B74,'EPA Export Aggregation'!$D:$D,$A$1)*IF($A74="CH4",About!$D$58,IF($A74="N2O",About!$D$59,1))</f>
        <v>0.77181815557659994</v>
      </c>
      <c r="U74">
        <f>SUMIFS('EPA Export Aggregation'!X:X,'EPA Export Aggregation'!$A:$A,$B74,'EPA Export Aggregation'!$D:$D,$A$1)*IF($A74="CH4",About!$D$58,IF($A74="N2O",About!$D$59,1))</f>
        <v>0.8245791681439999</v>
      </c>
      <c r="V74">
        <f>SUMIFS('EPA Export Aggregation'!Y:Y,'EPA Export Aggregation'!$A:$A,$B74,'EPA Export Aggregation'!$D:$D,$A$1)*IF($A74="CH4",About!$D$58,IF($A74="N2O",About!$D$59,1))</f>
        <v>0.88016253793020005</v>
      </c>
      <c r="W74">
        <f>SUMIFS('EPA Export Aggregation'!Z:Z,'EPA Export Aggregation'!$A:$A,$B74,'EPA Export Aggregation'!$D:$D,$A$1)*IF($A74="CH4",About!$D$58,IF($A74="N2O",About!$D$59,1))</f>
        <v>0.97661346136409999</v>
      </c>
      <c r="X74">
        <f>SUMIFS('EPA Export Aggregation'!AA:AA,'EPA Export Aggregation'!$A:$A,$B74,'EPA Export Aggregation'!$D:$D,$A$1)*IF($A74="CH4",About!$D$58,IF($A74="N2O",About!$D$59,1))</f>
        <v>1.0000635062821002</v>
      </c>
      <c r="Y74">
        <f>SUMIFS('EPA Export Aggregation'!AB:AB,'EPA Export Aggregation'!$A:$A,$B74,'EPA Export Aggregation'!$D:$D,$A$1)*IF($A74="CH4",About!$D$58,IF($A74="N2O",About!$D$59,1))</f>
        <v>1.0422654661378001</v>
      </c>
      <c r="Z74">
        <f>SUMIFS('EPA Export Aggregation'!AC:AC,'EPA Export Aggregation'!$A:$A,$B74,'EPA Export Aggregation'!$D:$D,$A$1)*IF($A74="CH4",About!$D$58,IF($A74="N2O",About!$D$59,1))</f>
        <v>1.0356008252170001</v>
      </c>
      <c r="AA74">
        <f>SUMIFS('EPA Export Aggregation'!AD:AD,'EPA Export Aggregation'!$A:$A,$B74,'EPA Export Aggregation'!$D:$D,$A$1)*IF($A74="CH4",About!$D$58,IF($A74="N2O",About!$D$59,1))</f>
        <v>0.9418295587961002</v>
      </c>
      <c r="AB74">
        <f>SUMIFS('EPA Export Aggregation'!AE:AE,'EPA Export Aggregation'!$A:$A,$B74,'EPA Export Aggregation'!$D:$D,$A$1)*IF($A74="CH4",About!$D$58,IF($A74="N2O",About!$D$59,1))</f>
        <v>1.0226346141733003</v>
      </c>
      <c r="AC74">
        <f>SUMIFS('EPA Export Aggregation'!AF:AF,'EPA Export Aggregation'!$A:$A,$B74,'EPA Export Aggregation'!$D:$D,$A$1)*IF($A74="CH4",About!$D$58,IF($A74="N2O",About!$D$59,1))</f>
        <v>0.96278719357139997</v>
      </c>
      <c r="AD74">
        <f>SUMIFS('EPA Export Aggregation'!AG:AG,'EPA Export Aggregation'!$A:$A,$B74,'EPA Export Aggregation'!$D:$D,$A$1)*IF($A74="CH4",About!$D$58,IF($A74="N2O",About!$D$59,1))</f>
        <v>1.0409721619243</v>
      </c>
      <c r="AE74">
        <f>SUMIFS('EPA Export Aggregation'!AH:AH,'EPA Export Aggregation'!$A:$A,$B74,'EPA Export Aggregation'!$D:$D,$A$1)*IF($A74="CH4",About!$D$58,IF($A74="N2O",About!$D$59,1))</f>
        <v>0.89805816262149996</v>
      </c>
      <c r="AF74">
        <f>SUMIFS('EPA Export Aggregation'!AI:AI,'EPA Export Aggregation'!$A:$A,$B74,'EPA Export Aggregation'!$D:$D,$A$1)*IF($A74="CH4",About!$D$58,IF($A74="N2O",About!$D$59,1))</f>
        <v>0.91602578338090002</v>
      </c>
      <c r="AG74">
        <f>SUMIFS('EPA Export Aggregation'!AJ:AJ,'EPA Export Aggregation'!$A:$A,$B74,'EPA Export Aggregation'!$D:$D,$A$1)*IF($A74="CH4",About!$D$58,IF($A74="N2O",About!$D$59,1))</f>
        <v>0.85737539856509992</v>
      </c>
      <c r="AH74">
        <f>SUMIFS('EPA Export Aggregation'!AK:AK,'EPA Export Aggregation'!$A:$A,$B74,'EPA Export Aggregation'!$D:$D,$A$1)*IF($A74="CH4",About!$D$58,IF($A74="N2O",About!$D$59,1))</f>
        <v>0.87908600525869995</v>
      </c>
    </row>
    <row r="75" spans="1:34" x14ac:dyDescent="0.25">
      <c r="A75" s="435" t="s">
        <v>4336</v>
      </c>
      <c r="B75" s="408" t="s">
        <v>4337</v>
      </c>
      <c r="C75" s="436">
        <f>SUMIFS('EPA Export Aggregation'!F:F,'EPA Export Aggregation'!$A:$A,$B75,'EPA Export Aggregation'!$D:$D,$A$1)*IF($A75="CH4",About!$D$58,IF($A75="N2O",About!$D$59,1))</f>
        <v>0</v>
      </c>
      <c r="D75" s="436">
        <f>SUMIFS('EPA Export Aggregation'!G:G,'EPA Export Aggregation'!$A:$A,$B75,'EPA Export Aggregation'!$D:$D,$A$1)*IF($A75="CH4",About!$D$58,IF($A75="N2O",About!$D$59,1))</f>
        <v>0</v>
      </c>
      <c r="E75" s="436">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4336</v>
      </c>
      <c r="B76" s="408" t="s">
        <v>4301</v>
      </c>
      <c r="C76" s="436">
        <f>SUMIFS('EPA Export Aggregation'!F:F,'EPA Export Aggregation'!$A:$A,$B76,'EPA Export Aggregation'!$D:$D,$A$1)*IF($A76="CH4",About!$D$58,IF($A76="N2O",About!$D$59,1))</f>
        <v>0</v>
      </c>
      <c r="D76" s="436">
        <f>SUMIFS('EPA Export Aggregation'!G:G,'EPA Export Aggregation'!$A:$A,$B76,'EPA Export Aggregation'!$D:$D,$A$1)*IF($A76="CH4",About!$D$58,IF($A76="N2O",About!$D$59,1))</f>
        <v>0</v>
      </c>
      <c r="E76" s="436">
        <f>SUMIFS('EPA Export Aggregation'!H:H,'EPA Export Aggregation'!$A:$A,$B76,'EPA Export Aggregation'!$D:$D,$A$1)*IF($A76="CH4",About!$D$58,IF($A76="N2O",About!$D$59,1))</f>
        <v>0</v>
      </c>
      <c r="F76" s="436">
        <f>SUMIFS('EPA Export Aggregation'!I:I,'EPA Export Aggregation'!$A:$A,$B76,'EPA Export Aggregation'!$D:$D,$A$1)*IF($A76="CH4",About!$D$58,IF($A76="N2O",About!$D$59,1))</f>
        <v>0</v>
      </c>
      <c r="G76" s="436">
        <f>SUMIFS('EPA Export Aggregation'!J:J,'EPA Export Aggregation'!$A:$A,$B76,'EPA Export Aggregation'!$D:$D,$A$1)*IF($A76="CH4",About!$D$58,IF($A76="N2O",About!$D$59,1))</f>
        <v>0</v>
      </c>
      <c r="H76" s="436">
        <f>SUMIFS('EPA Export Aggregation'!K:K,'EPA Export Aggregation'!$A:$A,$B76,'EPA Export Aggregation'!$D:$D,$A$1)*IF($A76="CH4",About!$D$58,IF($A76="N2O",About!$D$59,1))</f>
        <v>0</v>
      </c>
      <c r="I76" s="436">
        <f>SUMIFS('EPA Export Aggregation'!L:L,'EPA Export Aggregation'!$A:$A,$B76,'EPA Export Aggregation'!$D:$D,$A$1)*IF($A76="CH4",About!$D$58,IF($A76="N2O",About!$D$59,1))</f>
        <v>0</v>
      </c>
      <c r="J76" s="436">
        <f>SUMIFS('EPA Export Aggregation'!M:M,'EPA Export Aggregation'!$A:$A,$B76,'EPA Export Aggregation'!$D:$D,$A$1)*IF($A76="CH4",About!$D$58,IF($A76="N2O",About!$D$59,1))</f>
        <v>0</v>
      </c>
      <c r="K76" s="436">
        <f>SUMIFS('EPA Export Aggregation'!N:N,'EPA Export Aggregation'!$A:$A,$B76,'EPA Export Aggregation'!$D:$D,$A$1)*IF($A76="CH4",About!$D$58,IF($A76="N2O",About!$D$59,1))</f>
        <v>0</v>
      </c>
      <c r="L76" s="436">
        <f>SUMIFS('EPA Export Aggregation'!O:O,'EPA Export Aggregation'!$A:$A,$B76,'EPA Export Aggregation'!$D:$D,$A$1)*IF($A76="CH4",About!$D$58,IF($A76="N2O",About!$D$59,1))</f>
        <v>0</v>
      </c>
      <c r="M76" s="436">
        <f>SUMIFS('EPA Export Aggregation'!P:P,'EPA Export Aggregation'!$A:$A,$B76,'EPA Export Aggregation'!$D:$D,$A$1)*IF($A76="CH4",About!$D$58,IF($A76="N2O",About!$D$59,1))</f>
        <v>0</v>
      </c>
      <c r="N76" s="436">
        <f>SUMIFS('EPA Export Aggregation'!Q:Q,'EPA Export Aggregation'!$A:$A,$B76,'EPA Export Aggregation'!$D:$D,$A$1)*IF($A76="CH4",About!$D$58,IF($A76="N2O",About!$D$59,1))</f>
        <v>0</v>
      </c>
      <c r="O76" s="436">
        <f>SUMIFS('EPA Export Aggregation'!R:R,'EPA Export Aggregation'!$A:$A,$B76,'EPA Export Aggregation'!$D:$D,$A$1)*IF($A76="CH4",About!$D$58,IF($A76="N2O",About!$D$59,1))</f>
        <v>0</v>
      </c>
      <c r="P76" s="436">
        <f>SUMIFS('EPA Export Aggregation'!S:S,'EPA Export Aggregation'!$A:$A,$B76,'EPA Export Aggregation'!$D:$D,$A$1)*IF($A76="CH4",About!$D$58,IF($A76="N2O",About!$D$59,1))</f>
        <v>0</v>
      </c>
      <c r="Q76" s="436">
        <f>SUMIFS('EPA Export Aggregation'!T:T,'EPA Export Aggregation'!$A:$A,$B76,'EPA Export Aggregation'!$D:$D,$A$1)*IF($A76="CH4",About!$D$58,IF($A76="N2O",About!$D$59,1))</f>
        <v>0</v>
      </c>
      <c r="R76" s="436">
        <f>SUMIFS('EPA Export Aggregation'!U:U,'EPA Export Aggregation'!$A:$A,$B76,'EPA Export Aggregation'!$D:$D,$A$1)*IF($A76="CH4",About!$D$58,IF($A76="N2O",About!$D$59,1))</f>
        <v>0</v>
      </c>
      <c r="S76" s="436">
        <f>SUMIFS('EPA Export Aggregation'!V:V,'EPA Export Aggregation'!$A:$A,$B76,'EPA Export Aggregation'!$D:$D,$A$1)*IF($A76="CH4",About!$D$58,IF($A76="N2O",About!$D$59,1))</f>
        <v>0</v>
      </c>
      <c r="T76" s="436">
        <f>SUMIFS('EPA Export Aggregation'!W:W,'EPA Export Aggregation'!$A:$A,$B76,'EPA Export Aggregation'!$D:$D,$A$1)*IF($A76="CH4",About!$D$58,IF($A76="N2O",About!$D$59,1))</f>
        <v>0</v>
      </c>
      <c r="U76" s="436">
        <f>SUMIFS('EPA Export Aggregation'!X:X,'EPA Export Aggregation'!$A:$A,$B76,'EPA Export Aggregation'!$D:$D,$A$1)*IF($A76="CH4",About!$D$58,IF($A76="N2O",About!$D$59,1))</f>
        <v>0</v>
      </c>
      <c r="V76" s="436">
        <f>SUMIFS('EPA Export Aggregation'!Y:Y,'EPA Export Aggregation'!$A:$A,$B76,'EPA Export Aggregation'!$D:$D,$A$1)*IF($A76="CH4",About!$D$58,IF($A76="N2O",About!$D$59,1))</f>
        <v>0</v>
      </c>
      <c r="W76" s="436">
        <f>SUMIFS('EPA Export Aggregation'!Z:Z,'EPA Export Aggregation'!$A:$A,$B76,'EPA Export Aggregation'!$D:$D,$A$1)*IF($A76="CH4",About!$D$58,IF($A76="N2O",About!$D$59,1))</f>
        <v>0</v>
      </c>
      <c r="X76" s="436">
        <f>SUMIFS('EPA Export Aggregation'!AA:AA,'EPA Export Aggregation'!$A:$A,$B76,'EPA Export Aggregation'!$D:$D,$A$1)*IF($A76="CH4",About!$D$58,IF($A76="N2O",About!$D$59,1))</f>
        <v>0</v>
      </c>
      <c r="Y76" s="436">
        <f>SUMIFS('EPA Export Aggregation'!AB:AB,'EPA Export Aggregation'!$A:$A,$B76,'EPA Export Aggregation'!$D:$D,$A$1)*IF($A76="CH4",About!$D$58,IF($A76="N2O",About!$D$59,1))</f>
        <v>0</v>
      </c>
      <c r="Z76" s="436">
        <f>SUMIFS('EPA Export Aggregation'!AC:AC,'EPA Export Aggregation'!$A:$A,$B76,'EPA Export Aggregation'!$D:$D,$A$1)*IF($A76="CH4",About!$D$58,IF($A76="N2O",About!$D$59,1))</f>
        <v>0</v>
      </c>
      <c r="AA76" s="436">
        <f>SUMIFS('EPA Export Aggregation'!AD:AD,'EPA Export Aggregation'!$A:$A,$B76,'EPA Export Aggregation'!$D:$D,$A$1)*IF($A76="CH4",About!$D$58,IF($A76="N2O",About!$D$59,1))</f>
        <v>0</v>
      </c>
      <c r="AB76" s="436">
        <f>SUMIFS('EPA Export Aggregation'!AE:AE,'EPA Export Aggregation'!$A:$A,$B76,'EPA Export Aggregation'!$D:$D,$A$1)*IF($A76="CH4",About!$D$58,IF($A76="N2O",About!$D$59,1))</f>
        <v>0</v>
      </c>
      <c r="AC76" s="436">
        <f>SUMIFS('EPA Export Aggregation'!AF:AF,'EPA Export Aggregation'!$A:$A,$B76,'EPA Export Aggregation'!$D:$D,$A$1)*IF($A76="CH4",About!$D$58,IF($A76="N2O",About!$D$59,1))</f>
        <v>0</v>
      </c>
      <c r="AD76" s="436">
        <f>SUMIFS('EPA Export Aggregation'!AG:AG,'EPA Export Aggregation'!$A:$A,$B76,'EPA Export Aggregation'!$D:$D,$A$1)*IF($A76="CH4",About!$D$58,IF($A76="N2O",About!$D$59,1))</f>
        <v>0</v>
      </c>
      <c r="AE76" s="436">
        <f>SUMIFS('EPA Export Aggregation'!AH:AH,'EPA Export Aggregation'!$A:$A,$B76,'EPA Export Aggregation'!$D:$D,$A$1)*IF($A76="CH4",About!$D$58,IF($A76="N2O",About!$D$59,1))</f>
        <v>0</v>
      </c>
      <c r="AF76" s="436">
        <f>SUMIFS('EPA Export Aggregation'!AI:AI,'EPA Export Aggregation'!$A:$A,$B76,'EPA Export Aggregation'!$D:$D,$A$1)*IF($A76="CH4",About!$D$58,IF($A76="N2O",About!$D$59,1))</f>
        <v>0</v>
      </c>
      <c r="AG76" s="436">
        <f>SUMIFS('EPA Export Aggregation'!AJ:AJ,'EPA Export Aggregation'!$A:$A,$B76,'EPA Export Aggregation'!$D:$D,$A$1)*IF($A76="CH4",About!$D$58,IF($A76="N2O",About!$D$59,1))</f>
        <v>0</v>
      </c>
      <c r="AH76" s="436">
        <f>SUMIFS('EPA Export Aggregation'!AK:AK,'EPA Export Aggregation'!$A:$A,$B76,'EPA Export Aggregation'!$D:$D,$A$1)*IF($A76="CH4",About!$D$58,IF($A76="N2O",About!$D$59,1))</f>
        <v>0</v>
      </c>
    </row>
    <row r="77" spans="1:34" x14ac:dyDescent="0.25">
      <c r="A77" s="435" t="s">
        <v>4336</v>
      </c>
      <c r="B77" s="408" t="s">
        <v>4338</v>
      </c>
      <c r="C77" s="436">
        <f>SUMIFS('EPA Export Aggregation'!F:F,'EPA Export Aggregation'!$A:$A,$B77,'EPA Export Aggregation'!$D:$D,$A$1)*IF($A77="CH4",About!$D$58,IF($A77="N2O",About!$D$59,1))</f>
        <v>0</v>
      </c>
      <c r="D77" s="436">
        <f>SUMIFS('EPA Export Aggregation'!G:G,'EPA Export Aggregation'!$A:$A,$B77,'EPA Export Aggregation'!$D:$D,$A$1)*IF($A77="CH4",About!$D$58,IF($A77="N2O",About!$D$59,1))</f>
        <v>0</v>
      </c>
      <c r="E77" s="436">
        <f>SUMIFS('EPA Export Aggregation'!H:H,'EPA Export Aggregation'!$A:$A,$B77,'EPA Export Aggregation'!$D:$D,$A$1)*IF($A77="CH4",About!$D$58,IF($A77="N2O",About!$D$59,1))</f>
        <v>0</v>
      </c>
      <c r="F77" s="436">
        <f>SUMIFS('EPA Export Aggregation'!I:I,'EPA Export Aggregation'!$A:$A,$B77,'EPA Export Aggregation'!$D:$D,$A$1)*IF($A77="CH4",About!$D$58,IF($A77="N2O",About!$D$59,1))</f>
        <v>0</v>
      </c>
      <c r="G77" s="436">
        <f>SUMIFS('EPA Export Aggregation'!J:J,'EPA Export Aggregation'!$A:$A,$B77,'EPA Export Aggregation'!$D:$D,$A$1)*IF($A77="CH4",About!$D$58,IF($A77="N2O",About!$D$59,1))</f>
        <v>0</v>
      </c>
      <c r="H77" s="436">
        <f>SUMIFS('EPA Export Aggregation'!K:K,'EPA Export Aggregation'!$A:$A,$B77,'EPA Export Aggregation'!$D:$D,$A$1)*IF($A77="CH4",About!$D$58,IF($A77="N2O",About!$D$59,1))</f>
        <v>0</v>
      </c>
      <c r="I77" s="436">
        <f>SUMIFS('EPA Export Aggregation'!L:L,'EPA Export Aggregation'!$A:$A,$B77,'EPA Export Aggregation'!$D:$D,$A$1)*IF($A77="CH4",About!$D$58,IF($A77="N2O",About!$D$59,1))</f>
        <v>0</v>
      </c>
      <c r="J77" s="436">
        <f>SUMIFS('EPA Export Aggregation'!M:M,'EPA Export Aggregation'!$A:$A,$B77,'EPA Export Aggregation'!$D:$D,$A$1)*IF($A77="CH4",About!$D$58,IF($A77="N2O",About!$D$59,1))</f>
        <v>0</v>
      </c>
      <c r="K77" s="436">
        <f>SUMIFS('EPA Export Aggregation'!N:N,'EPA Export Aggregation'!$A:$A,$B77,'EPA Export Aggregation'!$D:$D,$A$1)*IF($A77="CH4",About!$D$58,IF($A77="N2O",About!$D$59,1))</f>
        <v>0</v>
      </c>
      <c r="L77" s="436">
        <f>SUMIFS('EPA Export Aggregation'!O:O,'EPA Export Aggregation'!$A:$A,$B77,'EPA Export Aggregation'!$D:$D,$A$1)*IF($A77="CH4",About!$D$58,IF($A77="N2O",About!$D$59,1))</f>
        <v>0</v>
      </c>
      <c r="M77" s="436">
        <f>SUMIFS('EPA Export Aggregation'!P:P,'EPA Export Aggregation'!$A:$A,$B77,'EPA Export Aggregation'!$D:$D,$A$1)*IF($A77="CH4",About!$D$58,IF($A77="N2O",About!$D$59,1))</f>
        <v>0</v>
      </c>
      <c r="N77" s="436">
        <f>SUMIFS('EPA Export Aggregation'!Q:Q,'EPA Export Aggregation'!$A:$A,$B77,'EPA Export Aggregation'!$D:$D,$A$1)*IF($A77="CH4",About!$D$58,IF($A77="N2O",About!$D$59,1))</f>
        <v>0</v>
      </c>
      <c r="O77" s="436">
        <f>SUMIFS('EPA Export Aggregation'!R:R,'EPA Export Aggregation'!$A:$A,$B77,'EPA Export Aggregation'!$D:$D,$A$1)*IF($A77="CH4",About!$D$58,IF($A77="N2O",About!$D$59,1))</f>
        <v>0</v>
      </c>
      <c r="P77" s="436">
        <f>SUMIFS('EPA Export Aggregation'!S:S,'EPA Export Aggregation'!$A:$A,$B77,'EPA Export Aggregation'!$D:$D,$A$1)*IF($A77="CH4",About!$D$58,IF($A77="N2O",About!$D$59,1))</f>
        <v>0</v>
      </c>
      <c r="Q77" s="436">
        <f>SUMIFS('EPA Export Aggregation'!T:T,'EPA Export Aggregation'!$A:$A,$B77,'EPA Export Aggregation'!$D:$D,$A$1)*IF($A77="CH4",About!$D$58,IF($A77="N2O",About!$D$59,1))</f>
        <v>0</v>
      </c>
      <c r="R77" s="436">
        <f>SUMIFS('EPA Export Aggregation'!U:U,'EPA Export Aggregation'!$A:$A,$B77,'EPA Export Aggregation'!$D:$D,$A$1)*IF($A77="CH4",About!$D$58,IF($A77="N2O",About!$D$59,1))</f>
        <v>0</v>
      </c>
      <c r="S77" s="436">
        <f>SUMIFS('EPA Export Aggregation'!V:V,'EPA Export Aggregation'!$A:$A,$B77,'EPA Export Aggregation'!$D:$D,$A$1)*IF($A77="CH4",About!$D$58,IF($A77="N2O",About!$D$59,1))</f>
        <v>0</v>
      </c>
      <c r="T77" s="436">
        <f>SUMIFS('EPA Export Aggregation'!W:W,'EPA Export Aggregation'!$A:$A,$B77,'EPA Export Aggregation'!$D:$D,$A$1)*IF($A77="CH4",About!$D$58,IF($A77="N2O",About!$D$59,1))</f>
        <v>0</v>
      </c>
      <c r="U77" s="436">
        <f>SUMIFS('EPA Export Aggregation'!X:X,'EPA Export Aggregation'!$A:$A,$B77,'EPA Export Aggregation'!$D:$D,$A$1)*IF($A77="CH4",About!$D$58,IF($A77="N2O",About!$D$59,1))</f>
        <v>0</v>
      </c>
      <c r="V77" s="436">
        <f>SUMIFS('EPA Export Aggregation'!Y:Y,'EPA Export Aggregation'!$A:$A,$B77,'EPA Export Aggregation'!$D:$D,$A$1)*IF($A77="CH4",About!$D$58,IF($A77="N2O",About!$D$59,1))</f>
        <v>0</v>
      </c>
      <c r="W77" s="436">
        <f>SUMIFS('EPA Export Aggregation'!Z:Z,'EPA Export Aggregation'!$A:$A,$B77,'EPA Export Aggregation'!$D:$D,$A$1)*IF($A77="CH4",About!$D$58,IF($A77="N2O",About!$D$59,1))</f>
        <v>0</v>
      </c>
      <c r="X77" s="436">
        <f>SUMIFS('EPA Export Aggregation'!AA:AA,'EPA Export Aggregation'!$A:$A,$B77,'EPA Export Aggregation'!$D:$D,$A$1)*IF($A77="CH4",About!$D$58,IF($A77="N2O",About!$D$59,1))</f>
        <v>0</v>
      </c>
      <c r="Y77" s="436">
        <f>SUMIFS('EPA Export Aggregation'!AB:AB,'EPA Export Aggregation'!$A:$A,$B77,'EPA Export Aggregation'!$D:$D,$A$1)*IF($A77="CH4",About!$D$58,IF($A77="N2O",About!$D$59,1))</f>
        <v>0</v>
      </c>
      <c r="Z77" s="436">
        <f>SUMIFS('EPA Export Aggregation'!AC:AC,'EPA Export Aggregation'!$A:$A,$B77,'EPA Export Aggregation'!$D:$D,$A$1)*IF($A77="CH4",About!$D$58,IF($A77="N2O",About!$D$59,1))</f>
        <v>0</v>
      </c>
      <c r="AA77" s="436">
        <f>SUMIFS('EPA Export Aggregation'!AD:AD,'EPA Export Aggregation'!$A:$A,$B77,'EPA Export Aggregation'!$D:$D,$A$1)*IF($A77="CH4",About!$D$58,IF($A77="N2O",About!$D$59,1))</f>
        <v>0</v>
      </c>
      <c r="AB77" s="436">
        <f>SUMIFS('EPA Export Aggregation'!AE:AE,'EPA Export Aggregation'!$A:$A,$B77,'EPA Export Aggregation'!$D:$D,$A$1)*IF($A77="CH4",About!$D$58,IF($A77="N2O",About!$D$59,1))</f>
        <v>0</v>
      </c>
      <c r="AC77" s="436">
        <f>SUMIFS('EPA Export Aggregation'!AF:AF,'EPA Export Aggregation'!$A:$A,$B77,'EPA Export Aggregation'!$D:$D,$A$1)*IF($A77="CH4",About!$D$58,IF($A77="N2O",About!$D$59,1))</f>
        <v>0</v>
      </c>
      <c r="AD77" s="436">
        <f>SUMIFS('EPA Export Aggregation'!AG:AG,'EPA Export Aggregation'!$A:$A,$B77,'EPA Export Aggregation'!$D:$D,$A$1)*IF($A77="CH4",About!$D$58,IF($A77="N2O",About!$D$59,1))</f>
        <v>0</v>
      </c>
      <c r="AE77" s="436">
        <f>SUMIFS('EPA Export Aggregation'!AH:AH,'EPA Export Aggregation'!$A:$A,$B77,'EPA Export Aggregation'!$D:$D,$A$1)*IF($A77="CH4",About!$D$58,IF($A77="N2O",About!$D$59,1))</f>
        <v>0</v>
      </c>
      <c r="AF77" s="436">
        <f>SUMIFS('EPA Export Aggregation'!AI:AI,'EPA Export Aggregation'!$A:$A,$B77,'EPA Export Aggregation'!$D:$D,$A$1)*IF($A77="CH4",About!$D$58,IF($A77="N2O",About!$D$59,1))</f>
        <v>0</v>
      </c>
      <c r="AG77" s="436">
        <f>SUMIFS('EPA Export Aggregation'!AJ:AJ,'EPA Export Aggregation'!$A:$A,$B77,'EPA Export Aggregation'!$D:$D,$A$1)*IF($A77="CH4",About!$D$58,IF($A77="N2O",About!$D$59,1))</f>
        <v>0</v>
      </c>
      <c r="AH77" s="436">
        <f>SUMIFS('EPA Export Aggregation'!AK:AK,'EPA Export Aggregation'!$A:$A,$B77,'EPA Export Aggregation'!$D:$D,$A$1)*IF($A77="CH4",About!$D$58,IF($A77="N2O",About!$D$59,1))</f>
        <v>0</v>
      </c>
    </row>
    <row r="78" spans="1:34" x14ac:dyDescent="0.25">
      <c r="A78" s="435" t="s">
        <v>4336</v>
      </c>
      <c r="B78" s="408" t="s">
        <v>4339</v>
      </c>
      <c r="C78" s="436">
        <f>SUMIFS('EPA Export Aggregation'!F:F,'EPA Export Aggregation'!$A:$A,$B78,'EPA Export Aggregation'!$D:$D,$A$1)*IF($A78="CH4",About!$D$58,IF($A78="N2O",About!$D$59,1))</f>
        <v>0</v>
      </c>
      <c r="D78" s="436">
        <f>SUMIFS('EPA Export Aggregation'!G:G,'EPA Export Aggregation'!$A:$A,$B78,'EPA Export Aggregation'!$D:$D,$A$1)*IF($A78="CH4",About!$D$58,IF($A78="N2O",About!$D$59,1))</f>
        <v>0</v>
      </c>
      <c r="E78" s="436">
        <f>SUMIFS('EPA Export Aggregation'!H:H,'EPA Export Aggregation'!$A:$A,$B78,'EPA Export Aggregation'!$D:$D,$A$1)*IF($A78="CH4",About!$D$58,IF($A78="N2O",About!$D$59,1))</f>
        <v>0</v>
      </c>
      <c r="F78" s="436">
        <f>SUMIFS('EPA Export Aggregation'!I:I,'EPA Export Aggregation'!$A:$A,$B78,'EPA Export Aggregation'!$D:$D,$A$1)*IF($A78="CH4",About!$D$58,IF($A78="N2O",About!$D$59,1))</f>
        <v>0</v>
      </c>
      <c r="G78" s="436">
        <f>SUMIFS('EPA Export Aggregation'!J:J,'EPA Export Aggregation'!$A:$A,$B78,'EPA Export Aggregation'!$D:$D,$A$1)*IF($A78="CH4",About!$D$58,IF($A78="N2O",About!$D$59,1))</f>
        <v>0</v>
      </c>
      <c r="H78" s="436">
        <f>SUMIFS('EPA Export Aggregation'!K:K,'EPA Export Aggregation'!$A:$A,$B78,'EPA Export Aggregation'!$D:$D,$A$1)*IF($A78="CH4",About!$D$58,IF($A78="N2O",About!$D$59,1))</f>
        <v>0</v>
      </c>
      <c r="I78" s="436">
        <f>SUMIFS('EPA Export Aggregation'!L:L,'EPA Export Aggregation'!$A:$A,$B78,'EPA Export Aggregation'!$D:$D,$A$1)*IF($A78="CH4",About!$D$58,IF($A78="N2O",About!$D$59,1))</f>
        <v>0</v>
      </c>
      <c r="J78" s="436">
        <f>SUMIFS('EPA Export Aggregation'!M:M,'EPA Export Aggregation'!$A:$A,$B78,'EPA Export Aggregation'!$D:$D,$A$1)*IF($A78="CH4",About!$D$58,IF($A78="N2O",About!$D$59,1))</f>
        <v>0</v>
      </c>
      <c r="K78" s="436">
        <f>SUMIFS('EPA Export Aggregation'!N:N,'EPA Export Aggregation'!$A:$A,$B78,'EPA Export Aggregation'!$D:$D,$A$1)*IF($A78="CH4",About!$D$58,IF($A78="N2O",About!$D$59,1))</f>
        <v>0</v>
      </c>
      <c r="L78" s="436">
        <f>SUMIFS('EPA Export Aggregation'!O:O,'EPA Export Aggregation'!$A:$A,$B78,'EPA Export Aggregation'!$D:$D,$A$1)*IF($A78="CH4",About!$D$58,IF($A78="N2O",About!$D$59,1))</f>
        <v>0</v>
      </c>
      <c r="M78" s="436">
        <f>SUMIFS('EPA Export Aggregation'!P:P,'EPA Export Aggregation'!$A:$A,$B78,'EPA Export Aggregation'!$D:$D,$A$1)*IF($A78="CH4",About!$D$58,IF($A78="N2O",About!$D$59,1))</f>
        <v>0</v>
      </c>
      <c r="N78" s="436">
        <f>SUMIFS('EPA Export Aggregation'!Q:Q,'EPA Export Aggregation'!$A:$A,$B78,'EPA Export Aggregation'!$D:$D,$A$1)*IF($A78="CH4",About!$D$58,IF($A78="N2O",About!$D$59,1))</f>
        <v>0</v>
      </c>
      <c r="O78" s="436">
        <f>SUMIFS('EPA Export Aggregation'!R:R,'EPA Export Aggregation'!$A:$A,$B78,'EPA Export Aggregation'!$D:$D,$A$1)*IF($A78="CH4",About!$D$58,IF($A78="N2O",About!$D$59,1))</f>
        <v>0</v>
      </c>
      <c r="P78" s="436">
        <f>SUMIFS('EPA Export Aggregation'!S:S,'EPA Export Aggregation'!$A:$A,$B78,'EPA Export Aggregation'!$D:$D,$A$1)*IF($A78="CH4",About!$D$58,IF($A78="N2O",About!$D$59,1))</f>
        <v>0</v>
      </c>
      <c r="Q78" s="436">
        <f>SUMIFS('EPA Export Aggregation'!T:T,'EPA Export Aggregation'!$A:$A,$B78,'EPA Export Aggregation'!$D:$D,$A$1)*IF($A78="CH4",About!$D$58,IF($A78="N2O",About!$D$59,1))</f>
        <v>0</v>
      </c>
      <c r="R78" s="436">
        <f>SUMIFS('EPA Export Aggregation'!U:U,'EPA Export Aggregation'!$A:$A,$B78,'EPA Export Aggregation'!$D:$D,$A$1)*IF($A78="CH4",About!$D$58,IF($A78="N2O",About!$D$59,1))</f>
        <v>0</v>
      </c>
      <c r="S78" s="436">
        <f>SUMIFS('EPA Export Aggregation'!V:V,'EPA Export Aggregation'!$A:$A,$B78,'EPA Export Aggregation'!$D:$D,$A$1)*IF($A78="CH4",About!$D$58,IF($A78="N2O",About!$D$59,1))</f>
        <v>0</v>
      </c>
      <c r="T78" s="436">
        <f>SUMIFS('EPA Export Aggregation'!W:W,'EPA Export Aggregation'!$A:$A,$B78,'EPA Export Aggregation'!$D:$D,$A$1)*IF($A78="CH4",About!$D$58,IF($A78="N2O",About!$D$59,1))</f>
        <v>0</v>
      </c>
      <c r="U78" s="436">
        <f>SUMIFS('EPA Export Aggregation'!X:X,'EPA Export Aggregation'!$A:$A,$B78,'EPA Export Aggregation'!$D:$D,$A$1)*IF($A78="CH4",About!$D$58,IF($A78="N2O",About!$D$59,1))</f>
        <v>0</v>
      </c>
      <c r="V78" s="436">
        <f>SUMIFS('EPA Export Aggregation'!Y:Y,'EPA Export Aggregation'!$A:$A,$B78,'EPA Export Aggregation'!$D:$D,$A$1)*IF($A78="CH4",About!$D$58,IF($A78="N2O",About!$D$59,1))</f>
        <v>0</v>
      </c>
      <c r="W78" s="436">
        <f>SUMIFS('EPA Export Aggregation'!Z:Z,'EPA Export Aggregation'!$A:$A,$B78,'EPA Export Aggregation'!$D:$D,$A$1)*IF($A78="CH4",About!$D$58,IF($A78="N2O",About!$D$59,1))</f>
        <v>0</v>
      </c>
      <c r="X78" s="436">
        <f>SUMIFS('EPA Export Aggregation'!AA:AA,'EPA Export Aggregation'!$A:$A,$B78,'EPA Export Aggregation'!$D:$D,$A$1)*IF($A78="CH4",About!$D$58,IF($A78="N2O",About!$D$59,1))</f>
        <v>0</v>
      </c>
      <c r="Y78" s="436">
        <f>SUMIFS('EPA Export Aggregation'!AB:AB,'EPA Export Aggregation'!$A:$A,$B78,'EPA Export Aggregation'!$D:$D,$A$1)*IF($A78="CH4",About!$D$58,IF($A78="N2O",About!$D$59,1))</f>
        <v>0</v>
      </c>
      <c r="Z78" s="436">
        <f>SUMIFS('EPA Export Aggregation'!AC:AC,'EPA Export Aggregation'!$A:$A,$B78,'EPA Export Aggregation'!$D:$D,$A$1)*IF($A78="CH4",About!$D$58,IF($A78="N2O",About!$D$59,1))</f>
        <v>0</v>
      </c>
      <c r="AA78" s="436">
        <f>SUMIFS('EPA Export Aggregation'!AD:AD,'EPA Export Aggregation'!$A:$A,$B78,'EPA Export Aggregation'!$D:$D,$A$1)*IF($A78="CH4",About!$D$58,IF($A78="N2O",About!$D$59,1))</f>
        <v>0</v>
      </c>
      <c r="AB78" s="436">
        <f>SUMIFS('EPA Export Aggregation'!AE:AE,'EPA Export Aggregation'!$A:$A,$B78,'EPA Export Aggregation'!$D:$D,$A$1)*IF($A78="CH4",About!$D$58,IF($A78="N2O",About!$D$59,1))</f>
        <v>0</v>
      </c>
      <c r="AC78" s="436">
        <f>SUMIFS('EPA Export Aggregation'!AF:AF,'EPA Export Aggregation'!$A:$A,$B78,'EPA Export Aggregation'!$D:$D,$A$1)*IF($A78="CH4",About!$D$58,IF($A78="N2O",About!$D$59,1))</f>
        <v>0</v>
      </c>
      <c r="AD78" s="436">
        <f>SUMIFS('EPA Export Aggregation'!AG:AG,'EPA Export Aggregation'!$A:$A,$B78,'EPA Export Aggregation'!$D:$D,$A$1)*IF($A78="CH4",About!$D$58,IF($A78="N2O",About!$D$59,1))</f>
        <v>0</v>
      </c>
      <c r="AE78" s="436">
        <f>SUMIFS('EPA Export Aggregation'!AH:AH,'EPA Export Aggregation'!$A:$A,$B78,'EPA Export Aggregation'!$D:$D,$A$1)*IF($A78="CH4",About!$D$58,IF($A78="N2O",About!$D$59,1))</f>
        <v>0</v>
      </c>
      <c r="AF78" s="436">
        <f>SUMIFS('EPA Export Aggregation'!AI:AI,'EPA Export Aggregation'!$A:$A,$B78,'EPA Export Aggregation'!$D:$D,$A$1)*IF($A78="CH4",About!$D$58,IF($A78="N2O",About!$D$59,1))</f>
        <v>0</v>
      </c>
      <c r="AG78" s="436">
        <f>SUMIFS('EPA Export Aggregation'!AJ:AJ,'EPA Export Aggregation'!$A:$A,$B78,'EPA Export Aggregation'!$D:$D,$A$1)*IF($A78="CH4",About!$D$58,IF($A78="N2O",About!$D$59,1))</f>
        <v>0</v>
      </c>
      <c r="AH78" s="436">
        <f>SUMIFS('EPA Export Aggregation'!AK:AK,'EPA Export Aggregation'!$A:$A,$B78,'EPA Export Aggregation'!$D:$D,$A$1)*IF($A78="CH4",About!$D$58,IF($A78="N2O",About!$D$59,1))</f>
        <v>0</v>
      </c>
    </row>
    <row r="79" spans="1:34" x14ac:dyDescent="0.25">
      <c r="A79" s="435" t="s">
        <v>4336</v>
      </c>
      <c r="B79" s="408" t="s">
        <v>4307</v>
      </c>
      <c r="C79" s="436">
        <f>SUMIFS('EPA Export Aggregation'!F:F,'EPA Export Aggregation'!$A:$A,$B79,'EPA Export Aggregation'!$D:$D,$A$1)*IF($A79="CH4",About!$D$58,IF($A79="N2O",About!$D$59,1))</f>
        <v>0</v>
      </c>
      <c r="D79" s="436">
        <f>SUMIFS('EPA Export Aggregation'!G:G,'EPA Export Aggregation'!$A:$A,$B79,'EPA Export Aggregation'!$D:$D,$A$1)*IF($A79="CH4",About!$D$58,IF($A79="N2O",About!$D$59,1))</f>
        <v>0</v>
      </c>
      <c r="E79" s="436">
        <f>SUMIFS('EPA Export Aggregation'!H:H,'EPA Export Aggregation'!$A:$A,$B79,'EPA Export Aggregation'!$D:$D,$A$1)*IF($A79="CH4",About!$D$58,IF($A79="N2O",About!$D$59,1))</f>
        <v>0</v>
      </c>
      <c r="F79" s="436">
        <f>SUMIFS('EPA Export Aggregation'!I:I,'EPA Export Aggregation'!$A:$A,$B79,'EPA Export Aggregation'!$D:$D,$A$1)*IF($A79="CH4",About!$D$58,IF($A79="N2O",About!$D$59,1))</f>
        <v>0</v>
      </c>
      <c r="G79" s="436">
        <f>SUMIFS('EPA Export Aggregation'!J:J,'EPA Export Aggregation'!$A:$A,$B79,'EPA Export Aggregation'!$D:$D,$A$1)*IF($A79="CH4",About!$D$58,IF($A79="N2O",About!$D$59,1))</f>
        <v>0</v>
      </c>
      <c r="H79" s="436">
        <f>SUMIFS('EPA Export Aggregation'!K:K,'EPA Export Aggregation'!$A:$A,$B79,'EPA Export Aggregation'!$D:$D,$A$1)*IF($A79="CH4",About!$D$58,IF($A79="N2O",About!$D$59,1))</f>
        <v>0</v>
      </c>
      <c r="I79" s="436">
        <f>SUMIFS('EPA Export Aggregation'!L:L,'EPA Export Aggregation'!$A:$A,$B79,'EPA Export Aggregation'!$D:$D,$A$1)*IF($A79="CH4",About!$D$58,IF($A79="N2O",About!$D$59,1))</f>
        <v>0</v>
      </c>
      <c r="J79" s="436">
        <f>SUMIFS('EPA Export Aggregation'!M:M,'EPA Export Aggregation'!$A:$A,$B79,'EPA Export Aggregation'!$D:$D,$A$1)*IF($A79="CH4",About!$D$58,IF($A79="N2O",About!$D$59,1))</f>
        <v>0</v>
      </c>
      <c r="K79" s="436">
        <f>SUMIFS('EPA Export Aggregation'!N:N,'EPA Export Aggregation'!$A:$A,$B79,'EPA Export Aggregation'!$D:$D,$A$1)*IF($A79="CH4",About!$D$58,IF($A79="N2O",About!$D$59,1))</f>
        <v>0</v>
      </c>
      <c r="L79" s="436">
        <f>SUMIFS('EPA Export Aggregation'!O:O,'EPA Export Aggregation'!$A:$A,$B79,'EPA Export Aggregation'!$D:$D,$A$1)*IF($A79="CH4",About!$D$58,IF($A79="N2O",About!$D$59,1))</f>
        <v>0</v>
      </c>
      <c r="M79" s="436">
        <f>SUMIFS('EPA Export Aggregation'!P:P,'EPA Export Aggregation'!$A:$A,$B79,'EPA Export Aggregation'!$D:$D,$A$1)*IF($A79="CH4",About!$D$58,IF($A79="N2O",About!$D$59,1))</f>
        <v>0</v>
      </c>
      <c r="N79" s="436">
        <f>SUMIFS('EPA Export Aggregation'!Q:Q,'EPA Export Aggregation'!$A:$A,$B79,'EPA Export Aggregation'!$D:$D,$A$1)*IF($A79="CH4",About!$D$58,IF($A79="N2O",About!$D$59,1))</f>
        <v>0</v>
      </c>
      <c r="O79" s="436">
        <f>SUMIFS('EPA Export Aggregation'!R:R,'EPA Export Aggregation'!$A:$A,$B79,'EPA Export Aggregation'!$D:$D,$A$1)*IF($A79="CH4",About!$D$58,IF($A79="N2O",About!$D$59,1))</f>
        <v>0</v>
      </c>
      <c r="P79" s="436">
        <f>SUMIFS('EPA Export Aggregation'!S:S,'EPA Export Aggregation'!$A:$A,$B79,'EPA Export Aggregation'!$D:$D,$A$1)*IF($A79="CH4",About!$D$58,IF($A79="N2O",About!$D$59,1))</f>
        <v>0</v>
      </c>
      <c r="Q79" s="436">
        <f>SUMIFS('EPA Export Aggregation'!T:T,'EPA Export Aggregation'!$A:$A,$B79,'EPA Export Aggregation'!$D:$D,$A$1)*IF($A79="CH4",About!$D$58,IF($A79="N2O",About!$D$59,1))</f>
        <v>0</v>
      </c>
      <c r="R79" s="436">
        <f>SUMIFS('EPA Export Aggregation'!U:U,'EPA Export Aggregation'!$A:$A,$B79,'EPA Export Aggregation'!$D:$D,$A$1)*IF($A79="CH4",About!$D$58,IF($A79="N2O",About!$D$59,1))</f>
        <v>0</v>
      </c>
      <c r="S79" s="436">
        <f>SUMIFS('EPA Export Aggregation'!V:V,'EPA Export Aggregation'!$A:$A,$B79,'EPA Export Aggregation'!$D:$D,$A$1)*IF($A79="CH4",About!$D$58,IF($A79="N2O",About!$D$59,1))</f>
        <v>0</v>
      </c>
      <c r="T79" s="436">
        <f>SUMIFS('EPA Export Aggregation'!W:W,'EPA Export Aggregation'!$A:$A,$B79,'EPA Export Aggregation'!$D:$D,$A$1)*IF($A79="CH4",About!$D$58,IF($A79="N2O",About!$D$59,1))</f>
        <v>0</v>
      </c>
      <c r="U79" s="436">
        <f>SUMIFS('EPA Export Aggregation'!X:X,'EPA Export Aggregation'!$A:$A,$B79,'EPA Export Aggregation'!$D:$D,$A$1)*IF($A79="CH4",About!$D$58,IF($A79="N2O",About!$D$59,1))</f>
        <v>0</v>
      </c>
      <c r="V79" s="436">
        <f>SUMIFS('EPA Export Aggregation'!Y:Y,'EPA Export Aggregation'!$A:$A,$B79,'EPA Export Aggregation'!$D:$D,$A$1)*IF($A79="CH4",About!$D$58,IF($A79="N2O",About!$D$59,1))</f>
        <v>0</v>
      </c>
      <c r="W79" s="436">
        <f>SUMIFS('EPA Export Aggregation'!Z:Z,'EPA Export Aggregation'!$A:$A,$B79,'EPA Export Aggregation'!$D:$D,$A$1)*IF($A79="CH4",About!$D$58,IF($A79="N2O",About!$D$59,1))</f>
        <v>0</v>
      </c>
      <c r="X79" s="436">
        <f>SUMIFS('EPA Export Aggregation'!AA:AA,'EPA Export Aggregation'!$A:$A,$B79,'EPA Export Aggregation'!$D:$D,$A$1)*IF($A79="CH4",About!$D$58,IF($A79="N2O",About!$D$59,1))</f>
        <v>0</v>
      </c>
      <c r="Y79" s="436">
        <f>SUMIFS('EPA Export Aggregation'!AB:AB,'EPA Export Aggregation'!$A:$A,$B79,'EPA Export Aggregation'!$D:$D,$A$1)*IF($A79="CH4",About!$D$58,IF($A79="N2O",About!$D$59,1))</f>
        <v>0</v>
      </c>
      <c r="Z79" s="436">
        <f>SUMIFS('EPA Export Aggregation'!AC:AC,'EPA Export Aggregation'!$A:$A,$B79,'EPA Export Aggregation'!$D:$D,$A$1)*IF($A79="CH4",About!$D$58,IF($A79="N2O",About!$D$59,1))</f>
        <v>0</v>
      </c>
      <c r="AA79" s="436">
        <f>SUMIFS('EPA Export Aggregation'!AD:AD,'EPA Export Aggregation'!$A:$A,$B79,'EPA Export Aggregation'!$D:$D,$A$1)*IF($A79="CH4",About!$D$58,IF($A79="N2O",About!$D$59,1))</f>
        <v>0</v>
      </c>
      <c r="AB79" s="436">
        <f>SUMIFS('EPA Export Aggregation'!AE:AE,'EPA Export Aggregation'!$A:$A,$B79,'EPA Export Aggregation'!$D:$D,$A$1)*IF($A79="CH4",About!$D$58,IF($A79="N2O",About!$D$59,1))</f>
        <v>0</v>
      </c>
      <c r="AC79" s="436">
        <f>SUMIFS('EPA Export Aggregation'!AF:AF,'EPA Export Aggregation'!$A:$A,$B79,'EPA Export Aggregation'!$D:$D,$A$1)*IF($A79="CH4",About!$D$58,IF($A79="N2O",About!$D$59,1))</f>
        <v>0</v>
      </c>
      <c r="AD79" s="436">
        <f>SUMIFS('EPA Export Aggregation'!AG:AG,'EPA Export Aggregation'!$A:$A,$B79,'EPA Export Aggregation'!$D:$D,$A$1)*IF($A79="CH4",About!$D$58,IF($A79="N2O",About!$D$59,1))</f>
        <v>0</v>
      </c>
      <c r="AE79" s="436">
        <f>SUMIFS('EPA Export Aggregation'!AH:AH,'EPA Export Aggregation'!$A:$A,$B79,'EPA Export Aggregation'!$D:$D,$A$1)*IF($A79="CH4",About!$D$58,IF($A79="N2O",About!$D$59,1))</f>
        <v>0</v>
      </c>
      <c r="AF79" s="436">
        <f>SUMIFS('EPA Export Aggregation'!AI:AI,'EPA Export Aggregation'!$A:$A,$B79,'EPA Export Aggregation'!$D:$D,$A$1)*IF($A79="CH4",About!$D$58,IF($A79="N2O",About!$D$59,1))</f>
        <v>0</v>
      </c>
      <c r="AG79" s="436">
        <f>SUMIFS('EPA Export Aggregation'!AJ:AJ,'EPA Export Aggregation'!$A:$A,$B79,'EPA Export Aggregation'!$D:$D,$A$1)*IF($A79="CH4",About!$D$58,IF($A79="N2O",About!$D$59,1))</f>
        <v>0</v>
      </c>
      <c r="AH79" s="436">
        <f>SUMIFS('EPA Export Aggregation'!AK:AK,'EPA Export Aggregation'!$A:$A,$B79,'EPA Export Aggregation'!$D:$D,$A$1)*IF($A79="CH4",About!$D$58,IF($A79="N2O",About!$D$59,1))</f>
        <v>0</v>
      </c>
    </row>
    <row r="80" spans="1:34" x14ac:dyDescent="0.25">
      <c r="A80" s="435" t="s">
        <v>4336</v>
      </c>
      <c r="B80" s="408" t="s">
        <v>4305</v>
      </c>
      <c r="C80" s="436">
        <f>SUMIFS('EPA Export Aggregation'!F:F,'EPA Export Aggregation'!$A:$A,$B80,'EPA Export Aggregation'!$D:$D,$A$1)*IF($A80="CH4",About!$D$58,IF($A80="N2O",About!$D$59,1))</f>
        <v>0</v>
      </c>
      <c r="D80" s="436">
        <f>SUMIFS('EPA Export Aggregation'!G:G,'EPA Export Aggregation'!$A:$A,$B80,'EPA Export Aggregation'!$D:$D,$A$1)*IF($A80="CH4",About!$D$58,IF($A80="N2O",About!$D$59,1))</f>
        <v>0</v>
      </c>
      <c r="E80" s="436">
        <f>SUMIFS('EPA Export Aggregation'!H:H,'EPA Export Aggregation'!$A:$A,$B80,'EPA Export Aggregation'!$D:$D,$A$1)*IF($A80="CH4",About!$D$58,IF($A80="N2O",About!$D$59,1))</f>
        <v>0</v>
      </c>
      <c r="F80" s="436">
        <f>SUMIFS('EPA Export Aggregation'!I:I,'EPA Export Aggregation'!$A:$A,$B80,'EPA Export Aggregation'!$D:$D,$A$1)*IF($A80="CH4",About!$D$58,IF($A80="N2O",About!$D$59,1))</f>
        <v>0</v>
      </c>
      <c r="G80" s="436">
        <f>SUMIFS('EPA Export Aggregation'!J:J,'EPA Export Aggregation'!$A:$A,$B80,'EPA Export Aggregation'!$D:$D,$A$1)*IF($A80="CH4",About!$D$58,IF($A80="N2O",About!$D$59,1))</f>
        <v>0</v>
      </c>
      <c r="H80" s="436">
        <f>SUMIFS('EPA Export Aggregation'!K:K,'EPA Export Aggregation'!$A:$A,$B80,'EPA Export Aggregation'!$D:$D,$A$1)*IF($A80="CH4",About!$D$58,IF($A80="N2O",About!$D$59,1))</f>
        <v>0</v>
      </c>
      <c r="I80" s="436">
        <f>SUMIFS('EPA Export Aggregation'!L:L,'EPA Export Aggregation'!$A:$A,$B80,'EPA Export Aggregation'!$D:$D,$A$1)*IF($A80="CH4",About!$D$58,IF($A80="N2O",About!$D$59,1))</f>
        <v>0</v>
      </c>
      <c r="J80" s="436">
        <f>SUMIFS('EPA Export Aggregation'!M:M,'EPA Export Aggregation'!$A:$A,$B80,'EPA Export Aggregation'!$D:$D,$A$1)*IF($A80="CH4",About!$D$58,IF($A80="N2O",About!$D$59,1))</f>
        <v>0</v>
      </c>
      <c r="K80" s="436">
        <f>SUMIFS('EPA Export Aggregation'!N:N,'EPA Export Aggregation'!$A:$A,$B80,'EPA Export Aggregation'!$D:$D,$A$1)*IF($A80="CH4",About!$D$58,IF($A80="N2O",About!$D$59,1))</f>
        <v>0</v>
      </c>
      <c r="L80" s="436">
        <f>SUMIFS('EPA Export Aggregation'!O:O,'EPA Export Aggregation'!$A:$A,$B80,'EPA Export Aggregation'!$D:$D,$A$1)*IF($A80="CH4",About!$D$58,IF($A80="N2O",About!$D$59,1))</f>
        <v>0</v>
      </c>
      <c r="M80" s="436">
        <f>SUMIFS('EPA Export Aggregation'!P:P,'EPA Export Aggregation'!$A:$A,$B80,'EPA Export Aggregation'!$D:$D,$A$1)*IF($A80="CH4",About!$D$58,IF($A80="N2O",About!$D$59,1))</f>
        <v>0</v>
      </c>
      <c r="N80" s="436">
        <f>SUMIFS('EPA Export Aggregation'!Q:Q,'EPA Export Aggregation'!$A:$A,$B80,'EPA Export Aggregation'!$D:$D,$A$1)*IF($A80="CH4",About!$D$58,IF($A80="N2O",About!$D$59,1))</f>
        <v>0</v>
      </c>
      <c r="O80" s="436">
        <f>SUMIFS('EPA Export Aggregation'!R:R,'EPA Export Aggregation'!$A:$A,$B80,'EPA Export Aggregation'!$D:$D,$A$1)*IF($A80="CH4",About!$D$58,IF($A80="N2O",About!$D$59,1))</f>
        <v>0</v>
      </c>
      <c r="P80" s="436">
        <f>SUMIFS('EPA Export Aggregation'!S:S,'EPA Export Aggregation'!$A:$A,$B80,'EPA Export Aggregation'!$D:$D,$A$1)*IF($A80="CH4",About!$D$58,IF($A80="N2O",About!$D$59,1))</f>
        <v>0</v>
      </c>
      <c r="Q80" s="436">
        <f>SUMIFS('EPA Export Aggregation'!T:T,'EPA Export Aggregation'!$A:$A,$B80,'EPA Export Aggregation'!$D:$D,$A$1)*IF($A80="CH4",About!$D$58,IF($A80="N2O",About!$D$59,1))</f>
        <v>0</v>
      </c>
      <c r="R80" s="436">
        <f>SUMIFS('EPA Export Aggregation'!U:U,'EPA Export Aggregation'!$A:$A,$B80,'EPA Export Aggregation'!$D:$D,$A$1)*IF($A80="CH4",About!$D$58,IF($A80="N2O",About!$D$59,1))</f>
        <v>0</v>
      </c>
      <c r="S80" s="436">
        <f>SUMIFS('EPA Export Aggregation'!V:V,'EPA Export Aggregation'!$A:$A,$B80,'EPA Export Aggregation'!$D:$D,$A$1)*IF($A80="CH4",About!$D$58,IF($A80="N2O",About!$D$59,1))</f>
        <v>0</v>
      </c>
      <c r="T80" s="436">
        <f>SUMIFS('EPA Export Aggregation'!W:W,'EPA Export Aggregation'!$A:$A,$B80,'EPA Export Aggregation'!$D:$D,$A$1)*IF($A80="CH4",About!$D$58,IF($A80="N2O",About!$D$59,1))</f>
        <v>0</v>
      </c>
      <c r="U80" s="436">
        <f>SUMIFS('EPA Export Aggregation'!X:X,'EPA Export Aggregation'!$A:$A,$B80,'EPA Export Aggregation'!$D:$D,$A$1)*IF($A80="CH4",About!$D$58,IF($A80="N2O",About!$D$59,1))</f>
        <v>0</v>
      </c>
      <c r="V80" s="436">
        <f>SUMIFS('EPA Export Aggregation'!Y:Y,'EPA Export Aggregation'!$A:$A,$B80,'EPA Export Aggregation'!$D:$D,$A$1)*IF($A80="CH4",About!$D$58,IF($A80="N2O",About!$D$59,1))</f>
        <v>0</v>
      </c>
      <c r="W80" s="436">
        <f>SUMIFS('EPA Export Aggregation'!Z:Z,'EPA Export Aggregation'!$A:$A,$B80,'EPA Export Aggregation'!$D:$D,$A$1)*IF($A80="CH4",About!$D$58,IF($A80="N2O",About!$D$59,1))</f>
        <v>0</v>
      </c>
      <c r="X80" s="436">
        <f>SUMIFS('EPA Export Aggregation'!AA:AA,'EPA Export Aggregation'!$A:$A,$B80,'EPA Export Aggregation'!$D:$D,$A$1)*IF($A80="CH4",About!$D$58,IF($A80="N2O",About!$D$59,1))</f>
        <v>0</v>
      </c>
      <c r="Y80" s="436">
        <f>SUMIFS('EPA Export Aggregation'!AB:AB,'EPA Export Aggregation'!$A:$A,$B80,'EPA Export Aggregation'!$D:$D,$A$1)*IF($A80="CH4",About!$D$58,IF($A80="N2O",About!$D$59,1))</f>
        <v>0</v>
      </c>
      <c r="Z80" s="436">
        <f>SUMIFS('EPA Export Aggregation'!AC:AC,'EPA Export Aggregation'!$A:$A,$B80,'EPA Export Aggregation'!$D:$D,$A$1)*IF($A80="CH4",About!$D$58,IF($A80="N2O",About!$D$59,1))</f>
        <v>0</v>
      </c>
      <c r="AA80" s="436">
        <f>SUMIFS('EPA Export Aggregation'!AD:AD,'EPA Export Aggregation'!$A:$A,$B80,'EPA Export Aggregation'!$D:$D,$A$1)*IF($A80="CH4",About!$D$58,IF($A80="N2O",About!$D$59,1))</f>
        <v>0</v>
      </c>
      <c r="AB80" s="436">
        <f>SUMIFS('EPA Export Aggregation'!AE:AE,'EPA Export Aggregation'!$A:$A,$B80,'EPA Export Aggregation'!$D:$D,$A$1)*IF($A80="CH4",About!$D$58,IF($A80="N2O",About!$D$59,1))</f>
        <v>0</v>
      </c>
      <c r="AC80" s="436">
        <f>SUMIFS('EPA Export Aggregation'!AF:AF,'EPA Export Aggregation'!$A:$A,$B80,'EPA Export Aggregation'!$D:$D,$A$1)*IF($A80="CH4",About!$D$58,IF($A80="N2O",About!$D$59,1))</f>
        <v>0</v>
      </c>
      <c r="AD80" s="436">
        <f>SUMIFS('EPA Export Aggregation'!AG:AG,'EPA Export Aggregation'!$A:$A,$B80,'EPA Export Aggregation'!$D:$D,$A$1)*IF($A80="CH4",About!$D$58,IF($A80="N2O",About!$D$59,1))</f>
        <v>0</v>
      </c>
      <c r="AE80" s="436">
        <f>SUMIFS('EPA Export Aggregation'!AH:AH,'EPA Export Aggregation'!$A:$A,$B80,'EPA Export Aggregation'!$D:$D,$A$1)*IF($A80="CH4",About!$D$58,IF($A80="N2O",About!$D$59,1))</f>
        <v>0</v>
      </c>
      <c r="AF80" s="436">
        <f>SUMIFS('EPA Export Aggregation'!AI:AI,'EPA Export Aggregation'!$A:$A,$B80,'EPA Export Aggregation'!$D:$D,$A$1)*IF($A80="CH4",About!$D$58,IF($A80="N2O",About!$D$59,1))</f>
        <v>0</v>
      </c>
      <c r="AG80" s="436">
        <f>SUMIFS('EPA Export Aggregation'!AJ:AJ,'EPA Export Aggregation'!$A:$A,$B80,'EPA Export Aggregation'!$D:$D,$A$1)*IF($A80="CH4",About!$D$58,IF($A80="N2O",About!$D$59,1))</f>
        <v>0</v>
      </c>
      <c r="AH80" s="436">
        <f>SUMIFS('EPA Export Aggregation'!AK:AK,'EPA Export Aggregation'!$A:$A,$B80,'EPA Export Aggregation'!$D:$D,$A$1)*IF($A80="CH4",About!$D$58,IF($A80="N2O",About!$D$59,1))</f>
        <v>0</v>
      </c>
    </row>
    <row r="81" spans="1:34" x14ac:dyDescent="0.25">
      <c r="A81" s="435" t="s">
        <v>4336</v>
      </c>
      <c r="B81" s="408" t="s">
        <v>4340</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4336</v>
      </c>
      <c r="B82" s="408" t="s">
        <v>4341</v>
      </c>
      <c r="C82" s="436">
        <f>SUMIFS('EPA Export Aggregation'!F:F,'EPA Export Aggregation'!$A:$A,$B82,'EPA Export Aggregation'!$D:$D,$A$1)*IF($A82="CH4",About!$D$58,IF($A82="N2O",About!$D$59,1))</f>
        <v>0</v>
      </c>
      <c r="D82" s="436">
        <f>SUMIFS('EPA Export Aggregation'!G:G,'EPA Export Aggregation'!$A:$A,$B82,'EPA Export Aggregation'!$D:$D,$A$1)*IF($A82="CH4",About!$D$58,IF($A82="N2O",About!$D$59,1))</f>
        <v>0</v>
      </c>
      <c r="E82" s="436">
        <f>SUMIFS('EPA Export Aggregation'!H:H,'EPA Export Aggregation'!$A:$A,$B82,'EPA Export Aggregation'!$D:$D,$A$1)*IF($A82="CH4",About!$D$58,IF($A82="N2O",About!$D$59,1))</f>
        <v>0</v>
      </c>
      <c r="F82" s="436">
        <f>SUMIFS('EPA Export Aggregation'!I:I,'EPA Export Aggregation'!$A:$A,$B82,'EPA Export Aggregation'!$D:$D,$A$1)*IF($A82="CH4",About!$D$58,IF($A82="N2O",About!$D$59,1))</f>
        <v>0</v>
      </c>
      <c r="G82" s="436">
        <f>SUMIFS('EPA Export Aggregation'!J:J,'EPA Export Aggregation'!$A:$A,$B82,'EPA Export Aggregation'!$D:$D,$A$1)*IF($A82="CH4",About!$D$58,IF($A82="N2O",About!$D$59,1))</f>
        <v>0</v>
      </c>
      <c r="H82" s="436">
        <f>SUMIFS('EPA Export Aggregation'!K:K,'EPA Export Aggregation'!$A:$A,$B82,'EPA Export Aggregation'!$D:$D,$A$1)*IF($A82="CH4",About!$D$58,IF($A82="N2O",About!$D$59,1))</f>
        <v>0</v>
      </c>
      <c r="I82" s="436">
        <f>SUMIFS('EPA Export Aggregation'!L:L,'EPA Export Aggregation'!$A:$A,$B82,'EPA Export Aggregation'!$D:$D,$A$1)*IF($A82="CH4",About!$D$58,IF($A82="N2O",About!$D$59,1))</f>
        <v>0</v>
      </c>
      <c r="J82" s="436">
        <f>SUMIFS('EPA Export Aggregation'!M:M,'EPA Export Aggregation'!$A:$A,$B82,'EPA Export Aggregation'!$D:$D,$A$1)*IF($A82="CH4",About!$D$58,IF($A82="N2O",About!$D$59,1))</f>
        <v>0</v>
      </c>
      <c r="K82" s="436">
        <f>SUMIFS('EPA Export Aggregation'!N:N,'EPA Export Aggregation'!$A:$A,$B82,'EPA Export Aggregation'!$D:$D,$A$1)*IF($A82="CH4",About!$D$58,IF($A82="N2O",About!$D$59,1))</f>
        <v>0</v>
      </c>
      <c r="L82" s="436">
        <f>SUMIFS('EPA Export Aggregation'!O:O,'EPA Export Aggregation'!$A:$A,$B82,'EPA Export Aggregation'!$D:$D,$A$1)*IF($A82="CH4",About!$D$58,IF($A82="N2O",About!$D$59,1))</f>
        <v>0</v>
      </c>
      <c r="M82" s="436">
        <f>SUMIFS('EPA Export Aggregation'!P:P,'EPA Export Aggregation'!$A:$A,$B82,'EPA Export Aggregation'!$D:$D,$A$1)*IF($A82="CH4",About!$D$58,IF($A82="N2O",About!$D$59,1))</f>
        <v>0</v>
      </c>
      <c r="N82" s="436">
        <f>SUMIFS('EPA Export Aggregation'!Q:Q,'EPA Export Aggregation'!$A:$A,$B82,'EPA Export Aggregation'!$D:$D,$A$1)*IF($A82="CH4",About!$D$58,IF($A82="N2O",About!$D$59,1))</f>
        <v>0</v>
      </c>
      <c r="O82" s="436">
        <f>SUMIFS('EPA Export Aggregation'!R:R,'EPA Export Aggregation'!$A:$A,$B82,'EPA Export Aggregation'!$D:$D,$A$1)*IF($A82="CH4",About!$D$58,IF($A82="N2O",About!$D$59,1))</f>
        <v>0</v>
      </c>
      <c r="P82" s="436">
        <f>SUMIFS('EPA Export Aggregation'!S:S,'EPA Export Aggregation'!$A:$A,$B82,'EPA Export Aggregation'!$D:$D,$A$1)*IF($A82="CH4",About!$D$58,IF($A82="N2O",About!$D$59,1))</f>
        <v>0</v>
      </c>
      <c r="Q82" s="436">
        <f>SUMIFS('EPA Export Aggregation'!T:T,'EPA Export Aggregation'!$A:$A,$B82,'EPA Export Aggregation'!$D:$D,$A$1)*IF($A82="CH4",About!$D$58,IF($A82="N2O",About!$D$59,1))</f>
        <v>0</v>
      </c>
      <c r="R82" s="436">
        <f>SUMIFS('EPA Export Aggregation'!U:U,'EPA Export Aggregation'!$A:$A,$B82,'EPA Export Aggregation'!$D:$D,$A$1)*IF($A82="CH4",About!$D$58,IF($A82="N2O",About!$D$59,1))</f>
        <v>0</v>
      </c>
      <c r="S82" s="436">
        <f>SUMIFS('EPA Export Aggregation'!V:V,'EPA Export Aggregation'!$A:$A,$B82,'EPA Export Aggregation'!$D:$D,$A$1)*IF($A82="CH4",About!$D$58,IF($A82="N2O",About!$D$59,1))</f>
        <v>0</v>
      </c>
      <c r="T82" s="436">
        <f>SUMIFS('EPA Export Aggregation'!W:W,'EPA Export Aggregation'!$A:$A,$B82,'EPA Export Aggregation'!$D:$D,$A$1)*IF($A82="CH4",About!$D$58,IF($A82="N2O",About!$D$59,1))</f>
        <v>0</v>
      </c>
      <c r="U82" s="436">
        <f>SUMIFS('EPA Export Aggregation'!X:X,'EPA Export Aggregation'!$A:$A,$B82,'EPA Export Aggregation'!$D:$D,$A$1)*IF($A82="CH4",About!$D$58,IF($A82="N2O",About!$D$59,1))</f>
        <v>0</v>
      </c>
      <c r="V82" s="436">
        <f>SUMIFS('EPA Export Aggregation'!Y:Y,'EPA Export Aggregation'!$A:$A,$B82,'EPA Export Aggregation'!$D:$D,$A$1)*IF($A82="CH4",About!$D$58,IF($A82="N2O",About!$D$59,1))</f>
        <v>0</v>
      </c>
      <c r="W82" s="436">
        <f>SUMIFS('EPA Export Aggregation'!Z:Z,'EPA Export Aggregation'!$A:$A,$B82,'EPA Export Aggregation'!$D:$D,$A$1)*IF($A82="CH4",About!$D$58,IF($A82="N2O",About!$D$59,1))</f>
        <v>0</v>
      </c>
      <c r="X82" s="436">
        <f>SUMIFS('EPA Export Aggregation'!AA:AA,'EPA Export Aggregation'!$A:$A,$B82,'EPA Export Aggregation'!$D:$D,$A$1)*IF($A82="CH4",About!$D$58,IF($A82="N2O",About!$D$59,1))</f>
        <v>0</v>
      </c>
      <c r="Y82" s="436">
        <f>SUMIFS('EPA Export Aggregation'!AB:AB,'EPA Export Aggregation'!$A:$A,$B82,'EPA Export Aggregation'!$D:$D,$A$1)*IF($A82="CH4",About!$D$58,IF($A82="N2O",About!$D$59,1))</f>
        <v>0</v>
      </c>
      <c r="Z82" s="436">
        <f>SUMIFS('EPA Export Aggregation'!AC:AC,'EPA Export Aggregation'!$A:$A,$B82,'EPA Export Aggregation'!$D:$D,$A$1)*IF($A82="CH4",About!$D$58,IF($A82="N2O",About!$D$59,1))</f>
        <v>0</v>
      </c>
      <c r="AA82" s="436">
        <f>SUMIFS('EPA Export Aggregation'!AD:AD,'EPA Export Aggregation'!$A:$A,$B82,'EPA Export Aggregation'!$D:$D,$A$1)*IF($A82="CH4",About!$D$58,IF($A82="N2O",About!$D$59,1))</f>
        <v>0</v>
      </c>
      <c r="AB82" s="436">
        <f>SUMIFS('EPA Export Aggregation'!AE:AE,'EPA Export Aggregation'!$A:$A,$B82,'EPA Export Aggregation'!$D:$D,$A$1)*IF($A82="CH4",About!$D$58,IF($A82="N2O",About!$D$59,1))</f>
        <v>0</v>
      </c>
      <c r="AC82" s="436">
        <f>SUMIFS('EPA Export Aggregation'!AF:AF,'EPA Export Aggregation'!$A:$A,$B82,'EPA Export Aggregation'!$D:$D,$A$1)*IF($A82="CH4",About!$D$58,IF($A82="N2O",About!$D$59,1))</f>
        <v>0</v>
      </c>
      <c r="AD82" s="436">
        <f>SUMIFS('EPA Export Aggregation'!AG:AG,'EPA Export Aggregation'!$A:$A,$B82,'EPA Export Aggregation'!$D:$D,$A$1)*IF($A82="CH4",About!$D$58,IF($A82="N2O",About!$D$59,1))</f>
        <v>0</v>
      </c>
      <c r="AE82" s="436">
        <f>SUMIFS('EPA Export Aggregation'!AH:AH,'EPA Export Aggregation'!$A:$A,$B82,'EPA Export Aggregation'!$D:$D,$A$1)*IF($A82="CH4",About!$D$58,IF($A82="N2O",About!$D$59,1))</f>
        <v>0</v>
      </c>
      <c r="AF82" s="436">
        <f>SUMIFS('EPA Export Aggregation'!AI:AI,'EPA Export Aggregation'!$A:$A,$B82,'EPA Export Aggregation'!$D:$D,$A$1)*IF($A82="CH4",About!$D$58,IF($A82="N2O",About!$D$59,1))</f>
        <v>0</v>
      </c>
      <c r="AG82" s="436">
        <f>SUMIFS('EPA Export Aggregation'!AJ:AJ,'EPA Export Aggregation'!$A:$A,$B82,'EPA Export Aggregation'!$D:$D,$A$1)*IF($A82="CH4",About!$D$58,IF($A82="N2O",About!$D$59,1))</f>
        <v>0</v>
      </c>
      <c r="AH82" s="436">
        <f>SUMIFS('EPA Export Aggregation'!AK:AK,'EPA Export Aggregation'!$A:$A,$B82,'EPA Export Aggregation'!$D:$D,$A$1)*IF($A82="CH4",About!$D$58,IF($A82="N2O",About!$D$59,1))</f>
        <v>0</v>
      </c>
    </row>
    <row r="83" spans="1:34" x14ac:dyDescent="0.25">
      <c r="A83" s="435" t="s">
        <v>4336</v>
      </c>
      <c r="B83" s="408" t="s">
        <v>4342</v>
      </c>
      <c r="C83" s="436">
        <f>SUMIFS('EPA Export Aggregation'!F:F,'EPA Export Aggregation'!$A:$A,$B83,'EPA Export Aggregation'!$D:$D,$A$1)*IF($A83="CH4",About!$D$58,IF($A83="N2O",About!$D$59,1))</f>
        <v>0</v>
      </c>
      <c r="D83" s="436">
        <f>SUMIFS('EPA Export Aggregation'!G:G,'EPA Export Aggregation'!$A:$A,$B83,'EPA Export Aggregation'!$D:$D,$A$1)*IF($A83="CH4",About!$D$58,IF($A83="N2O",About!$D$59,1))</f>
        <v>0</v>
      </c>
      <c r="E83" s="436">
        <f>SUMIFS('EPA Export Aggregation'!H:H,'EPA Export Aggregation'!$A:$A,$B83,'EPA Export Aggregation'!$D:$D,$A$1)*IF($A83="CH4",About!$D$58,IF($A83="N2O",About!$D$59,1))</f>
        <v>0</v>
      </c>
      <c r="F83" s="436">
        <f>SUMIFS('EPA Export Aggregation'!I:I,'EPA Export Aggregation'!$A:$A,$B83,'EPA Export Aggregation'!$D:$D,$A$1)*IF($A83="CH4",About!$D$58,IF($A83="N2O",About!$D$59,1))</f>
        <v>0</v>
      </c>
      <c r="G83" s="436">
        <f>SUMIFS('EPA Export Aggregation'!J:J,'EPA Export Aggregation'!$A:$A,$B83,'EPA Export Aggregation'!$D:$D,$A$1)*IF($A83="CH4",About!$D$58,IF($A83="N2O",About!$D$59,1))</f>
        <v>0</v>
      </c>
      <c r="H83" s="436">
        <f>SUMIFS('EPA Export Aggregation'!K:K,'EPA Export Aggregation'!$A:$A,$B83,'EPA Export Aggregation'!$D:$D,$A$1)*IF($A83="CH4",About!$D$58,IF($A83="N2O",About!$D$59,1))</f>
        <v>0</v>
      </c>
      <c r="I83" s="436">
        <f>SUMIFS('EPA Export Aggregation'!L:L,'EPA Export Aggregation'!$A:$A,$B83,'EPA Export Aggregation'!$D:$D,$A$1)*IF($A83="CH4",About!$D$58,IF($A83="N2O",About!$D$59,1))</f>
        <v>0</v>
      </c>
      <c r="J83" s="436">
        <f>SUMIFS('EPA Export Aggregation'!M:M,'EPA Export Aggregation'!$A:$A,$B83,'EPA Export Aggregation'!$D:$D,$A$1)*IF($A83="CH4",About!$D$58,IF($A83="N2O",About!$D$59,1))</f>
        <v>0</v>
      </c>
      <c r="K83" s="436">
        <f>SUMIFS('EPA Export Aggregation'!N:N,'EPA Export Aggregation'!$A:$A,$B83,'EPA Export Aggregation'!$D:$D,$A$1)*IF($A83="CH4",About!$D$58,IF($A83="N2O",About!$D$59,1))</f>
        <v>0</v>
      </c>
      <c r="L83" s="436">
        <f>SUMIFS('EPA Export Aggregation'!O:O,'EPA Export Aggregation'!$A:$A,$B83,'EPA Export Aggregation'!$D:$D,$A$1)*IF($A83="CH4",About!$D$58,IF($A83="N2O",About!$D$59,1))</f>
        <v>0</v>
      </c>
      <c r="M83" s="436">
        <f>SUMIFS('EPA Export Aggregation'!P:P,'EPA Export Aggregation'!$A:$A,$B83,'EPA Export Aggregation'!$D:$D,$A$1)*IF($A83="CH4",About!$D$58,IF($A83="N2O",About!$D$59,1))</f>
        <v>0</v>
      </c>
      <c r="N83" s="436">
        <f>SUMIFS('EPA Export Aggregation'!Q:Q,'EPA Export Aggregation'!$A:$A,$B83,'EPA Export Aggregation'!$D:$D,$A$1)*IF($A83="CH4",About!$D$58,IF($A83="N2O",About!$D$59,1))</f>
        <v>0</v>
      </c>
      <c r="O83" s="436">
        <f>SUMIFS('EPA Export Aggregation'!R:R,'EPA Export Aggregation'!$A:$A,$B83,'EPA Export Aggregation'!$D:$D,$A$1)*IF($A83="CH4",About!$D$58,IF($A83="N2O",About!$D$59,1))</f>
        <v>0</v>
      </c>
      <c r="P83" s="436">
        <f>SUMIFS('EPA Export Aggregation'!S:S,'EPA Export Aggregation'!$A:$A,$B83,'EPA Export Aggregation'!$D:$D,$A$1)*IF($A83="CH4",About!$D$58,IF($A83="N2O",About!$D$59,1))</f>
        <v>0</v>
      </c>
      <c r="Q83" s="436">
        <f>SUMIFS('EPA Export Aggregation'!T:T,'EPA Export Aggregation'!$A:$A,$B83,'EPA Export Aggregation'!$D:$D,$A$1)*IF($A83="CH4",About!$D$58,IF($A83="N2O",About!$D$59,1))</f>
        <v>0</v>
      </c>
      <c r="R83" s="436">
        <f>SUMIFS('EPA Export Aggregation'!U:U,'EPA Export Aggregation'!$A:$A,$B83,'EPA Export Aggregation'!$D:$D,$A$1)*IF($A83="CH4",About!$D$58,IF($A83="N2O",About!$D$59,1))</f>
        <v>0</v>
      </c>
      <c r="S83" s="436">
        <f>SUMIFS('EPA Export Aggregation'!V:V,'EPA Export Aggregation'!$A:$A,$B83,'EPA Export Aggregation'!$D:$D,$A$1)*IF($A83="CH4",About!$D$58,IF($A83="N2O",About!$D$59,1))</f>
        <v>0</v>
      </c>
      <c r="T83" s="436">
        <f>SUMIFS('EPA Export Aggregation'!W:W,'EPA Export Aggregation'!$A:$A,$B83,'EPA Export Aggregation'!$D:$D,$A$1)*IF($A83="CH4",About!$D$58,IF($A83="N2O",About!$D$59,1))</f>
        <v>0</v>
      </c>
      <c r="U83" s="436">
        <f>SUMIFS('EPA Export Aggregation'!X:X,'EPA Export Aggregation'!$A:$A,$B83,'EPA Export Aggregation'!$D:$D,$A$1)*IF($A83="CH4",About!$D$58,IF($A83="N2O",About!$D$59,1))</f>
        <v>0</v>
      </c>
      <c r="V83" s="436">
        <f>SUMIFS('EPA Export Aggregation'!Y:Y,'EPA Export Aggregation'!$A:$A,$B83,'EPA Export Aggregation'!$D:$D,$A$1)*IF($A83="CH4",About!$D$58,IF($A83="N2O",About!$D$59,1))</f>
        <v>0</v>
      </c>
      <c r="W83" s="436">
        <f>SUMIFS('EPA Export Aggregation'!Z:Z,'EPA Export Aggregation'!$A:$A,$B83,'EPA Export Aggregation'!$D:$D,$A$1)*IF($A83="CH4",About!$D$58,IF($A83="N2O",About!$D$59,1))</f>
        <v>0</v>
      </c>
      <c r="X83" s="436">
        <f>SUMIFS('EPA Export Aggregation'!AA:AA,'EPA Export Aggregation'!$A:$A,$B83,'EPA Export Aggregation'!$D:$D,$A$1)*IF($A83="CH4",About!$D$58,IF($A83="N2O",About!$D$59,1))</f>
        <v>0</v>
      </c>
      <c r="Y83" s="436">
        <f>SUMIFS('EPA Export Aggregation'!AB:AB,'EPA Export Aggregation'!$A:$A,$B83,'EPA Export Aggregation'!$D:$D,$A$1)*IF($A83="CH4",About!$D$58,IF($A83="N2O",About!$D$59,1))</f>
        <v>0</v>
      </c>
      <c r="Z83" s="436">
        <f>SUMIFS('EPA Export Aggregation'!AC:AC,'EPA Export Aggregation'!$A:$A,$B83,'EPA Export Aggregation'!$D:$D,$A$1)*IF($A83="CH4",About!$D$58,IF($A83="N2O",About!$D$59,1))</f>
        <v>0</v>
      </c>
      <c r="AA83" s="436">
        <f>SUMIFS('EPA Export Aggregation'!AD:AD,'EPA Export Aggregation'!$A:$A,$B83,'EPA Export Aggregation'!$D:$D,$A$1)*IF($A83="CH4",About!$D$58,IF($A83="N2O",About!$D$59,1))</f>
        <v>0</v>
      </c>
      <c r="AB83" s="436">
        <f>SUMIFS('EPA Export Aggregation'!AE:AE,'EPA Export Aggregation'!$A:$A,$B83,'EPA Export Aggregation'!$D:$D,$A$1)*IF($A83="CH4",About!$D$58,IF($A83="N2O",About!$D$59,1))</f>
        <v>0</v>
      </c>
      <c r="AC83" s="436">
        <f>SUMIFS('EPA Export Aggregation'!AF:AF,'EPA Export Aggregation'!$A:$A,$B83,'EPA Export Aggregation'!$D:$D,$A$1)*IF($A83="CH4",About!$D$58,IF($A83="N2O",About!$D$59,1))</f>
        <v>0</v>
      </c>
      <c r="AD83" s="436">
        <f>SUMIFS('EPA Export Aggregation'!AG:AG,'EPA Export Aggregation'!$A:$A,$B83,'EPA Export Aggregation'!$D:$D,$A$1)*IF($A83="CH4",About!$D$58,IF($A83="N2O",About!$D$59,1))</f>
        <v>0</v>
      </c>
      <c r="AE83" s="436">
        <f>SUMIFS('EPA Export Aggregation'!AH:AH,'EPA Export Aggregation'!$A:$A,$B83,'EPA Export Aggregation'!$D:$D,$A$1)*IF($A83="CH4",About!$D$58,IF($A83="N2O",About!$D$59,1))</f>
        <v>0</v>
      </c>
      <c r="AF83" s="436">
        <f>SUMIFS('EPA Export Aggregation'!AI:AI,'EPA Export Aggregation'!$A:$A,$B83,'EPA Export Aggregation'!$D:$D,$A$1)*IF($A83="CH4",About!$D$58,IF($A83="N2O",About!$D$59,1))</f>
        <v>0</v>
      </c>
      <c r="AG83" s="436">
        <f>SUMIFS('EPA Export Aggregation'!AJ:AJ,'EPA Export Aggregation'!$A:$A,$B83,'EPA Export Aggregation'!$D:$D,$A$1)*IF($A83="CH4",About!$D$58,IF($A83="N2O",About!$D$59,1))</f>
        <v>0</v>
      </c>
      <c r="AH83" s="436">
        <f>SUMIFS('EPA Export Aggregation'!AK:AK,'EPA Export Aggregation'!$A:$A,$B83,'EPA Export Aggregation'!$D:$D,$A$1)*IF($A83="CH4",About!$D$58,IF($A83="N2O",About!$D$59,1))</f>
        <v>0</v>
      </c>
    </row>
    <row r="84" spans="1:34" x14ac:dyDescent="0.25">
      <c r="A84" s="435" t="s">
        <v>4336</v>
      </c>
      <c r="B84" s="408" t="s">
        <v>4317</v>
      </c>
      <c r="C84" s="436">
        <f>SUMIFS('EPA Export Aggregation'!F:F,'EPA Export Aggregation'!$A:$A,$B84,'EPA Export Aggregation'!$D:$D,$A$1)*IF($A84="CH4",About!$D$58,IF($A84="N2O",About!$D$59,1))</f>
        <v>0</v>
      </c>
      <c r="D84" s="436">
        <f>SUMIFS('EPA Export Aggregation'!G:G,'EPA Export Aggregation'!$A:$A,$B84,'EPA Export Aggregation'!$D:$D,$A$1)*IF($A84="CH4",About!$D$58,IF($A84="N2O",About!$D$59,1))</f>
        <v>0</v>
      </c>
      <c r="E84" s="436">
        <f>SUMIFS('EPA Export Aggregation'!H:H,'EPA Export Aggregation'!$A:$A,$B84,'EPA Export Aggregation'!$D:$D,$A$1)*IF($A84="CH4",About!$D$58,IF($A84="N2O",About!$D$59,1))</f>
        <v>0</v>
      </c>
      <c r="F84" s="436">
        <f>SUMIFS('EPA Export Aggregation'!I:I,'EPA Export Aggregation'!$A:$A,$B84,'EPA Export Aggregation'!$D:$D,$A$1)*IF($A84="CH4",About!$D$58,IF($A84="N2O",About!$D$59,1))</f>
        <v>0</v>
      </c>
      <c r="G84" s="436">
        <f>SUMIFS('EPA Export Aggregation'!J:J,'EPA Export Aggregation'!$A:$A,$B84,'EPA Export Aggregation'!$D:$D,$A$1)*IF($A84="CH4",About!$D$58,IF($A84="N2O",About!$D$59,1))</f>
        <v>0</v>
      </c>
      <c r="H84" s="436">
        <f>SUMIFS('EPA Export Aggregation'!K:K,'EPA Export Aggregation'!$A:$A,$B84,'EPA Export Aggregation'!$D:$D,$A$1)*IF($A84="CH4",About!$D$58,IF($A84="N2O",About!$D$59,1))</f>
        <v>0</v>
      </c>
      <c r="I84" s="436">
        <f>SUMIFS('EPA Export Aggregation'!L:L,'EPA Export Aggregation'!$A:$A,$B84,'EPA Export Aggregation'!$D:$D,$A$1)*IF($A84="CH4",About!$D$58,IF($A84="N2O",About!$D$59,1))</f>
        <v>0</v>
      </c>
      <c r="J84" s="436">
        <f>SUMIFS('EPA Export Aggregation'!M:M,'EPA Export Aggregation'!$A:$A,$B84,'EPA Export Aggregation'!$D:$D,$A$1)*IF($A84="CH4",About!$D$58,IF($A84="N2O",About!$D$59,1))</f>
        <v>0</v>
      </c>
      <c r="K84" s="436">
        <f>SUMIFS('EPA Export Aggregation'!N:N,'EPA Export Aggregation'!$A:$A,$B84,'EPA Export Aggregation'!$D:$D,$A$1)*IF($A84="CH4",About!$D$58,IF($A84="N2O",About!$D$59,1))</f>
        <v>0</v>
      </c>
      <c r="L84" s="436">
        <f>SUMIFS('EPA Export Aggregation'!O:O,'EPA Export Aggregation'!$A:$A,$B84,'EPA Export Aggregation'!$D:$D,$A$1)*IF($A84="CH4",About!$D$58,IF($A84="N2O",About!$D$59,1))</f>
        <v>0</v>
      </c>
      <c r="M84" s="436">
        <f>SUMIFS('EPA Export Aggregation'!P:P,'EPA Export Aggregation'!$A:$A,$B84,'EPA Export Aggregation'!$D:$D,$A$1)*IF($A84="CH4",About!$D$58,IF($A84="N2O",About!$D$59,1))</f>
        <v>0</v>
      </c>
      <c r="N84" s="436">
        <f>SUMIFS('EPA Export Aggregation'!Q:Q,'EPA Export Aggregation'!$A:$A,$B84,'EPA Export Aggregation'!$D:$D,$A$1)*IF($A84="CH4",About!$D$58,IF($A84="N2O",About!$D$59,1))</f>
        <v>0</v>
      </c>
      <c r="O84" s="436">
        <f>SUMIFS('EPA Export Aggregation'!R:R,'EPA Export Aggregation'!$A:$A,$B84,'EPA Export Aggregation'!$D:$D,$A$1)*IF($A84="CH4",About!$D$58,IF($A84="N2O",About!$D$59,1))</f>
        <v>0</v>
      </c>
      <c r="P84" s="436">
        <f>SUMIFS('EPA Export Aggregation'!S:S,'EPA Export Aggregation'!$A:$A,$B84,'EPA Export Aggregation'!$D:$D,$A$1)*IF($A84="CH4",About!$D$58,IF($A84="N2O",About!$D$59,1))</f>
        <v>0</v>
      </c>
      <c r="Q84" s="436">
        <f>SUMIFS('EPA Export Aggregation'!T:T,'EPA Export Aggregation'!$A:$A,$B84,'EPA Export Aggregation'!$D:$D,$A$1)*IF($A84="CH4",About!$D$58,IF($A84="N2O",About!$D$59,1))</f>
        <v>0</v>
      </c>
      <c r="R84" s="436">
        <f>SUMIFS('EPA Export Aggregation'!U:U,'EPA Export Aggregation'!$A:$A,$B84,'EPA Export Aggregation'!$D:$D,$A$1)*IF($A84="CH4",About!$D$58,IF($A84="N2O",About!$D$59,1))</f>
        <v>0</v>
      </c>
      <c r="S84" s="436">
        <f>SUMIFS('EPA Export Aggregation'!V:V,'EPA Export Aggregation'!$A:$A,$B84,'EPA Export Aggregation'!$D:$D,$A$1)*IF($A84="CH4",About!$D$58,IF($A84="N2O",About!$D$59,1))</f>
        <v>0</v>
      </c>
      <c r="T84" s="436">
        <f>SUMIFS('EPA Export Aggregation'!W:W,'EPA Export Aggregation'!$A:$A,$B84,'EPA Export Aggregation'!$D:$D,$A$1)*IF($A84="CH4",About!$D$58,IF($A84="N2O",About!$D$59,1))</f>
        <v>0</v>
      </c>
      <c r="U84" s="436">
        <f>SUMIFS('EPA Export Aggregation'!X:X,'EPA Export Aggregation'!$A:$A,$B84,'EPA Export Aggregation'!$D:$D,$A$1)*IF($A84="CH4",About!$D$58,IF($A84="N2O",About!$D$59,1))</f>
        <v>0</v>
      </c>
      <c r="V84" s="436">
        <f>SUMIFS('EPA Export Aggregation'!Y:Y,'EPA Export Aggregation'!$A:$A,$B84,'EPA Export Aggregation'!$D:$D,$A$1)*IF($A84="CH4",About!$D$58,IF($A84="N2O",About!$D$59,1))</f>
        <v>0</v>
      </c>
      <c r="W84" s="436">
        <f>SUMIFS('EPA Export Aggregation'!Z:Z,'EPA Export Aggregation'!$A:$A,$B84,'EPA Export Aggregation'!$D:$D,$A$1)*IF($A84="CH4",About!$D$58,IF($A84="N2O",About!$D$59,1))</f>
        <v>0</v>
      </c>
      <c r="X84" s="436">
        <f>SUMIFS('EPA Export Aggregation'!AA:AA,'EPA Export Aggregation'!$A:$A,$B84,'EPA Export Aggregation'!$D:$D,$A$1)*IF($A84="CH4",About!$D$58,IF($A84="N2O",About!$D$59,1))</f>
        <v>0</v>
      </c>
      <c r="Y84" s="436">
        <f>SUMIFS('EPA Export Aggregation'!AB:AB,'EPA Export Aggregation'!$A:$A,$B84,'EPA Export Aggregation'!$D:$D,$A$1)*IF($A84="CH4",About!$D$58,IF($A84="N2O",About!$D$59,1))</f>
        <v>0</v>
      </c>
      <c r="Z84" s="436">
        <f>SUMIFS('EPA Export Aggregation'!AC:AC,'EPA Export Aggregation'!$A:$A,$B84,'EPA Export Aggregation'!$D:$D,$A$1)*IF($A84="CH4",About!$D$58,IF($A84="N2O",About!$D$59,1))</f>
        <v>0</v>
      </c>
      <c r="AA84" s="436">
        <f>SUMIFS('EPA Export Aggregation'!AD:AD,'EPA Export Aggregation'!$A:$A,$B84,'EPA Export Aggregation'!$D:$D,$A$1)*IF($A84="CH4",About!$D$58,IF($A84="N2O",About!$D$59,1))</f>
        <v>0</v>
      </c>
      <c r="AB84" s="436">
        <f>SUMIFS('EPA Export Aggregation'!AE:AE,'EPA Export Aggregation'!$A:$A,$B84,'EPA Export Aggregation'!$D:$D,$A$1)*IF($A84="CH4",About!$D$58,IF($A84="N2O",About!$D$59,1))</f>
        <v>0</v>
      </c>
      <c r="AC84" s="436">
        <f>SUMIFS('EPA Export Aggregation'!AF:AF,'EPA Export Aggregation'!$A:$A,$B84,'EPA Export Aggregation'!$D:$D,$A$1)*IF($A84="CH4",About!$D$58,IF($A84="N2O",About!$D$59,1))</f>
        <v>0</v>
      </c>
      <c r="AD84" s="436">
        <f>SUMIFS('EPA Export Aggregation'!AG:AG,'EPA Export Aggregation'!$A:$A,$B84,'EPA Export Aggregation'!$D:$D,$A$1)*IF($A84="CH4",About!$D$58,IF($A84="N2O",About!$D$59,1))</f>
        <v>0</v>
      </c>
      <c r="AE84" s="436">
        <f>SUMIFS('EPA Export Aggregation'!AH:AH,'EPA Export Aggregation'!$A:$A,$B84,'EPA Export Aggregation'!$D:$D,$A$1)*IF($A84="CH4",About!$D$58,IF($A84="N2O",About!$D$59,1))</f>
        <v>0</v>
      </c>
      <c r="AF84" s="436">
        <f>SUMIFS('EPA Export Aggregation'!AI:AI,'EPA Export Aggregation'!$A:$A,$B84,'EPA Export Aggregation'!$D:$D,$A$1)*IF($A84="CH4",About!$D$58,IF($A84="N2O",About!$D$59,1))</f>
        <v>0</v>
      </c>
      <c r="AG84" s="436">
        <f>SUMIFS('EPA Export Aggregation'!AJ:AJ,'EPA Export Aggregation'!$A:$A,$B84,'EPA Export Aggregation'!$D:$D,$A$1)*IF($A84="CH4",About!$D$58,IF($A84="N2O",About!$D$59,1))</f>
        <v>0</v>
      </c>
      <c r="AH84" s="436">
        <f>SUMIFS('EPA Export Aggregation'!AK:AK,'EPA Export Aggregation'!$A:$A,$B84,'EPA Export Aggregation'!$D:$D,$A$1)*IF($A84="CH4",About!$D$58,IF($A84="N2O",About!$D$59,1))</f>
        <v>0</v>
      </c>
    </row>
    <row r="85" spans="1:34" x14ac:dyDescent="0.25">
      <c r="A85" s="435" t="s">
        <v>4336</v>
      </c>
      <c r="B85" s="408" t="s">
        <v>4343</v>
      </c>
      <c r="C85" s="436">
        <f>SUMIFS('EPA Export Aggregation'!F:F,'EPA Export Aggregation'!$A:$A,$B85,'EPA Export Aggregation'!$D:$D,$A$1)*IF($A85="CH4",About!$D$58,IF($A85="N2O",About!$D$59,1))</f>
        <v>0</v>
      </c>
      <c r="D85" s="436">
        <f>SUMIFS('EPA Export Aggregation'!G:G,'EPA Export Aggregation'!$A:$A,$B85,'EPA Export Aggregation'!$D:$D,$A$1)*IF($A85="CH4",About!$D$58,IF($A85="N2O",About!$D$59,1))</f>
        <v>0</v>
      </c>
      <c r="E85" s="436">
        <f>SUMIFS('EPA Export Aggregation'!H:H,'EPA Export Aggregation'!$A:$A,$B85,'EPA Export Aggregation'!$D:$D,$A$1)*IF($A85="CH4",About!$D$58,IF($A85="N2O",About!$D$59,1))</f>
        <v>0</v>
      </c>
      <c r="F85" s="436">
        <f>SUMIFS('EPA Export Aggregation'!I:I,'EPA Export Aggregation'!$A:$A,$B85,'EPA Export Aggregation'!$D:$D,$A$1)*IF($A85="CH4",About!$D$58,IF($A85="N2O",About!$D$59,1))</f>
        <v>0</v>
      </c>
      <c r="G85" s="436">
        <f>SUMIFS('EPA Export Aggregation'!J:J,'EPA Export Aggregation'!$A:$A,$B85,'EPA Export Aggregation'!$D:$D,$A$1)*IF($A85="CH4",About!$D$58,IF($A85="N2O",About!$D$59,1))</f>
        <v>0</v>
      </c>
      <c r="H85" s="436">
        <f>SUMIFS('EPA Export Aggregation'!K:K,'EPA Export Aggregation'!$A:$A,$B85,'EPA Export Aggregation'!$D:$D,$A$1)*IF($A85="CH4",About!$D$58,IF($A85="N2O",About!$D$59,1))</f>
        <v>0</v>
      </c>
      <c r="I85" s="436">
        <f>SUMIFS('EPA Export Aggregation'!L:L,'EPA Export Aggregation'!$A:$A,$B85,'EPA Export Aggregation'!$D:$D,$A$1)*IF($A85="CH4",About!$D$58,IF($A85="N2O",About!$D$59,1))</f>
        <v>0</v>
      </c>
      <c r="J85" s="436">
        <f>SUMIFS('EPA Export Aggregation'!M:M,'EPA Export Aggregation'!$A:$A,$B85,'EPA Export Aggregation'!$D:$D,$A$1)*IF($A85="CH4",About!$D$58,IF($A85="N2O",About!$D$59,1))</f>
        <v>0</v>
      </c>
      <c r="K85" s="436">
        <f>SUMIFS('EPA Export Aggregation'!N:N,'EPA Export Aggregation'!$A:$A,$B85,'EPA Export Aggregation'!$D:$D,$A$1)*IF($A85="CH4",About!$D$58,IF($A85="N2O",About!$D$59,1))</f>
        <v>0</v>
      </c>
      <c r="L85" s="436">
        <f>SUMIFS('EPA Export Aggregation'!O:O,'EPA Export Aggregation'!$A:$A,$B85,'EPA Export Aggregation'!$D:$D,$A$1)*IF($A85="CH4",About!$D$58,IF($A85="N2O",About!$D$59,1))</f>
        <v>0</v>
      </c>
      <c r="M85" s="436">
        <f>SUMIFS('EPA Export Aggregation'!P:P,'EPA Export Aggregation'!$A:$A,$B85,'EPA Export Aggregation'!$D:$D,$A$1)*IF($A85="CH4",About!$D$58,IF($A85="N2O",About!$D$59,1))</f>
        <v>0</v>
      </c>
      <c r="N85" s="436">
        <f>SUMIFS('EPA Export Aggregation'!Q:Q,'EPA Export Aggregation'!$A:$A,$B85,'EPA Export Aggregation'!$D:$D,$A$1)*IF($A85="CH4",About!$D$58,IF($A85="N2O",About!$D$59,1))</f>
        <v>0</v>
      </c>
      <c r="O85" s="436">
        <f>SUMIFS('EPA Export Aggregation'!R:R,'EPA Export Aggregation'!$A:$A,$B85,'EPA Export Aggregation'!$D:$D,$A$1)*IF($A85="CH4",About!$D$58,IF($A85="N2O",About!$D$59,1))</f>
        <v>0</v>
      </c>
      <c r="P85" s="436">
        <f>SUMIFS('EPA Export Aggregation'!S:S,'EPA Export Aggregation'!$A:$A,$B85,'EPA Export Aggregation'!$D:$D,$A$1)*IF($A85="CH4",About!$D$58,IF($A85="N2O",About!$D$59,1))</f>
        <v>0</v>
      </c>
      <c r="Q85" s="436">
        <f>SUMIFS('EPA Export Aggregation'!T:T,'EPA Export Aggregation'!$A:$A,$B85,'EPA Export Aggregation'!$D:$D,$A$1)*IF($A85="CH4",About!$D$58,IF($A85="N2O",About!$D$59,1))</f>
        <v>0</v>
      </c>
      <c r="R85" s="436">
        <f>SUMIFS('EPA Export Aggregation'!U:U,'EPA Export Aggregation'!$A:$A,$B85,'EPA Export Aggregation'!$D:$D,$A$1)*IF($A85="CH4",About!$D$58,IF($A85="N2O",About!$D$59,1))</f>
        <v>0</v>
      </c>
      <c r="S85" s="436">
        <f>SUMIFS('EPA Export Aggregation'!V:V,'EPA Export Aggregation'!$A:$A,$B85,'EPA Export Aggregation'!$D:$D,$A$1)*IF($A85="CH4",About!$D$58,IF($A85="N2O",About!$D$59,1))</f>
        <v>0</v>
      </c>
      <c r="T85" s="436">
        <f>SUMIFS('EPA Export Aggregation'!W:W,'EPA Export Aggregation'!$A:$A,$B85,'EPA Export Aggregation'!$D:$D,$A$1)*IF($A85="CH4",About!$D$58,IF($A85="N2O",About!$D$59,1))</f>
        <v>0</v>
      </c>
      <c r="U85" s="436">
        <f>SUMIFS('EPA Export Aggregation'!X:X,'EPA Export Aggregation'!$A:$A,$B85,'EPA Export Aggregation'!$D:$D,$A$1)*IF($A85="CH4",About!$D$58,IF($A85="N2O",About!$D$59,1))</f>
        <v>0</v>
      </c>
      <c r="V85" s="436">
        <f>SUMIFS('EPA Export Aggregation'!Y:Y,'EPA Export Aggregation'!$A:$A,$B85,'EPA Export Aggregation'!$D:$D,$A$1)*IF($A85="CH4",About!$D$58,IF($A85="N2O",About!$D$59,1))</f>
        <v>0</v>
      </c>
      <c r="W85" s="436">
        <f>SUMIFS('EPA Export Aggregation'!Z:Z,'EPA Export Aggregation'!$A:$A,$B85,'EPA Export Aggregation'!$D:$D,$A$1)*IF($A85="CH4",About!$D$58,IF($A85="N2O",About!$D$59,1))</f>
        <v>0</v>
      </c>
      <c r="X85" s="436">
        <f>SUMIFS('EPA Export Aggregation'!AA:AA,'EPA Export Aggregation'!$A:$A,$B85,'EPA Export Aggregation'!$D:$D,$A$1)*IF($A85="CH4",About!$D$58,IF($A85="N2O",About!$D$59,1))</f>
        <v>0</v>
      </c>
      <c r="Y85" s="436">
        <f>SUMIFS('EPA Export Aggregation'!AB:AB,'EPA Export Aggregation'!$A:$A,$B85,'EPA Export Aggregation'!$D:$D,$A$1)*IF($A85="CH4",About!$D$58,IF($A85="N2O",About!$D$59,1))</f>
        <v>0</v>
      </c>
      <c r="Z85" s="436">
        <f>SUMIFS('EPA Export Aggregation'!AC:AC,'EPA Export Aggregation'!$A:$A,$B85,'EPA Export Aggregation'!$D:$D,$A$1)*IF($A85="CH4",About!$D$58,IF($A85="N2O",About!$D$59,1))</f>
        <v>0</v>
      </c>
      <c r="AA85" s="436">
        <f>SUMIFS('EPA Export Aggregation'!AD:AD,'EPA Export Aggregation'!$A:$A,$B85,'EPA Export Aggregation'!$D:$D,$A$1)*IF($A85="CH4",About!$D$58,IF($A85="N2O",About!$D$59,1))</f>
        <v>0</v>
      </c>
      <c r="AB85" s="436">
        <f>SUMIFS('EPA Export Aggregation'!AE:AE,'EPA Export Aggregation'!$A:$A,$B85,'EPA Export Aggregation'!$D:$D,$A$1)*IF($A85="CH4",About!$D$58,IF($A85="N2O",About!$D$59,1))</f>
        <v>0</v>
      </c>
      <c r="AC85" s="436">
        <f>SUMIFS('EPA Export Aggregation'!AF:AF,'EPA Export Aggregation'!$A:$A,$B85,'EPA Export Aggregation'!$D:$D,$A$1)*IF($A85="CH4",About!$D$58,IF($A85="N2O",About!$D$59,1))</f>
        <v>0</v>
      </c>
      <c r="AD85" s="436">
        <f>SUMIFS('EPA Export Aggregation'!AG:AG,'EPA Export Aggregation'!$A:$A,$B85,'EPA Export Aggregation'!$D:$D,$A$1)*IF($A85="CH4",About!$D$58,IF($A85="N2O",About!$D$59,1))</f>
        <v>0</v>
      </c>
      <c r="AE85" s="436">
        <f>SUMIFS('EPA Export Aggregation'!AH:AH,'EPA Export Aggregation'!$A:$A,$B85,'EPA Export Aggregation'!$D:$D,$A$1)*IF($A85="CH4",About!$D$58,IF($A85="N2O",About!$D$59,1))</f>
        <v>0</v>
      </c>
      <c r="AF85" s="436">
        <f>SUMIFS('EPA Export Aggregation'!AI:AI,'EPA Export Aggregation'!$A:$A,$B85,'EPA Export Aggregation'!$D:$D,$A$1)*IF($A85="CH4",About!$D$58,IF($A85="N2O",About!$D$59,1))</f>
        <v>0</v>
      </c>
      <c r="AG85" s="436">
        <f>SUMIFS('EPA Export Aggregation'!AJ:AJ,'EPA Export Aggregation'!$A:$A,$B85,'EPA Export Aggregation'!$D:$D,$A$1)*IF($A85="CH4",About!$D$58,IF($A85="N2O",About!$D$59,1))</f>
        <v>0</v>
      </c>
      <c r="AH85" s="436">
        <f>SUMIFS('EPA Export Aggregation'!AK:AK,'EPA Export Aggregation'!$A:$A,$B85,'EPA Export Aggregation'!$D:$D,$A$1)*IF($A85="CH4",About!$D$58,IF($A85="N2O",About!$D$59,1))</f>
        <v>0</v>
      </c>
    </row>
    <row r="86" spans="1:34" x14ac:dyDescent="0.25">
      <c r="A86" s="435" t="s">
        <v>4336</v>
      </c>
      <c r="B86" s="408" t="s">
        <v>4344</v>
      </c>
      <c r="C86" s="436">
        <f>SUMIFS('EPA Export Aggregation'!F:F,'EPA Export Aggregation'!$A:$A,$B86,'EPA Export Aggregation'!$D:$D,$A$1)*IF($A86="CH4",About!$D$58,IF($A86="N2O",About!$D$59,1))</f>
        <v>0</v>
      </c>
      <c r="D86" s="436">
        <f>SUMIFS('EPA Export Aggregation'!$F:$F,'EPA Export Aggregation'!$A:$A,$B86,'EPA Export Aggregation'!$D:$D,$A$1)*IF($A86="CH4",About!$D$58,IF($A86="N2O",About!$D$59,1))</f>
        <v>0</v>
      </c>
      <c r="E86" s="436">
        <f>SUMIFS('EPA Export Aggregation'!$F:$F,'EPA Export Aggregation'!$A:$A,$B86,'EPA Export Aggregation'!$D:$D,$A$1)*IF($A86="CH4",About!$D$58,IF($A86="N2O",About!$D$59,1))</f>
        <v>0</v>
      </c>
      <c r="F86" s="436">
        <f>SUMIFS('EPA Export Aggregation'!$F:$F,'EPA Export Aggregation'!$A:$A,$B86,'EPA Export Aggregation'!$D:$D,$A$1)*IF($A86="CH4",About!$D$58,IF($A86="N2O",About!$D$59,1))</f>
        <v>0</v>
      </c>
      <c r="G86" s="436">
        <f>SUMIFS('EPA Export Aggregation'!$F:$F,'EPA Export Aggregation'!$A:$A,$B86,'EPA Export Aggregation'!$D:$D,$A$1)*IF($A86="CH4",About!$D$58,IF($A86="N2O",About!$D$59,1))</f>
        <v>0</v>
      </c>
      <c r="H86" s="436">
        <f>SUMIFS('EPA Export Aggregation'!$F:$F,'EPA Export Aggregation'!$A:$A,$B86,'EPA Export Aggregation'!$D:$D,$A$1)*IF($A86="CH4",About!$D$58,IF($A86="N2O",About!$D$59,1))</f>
        <v>0</v>
      </c>
      <c r="I86" s="436">
        <f>SUMIFS('EPA Export Aggregation'!$F:$F,'EPA Export Aggregation'!$A:$A,$B86,'EPA Export Aggregation'!$D:$D,$A$1)*IF($A86="CH4",About!$D$58,IF($A86="N2O",About!$D$59,1))</f>
        <v>0</v>
      </c>
      <c r="J86" s="436">
        <f>SUMIFS('EPA Export Aggregation'!$F:$F,'EPA Export Aggregation'!$A:$A,$B86,'EPA Export Aggregation'!$D:$D,$A$1)*IF($A86="CH4",About!$D$58,IF($A86="N2O",About!$D$59,1))</f>
        <v>0</v>
      </c>
      <c r="K86" s="436">
        <f>SUMIFS('EPA Export Aggregation'!$F:$F,'EPA Export Aggregation'!$A:$A,$B86,'EPA Export Aggregation'!$D:$D,$A$1)*IF($A86="CH4",About!$D$58,IF($A86="N2O",About!$D$59,1))</f>
        <v>0</v>
      </c>
      <c r="L86" s="436">
        <f>SUMIFS('EPA Export Aggregation'!$F:$F,'EPA Export Aggregation'!$A:$A,$B86,'EPA Export Aggregation'!$D:$D,$A$1)*IF($A86="CH4",About!$D$58,IF($A86="N2O",About!$D$59,1))</f>
        <v>0</v>
      </c>
      <c r="M86" s="436">
        <f>SUMIFS('EPA Export Aggregation'!$F:$F,'EPA Export Aggregation'!$A:$A,$B86,'EPA Export Aggregation'!$D:$D,$A$1)*IF($A86="CH4",About!$D$58,IF($A86="N2O",About!$D$59,1))</f>
        <v>0</v>
      </c>
      <c r="N86" s="436">
        <f>SUMIFS('EPA Export Aggregation'!$F:$F,'EPA Export Aggregation'!$A:$A,$B86,'EPA Export Aggregation'!$D:$D,$A$1)*IF($A86="CH4",About!$D$58,IF($A86="N2O",About!$D$59,1))</f>
        <v>0</v>
      </c>
      <c r="O86" s="436">
        <f>SUMIFS('EPA Export Aggregation'!$F:$F,'EPA Export Aggregation'!$A:$A,$B86,'EPA Export Aggregation'!$D:$D,$A$1)*IF($A86="CH4",About!$D$58,IF($A86="N2O",About!$D$59,1))</f>
        <v>0</v>
      </c>
      <c r="P86" s="436">
        <f>SUMIFS('EPA Export Aggregation'!$F:$F,'EPA Export Aggregation'!$A:$A,$B86,'EPA Export Aggregation'!$D:$D,$A$1)*IF($A86="CH4",About!$D$58,IF($A86="N2O",About!$D$59,1))</f>
        <v>0</v>
      </c>
      <c r="Q86" s="436">
        <f>SUMIFS('EPA Export Aggregation'!$F:$F,'EPA Export Aggregation'!$A:$A,$B86,'EPA Export Aggregation'!$D:$D,$A$1)*IF($A86="CH4",About!$D$58,IF($A86="N2O",About!$D$59,1))</f>
        <v>0</v>
      </c>
      <c r="R86" s="436">
        <f>SUMIFS('EPA Export Aggregation'!$F:$F,'EPA Export Aggregation'!$A:$A,$B86,'EPA Export Aggregation'!$D:$D,$A$1)*IF($A86="CH4",About!$D$58,IF($A86="N2O",About!$D$59,1))</f>
        <v>0</v>
      </c>
      <c r="S86" s="436">
        <f>SUMIFS('EPA Export Aggregation'!$F:$F,'EPA Export Aggregation'!$A:$A,$B86,'EPA Export Aggregation'!$D:$D,$A$1)*IF($A86="CH4",About!$D$58,IF($A86="N2O",About!$D$59,1))</f>
        <v>0</v>
      </c>
      <c r="T86" s="436">
        <f>SUMIFS('EPA Export Aggregation'!$F:$F,'EPA Export Aggregation'!$A:$A,$B86,'EPA Export Aggregation'!$D:$D,$A$1)*IF($A86="CH4",About!$D$58,IF($A86="N2O",About!$D$59,1))</f>
        <v>0</v>
      </c>
      <c r="U86" s="436">
        <f>SUMIFS('EPA Export Aggregation'!$F:$F,'EPA Export Aggregation'!$A:$A,$B86,'EPA Export Aggregation'!$D:$D,$A$1)*IF($A86="CH4",About!$D$58,IF($A86="N2O",About!$D$59,1))</f>
        <v>0</v>
      </c>
      <c r="V86" s="436">
        <f>SUMIFS('EPA Export Aggregation'!$F:$F,'EPA Export Aggregation'!$A:$A,$B86,'EPA Export Aggregation'!$D:$D,$A$1)*IF($A86="CH4",About!$D$58,IF($A86="N2O",About!$D$59,1))</f>
        <v>0</v>
      </c>
      <c r="W86" s="436">
        <f>SUMIFS('EPA Export Aggregation'!$F:$F,'EPA Export Aggregation'!$A:$A,$B86,'EPA Export Aggregation'!$D:$D,$A$1)*IF($A86="CH4",About!$D$58,IF($A86="N2O",About!$D$59,1))</f>
        <v>0</v>
      </c>
      <c r="X86" s="436">
        <f>SUMIFS('EPA Export Aggregation'!$F:$F,'EPA Export Aggregation'!$A:$A,$B86,'EPA Export Aggregation'!$D:$D,$A$1)*IF($A86="CH4",About!$D$58,IF($A86="N2O",About!$D$59,1))</f>
        <v>0</v>
      </c>
      <c r="Y86" s="436">
        <f>SUMIFS('EPA Export Aggregation'!$F:$F,'EPA Export Aggregation'!$A:$A,$B86,'EPA Export Aggregation'!$D:$D,$A$1)*IF($A86="CH4",About!$D$58,IF($A86="N2O",About!$D$59,1))</f>
        <v>0</v>
      </c>
      <c r="Z86" s="436">
        <f>SUMIFS('EPA Export Aggregation'!$F:$F,'EPA Export Aggregation'!$A:$A,$B86,'EPA Export Aggregation'!$D:$D,$A$1)*IF($A86="CH4",About!$D$58,IF($A86="N2O",About!$D$59,1))</f>
        <v>0</v>
      </c>
      <c r="AA86" s="436">
        <f>SUMIFS('EPA Export Aggregation'!$F:$F,'EPA Export Aggregation'!$A:$A,$B86,'EPA Export Aggregation'!$D:$D,$A$1)*IF($A86="CH4",About!$D$58,IF($A86="N2O",About!$D$59,1))</f>
        <v>0</v>
      </c>
      <c r="AB86" s="436">
        <f>SUMIFS('EPA Export Aggregation'!$F:$F,'EPA Export Aggregation'!$A:$A,$B86,'EPA Export Aggregation'!$D:$D,$A$1)*IF($A86="CH4",About!$D$58,IF($A86="N2O",About!$D$59,1))</f>
        <v>0</v>
      </c>
      <c r="AC86" s="436">
        <f>SUMIFS('EPA Export Aggregation'!$F:$F,'EPA Export Aggregation'!$A:$A,$B86,'EPA Export Aggregation'!$D:$D,$A$1)*IF($A86="CH4",About!$D$58,IF($A86="N2O",About!$D$59,1))</f>
        <v>0</v>
      </c>
      <c r="AD86" s="436">
        <f>SUMIFS('EPA Export Aggregation'!$F:$F,'EPA Export Aggregation'!$A:$A,$B86,'EPA Export Aggregation'!$D:$D,$A$1)*IF($A86="CH4",About!$D$58,IF($A86="N2O",About!$D$59,1))</f>
        <v>0</v>
      </c>
      <c r="AE86" s="436">
        <f>SUMIFS('EPA Export Aggregation'!$F:$F,'EPA Export Aggregation'!$A:$A,$B86,'EPA Export Aggregation'!$D:$D,$A$1)*IF($A86="CH4",About!$D$58,IF($A86="N2O",About!$D$59,1))</f>
        <v>0</v>
      </c>
      <c r="AF86" s="436">
        <f>SUMIFS('EPA Export Aggregation'!$F:$F,'EPA Export Aggregation'!$A:$A,$B86,'EPA Export Aggregation'!$D:$D,$A$1)*IF($A86="CH4",About!$D$58,IF($A86="N2O",About!$D$59,1))</f>
        <v>0</v>
      </c>
      <c r="AG86" s="436">
        <f>SUMIFS('EPA Export Aggregation'!$F:$F,'EPA Export Aggregation'!$A:$A,$B86,'EPA Export Aggregation'!$D:$D,$A$1)*IF($A86="CH4",About!$D$58,IF($A86="N2O",About!$D$59,1))</f>
        <v>0</v>
      </c>
      <c r="AH86" s="436">
        <f>SUMIFS('EPA Export Aggregation'!$F:$F,'EPA Export Aggregation'!$A:$A,$B86,'EPA Export Aggregation'!$D:$D,$A$1)*IF($A86="CH4",About!$D$58,IF($A86="N2O",About!$D$59,1))</f>
        <v>0</v>
      </c>
    </row>
    <row r="87" spans="1:34" x14ac:dyDescent="0.25">
      <c r="A87" s="435" t="s">
        <v>4336</v>
      </c>
      <c r="B87" s="408" t="s">
        <v>4319</v>
      </c>
      <c r="C87" s="436">
        <f>SUMIFS('EPA Export Aggregation'!F:F,'EPA Export Aggregation'!$A:$A,$B87,'EPA Export Aggregation'!$D:$D,$A$1)*IF($A87="CH4",About!$D$58,IF($A87="N2O",About!$D$59,1))</f>
        <v>0</v>
      </c>
      <c r="D87" s="436">
        <f>SUMIFS('EPA Export Aggregation'!$F:$F,'EPA Export Aggregation'!$A:$A,$B87,'EPA Export Aggregation'!$D:$D,$A$1)*IF($A87="CH4",About!$D$58,IF($A87="N2O",About!$D$59,1))</f>
        <v>0</v>
      </c>
      <c r="E87" s="436">
        <f>SUMIFS('EPA Export Aggregation'!$F:$F,'EPA Export Aggregation'!$A:$A,$B87,'EPA Export Aggregation'!$D:$D,$A$1)*IF($A87="CH4",About!$D$58,IF($A87="N2O",About!$D$59,1))</f>
        <v>0</v>
      </c>
      <c r="F87" s="436">
        <f>SUMIFS('EPA Export Aggregation'!$F:$F,'EPA Export Aggregation'!$A:$A,$B87,'EPA Export Aggregation'!$D:$D,$A$1)*IF($A87="CH4",About!$D$58,IF($A87="N2O",About!$D$59,1))</f>
        <v>0</v>
      </c>
      <c r="G87" s="436">
        <f>SUMIFS('EPA Export Aggregation'!$F:$F,'EPA Export Aggregation'!$A:$A,$B87,'EPA Export Aggregation'!$D:$D,$A$1)*IF($A87="CH4",About!$D$58,IF($A87="N2O",About!$D$59,1))</f>
        <v>0</v>
      </c>
      <c r="H87" s="436">
        <f>SUMIFS('EPA Export Aggregation'!$F:$F,'EPA Export Aggregation'!$A:$A,$B87,'EPA Export Aggregation'!$D:$D,$A$1)*IF($A87="CH4",About!$D$58,IF($A87="N2O",About!$D$59,1))</f>
        <v>0</v>
      </c>
      <c r="I87" s="436">
        <f>SUMIFS('EPA Export Aggregation'!$F:$F,'EPA Export Aggregation'!$A:$A,$B87,'EPA Export Aggregation'!$D:$D,$A$1)*IF($A87="CH4",About!$D$58,IF($A87="N2O",About!$D$59,1))</f>
        <v>0</v>
      </c>
      <c r="J87" s="436">
        <f>SUMIFS('EPA Export Aggregation'!$F:$F,'EPA Export Aggregation'!$A:$A,$B87,'EPA Export Aggregation'!$D:$D,$A$1)*IF($A87="CH4",About!$D$58,IF($A87="N2O",About!$D$59,1))</f>
        <v>0</v>
      </c>
      <c r="K87" s="436">
        <f>SUMIFS('EPA Export Aggregation'!$F:$F,'EPA Export Aggregation'!$A:$A,$B87,'EPA Export Aggregation'!$D:$D,$A$1)*IF($A87="CH4",About!$D$58,IF($A87="N2O",About!$D$59,1))</f>
        <v>0</v>
      </c>
      <c r="L87" s="436">
        <f>SUMIFS('EPA Export Aggregation'!$F:$F,'EPA Export Aggregation'!$A:$A,$B87,'EPA Export Aggregation'!$D:$D,$A$1)*IF($A87="CH4",About!$D$58,IF($A87="N2O",About!$D$59,1))</f>
        <v>0</v>
      </c>
      <c r="M87" s="436">
        <f>SUMIFS('EPA Export Aggregation'!$F:$F,'EPA Export Aggregation'!$A:$A,$B87,'EPA Export Aggregation'!$D:$D,$A$1)*IF($A87="CH4",About!$D$58,IF($A87="N2O",About!$D$59,1))</f>
        <v>0</v>
      </c>
      <c r="N87" s="436">
        <f>SUMIFS('EPA Export Aggregation'!$F:$F,'EPA Export Aggregation'!$A:$A,$B87,'EPA Export Aggregation'!$D:$D,$A$1)*IF($A87="CH4",About!$D$58,IF($A87="N2O",About!$D$59,1))</f>
        <v>0</v>
      </c>
      <c r="O87" s="436">
        <f>SUMIFS('EPA Export Aggregation'!$F:$F,'EPA Export Aggregation'!$A:$A,$B87,'EPA Export Aggregation'!$D:$D,$A$1)*IF($A87="CH4",About!$D$58,IF($A87="N2O",About!$D$59,1))</f>
        <v>0</v>
      </c>
      <c r="P87" s="436">
        <f>SUMIFS('EPA Export Aggregation'!$F:$F,'EPA Export Aggregation'!$A:$A,$B87,'EPA Export Aggregation'!$D:$D,$A$1)*IF($A87="CH4",About!$D$58,IF($A87="N2O",About!$D$59,1))</f>
        <v>0</v>
      </c>
      <c r="Q87" s="436">
        <f>SUMIFS('EPA Export Aggregation'!$F:$F,'EPA Export Aggregation'!$A:$A,$B87,'EPA Export Aggregation'!$D:$D,$A$1)*IF($A87="CH4",About!$D$58,IF($A87="N2O",About!$D$59,1))</f>
        <v>0</v>
      </c>
      <c r="R87" s="436">
        <f>SUMIFS('EPA Export Aggregation'!$F:$F,'EPA Export Aggregation'!$A:$A,$B87,'EPA Export Aggregation'!$D:$D,$A$1)*IF($A87="CH4",About!$D$58,IF($A87="N2O",About!$D$59,1))</f>
        <v>0</v>
      </c>
      <c r="S87" s="436">
        <f>SUMIFS('EPA Export Aggregation'!$F:$F,'EPA Export Aggregation'!$A:$A,$B87,'EPA Export Aggregation'!$D:$D,$A$1)*IF($A87="CH4",About!$D$58,IF($A87="N2O",About!$D$59,1))</f>
        <v>0</v>
      </c>
      <c r="T87" s="436">
        <f>SUMIFS('EPA Export Aggregation'!$F:$F,'EPA Export Aggregation'!$A:$A,$B87,'EPA Export Aggregation'!$D:$D,$A$1)*IF($A87="CH4",About!$D$58,IF($A87="N2O",About!$D$59,1))</f>
        <v>0</v>
      </c>
      <c r="U87" s="436">
        <f>SUMIFS('EPA Export Aggregation'!$F:$F,'EPA Export Aggregation'!$A:$A,$B87,'EPA Export Aggregation'!$D:$D,$A$1)*IF($A87="CH4",About!$D$58,IF($A87="N2O",About!$D$59,1))</f>
        <v>0</v>
      </c>
      <c r="V87" s="436">
        <f>SUMIFS('EPA Export Aggregation'!$F:$F,'EPA Export Aggregation'!$A:$A,$B87,'EPA Export Aggregation'!$D:$D,$A$1)*IF($A87="CH4",About!$D$58,IF($A87="N2O",About!$D$59,1))</f>
        <v>0</v>
      </c>
      <c r="W87" s="436">
        <f>SUMIFS('EPA Export Aggregation'!$F:$F,'EPA Export Aggregation'!$A:$A,$B87,'EPA Export Aggregation'!$D:$D,$A$1)*IF($A87="CH4",About!$D$58,IF($A87="N2O",About!$D$59,1))</f>
        <v>0</v>
      </c>
      <c r="X87" s="436">
        <f>SUMIFS('EPA Export Aggregation'!$F:$F,'EPA Export Aggregation'!$A:$A,$B87,'EPA Export Aggregation'!$D:$D,$A$1)*IF($A87="CH4",About!$D$58,IF($A87="N2O",About!$D$59,1))</f>
        <v>0</v>
      </c>
      <c r="Y87" s="436">
        <f>SUMIFS('EPA Export Aggregation'!$F:$F,'EPA Export Aggregation'!$A:$A,$B87,'EPA Export Aggregation'!$D:$D,$A$1)*IF($A87="CH4",About!$D$58,IF($A87="N2O",About!$D$59,1))</f>
        <v>0</v>
      </c>
      <c r="Z87" s="436">
        <f>SUMIFS('EPA Export Aggregation'!$F:$F,'EPA Export Aggregation'!$A:$A,$B87,'EPA Export Aggregation'!$D:$D,$A$1)*IF($A87="CH4",About!$D$58,IF($A87="N2O",About!$D$59,1))</f>
        <v>0</v>
      </c>
      <c r="AA87" s="436">
        <f>SUMIFS('EPA Export Aggregation'!$F:$F,'EPA Export Aggregation'!$A:$A,$B87,'EPA Export Aggregation'!$D:$D,$A$1)*IF($A87="CH4",About!$D$58,IF($A87="N2O",About!$D$59,1))</f>
        <v>0</v>
      </c>
      <c r="AB87" s="436">
        <f>SUMIFS('EPA Export Aggregation'!$F:$F,'EPA Export Aggregation'!$A:$A,$B87,'EPA Export Aggregation'!$D:$D,$A$1)*IF($A87="CH4",About!$D$58,IF($A87="N2O",About!$D$59,1))</f>
        <v>0</v>
      </c>
      <c r="AC87" s="436">
        <f>SUMIFS('EPA Export Aggregation'!$F:$F,'EPA Export Aggregation'!$A:$A,$B87,'EPA Export Aggregation'!$D:$D,$A$1)*IF($A87="CH4",About!$D$58,IF($A87="N2O",About!$D$59,1))</f>
        <v>0</v>
      </c>
      <c r="AD87" s="436">
        <f>SUMIFS('EPA Export Aggregation'!$F:$F,'EPA Export Aggregation'!$A:$A,$B87,'EPA Export Aggregation'!$D:$D,$A$1)*IF($A87="CH4",About!$D$58,IF($A87="N2O",About!$D$59,1))</f>
        <v>0</v>
      </c>
      <c r="AE87" s="436">
        <f>SUMIFS('EPA Export Aggregation'!$F:$F,'EPA Export Aggregation'!$A:$A,$B87,'EPA Export Aggregation'!$D:$D,$A$1)*IF($A87="CH4",About!$D$58,IF($A87="N2O",About!$D$59,1))</f>
        <v>0</v>
      </c>
      <c r="AF87" s="436">
        <f>SUMIFS('EPA Export Aggregation'!$F:$F,'EPA Export Aggregation'!$A:$A,$B87,'EPA Export Aggregation'!$D:$D,$A$1)*IF($A87="CH4",About!$D$58,IF($A87="N2O",About!$D$59,1))</f>
        <v>0</v>
      </c>
      <c r="AG87" s="436">
        <f>SUMIFS('EPA Export Aggregation'!$F:$F,'EPA Export Aggregation'!$A:$A,$B87,'EPA Export Aggregation'!$D:$D,$A$1)*IF($A87="CH4",About!$D$58,IF($A87="N2O",About!$D$59,1))</f>
        <v>0</v>
      </c>
      <c r="AH87" s="436">
        <f>SUMIFS('EPA Export Aggregation'!$F:$F,'EPA Export Aggregation'!$A:$A,$B87,'EPA Export Aggregation'!$D:$D,$A$1)*IF($A87="CH4",About!$D$58,IF($A87="N2O",About!$D$59,1))</f>
        <v>0</v>
      </c>
    </row>
    <row r="88" spans="1:34" x14ac:dyDescent="0.25">
      <c r="B88" s="408"/>
    </row>
    <row r="89" spans="1:34" x14ac:dyDescent="0.25">
      <c r="B89" s="408"/>
    </row>
    <row r="90" spans="1:34" x14ac:dyDescent="0.25">
      <c r="B90" s="408"/>
    </row>
    <row r="91" spans="1:34" x14ac:dyDescent="0.25">
      <c r="B91" s="408"/>
    </row>
    <row r="92" spans="1:34" x14ac:dyDescent="0.25">
      <c r="B92" s="408"/>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zoomScale="90" zoomScaleNormal="90" workbookViewId="0">
      <selection activeCell="N38" sqref="N38"/>
    </sheetView>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3"/>
      <c r="B1" s="189"/>
      <c r="C1" s="189"/>
      <c r="D1" s="189"/>
      <c r="E1" s="3"/>
    </row>
    <row r="2" spans="1:8" ht="15.75" x14ac:dyDescent="0.25">
      <c r="A2" s="529" t="s">
        <v>477</v>
      </c>
      <c r="B2" s="529"/>
      <c r="C2" s="200"/>
      <c r="D2" s="200"/>
      <c r="E2" s="200"/>
      <c r="F2" s="200"/>
      <c r="G2" s="200"/>
      <c r="H2" s="46" t="s">
        <v>478</v>
      </c>
    </row>
    <row r="3" spans="1:8" ht="15.75" x14ac:dyDescent="0.25">
      <c r="A3" s="200" t="s">
        <v>723</v>
      </c>
      <c r="B3" s="200"/>
      <c r="C3" s="200"/>
      <c r="D3" s="200"/>
      <c r="E3" s="200"/>
      <c r="F3" s="200"/>
      <c r="G3" s="200"/>
      <c r="H3" s="46" t="s">
        <v>3402</v>
      </c>
    </row>
    <row r="4" spans="1:8" x14ac:dyDescent="0.25">
      <c r="A4" s="201"/>
      <c r="B4" s="201"/>
      <c r="C4" s="201"/>
      <c r="D4" s="201"/>
      <c r="E4" s="201"/>
      <c r="F4" s="201"/>
      <c r="G4" s="46"/>
      <c r="H4" s="46" t="s">
        <v>479</v>
      </c>
    </row>
    <row r="5" spans="1:8" x14ac:dyDescent="0.25">
      <c r="A5" s="201"/>
      <c r="B5" s="201"/>
      <c r="C5" s="201"/>
      <c r="D5" s="201"/>
      <c r="E5" s="201"/>
      <c r="F5" s="201"/>
      <c r="G5" s="201"/>
      <c r="H5" s="201"/>
    </row>
    <row r="6" spans="1:8" x14ac:dyDescent="0.25">
      <c r="A6" s="534" t="s">
        <v>480</v>
      </c>
      <c r="B6" s="247" t="s">
        <v>481</v>
      </c>
      <c r="C6" s="247" t="s">
        <v>482</v>
      </c>
      <c r="D6" s="247" t="s">
        <v>483</v>
      </c>
      <c r="E6" s="247" t="s">
        <v>484</v>
      </c>
      <c r="F6" s="247" t="s">
        <v>485</v>
      </c>
      <c r="G6" s="247" t="s">
        <v>486</v>
      </c>
      <c r="H6" s="247" t="s">
        <v>487</v>
      </c>
    </row>
    <row r="7" spans="1:8" ht="15.75" thickBot="1" x14ac:dyDescent="0.3">
      <c r="A7" s="535"/>
      <c r="B7" s="536" t="s">
        <v>488</v>
      </c>
      <c r="C7" s="537"/>
      <c r="D7" s="537"/>
      <c r="E7" s="537"/>
      <c r="F7" s="537"/>
      <c r="G7" s="537"/>
      <c r="H7" s="538"/>
    </row>
    <row r="8" spans="1:8" ht="15.75" thickTop="1" x14ac:dyDescent="0.25">
      <c r="A8" s="248" t="s">
        <v>489</v>
      </c>
      <c r="B8" s="249">
        <v>5935361.2048846316</v>
      </c>
      <c r="C8" s="249">
        <v>12331.35516763239</v>
      </c>
      <c r="D8" s="249">
        <v>255.41813011993699</v>
      </c>
      <c r="E8" s="249">
        <v>16601.736021301014</v>
      </c>
      <c r="F8" s="249">
        <v>64984.511311122282</v>
      </c>
      <c r="G8" s="249">
        <v>7345.4310275876951</v>
      </c>
      <c r="H8" s="249">
        <v>12364.091048770906</v>
      </c>
    </row>
    <row r="9" spans="1:8" x14ac:dyDescent="0.25">
      <c r="A9" s="250" t="s">
        <v>490</v>
      </c>
      <c r="B9" s="249">
        <v>5894246.3300794624</v>
      </c>
      <c r="C9" s="249">
        <v>474.07141405218891</v>
      </c>
      <c r="D9" s="249">
        <v>255.32625983564566</v>
      </c>
      <c r="E9" s="249">
        <v>16392.841699559172</v>
      </c>
      <c r="F9" s="249">
        <v>64879.039506516223</v>
      </c>
      <c r="G9" s="249">
        <v>6989.45692056402</v>
      </c>
      <c r="H9" s="249">
        <v>12298.979757295287</v>
      </c>
    </row>
    <row r="10" spans="1:8" x14ac:dyDescent="0.25">
      <c r="A10" s="251" t="s">
        <v>491</v>
      </c>
      <c r="B10" s="249">
        <v>2540094.5307982946</v>
      </c>
      <c r="C10" s="249">
        <v>37.656050059714502</v>
      </c>
      <c r="D10" s="249">
        <v>101.32241952488565</v>
      </c>
      <c r="E10" s="249">
        <v>3546.3367720364731</v>
      </c>
      <c r="F10" s="249">
        <v>794.66570664443441</v>
      </c>
      <c r="G10" s="249">
        <v>197.74109991391563</v>
      </c>
      <c r="H10" s="249">
        <v>9554.1507363760447</v>
      </c>
    </row>
    <row r="11" spans="1:8" x14ac:dyDescent="0.25">
      <c r="A11" s="252" t="s">
        <v>492</v>
      </c>
      <c r="B11" s="249">
        <v>2400057.4856406469</v>
      </c>
      <c r="C11" s="249">
        <v>34.823479419570468</v>
      </c>
      <c r="D11" s="249">
        <v>100.86538569159121</v>
      </c>
      <c r="E11" s="253">
        <v>3434.4290996747714</v>
      </c>
      <c r="F11" s="253">
        <v>581.83867235005948</v>
      </c>
      <c r="G11" s="253">
        <v>43.701395420034459</v>
      </c>
      <c r="H11" s="253">
        <v>9439.0432746602182</v>
      </c>
    </row>
    <row r="12" spans="1:8" x14ac:dyDescent="0.25">
      <c r="A12" s="252" t="s">
        <v>493</v>
      </c>
      <c r="B12" s="249">
        <v>94253.062008181601</v>
      </c>
      <c r="C12" s="249">
        <v>1.46027512323081</v>
      </c>
      <c r="D12" s="249">
        <v>0.26593010197444999</v>
      </c>
      <c r="E12" s="253">
        <v>111.9076723617019</v>
      </c>
      <c r="F12" s="253">
        <v>212.82703429437495</v>
      </c>
      <c r="G12" s="253">
        <v>154.03970449388117</v>
      </c>
      <c r="H12" s="253">
        <v>115.10746171582606</v>
      </c>
    </row>
    <row r="13" spans="1:8" x14ac:dyDescent="0.25">
      <c r="A13" s="252" t="s">
        <v>495</v>
      </c>
      <c r="B13" s="249">
        <v>45783.983149465937</v>
      </c>
      <c r="C13" s="249">
        <v>1.37229551691322</v>
      </c>
      <c r="D13" s="249">
        <v>0.19110373131999001</v>
      </c>
      <c r="E13" s="253" t="s">
        <v>496</v>
      </c>
      <c r="F13" s="253" t="s">
        <v>496</v>
      </c>
      <c r="G13" s="253" t="s">
        <v>496</v>
      </c>
      <c r="H13" s="253" t="s">
        <v>496</v>
      </c>
    </row>
    <row r="14" spans="1:8" x14ac:dyDescent="0.25">
      <c r="A14" s="254" t="s">
        <v>497</v>
      </c>
      <c r="B14" s="249">
        <v>711227.52746031829</v>
      </c>
      <c r="C14" s="249">
        <v>66.667583289309391</v>
      </c>
      <c r="D14" s="249">
        <v>9.3662220369597406</v>
      </c>
      <c r="E14" s="249">
        <v>1515.3616266750041</v>
      </c>
      <c r="F14" s="249">
        <v>1044.8381666781022</v>
      </c>
      <c r="G14" s="249">
        <v>120.23413844415886</v>
      </c>
      <c r="H14" s="249">
        <v>1574.0871153371656</v>
      </c>
    </row>
    <row r="15" spans="1:8" x14ac:dyDescent="0.25">
      <c r="A15" s="252" t="s">
        <v>498</v>
      </c>
      <c r="B15" s="249">
        <v>14978.572362155866</v>
      </c>
      <c r="C15" s="249">
        <v>0.23835740177008</v>
      </c>
      <c r="D15" s="249">
        <v>5.0815371746130003E-2</v>
      </c>
      <c r="E15" s="253" t="s">
        <v>496</v>
      </c>
      <c r="F15" s="253" t="s">
        <v>496</v>
      </c>
      <c r="G15" s="253" t="s">
        <v>496</v>
      </c>
      <c r="H15" s="253" t="s">
        <v>496</v>
      </c>
    </row>
    <row r="16" spans="1:8" x14ac:dyDescent="0.25">
      <c r="A16" s="252" t="s">
        <v>499</v>
      </c>
      <c r="B16" s="249">
        <v>5057.2748720254449</v>
      </c>
      <c r="C16" s="249">
        <v>0.25516926930848</v>
      </c>
      <c r="D16" s="249">
        <v>3.8004328346280002E-2</v>
      </c>
      <c r="E16" s="253" t="s">
        <v>496</v>
      </c>
      <c r="F16" s="253" t="s">
        <v>496</v>
      </c>
      <c r="G16" s="253" t="s">
        <v>496</v>
      </c>
      <c r="H16" s="253" t="s">
        <v>496</v>
      </c>
    </row>
    <row r="17" spans="1:8" x14ac:dyDescent="0.25">
      <c r="A17" s="252" t="s">
        <v>500</v>
      </c>
      <c r="B17" s="249">
        <v>67269.957813983725</v>
      </c>
      <c r="C17" s="249">
        <v>1.85662734289529</v>
      </c>
      <c r="D17" s="249">
        <v>0.29458061428601001</v>
      </c>
      <c r="E17" s="253" t="s">
        <v>496</v>
      </c>
      <c r="F17" s="253" t="s">
        <v>496</v>
      </c>
      <c r="G17" s="253" t="s">
        <v>496</v>
      </c>
      <c r="H17" s="253" t="s">
        <v>496</v>
      </c>
    </row>
    <row r="18" spans="1:8" x14ac:dyDescent="0.25">
      <c r="A18" s="252" t="s">
        <v>501</v>
      </c>
      <c r="B18" s="249">
        <v>45070.579654334128</v>
      </c>
      <c r="C18" s="249">
        <v>3.0283235843053902</v>
      </c>
      <c r="D18" s="249">
        <v>0.52839203850651995</v>
      </c>
      <c r="E18" s="253" t="s">
        <v>496</v>
      </c>
      <c r="F18" s="253" t="s">
        <v>496</v>
      </c>
      <c r="G18" s="253" t="s">
        <v>496</v>
      </c>
      <c r="H18" s="253" t="s">
        <v>496</v>
      </c>
    </row>
    <row r="19" spans="1:8" x14ac:dyDescent="0.25">
      <c r="A19" s="252" t="s">
        <v>502</v>
      </c>
      <c r="B19" s="249">
        <v>46357.764227420019</v>
      </c>
      <c r="C19" s="249">
        <v>3.41919088614388</v>
      </c>
      <c r="D19" s="249">
        <v>0.52415757023381004</v>
      </c>
      <c r="E19" s="253" t="s">
        <v>496</v>
      </c>
      <c r="F19" s="253" t="s">
        <v>496</v>
      </c>
      <c r="G19" s="253" t="s">
        <v>496</v>
      </c>
      <c r="H19" s="253" t="s">
        <v>496</v>
      </c>
    </row>
    <row r="20" spans="1:8" x14ac:dyDescent="0.25">
      <c r="A20" s="252" t="s">
        <v>503</v>
      </c>
      <c r="B20" s="249">
        <v>36302.033778109631</v>
      </c>
      <c r="C20" s="249">
        <v>2.4295382607283198</v>
      </c>
      <c r="D20" s="249">
        <v>0.36471649490099001</v>
      </c>
      <c r="E20" s="253" t="s">
        <v>496</v>
      </c>
      <c r="F20" s="253" t="s">
        <v>496</v>
      </c>
      <c r="G20" s="253" t="s">
        <v>496</v>
      </c>
      <c r="H20" s="253" t="s">
        <v>496</v>
      </c>
    </row>
    <row r="21" spans="1:8" x14ac:dyDescent="0.25">
      <c r="A21" s="255" t="s">
        <v>3393</v>
      </c>
      <c r="B21" s="249">
        <v>496191.34475228947</v>
      </c>
      <c r="C21" s="249">
        <v>55.440376544157949</v>
      </c>
      <c r="D21" s="249">
        <v>7.5655556189400004</v>
      </c>
      <c r="E21" s="253">
        <v>1515.3616266750041</v>
      </c>
      <c r="F21" s="253">
        <v>1044.8381666781022</v>
      </c>
      <c r="G21" s="253">
        <v>120.23413844415886</v>
      </c>
      <c r="H21" s="253">
        <v>1574.0871153371656</v>
      </c>
    </row>
    <row r="22" spans="1:8" x14ac:dyDescent="0.25">
      <c r="A22" s="254" t="s">
        <v>504</v>
      </c>
      <c r="B22" s="249">
        <v>1830505.6056332772</v>
      </c>
      <c r="C22" s="249">
        <v>160.28001983992968</v>
      </c>
      <c r="D22" s="249">
        <v>137.97722792661688</v>
      </c>
      <c r="E22" s="249">
        <v>10294.630529494003</v>
      </c>
      <c r="F22" s="249">
        <v>58614.797849139453</v>
      </c>
      <c r="G22" s="249">
        <v>5723.5980346497408</v>
      </c>
      <c r="H22" s="249">
        <v>618.63077203361581</v>
      </c>
    </row>
    <row r="23" spans="1:8" x14ac:dyDescent="0.25">
      <c r="A23" s="252" t="s">
        <v>505</v>
      </c>
      <c r="B23" s="249">
        <v>170713.69036083069</v>
      </c>
      <c r="C23" s="249">
        <v>2.0771880881664</v>
      </c>
      <c r="D23" s="249">
        <v>5.2617344805668296</v>
      </c>
      <c r="E23" s="253">
        <v>40.811932568812999</v>
      </c>
      <c r="F23" s="253">
        <v>207.24271059858924</v>
      </c>
      <c r="G23" s="253">
        <v>20.972782413204179</v>
      </c>
      <c r="H23" s="253">
        <v>7.9863698191035404</v>
      </c>
    </row>
    <row r="24" spans="1:8" x14ac:dyDescent="0.25">
      <c r="A24" s="252" t="s">
        <v>506</v>
      </c>
      <c r="B24" s="249">
        <v>1543321.2347240872</v>
      </c>
      <c r="C24" s="249">
        <v>95.722338182973743</v>
      </c>
      <c r="D24" s="249">
        <v>108.02744179292077</v>
      </c>
      <c r="E24" s="253">
        <v>7564.0039070770663</v>
      </c>
      <c r="F24" s="253">
        <v>38851.488066997837</v>
      </c>
      <c r="G24" s="253">
        <v>3123.5335919534832</v>
      </c>
      <c r="H24" s="253">
        <v>155.69594484037685</v>
      </c>
    </row>
    <row r="25" spans="1:8" x14ac:dyDescent="0.25">
      <c r="A25" s="252" t="s">
        <v>507</v>
      </c>
      <c r="B25" s="249">
        <v>46055.912865416671</v>
      </c>
      <c r="C25" s="249">
        <v>3.5201759225</v>
      </c>
      <c r="D25" s="249">
        <v>1.1264562951999999</v>
      </c>
      <c r="E25" s="253">
        <v>504.06504986911966</v>
      </c>
      <c r="F25" s="253">
        <v>79.731529299018959</v>
      </c>
      <c r="G25" s="253">
        <v>38.628071801561717</v>
      </c>
      <c r="H25" s="253">
        <v>59.549191471448658</v>
      </c>
    </row>
    <row r="26" spans="1:8" x14ac:dyDescent="0.25">
      <c r="A26" s="252" t="s">
        <v>508</v>
      </c>
      <c r="B26" s="249">
        <v>38024.136018348065</v>
      </c>
      <c r="C26" s="249">
        <v>16.174692701572852</v>
      </c>
      <c r="D26" s="249">
        <v>0.73291389331867995</v>
      </c>
      <c r="E26" s="253">
        <v>564.78322714808633</v>
      </c>
      <c r="F26" s="253">
        <v>1625.6330147817607</v>
      </c>
      <c r="G26" s="253">
        <v>797.79002364334588</v>
      </c>
      <c r="H26" s="253">
        <v>168.62503652225149</v>
      </c>
    </row>
    <row r="27" spans="1:8" ht="15.75" thickBot="1" x14ac:dyDescent="0.3">
      <c r="A27" s="252" t="s">
        <v>509</v>
      </c>
      <c r="B27" s="249">
        <v>32390.631664594664</v>
      </c>
      <c r="C27" s="249">
        <v>42.78562494471668</v>
      </c>
      <c r="D27" s="249">
        <v>22.8286814646106</v>
      </c>
      <c r="E27" s="253">
        <v>1620.9664128309175</v>
      </c>
      <c r="F27" s="253">
        <v>17850.702527462247</v>
      </c>
      <c r="G27" s="253">
        <v>1742.6735648381459</v>
      </c>
      <c r="H27" s="253">
        <v>226.77422938043526</v>
      </c>
    </row>
    <row r="28" spans="1:8" ht="15.75" thickTop="1" x14ac:dyDescent="0.25">
      <c r="A28" s="256" t="s">
        <v>510</v>
      </c>
      <c r="B28" s="249">
        <v>586285.4434706961</v>
      </c>
      <c r="C28" s="249">
        <v>205.34813377159594</v>
      </c>
      <c r="D28" s="249">
        <v>4.1002059296026401</v>
      </c>
      <c r="E28" s="249">
        <v>908.26373148672474</v>
      </c>
      <c r="F28" s="249">
        <v>3021.6454373622296</v>
      </c>
      <c r="G28" s="249">
        <v>706.60096524296171</v>
      </c>
      <c r="H28" s="249">
        <v>527.57585355553215</v>
      </c>
    </row>
    <row r="29" spans="1:8" x14ac:dyDescent="0.25">
      <c r="A29" s="252" t="s">
        <v>511</v>
      </c>
      <c r="B29" s="249">
        <v>227130.02298152124</v>
      </c>
      <c r="C29" s="249">
        <v>43.127051806573057</v>
      </c>
      <c r="D29" s="249">
        <v>1.1609958550767701</v>
      </c>
      <c r="E29" s="253">
        <v>490.17465541376572</v>
      </c>
      <c r="F29" s="253">
        <v>165.62633435353089</v>
      </c>
      <c r="G29" s="253">
        <v>188.2774974794886</v>
      </c>
      <c r="H29" s="253">
        <v>369.97578072655716</v>
      </c>
    </row>
    <row r="30" spans="1:8" x14ac:dyDescent="0.25">
      <c r="A30" s="252" t="s">
        <v>512</v>
      </c>
      <c r="B30" s="249">
        <v>358897.51072027022</v>
      </c>
      <c r="C30" s="249">
        <v>162.20807697148538</v>
      </c>
      <c r="D30" s="249">
        <v>2.9373316220328798</v>
      </c>
      <c r="E30" s="253">
        <v>418.08907607295907</v>
      </c>
      <c r="F30" s="253">
        <v>2856.0191030086989</v>
      </c>
      <c r="G30" s="253">
        <v>518.3234677634731</v>
      </c>
      <c r="H30" s="253">
        <v>157.60007282897502</v>
      </c>
    </row>
    <row r="31" spans="1:8" x14ac:dyDescent="0.25">
      <c r="A31" s="252" t="s">
        <v>513</v>
      </c>
      <c r="B31" s="249">
        <v>257.90976890459297</v>
      </c>
      <c r="C31" s="249">
        <v>1.300499353749E-2</v>
      </c>
      <c r="D31" s="249">
        <v>1.87845249299E-3</v>
      </c>
      <c r="E31" s="253" t="s">
        <v>496</v>
      </c>
      <c r="F31" s="253" t="s">
        <v>496</v>
      </c>
      <c r="G31" s="253" t="s">
        <v>496</v>
      </c>
      <c r="H31" s="253" t="s">
        <v>496</v>
      </c>
    </row>
    <row r="32" spans="1:8" x14ac:dyDescent="0.25">
      <c r="A32" s="254" t="s">
        <v>3394</v>
      </c>
      <c r="B32" s="249">
        <v>226133.22271687587</v>
      </c>
      <c r="C32" s="249">
        <v>4.1196270916394298</v>
      </c>
      <c r="D32" s="249">
        <v>2.5601844175807398</v>
      </c>
      <c r="E32" s="249">
        <v>128.24903986696705</v>
      </c>
      <c r="F32" s="249">
        <v>1403.092346692003</v>
      </c>
      <c r="G32" s="249">
        <v>241.28268231324299</v>
      </c>
      <c r="H32" s="249">
        <v>24.535279992929539</v>
      </c>
    </row>
    <row r="33" spans="1:8" x14ac:dyDescent="0.25">
      <c r="A33" s="252" t="s">
        <v>514</v>
      </c>
      <c r="B33" s="249">
        <v>198086.65897924625</v>
      </c>
      <c r="C33" s="249">
        <v>3.6313603130694299</v>
      </c>
      <c r="D33" s="249">
        <v>1.7785747835824199</v>
      </c>
      <c r="E33" s="253">
        <v>128.24903986696705</v>
      </c>
      <c r="F33" s="253">
        <v>1403.092346692003</v>
      </c>
      <c r="G33" s="253">
        <v>241.28268231324299</v>
      </c>
      <c r="H33" s="253">
        <v>24.535279992929539</v>
      </c>
    </row>
    <row r="34" spans="1:8" x14ac:dyDescent="0.25">
      <c r="A34" s="252" t="s">
        <v>515</v>
      </c>
      <c r="B34" s="249">
        <v>28046.5637376296</v>
      </c>
      <c r="C34" s="249">
        <v>0.48826677857</v>
      </c>
      <c r="D34" s="249">
        <v>0.78160963399831995</v>
      </c>
      <c r="E34" s="253" t="s">
        <v>494</v>
      </c>
      <c r="F34" s="253" t="s">
        <v>494</v>
      </c>
      <c r="G34" s="253" t="s">
        <v>494</v>
      </c>
      <c r="H34" s="253" t="s">
        <v>494</v>
      </c>
    </row>
    <row r="35" spans="1:8" x14ac:dyDescent="0.25">
      <c r="A35" s="257" t="s">
        <v>516</v>
      </c>
      <c r="B35" s="249">
        <v>41114.874805169908</v>
      </c>
      <c r="C35" s="249">
        <v>11857.283753580201</v>
      </c>
      <c r="D35" s="249">
        <v>9.1870284291349996E-2</v>
      </c>
      <c r="E35" s="249">
        <v>208.89432174184356</v>
      </c>
      <c r="F35" s="249">
        <v>105.47180460606191</v>
      </c>
      <c r="G35" s="249">
        <v>355.97410702367489</v>
      </c>
      <c r="H35" s="249">
        <v>65.111291475618813</v>
      </c>
    </row>
    <row r="36" spans="1:8" x14ac:dyDescent="0.25">
      <c r="A36" s="254" t="s">
        <v>518</v>
      </c>
      <c r="B36" s="249">
        <v>4169.7141237857086</v>
      </c>
      <c r="C36" s="249">
        <v>2828.7193306107342</v>
      </c>
      <c r="D36" s="249" t="s">
        <v>494</v>
      </c>
      <c r="E36" s="249" t="s">
        <v>494</v>
      </c>
      <c r="F36" s="249" t="s">
        <v>494</v>
      </c>
      <c r="G36" s="249" t="s">
        <v>494</v>
      </c>
      <c r="H36" s="249" t="s">
        <v>494</v>
      </c>
    </row>
    <row r="37" spans="1:8" x14ac:dyDescent="0.25">
      <c r="A37" s="252" t="s">
        <v>520</v>
      </c>
      <c r="B37" s="249">
        <v>4169.7141237857086</v>
      </c>
      <c r="C37" s="249">
        <v>2828.7193306107342</v>
      </c>
      <c r="D37" s="253" t="s">
        <v>494</v>
      </c>
      <c r="E37" s="253" t="s">
        <v>494</v>
      </c>
      <c r="F37" s="253" t="s">
        <v>494</v>
      </c>
      <c r="G37" s="253" t="s">
        <v>494</v>
      </c>
      <c r="H37" s="258" t="s">
        <v>189</v>
      </c>
    </row>
    <row r="38" spans="1:8" x14ac:dyDescent="0.25">
      <c r="A38" s="252" t="s">
        <v>522</v>
      </c>
      <c r="B38" s="249" t="s">
        <v>496</v>
      </c>
      <c r="C38" s="249" t="s">
        <v>496</v>
      </c>
      <c r="D38" s="253" t="s">
        <v>494</v>
      </c>
      <c r="E38" s="253" t="s">
        <v>494</v>
      </c>
      <c r="F38" s="253" t="s">
        <v>494</v>
      </c>
      <c r="G38" s="253" t="s">
        <v>494</v>
      </c>
      <c r="H38" s="253" t="s">
        <v>494</v>
      </c>
    </row>
    <row r="39" spans="1:8" x14ac:dyDescent="0.25">
      <c r="A39" s="252" t="s">
        <v>3395</v>
      </c>
      <c r="B39" s="249" t="s">
        <v>523</v>
      </c>
      <c r="C39" s="249" t="s">
        <v>523</v>
      </c>
      <c r="D39" s="253" t="s">
        <v>494</v>
      </c>
      <c r="E39" s="249" t="s">
        <v>494</v>
      </c>
      <c r="F39" s="249" t="s">
        <v>494</v>
      </c>
      <c r="G39" s="249" t="s">
        <v>494</v>
      </c>
      <c r="H39" s="249" t="s">
        <v>494</v>
      </c>
    </row>
    <row r="40" spans="1:8" x14ac:dyDescent="0.25">
      <c r="A40" s="254" t="s">
        <v>524</v>
      </c>
      <c r="B40" s="249">
        <v>36945.160681384201</v>
      </c>
      <c r="C40" s="249">
        <v>9028.5644229694662</v>
      </c>
      <c r="D40" s="249">
        <v>9.1870284291349996E-2</v>
      </c>
      <c r="E40" s="249">
        <v>208.89432174184356</v>
      </c>
      <c r="F40" s="249">
        <v>105.47180460606191</v>
      </c>
      <c r="G40" s="249">
        <v>355.97410702367489</v>
      </c>
      <c r="H40" s="249">
        <v>65.111291475618813</v>
      </c>
    </row>
    <row r="41" spans="1:8" x14ac:dyDescent="0.25">
      <c r="A41" s="252" t="s">
        <v>525</v>
      </c>
      <c r="B41" s="249">
        <v>11998.333379274758</v>
      </c>
      <c r="C41" s="249">
        <v>1877.1194091493796</v>
      </c>
      <c r="D41" s="249">
        <v>3.5424165198090003E-2</v>
      </c>
      <c r="E41" s="253" t="s">
        <v>496</v>
      </c>
      <c r="F41" s="253" t="s">
        <v>496</v>
      </c>
      <c r="G41" s="253" t="s">
        <v>496</v>
      </c>
      <c r="H41" s="253" t="s">
        <v>496</v>
      </c>
    </row>
    <row r="42" spans="1:8" x14ac:dyDescent="0.25">
      <c r="A42" s="252" t="s">
        <v>526</v>
      </c>
      <c r="B42" s="249">
        <v>24946.827302109439</v>
      </c>
      <c r="C42" s="249">
        <v>7151.4450138200864</v>
      </c>
      <c r="D42" s="258" t="s">
        <v>189</v>
      </c>
      <c r="E42" s="258" t="s">
        <v>189</v>
      </c>
      <c r="F42" s="258" t="s">
        <v>189</v>
      </c>
      <c r="G42" s="253" t="s">
        <v>496</v>
      </c>
      <c r="H42" s="253" t="s">
        <v>496</v>
      </c>
    </row>
    <row r="43" spans="1:8" x14ac:dyDescent="0.25">
      <c r="A43" s="252" t="s">
        <v>527</v>
      </c>
      <c r="B43" s="249" t="s">
        <v>496</v>
      </c>
      <c r="C43" s="249" t="s">
        <v>496</v>
      </c>
      <c r="D43" s="249">
        <v>5.644611909326E-2</v>
      </c>
      <c r="E43" s="253" t="s">
        <v>496</v>
      </c>
      <c r="F43" s="253" t="s">
        <v>496</v>
      </c>
      <c r="G43" s="253" t="s">
        <v>496</v>
      </c>
      <c r="H43" s="253" t="s">
        <v>496</v>
      </c>
    </row>
    <row r="44" spans="1:8" x14ac:dyDescent="0.25">
      <c r="A44" s="252" t="s">
        <v>3396</v>
      </c>
      <c r="B44" s="249" t="s">
        <v>523</v>
      </c>
      <c r="C44" s="249" t="s">
        <v>523</v>
      </c>
      <c r="D44" s="249" t="s">
        <v>523</v>
      </c>
      <c r="E44" s="249">
        <v>208.89432174184356</v>
      </c>
      <c r="F44" s="249">
        <v>105.47180460606191</v>
      </c>
      <c r="G44" s="249">
        <v>355.97410702367489</v>
      </c>
      <c r="H44" s="249">
        <v>65.111291475618813</v>
      </c>
    </row>
    <row r="45" spans="1:8" x14ac:dyDescent="0.25">
      <c r="A45" s="259" t="s">
        <v>3397</v>
      </c>
      <c r="B45" s="249" t="s">
        <v>528</v>
      </c>
      <c r="C45" s="258" t="s">
        <v>189</v>
      </c>
      <c r="D45" s="258" t="s">
        <v>189</v>
      </c>
      <c r="E45" s="258" t="s">
        <v>189</v>
      </c>
      <c r="F45" s="258" t="s">
        <v>189</v>
      </c>
      <c r="G45" s="258" t="s">
        <v>189</v>
      </c>
      <c r="H45" s="258" t="s">
        <v>189</v>
      </c>
    </row>
    <row r="46" spans="1:8" x14ac:dyDescent="0.25">
      <c r="A46" s="254" t="s">
        <v>3398</v>
      </c>
      <c r="B46" s="249" t="s">
        <v>496</v>
      </c>
      <c r="C46" s="258" t="s">
        <v>189</v>
      </c>
      <c r="D46" s="258" t="s">
        <v>189</v>
      </c>
      <c r="E46" s="258" t="s">
        <v>189</v>
      </c>
      <c r="F46" s="258" t="s">
        <v>189</v>
      </c>
      <c r="G46" s="258" t="s">
        <v>189</v>
      </c>
      <c r="H46" s="258" t="s">
        <v>189</v>
      </c>
    </row>
    <row r="47" spans="1:8" x14ac:dyDescent="0.25">
      <c r="A47" s="254" t="s">
        <v>529</v>
      </c>
      <c r="B47" s="249" t="s">
        <v>496</v>
      </c>
      <c r="C47" s="258" t="s">
        <v>189</v>
      </c>
      <c r="D47" s="258" t="s">
        <v>189</v>
      </c>
      <c r="E47" s="258" t="s">
        <v>189</v>
      </c>
      <c r="F47" s="258" t="s">
        <v>189</v>
      </c>
      <c r="G47" s="258" t="s">
        <v>189</v>
      </c>
      <c r="H47" s="258" t="s">
        <v>189</v>
      </c>
    </row>
    <row r="48" spans="1:8" x14ac:dyDescent="0.25">
      <c r="A48" s="251" t="s">
        <v>530</v>
      </c>
      <c r="B48" s="249" t="s">
        <v>528</v>
      </c>
      <c r="C48" s="258" t="s">
        <v>189</v>
      </c>
      <c r="D48" s="258" t="s">
        <v>189</v>
      </c>
      <c r="E48" s="258" t="s">
        <v>189</v>
      </c>
      <c r="F48" s="258" t="s">
        <v>189</v>
      </c>
      <c r="G48" s="258" t="s">
        <v>189</v>
      </c>
      <c r="H48" s="258" t="s">
        <v>189</v>
      </c>
    </row>
    <row r="49" spans="1:8" x14ac:dyDescent="0.25">
      <c r="A49" s="259" t="s">
        <v>3399</v>
      </c>
      <c r="B49" s="258" t="s">
        <v>189</v>
      </c>
      <c r="C49" s="258" t="s">
        <v>189</v>
      </c>
      <c r="D49" s="258" t="s">
        <v>189</v>
      </c>
      <c r="E49" s="258" t="s">
        <v>189</v>
      </c>
      <c r="F49" s="258" t="s">
        <v>189</v>
      </c>
      <c r="G49" s="258" t="s">
        <v>189</v>
      </c>
      <c r="H49" s="258" t="s">
        <v>189</v>
      </c>
    </row>
    <row r="50" spans="1:8" x14ac:dyDescent="0.25">
      <c r="A50" s="251" t="s">
        <v>531</v>
      </c>
      <c r="B50" s="249">
        <v>113327.83658654301</v>
      </c>
      <c r="C50" s="249">
        <v>5.2928930187330101</v>
      </c>
      <c r="D50" s="249">
        <v>3.2441550799905401</v>
      </c>
      <c r="E50" s="249">
        <v>1699.3376784668872</v>
      </c>
      <c r="F50" s="249">
        <v>130.7216571044716</v>
      </c>
      <c r="G50" s="249">
        <v>53.656498765611978</v>
      </c>
      <c r="H50" s="249" t="s">
        <v>521</v>
      </c>
    </row>
    <row r="51" spans="1:8" x14ac:dyDescent="0.25">
      <c r="A51" s="260" t="s">
        <v>532</v>
      </c>
      <c r="B51" s="249">
        <v>60220.980376771418</v>
      </c>
      <c r="C51" s="249" t="s">
        <v>556</v>
      </c>
      <c r="D51" s="249">
        <v>1.8999282815821601</v>
      </c>
      <c r="E51" s="253">
        <v>237.49103519777046</v>
      </c>
      <c r="F51" s="253">
        <v>98.796270642272503</v>
      </c>
      <c r="G51" s="253">
        <v>14.819440596340881</v>
      </c>
      <c r="H51" s="253" t="s">
        <v>521</v>
      </c>
    </row>
    <row r="52" spans="1:8" x14ac:dyDescent="0.25">
      <c r="A52" s="260" t="s">
        <v>533</v>
      </c>
      <c r="B52" s="249">
        <v>53106.856209771599</v>
      </c>
      <c r="C52" s="249">
        <v>5.2928930187330101</v>
      </c>
      <c r="D52" s="249">
        <v>1.34422679840838</v>
      </c>
      <c r="E52" s="253">
        <v>1461.8466432691168</v>
      </c>
      <c r="F52" s="253">
        <v>31.9253864621991</v>
      </c>
      <c r="G52" s="253">
        <v>38.837058169271103</v>
      </c>
      <c r="H52" s="253" t="s">
        <v>521</v>
      </c>
    </row>
    <row r="53" spans="1:8" x14ac:dyDescent="0.25">
      <c r="A53" s="251" t="s">
        <v>534</v>
      </c>
      <c r="B53" s="249" t="s">
        <v>496</v>
      </c>
      <c r="C53" s="249" t="s">
        <v>496</v>
      </c>
      <c r="D53" s="249" t="s">
        <v>496</v>
      </c>
      <c r="E53" s="253" t="s">
        <v>496</v>
      </c>
      <c r="F53" s="253" t="s">
        <v>496</v>
      </c>
      <c r="G53" s="253" t="s">
        <v>496</v>
      </c>
      <c r="H53" s="253" t="s">
        <v>521</v>
      </c>
    </row>
    <row r="54" spans="1:8" x14ac:dyDescent="0.25">
      <c r="A54" s="261" t="s">
        <v>3400</v>
      </c>
      <c r="B54" s="249">
        <v>230699.51036740557</v>
      </c>
      <c r="C54" s="258" t="s">
        <v>189</v>
      </c>
      <c r="D54" s="258" t="s">
        <v>189</v>
      </c>
      <c r="E54" s="258" t="s">
        <v>189</v>
      </c>
      <c r="F54" s="258" t="s">
        <v>189</v>
      </c>
      <c r="G54" s="258" t="s">
        <v>189</v>
      </c>
      <c r="H54" s="258" t="s">
        <v>189</v>
      </c>
    </row>
    <row r="55" spans="1:8" x14ac:dyDescent="0.25">
      <c r="A55" s="202" t="s">
        <v>3401</v>
      </c>
      <c r="B55" s="249" t="s">
        <v>556</v>
      </c>
      <c r="C55" s="258" t="s">
        <v>189</v>
      </c>
      <c r="D55" s="258" t="s">
        <v>189</v>
      </c>
      <c r="E55" s="258" t="s">
        <v>189</v>
      </c>
      <c r="F55" s="258" t="s">
        <v>189</v>
      </c>
      <c r="G55" s="258" t="s">
        <v>189</v>
      </c>
      <c r="H55" s="258" t="s">
        <v>189</v>
      </c>
    </row>
    <row r="56" spans="1:8" x14ac:dyDescent="0.25">
      <c r="A56" s="262" t="s">
        <v>535</v>
      </c>
      <c r="B56" s="253" t="s">
        <v>494</v>
      </c>
      <c r="C56" s="258" t="s">
        <v>189</v>
      </c>
      <c r="D56" s="258" t="s">
        <v>189</v>
      </c>
      <c r="E56" s="258" t="s">
        <v>189</v>
      </c>
      <c r="F56" s="258" t="s">
        <v>189</v>
      </c>
      <c r="G56" s="258" t="s">
        <v>189</v>
      </c>
      <c r="H56" s="258" t="s">
        <v>189</v>
      </c>
    </row>
    <row r="57" spans="1:8" x14ac:dyDescent="0.25">
      <c r="A57" s="262" t="s">
        <v>536</v>
      </c>
      <c r="B57" s="253" t="s">
        <v>494</v>
      </c>
      <c r="C57" s="258" t="s">
        <v>189</v>
      </c>
      <c r="D57" s="258" t="s">
        <v>189</v>
      </c>
      <c r="E57" s="258" t="s">
        <v>189</v>
      </c>
      <c r="F57" s="258" t="s">
        <v>189</v>
      </c>
      <c r="G57" s="258" t="s">
        <v>189</v>
      </c>
      <c r="H57" s="258" t="s">
        <v>189</v>
      </c>
    </row>
    <row r="58" spans="1:8" x14ac:dyDescent="0.25">
      <c r="C58" s="5"/>
      <c r="D58" s="5"/>
    </row>
    <row r="59" spans="1:8" x14ac:dyDescent="0.25">
      <c r="A59" s="47" t="s">
        <v>3666</v>
      </c>
      <c r="B59" s="48">
        <f t="shared" ref="B59:H59" si="0">B8</f>
        <v>5935361.2048846316</v>
      </c>
      <c r="C59" s="48">
        <f t="shared" si="0"/>
        <v>12331.35516763239</v>
      </c>
      <c r="D59" s="48">
        <f t="shared" si="0"/>
        <v>255.41813011993699</v>
      </c>
      <c r="E59" s="48">
        <f t="shared" si="0"/>
        <v>16601.736021301014</v>
      </c>
      <c r="F59" s="48">
        <f t="shared" si="0"/>
        <v>64984.511311122282</v>
      </c>
      <c r="G59" s="48">
        <f t="shared" si="0"/>
        <v>7345.4310275876951</v>
      </c>
      <c r="H59" s="48">
        <f t="shared" si="0"/>
        <v>12364.091048770906</v>
      </c>
    </row>
    <row r="60" spans="1:8" x14ac:dyDescent="0.25">
      <c r="A60" s="47" t="s">
        <v>537</v>
      </c>
      <c r="B60" s="48">
        <f>B8+B50</f>
        <v>6048689.0414711749</v>
      </c>
      <c r="C60" s="48">
        <f t="shared" ref="C60:G60" si="1">C8+C50</f>
        <v>12336.648060651123</v>
      </c>
      <c r="D60" s="48">
        <f t="shared" si="1"/>
        <v>258.66228519992751</v>
      </c>
      <c r="E60" s="48">
        <f t="shared" si="1"/>
        <v>18301.073699767901</v>
      </c>
      <c r="F60" s="48">
        <f t="shared" si="1"/>
        <v>65115.232968226752</v>
      </c>
      <c r="G60" s="48">
        <f t="shared" si="1"/>
        <v>7399.0875263533071</v>
      </c>
      <c r="H60" s="48">
        <f>H8</f>
        <v>12364.091048770906</v>
      </c>
    </row>
    <row r="61" spans="1:8" x14ac:dyDescent="0.25">
      <c r="A61" s="47" t="s">
        <v>93</v>
      </c>
      <c r="B61" s="48">
        <f>B11</f>
        <v>2400057.4856406469</v>
      </c>
      <c r="C61" s="48">
        <f t="shared" ref="C61:H61" si="2">C11</f>
        <v>34.823479419570468</v>
      </c>
      <c r="D61" s="48">
        <f t="shared" si="2"/>
        <v>100.86538569159121</v>
      </c>
      <c r="E61" s="48">
        <f t="shared" si="2"/>
        <v>3434.4290996747714</v>
      </c>
      <c r="F61" s="48">
        <f t="shared" si="2"/>
        <v>581.83867235005948</v>
      </c>
      <c r="G61" s="48">
        <f t="shared" si="2"/>
        <v>43.701395420034459</v>
      </c>
      <c r="H61" s="48">
        <f t="shared" si="2"/>
        <v>9439.0432746602182</v>
      </c>
    </row>
    <row r="62" spans="1:8" x14ac:dyDescent="0.25">
      <c r="A62" s="47" t="s">
        <v>4</v>
      </c>
      <c r="B62" s="48">
        <f>SUM(B22,B50)-G294</f>
        <v>1911442.8105552257</v>
      </c>
      <c r="C62" s="48">
        <f t="shared" ref="C62:H62" si="3">SUM(C22,C50)</f>
        <v>165.57291285866268</v>
      </c>
      <c r="D62" s="48">
        <f t="shared" si="3"/>
        <v>141.22138300660743</v>
      </c>
      <c r="E62" s="48">
        <f t="shared" si="3"/>
        <v>11993.96820796089</v>
      </c>
      <c r="F62" s="48">
        <f t="shared" si="3"/>
        <v>58745.519506243923</v>
      </c>
      <c r="G62" s="48">
        <f t="shared" si="3"/>
        <v>5777.2545334153529</v>
      </c>
      <c r="H62" s="48">
        <f t="shared" si="3"/>
        <v>618.63077203361581</v>
      </c>
    </row>
    <row r="63" spans="1:8" x14ac:dyDescent="0.25">
      <c r="A63" s="47" t="s">
        <v>2426</v>
      </c>
      <c r="B63" s="48">
        <f>SUM(B29:B30)</f>
        <v>586027.53370179143</v>
      </c>
      <c r="C63" s="48">
        <f t="shared" ref="C63:H63" si="4">SUM(C29:C30)</f>
        <v>205.33512877805845</v>
      </c>
      <c r="D63" s="48">
        <f t="shared" si="4"/>
        <v>4.0983274771096498</v>
      </c>
      <c r="E63" s="48">
        <f t="shared" si="4"/>
        <v>908.26373148672474</v>
      </c>
      <c r="F63" s="48">
        <f t="shared" si="4"/>
        <v>3021.64543736223</v>
      </c>
      <c r="G63" s="48">
        <f t="shared" si="4"/>
        <v>706.60096524296171</v>
      </c>
      <c r="H63" s="48">
        <f t="shared" si="4"/>
        <v>527.57585355553215</v>
      </c>
    </row>
    <row r="64" spans="1:8" x14ac:dyDescent="0.25">
      <c r="A64" s="47" t="s">
        <v>9</v>
      </c>
      <c r="B64" s="48">
        <f>SUM(B12:B14,B35,B45,B32)+G294-G375</f>
        <v>1137620.3858851495</v>
      </c>
      <c r="C64" s="48">
        <f>SUM(C12:C14,C35,C45,C32)-H375</f>
        <v>11930.898339782843</v>
      </c>
      <c r="D64" s="48">
        <f>SUM(D12:D14,D35,D45,D32)-I375</f>
        <v>11.176634590788881</v>
      </c>
      <c r="E64" s="48">
        <f t="shared" ref="E64:H64" si="5">SUM(E12:E14,E35,E45,E32)</f>
        <v>1964.4126606455166</v>
      </c>
      <c r="F64" s="48">
        <f t="shared" si="5"/>
        <v>2766.2293522705422</v>
      </c>
      <c r="G64" s="48">
        <f t="shared" si="5"/>
        <v>871.53063227495795</v>
      </c>
      <c r="H64" s="48">
        <f t="shared" si="5"/>
        <v>1778.8411485215402</v>
      </c>
    </row>
    <row r="65" spans="1:10" x14ac:dyDescent="0.25">
      <c r="A65" s="47" t="s">
        <v>132</v>
      </c>
      <c r="B65" s="48">
        <f>B31</f>
        <v>257.90976890459297</v>
      </c>
      <c r="C65" s="48">
        <f t="shared" ref="C65:H65" si="6">C31</f>
        <v>1.300499353749E-2</v>
      </c>
      <c r="D65" s="48">
        <f t="shared" si="6"/>
        <v>1.87845249299E-3</v>
      </c>
      <c r="E65" s="48" t="str">
        <f t="shared" si="6"/>
        <v>IE</v>
      </c>
      <c r="F65" s="48" t="str">
        <f t="shared" si="6"/>
        <v>IE</v>
      </c>
      <c r="G65" s="48" t="str">
        <f t="shared" si="6"/>
        <v>IE</v>
      </c>
      <c r="H65" s="48" t="str">
        <f t="shared" si="6"/>
        <v>IE</v>
      </c>
    </row>
    <row r="66" spans="1:10" x14ac:dyDescent="0.25">
      <c r="A66" s="47" t="s">
        <v>3123</v>
      </c>
      <c r="B66" s="48">
        <f>G375</f>
        <v>13282.915919456782</v>
      </c>
      <c r="C66" s="48">
        <f t="shared" ref="C66:D66" si="7">H375</f>
        <v>5.1948184495699996E-3</v>
      </c>
      <c r="D66" s="48">
        <f t="shared" si="7"/>
        <v>1.29867598133739</v>
      </c>
      <c r="E66" s="48"/>
      <c r="F66" s="48"/>
      <c r="G66" s="48"/>
      <c r="H66" s="48"/>
    </row>
    <row r="67" spans="1:10" ht="60" x14ac:dyDescent="0.25">
      <c r="A67" s="1" t="s">
        <v>3124</v>
      </c>
      <c r="B67" s="5"/>
      <c r="C67" s="5"/>
      <c r="D67" s="5"/>
      <c r="E67" s="5"/>
      <c r="F67" s="5"/>
      <c r="G67" s="5"/>
      <c r="H67" s="5"/>
    </row>
    <row r="68" spans="1:10" ht="15.75" thickBot="1" x14ac:dyDescent="0.3">
      <c r="B68" s="78"/>
      <c r="C68" s="78"/>
      <c r="D68" s="78"/>
      <c r="E68" s="78"/>
      <c r="F68" s="78"/>
      <c r="G68" s="78"/>
      <c r="H68" s="78"/>
    </row>
    <row r="69" spans="1:10" ht="15.75" x14ac:dyDescent="0.25">
      <c r="A69" s="539" t="s">
        <v>538</v>
      </c>
      <c r="B69" s="540"/>
      <c r="C69" s="203"/>
      <c r="D69" s="203"/>
      <c r="E69" s="203"/>
      <c r="F69" s="203"/>
      <c r="G69" s="203"/>
      <c r="H69" s="203"/>
      <c r="I69" s="51"/>
      <c r="J69" s="46" t="s">
        <v>478</v>
      </c>
    </row>
    <row r="70" spans="1:10" ht="15.75" x14ac:dyDescent="0.25">
      <c r="A70" s="45" t="s">
        <v>539</v>
      </c>
      <c r="B70" s="49"/>
      <c r="C70" s="50"/>
      <c r="D70" s="50"/>
      <c r="E70" s="50"/>
      <c r="F70" s="50"/>
      <c r="G70" s="50"/>
      <c r="H70" s="50"/>
      <c r="I70" s="51"/>
      <c r="J70" s="46" t="s">
        <v>3402</v>
      </c>
    </row>
    <row r="71" spans="1:10" ht="15.75" x14ac:dyDescent="0.25">
      <c r="A71" s="45"/>
      <c r="B71" s="49"/>
      <c r="C71" s="50"/>
      <c r="D71" s="50"/>
      <c r="E71" s="50"/>
      <c r="F71" s="50"/>
      <c r="G71" s="50"/>
      <c r="H71" s="46"/>
      <c r="I71" s="51"/>
      <c r="J71" s="46" t="s">
        <v>479</v>
      </c>
    </row>
    <row r="72" spans="1:10" x14ac:dyDescent="0.25">
      <c r="A72" s="541" t="s">
        <v>480</v>
      </c>
      <c r="B72" s="544" t="s">
        <v>540</v>
      </c>
      <c r="C72" s="545"/>
      <c r="D72" s="544" t="s">
        <v>541</v>
      </c>
      <c r="E72" s="546"/>
      <c r="F72" s="547"/>
      <c r="G72" s="544" t="s">
        <v>542</v>
      </c>
      <c r="H72" s="548"/>
      <c r="I72" s="548"/>
      <c r="J72" s="545"/>
    </row>
    <row r="73" spans="1:10" x14ac:dyDescent="0.25">
      <c r="A73" s="542"/>
      <c r="B73" s="549" t="s">
        <v>543</v>
      </c>
      <c r="C73" s="550"/>
      <c r="D73" s="553" t="s">
        <v>544</v>
      </c>
      <c r="E73" s="549" t="s">
        <v>482</v>
      </c>
      <c r="F73" s="550" t="s">
        <v>483</v>
      </c>
      <c r="G73" s="553" t="s">
        <v>545</v>
      </c>
      <c r="H73" s="553" t="s">
        <v>482</v>
      </c>
      <c r="I73" s="553" t="s">
        <v>483</v>
      </c>
      <c r="J73" s="243" t="s">
        <v>481</v>
      </c>
    </row>
    <row r="74" spans="1:10" x14ac:dyDescent="0.25">
      <c r="A74" s="542"/>
      <c r="B74" s="551"/>
      <c r="C74" s="552"/>
      <c r="D74" s="554"/>
      <c r="E74" s="551"/>
      <c r="F74" s="552"/>
      <c r="G74" s="555"/>
      <c r="H74" s="554"/>
      <c r="I74" s="554"/>
      <c r="J74" s="243" t="s">
        <v>546</v>
      </c>
    </row>
    <row r="75" spans="1:10" ht="15.75" thickBot="1" x14ac:dyDescent="0.3">
      <c r="A75" s="543"/>
      <c r="B75" s="246" t="s">
        <v>547</v>
      </c>
      <c r="C75" s="52" t="s">
        <v>548</v>
      </c>
      <c r="D75" s="52" t="s">
        <v>549</v>
      </c>
      <c r="E75" s="532" t="s">
        <v>550</v>
      </c>
      <c r="F75" s="533"/>
      <c r="G75" s="532" t="s">
        <v>488</v>
      </c>
      <c r="H75" s="530"/>
      <c r="I75" s="530"/>
      <c r="J75" s="531"/>
    </row>
    <row r="76" spans="1:10" ht="15.75" thickTop="1" x14ac:dyDescent="0.25">
      <c r="A76" s="53" t="s">
        <v>551</v>
      </c>
      <c r="B76" s="299">
        <v>91119552.110468924</v>
      </c>
      <c r="C76" s="299" t="s">
        <v>552</v>
      </c>
      <c r="D76" s="300" t="s">
        <v>189</v>
      </c>
      <c r="E76" s="300" t="s">
        <v>189</v>
      </c>
      <c r="F76" s="300" t="s">
        <v>189</v>
      </c>
      <c r="G76" s="299">
        <v>5894246.3300794624</v>
      </c>
      <c r="H76" s="299">
        <v>474.07141405218891</v>
      </c>
      <c r="I76" s="299">
        <v>255.32625983564566</v>
      </c>
      <c r="J76" s="299" t="s">
        <v>556</v>
      </c>
    </row>
    <row r="77" spans="1:10" x14ac:dyDescent="0.25">
      <c r="A77" s="263" t="s">
        <v>553</v>
      </c>
      <c r="B77" s="299">
        <v>39518350.449221194</v>
      </c>
      <c r="C77" s="299" t="s">
        <v>552</v>
      </c>
      <c r="D77" s="299">
        <v>62.818550609275022</v>
      </c>
      <c r="E77" s="299">
        <v>4.71081601067928</v>
      </c>
      <c r="F77" s="299">
        <v>3.6043774931421502</v>
      </c>
      <c r="G77" s="299">
        <v>2482485.4976894674</v>
      </c>
      <c r="H77" s="299">
        <v>186.16367801182585</v>
      </c>
      <c r="I77" s="299">
        <v>142.439052925277</v>
      </c>
      <c r="J77" s="299" t="s">
        <v>494</v>
      </c>
    </row>
    <row r="78" spans="1:10" x14ac:dyDescent="0.25">
      <c r="A78" s="263" t="s">
        <v>554</v>
      </c>
      <c r="B78" s="299">
        <v>23547856.46013758</v>
      </c>
      <c r="C78" s="299" t="s">
        <v>552</v>
      </c>
      <c r="D78" s="299">
        <v>90.390222007608685</v>
      </c>
      <c r="E78" s="299">
        <v>1.3293847084140999</v>
      </c>
      <c r="F78" s="299">
        <v>4.0838943275543604</v>
      </c>
      <c r="G78" s="299">
        <v>2128495.9732351382</v>
      </c>
      <c r="H78" s="299">
        <v>31.304160294037182</v>
      </c>
      <c r="I78" s="299">
        <v>96.166957423620104</v>
      </c>
      <c r="J78" s="299" t="s">
        <v>494</v>
      </c>
    </row>
    <row r="79" spans="1:10" x14ac:dyDescent="0.25">
      <c r="A79" s="263" t="s">
        <v>555</v>
      </c>
      <c r="B79" s="299">
        <v>25079732.293968797</v>
      </c>
      <c r="C79" s="299" t="s">
        <v>552</v>
      </c>
      <c r="D79" s="299">
        <v>50.61939699547608</v>
      </c>
      <c r="E79" s="299">
        <v>2.9025747542863098</v>
      </c>
      <c r="F79" s="299">
        <v>0.31864834210840998</v>
      </c>
      <c r="G79" s="299">
        <v>1269520.9255286683</v>
      </c>
      <c r="H79" s="299">
        <v>72.795797800732927</v>
      </c>
      <c r="I79" s="299">
        <v>7.9916151159959297</v>
      </c>
      <c r="J79" s="299" t="s">
        <v>494</v>
      </c>
    </row>
    <row r="80" spans="1:10" x14ac:dyDescent="0.25">
      <c r="A80" s="263" t="s">
        <v>3235</v>
      </c>
      <c r="B80" s="299">
        <v>353451.33084586024</v>
      </c>
      <c r="C80" s="299" t="s">
        <v>552</v>
      </c>
      <c r="D80" s="299">
        <v>38.884939528440349</v>
      </c>
      <c r="E80" s="299">
        <v>1.469740809049E-2</v>
      </c>
      <c r="F80" s="299">
        <v>3.6742710183873699</v>
      </c>
      <c r="G80" s="299">
        <v>13743.93362618804</v>
      </c>
      <c r="H80" s="299">
        <v>5.1948184495699996E-3</v>
      </c>
      <c r="I80" s="299">
        <v>1.29867598133739</v>
      </c>
      <c r="J80" s="299" t="s">
        <v>556</v>
      </c>
    </row>
    <row r="81" spans="1:10" x14ac:dyDescent="0.25">
      <c r="A81" s="263" t="s">
        <v>3236</v>
      </c>
      <c r="B81" s="299" t="s">
        <v>523</v>
      </c>
      <c r="C81" s="299" t="s">
        <v>552</v>
      </c>
      <c r="D81" s="299" t="s">
        <v>523</v>
      </c>
      <c r="E81" s="299" t="s">
        <v>523</v>
      </c>
      <c r="F81" s="299" t="s">
        <v>523</v>
      </c>
      <c r="G81" s="299" t="s">
        <v>523</v>
      </c>
      <c r="H81" s="299" t="s">
        <v>523</v>
      </c>
      <c r="I81" s="299" t="s">
        <v>523</v>
      </c>
      <c r="J81" s="299" t="s">
        <v>523</v>
      </c>
    </row>
    <row r="82" spans="1:10" x14ac:dyDescent="0.25">
      <c r="A82" s="263" t="s">
        <v>3237</v>
      </c>
      <c r="B82" s="299">
        <v>2620161.5762954974</v>
      </c>
      <c r="C82" s="299" t="s">
        <v>552</v>
      </c>
      <c r="D82" s="299">
        <v>88.047818292785962</v>
      </c>
      <c r="E82" s="299">
        <v>70.149331548862634</v>
      </c>
      <c r="F82" s="299">
        <v>2.8356871028999802</v>
      </c>
      <c r="G82" s="300" t="s">
        <v>189</v>
      </c>
      <c r="H82" s="299">
        <v>183.80258312714338</v>
      </c>
      <c r="I82" s="299">
        <v>7.4299583894152299</v>
      </c>
      <c r="J82" s="299" t="s">
        <v>494</v>
      </c>
    </row>
    <row r="83" spans="1:10" x14ac:dyDescent="0.25">
      <c r="A83" s="264" t="s">
        <v>557</v>
      </c>
      <c r="B83" s="299">
        <v>32351773.409563068</v>
      </c>
      <c r="C83" s="299" t="s">
        <v>552</v>
      </c>
      <c r="D83" s="300" t="s">
        <v>189</v>
      </c>
      <c r="E83" s="300" t="s">
        <v>189</v>
      </c>
      <c r="F83" s="300" t="s">
        <v>189</v>
      </c>
      <c r="G83" s="299">
        <v>2540094.5307982946</v>
      </c>
      <c r="H83" s="299">
        <v>37.656050059714502</v>
      </c>
      <c r="I83" s="299">
        <v>101.32241952488565</v>
      </c>
      <c r="J83" s="299" t="s">
        <v>556</v>
      </c>
    </row>
    <row r="84" spans="1:10" x14ac:dyDescent="0.25">
      <c r="A84" s="265" t="s">
        <v>553</v>
      </c>
      <c r="B84" s="299">
        <v>1343810.0384583769</v>
      </c>
      <c r="C84" s="299" t="s">
        <v>552</v>
      </c>
      <c r="D84" s="299">
        <v>75.928141051021797</v>
      </c>
      <c r="E84" s="299">
        <v>0.76379847184557004</v>
      </c>
      <c r="F84" s="299">
        <v>0.35425092693756</v>
      </c>
      <c r="G84" s="299">
        <v>102032.99814584665</v>
      </c>
      <c r="H84" s="299">
        <v>1.02640005382524</v>
      </c>
      <c r="I84" s="299">
        <v>0.47604595175188003</v>
      </c>
      <c r="J84" s="299" t="s">
        <v>494</v>
      </c>
    </row>
    <row r="85" spans="1:10" x14ac:dyDescent="0.25">
      <c r="A85" s="265" t="s">
        <v>554</v>
      </c>
      <c r="B85" s="299">
        <v>21964918.19043801</v>
      </c>
      <c r="C85" s="299" t="s">
        <v>552</v>
      </c>
      <c r="D85" s="299">
        <v>90.62078968100333</v>
      </c>
      <c r="E85" s="299">
        <v>0.73257570335638</v>
      </c>
      <c r="F85" s="299">
        <v>4.2890443345528002</v>
      </c>
      <c r="G85" s="299">
        <v>1990478.2316961272</v>
      </c>
      <c r="H85" s="299">
        <v>16.09096539252544</v>
      </c>
      <c r="I85" s="299">
        <v>94.208507923613965</v>
      </c>
      <c r="J85" s="299" t="s">
        <v>494</v>
      </c>
    </row>
    <row r="86" spans="1:10" x14ac:dyDescent="0.25">
      <c r="A86" s="265" t="s">
        <v>555</v>
      </c>
      <c r="B86" s="299">
        <v>8795000.2471165303</v>
      </c>
      <c r="C86" s="299" t="s">
        <v>552</v>
      </c>
      <c r="D86" s="299">
        <v>50.838234302060421</v>
      </c>
      <c r="E86" s="299">
        <v>2.3338941529224702</v>
      </c>
      <c r="F86" s="299">
        <v>0.75335764658167004</v>
      </c>
      <c r="G86" s="299">
        <v>447122.28324958944</v>
      </c>
      <c r="H86" s="299">
        <v>20.526599651696909</v>
      </c>
      <c r="I86" s="299">
        <v>6.6257806878528998</v>
      </c>
      <c r="J86" s="299" t="s">
        <v>494</v>
      </c>
    </row>
    <row r="87" spans="1:10" x14ac:dyDescent="0.25">
      <c r="A87" s="265" t="s">
        <v>3235</v>
      </c>
      <c r="B87" s="299">
        <v>52888.087323471489</v>
      </c>
      <c r="C87" s="299" t="s">
        <v>552</v>
      </c>
      <c r="D87" s="299">
        <v>8.7168534553273496</v>
      </c>
      <c r="E87" s="299" t="s">
        <v>3129</v>
      </c>
      <c r="F87" s="299" t="s">
        <v>3129</v>
      </c>
      <c r="G87" s="299">
        <v>461.01770673125719</v>
      </c>
      <c r="H87" s="299" t="s">
        <v>3129</v>
      </c>
      <c r="I87" s="299" t="s">
        <v>3129</v>
      </c>
      <c r="J87" s="299" t="s">
        <v>556</v>
      </c>
    </row>
    <row r="88" spans="1:10" x14ac:dyDescent="0.25">
      <c r="A88" s="265" t="s">
        <v>3236</v>
      </c>
      <c r="B88" s="299" t="s">
        <v>523</v>
      </c>
      <c r="C88" s="299" t="s">
        <v>552</v>
      </c>
      <c r="D88" s="299" t="s">
        <v>523</v>
      </c>
      <c r="E88" s="299" t="s">
        <v>523</v>
      </c>
      <c r="F88" s="299" t="s">
        <v>523</v>
      </c>
      <c r="G88" s="299" t="s">
        <v>523</v>
      </c>
      <c r="H88" s="299" t="s">
        <v>523</v>
      </c>
      <c r="I88" s="299" t="s">
        <v>523</v>
      </c>
      <c r="J88" s="299" t="s">
        <v>523</v>
      </c>
    </row>
    <row r="89" spans="1:10" x14ac:dyDescent="0.25">
      <c r="A89" s="265" t="s">
        <v>3237</v>
      </c>
      <c r="B89" s="299">
        <v>195156.84622667928</v>
      </c>
      <c r="C89" s="299" t="s">
        <v>552</v>
      </c>
      <c r="D89" s="299">
        <v>97.735736802039924</v>
      </c>
      <c r="E89" s="299">
        <v>6.192435418265E-2</v>
      </c>
      <c r="F89" s="299">
        <v>6.192435418265E-2</v>
      </c>
      <c r="G89" s="299">
        <v>19073.798157926904</v>
      </c>
      <c r="H89" s="299">
        <v>1.2084961666909999E-2</v>
      </c>
      <c r="I89" s="299">
        <v>1.2084961666909999E-2</v>
      </c>
      <c r="J89" s="299" t="s">
        <v>494</v>
      </c>
    </row>
    <row r="90" spans="1:10" x14ac:dyDescent="0.25">
      <c r="A90" s="266" t="s">
        <v>3238</v>
      </c>
      <c r="B90" s="299">
        <v>29762022.261531696</v>
      </c>
      <c r="C90" s="299" t="s">
        <v>552</v>
      </c>
      <c r="D90" s="300" t="s">
        <v>189</v>
      </c>
      <c r="E90" s="300" t="s">
        <v>189</v>
      </c>
      <c r="F90" s="300" t="s">
        <v>189</v>
      </c>
      <c r="G90" s="299">
        <v>2400057.4856406469</v>
      </c>
      <c r="H90" s="299">
        <v>34.823479419570468</v>
      </c>
      <c r="I90" s="299">
        <v>100.86538569159121</v>
      </c>
      <c r="J90" s="299" t="s">
        <v>556</v>
      </c>
    </row>
    <row r="91" spans="1:10" x14ac:dyDescent="0.25">
      <c r="A91" s="265" t="s">
        <v>553</v>
      </c>
      <c r="B91" s="299">
        <v>1289345.7754762077</v>
      </c>
      <c r="C91" s="299" t="s">
        <v>552</v>
      </c>
      <c r="D91" s="299">
        <v>75.981710695644367</v>
      </c>
      <c r="E91" s="299">
        <v>0.66331306705496995</v>
      </c>
      <c r="F91" s="299">
        <v>0.25283307148143003</v>
      </c>
      <c r="G91" s="299">
        <v>97966.697698884454</v>
      </c>
      <c r="H91" s="299">
        <v>0.85523990082548995</v>
      </c>
      <c r="I91" s="299">
        <v>0.32598925261525002</v>
      </c>
      <c r="J91" s="299" t="s">
        <v>494</v>
      </c>
    </row>
    <row r="92" spans="1:10" x14ac:dyDescent="0.25">
      <c r="A92" s="265" t="s">
        <v>554</v>
      </c>
      <c r="B92" s="299">
        <v>21878947.484241422</v>
      </c>
      <c r="C92" s="299" t="s">
        <v>552</v>
      </c>
      <c r="D92" s="299">
        <v>90.624623010701626</v>
      </c>
      <c r="E92" s="299">
        <v>0.69812515865578995</v>
      </c>
      <c r="F92" s="299">
        <v>4.3002982540659396</v>
      </c>
      <c r="G92" s="299">
        <v>1982771.3676303178</v>
      </c>
      <c r="H92" s="299">
        <v>15.27424368365784</v>
      </c>
      <c r="I92" s="299">
        <v>94.085999667283815</v>
      </c>
      <c r="J92" s="299" t="s">
        <v>494</v>
      </c>
    </row>
    <row r="93" spans="1:10" x14ac:dyDescent="0.25">
      <c r="A93" s="265" t="s">
        <v>555</v>
      </c>
      <c r="B93" s="299">
        <v>6345684.0682639154</v>
      </c>
      <c r="C93" s="299" t="s">
        <v>552</v>
      </c>
      <c r="D93" s="299">
        <v>50.248073994006518</v>
      </c>
      <c r="E93" s="299">
        <v>2.9440341927598199</v>
      </c>
      <c r="F93" s="299">
        <v>1.01506972939916</v>
      </c>
      <c r="G93" s="299">
        <v>318858.40260471357</v>
      </c>
      <c r="H93" s="299">
        <v>18.681910873420229</v>
      </c>
      <c r="I93" s="299">
        <v>6.4413118100252298</v>
      </c>
      <c r="J93" s="299" t="s">
        <v>494</v>
      </c>
    </row>
    <row r="94" spans="1:10" x14ac:dyDescent="0.25">
      <c r="A94" s="265" t="s">
        <v>3235</v>
      </c>
      <c r="B94" s="299">
        <v>52888.087323471489</v>
      </c>
      <c r="C94" s="299" t="s">
        <v>552</v>
      </c>
      <c r="D94" s="299">
        <v>8.7168534553273496</v>
      </c>
      <c r="E94" s="299" t="s">
        <v>528</v>
      </c>
      <c r="F94" s="299" t="s">
        <v>528</v>
      </c>
      <c r="G94" s="299">
        <v>461.01770673125719</v>
      </c>
      <c r="H94" s="299" t="s">
        <v>528</v>
      </c>
      <c r="I94" s="299" t="s">
        <v>528</v>
      </c>
      <c r="J94" s="299" t="s">
        <v>494</v>
      </c>
    </row>
    <row r="95" spans="1:10" x14ac:dyDescent="0.25">
      <c r="A95" s="265" t="s">
        <v>3236</v>
      </c>
      <c r="B95" s="299" t="s">
        <v>523</v>
      </c>
      <c r="C95" s="299" t="s">
        <v>552</v>
      </c>
      <c r="D95" s="299" t="s">
        <v>523</v>
      </c>
      <c r="E95" s="299" t="s">
        <v>523</v>
      </c>
      <c r="F95" s="299" t="s">
        <v>523</v>
      </c>
      <c r="G95" s="299" t="s">
        <v>523</v>
      </c>
      <c r="H95" s="299" t="s">
        <v>523</v>
      </c>
      <c r="I95" s="299" t="s">
        <v>523</v>
      </c>
      <c r="J95" s="299" t="s">
        <v>523</v>
      </c>
    </row>
    <row r="96" spans="1:10" x14ac:dyDescent="0.25">
      <c r="A96" s="265" t="s">
        <v>3237</v>
      </c>
      <c r="B96" s="299">
        <v>195156.84622667928</v>
      </c>
      <c r="C96" s="299" t="s">
        <v>552</v>
      </c>
      <c r="D96" s="299">
        <v>97.735736802039924</v>
      </c>
      <c r="E96" s="299">
        <v>6.192435418265E-2</v>
      </c>
      <c r="F96" s="299">
        <v>6.192435418265E-2</v>
      </c>
      <c r="G96" s="299">
        <v>19073.798157926904</v>
      </c>
      <c r="H96" s="299">
        <v>1.2084961666909999E-2</v>
      </c>
      <c r="I96" s="299">
        <v>1.2084961666909999E-2</v>
      </c>
      <c r="J96" s="299" t="s">
        <v>494</v>
      </c>
    </row>
    <row r="97" spans="1:10" x14ac:dyDescent="0.25">
      <c r="A97" s="267" t="s">
        <v>558</v>
      </c>
      <c r="B97" s="299">
        <v>29762022.261531696</v>
      </c>
      <c r="C97" s="299" t="s">
        <v>552</v>
      </c>
      <c r="D97" s="300" t="s">
        <v>189</v>
      </c>
      <c r="E97" s="300" t="s">
        <v>189</v>
      </c>
      <c r="F97" s="300" t="s">
        <v>189</v>
      </c>
      <c r="G97" s="299">
        <v>2400057.4856406469</v>
      </c>
      <c r="H97" s="299">
        <v>34.823479419570468</v>
      </c>
      <c r="I97" s="299">
        <v>100.86538569159121</v>
      </c>
      <c r="J97" s="299" t="s">
        <v>556</v>
      </c>
    </row>
    <row r="98" spans="1:10" x14ac:dyDescent="0.25">
      <c r="A98" s="268" t="s">
        <v>559</v>
      </c>
      <c r="B98" s="301">
        <v>1289345.7754762077</v>
      </c>
      <c r="C98" s="299" t="s">
        <v>552</v>
      </c>
      <c r="D98" s="299">
        <v>75.981710695644367</v>
      </c>
      <c r="E98" s="299">
        <v>0.66331306705496995</v>
      </c>
      <c r="F98" s="299">
        <v>0.25283307148143003</v>
      </c>
      <c r="G98" s="301">
        <v>97966.697698884454</v>
      </c>
      <c r="H98" s="301">
        <v>0.85523990082548995</v>
      </c>
      <c r="I98" s="301">
        <v>0.32598925261525002</v>
      </c>
      <c r="J98" s="301" t="s">
        <v>494</v>
      </c>
    </row>
    <row r="99" spans="1:10" x14ac:dyDescent="0.25">
      <c r="A99" s="268" t="s">
        <v>560</v>
      </c>
      <c r="B99" s="301">
        <v>21878947.484241422</v>
      </c>
      <c r="C99" s="299" t="s">
        <v>552</v>
      </c>
      <c r="D99" s="299">
        <v>90.624623010701626</v>
      </c>
      <c r="E99" s="299">
        <v>0.69812515865578995</v>
      </c>
      <c r="F99" s="299">
        <v>4.3002982540659396</v>
      </c>
      <c r="G99" s="301">
        <v>1982771.3676303178</v>
      </c>
      <c r="H99" s="301">
        <v>15.27424368365784</v>
      </c>
      <c r="I99" s="301">
        <v>94.085999667283815</v>
      </c>
      <c r="J99" s="301" t="s">
        <v>494</v>
      </c>
    </row>
    <row r="100" spans="1:10" x14ac:dyDescent="0.25">
      <c r="A100" s="268" t="s">
        <v>561</v>
      </c>
      <c r="B100" s="301">
        <v>6345684.0682639154</v>
      </c>
      <c r="C100" s="299" t="s">
        <v>552</v>
      </c>
      <c r="D100" s="299">
        <v>50.248073994006518</v>
      </c>
      <c r="E100" s="299">
        <v>2.9440341927598199</v>
      </c>
      <c r="F100" s="299">
        <v>1.01506972939916</v>
      </c>
      <c r="G100" s="301">
        <v>318858.40260471357</v>
      </c>
      <c r="H100" s="301">
        <v>18.681910873420229</v>
      </c>
      <c r="I100" s="301">
        <v>6.4413118100252298</v>
      </c>
      <c r="J100" s="301" t="s">
        <v>494</v>
      </c>
    </row>
    <row r="101" spans="1:10" x14ac:dyDescent="0.25">
      <c r="A101" s="268" t="s">
        <v>562</v>
      </c>
      <c r="B101" s="301">
        <v>52888.087323471489</v>
      </c>
      <c r="C101" s="299" t="s">
        <v>552</v>
      </c>
      <c r="D101" s="299">
        <v>8.7168534553273496</v>
      </c>
      <c r="E101" s="299" t="s">
        <v>494</v>
      </c>
      <c r="F101" s="299" t="s">
        <v>494</v>
      </c>
      <c r="G101" s="301">
        <v>461.01770673125719</v>
      </c>
      <c r="H101" s="301" t="s">
        <v>494</v>
      </c>
      <c r="I101" s="301" t="s">
        <v>494</v>
      </c>
      <c r="J101" s="301" t="s">
        <v>494</v>
      </c>
    </row>
    <row r="102" spans="1:10" x14ac:dyDescent="0.25">
      <c r="A102" s="268" t="s">
        <v>563</v>
      </c>
      <c r="B102" s="301" t="s">
        <v>523</v>
      </c>
      <c r="C102" s="299" t="s">
        <v>552</v>
      </c>
      <c r="D102" s="299" t="s">
        <v>523</v>
      </c>
      <c r="E102" s="299" t="s">
        <v>523</v>
      </c>
      <c r="F102" s="299" t="s">
        <v>523</v>
      </c>
      <c r="G102" s="301" t="s">
        <v>523</v>
      </c>
      <c r="H102" s="301" t="s">
        <v>523</v>
      </c>
      <c r="I102" s="301" t="s">
        <v>523</v>
      </c>
      <c r="J102" s="301" t="s">
        <v>523</v>
      </c>
    </row>
    <row r="103" spans="1:10" x14ac:dyDescent="0.25">
      <c r="A103" s="268" t="s">
        <v>92</v>
      </c>
      <c r="B103" s="301">
        <v>195156.84622667928</v>
      </c>
      <c r="C103" s="299" t="s">
        <v>552</v>
      </c>
      <c r="D103" s="299">
        <v>97.735736802039924</v>
      </c>
      <c r="E103" s="299">
        <v>6.192435418265E-2</v>
      </c>
      <c r="F103" s="299">
        <v>6.192435418265E-2</v>
      </c>
      <c r="G103" s="301">
        <v>19073.798157926904</v>
      </c>
      <c r="H103" s="301">
        <v>1.2084961666909999E-2</v>
      </c>
      <c r="I103" s="301">
        <v>1.2084961666909999E-2</v>
      </c>
      <c r="J103" s="301" t="s">
        <v>494</v>
      </c>
    </row>
    <row r="104" spans="1:10" x14ac:dyDescent="0.25">
      <c r="A104" s="267" t="s">
        <v>564</v>
      </c>
      <c r="B104" s="299" t="s">
        <v>3130</v>
      </c>
      <c r="C104" s="299" t="s">
        <v>552</v>
      </c>
      <c r="D104" s="300" t="s">
        <v>189</v>
      </c>
      <c r="E104" s="300" t="s">
        <v>189</v>
      </c>
      <c r="F104" s="300" t="s">
        <v>189</v>
      </c>
      <c r="G104" s="299" t="s">
        <v>3130</v>
      </c>
      <c r="H104" s="299" t="s">
        <v>568</v>
      </c>
      <c r="I104" s="299" t="s">
        <v>568</v>
      </c>
      <c r="J104" s="299" t="s">
        <v>556</v>
      </c>
    </row>
    <row r="105" spans="1:10" x14ac:dyDescent="0.25">
      <c r="A105" s="268" t="s">
        <v>559</v>
      </c>
      <c r="B105" s="301" t="s">
        <v>496</v>
      </c>
      <c r="C105" s="299" t="s">
        <v>552</v>
      </c>
      <c r="D105" s="299" t="s">
        <v>528</v>
      </c>
      <c r="E105" s="299" t="s">
        <v>496</v>
      </c>
      <c r="F105" s="299" t="s">
        <v>496</v>
      </c>
      <c r="G105" s="301" t="s">
        <v>496</v>
      </c>
      <c r="H105" s="301" t="s">
        <v>496</v>
      </c>
      <c r="I105" s="301" t="s">
        <v>496</v>
      </c>
      <c r="J105" s="301" t="s">
        <v>494</v>
      </c>
    </row>
    <row r="106" spans="1:10" x14ac:dyDescent="0.25">
      <c r="A106" s="268" t="s">
        <v>560</v>
      </c>
      <c r="B106" s="301" t="s">
        <v>496</v>
      </c>
      <c r="C106" s="299" t="s">
        <v>552</v>
      </c>
      <c r="D106" s="299" t="s">
        <v>528</v>
      </c>
      <c r="E106" s="299" t="s">
        <v>496</v>
      </c>
      <c r="F106" s="299" t="s">
        <v>496</v>
      </c>
      <c r="G106" s="301" t="s">
        <v>496</v>
      </c>
      <c r="H106" s="301" t="s">
        <v>496</v>
      </c>
      <c r="I106" s="301" t="s">
        <v>496</v>
      </c>
      <c r="J106" s="301" t="s">
        <v>494</v>
      </c>
    </row>
    <row r="107" spans="1:10" x14ac:dyDescent="0.25">
      <c r="A107" s="268" t="s">
        <v>561</v>
      </c>
      <c r="B107" s="301" t="s">
        <v>496</v>
      </c>
      <c r="C107" s="299" t="s">
        <v>552</v>
      </c>
      <c r="D107" s="299" t="s">
        <v>528</v>
      </c>
      <c r="E107" s="299" t="s">
        <v>496</v>
      </c>
      <c r="F107" s="299" t="s">
        <v>496</v>
      </c>
      <c r="G107" s="301" t="s">
        <v>496</v>
      </c>
      <c r="H107" s="301" t="s">
        <v>496</v>
      </c>
      <c r="I107" s="301" t="s">
        <v>496</v>
      </c>
      <c r="J107" s="301" t="s">
        <v>494</v>
      </c>
    </row>
    <row r="108" spans="1:10" x14ac:dyDescent="0.25">
      <c r="A108" s="268" t="s">
        <v>562</v>
      </c>
      <c r="B108" s="301" t="s">
        <v>496</v>
      </c>
      <c r="C108" s="299" t="s">
        <v>552</v>
      </c>
      <c r="D108" s="299" t="s">
        <v>528</v>
      </c>
      <c r="E108" s="299" t="s">
        <v>496</v>
      </c>
      <c r="F108" s="299" t="s">
        <v>496</v>
      </c>
      <c r="G108" s="301" t="s">
        <v>496</v>
      </c>
      <c r="H108" s="301" t="s">
        <v>496</v>
      </c>
      <c r="I108" s="301" t="s">
        <v>496</v>
      </c>
      <c r="J108" s="301" t="s">
        <v>494</v>
      </c>
    </row>
    <row r="109" spans="1:10" x14ac:dyDescent="0.25">
      <c r="A109" s="268" t="s">
        <v>563</v>
      </c>
      <c r="B109" s="301" t="s">
        <v>523</v>
      </c>
      <c r="C109" s="299" t="s">
        <v>552</v>
      </c>
      <c r="D109" s="299" t="s">
        <v>523</v>
      </c>
      <c r="E109" s="299" t="s">
        <v>523</v>
      </c>
      <c r="F109" s="299" t="s">
        <v>523</v>
      </c>
      <c r="G109" s="301" t="s">
        <v>523</v>
      </c>
      <c r="H109" s="301" t="s">
        <v>523</v>
      </c>
      <c r="I109" s="301" t="s">
        <v>523</v>
      </c>
      <c r="J109" s="301" t="s">
        <v>523</v>
      </c>
    </row>
    <row r="110" spans="1:10" x14ac:dyDescent="0.25">
      <c r="A110" s="268" t="s">
        <v>92</v>
      </c>
      <c r="B110" s="301" t="s">
        <v>496</v>
      </c>
      <c r="C110" s="299" t="s">
        <v>552</v>
      </c>
      <c r="D110" s="299" t="s">
        <v>528</v>
      </c>
      <c r="E110" s="299" t="s">
        <v>496</v>
      </c>
      <c r="F110" s="299" t="s">
        <v>496</v>
      </c>
      <c r="G110" s="301" t="s">
        <v>496</v>
      </c>
      <c r="H110" s="301" t="s">
        <v>496</v>
      </c>
      <c r="I110" s="301" t="s">
        <v>496</v>
      </c>
      <c r="J110" s="301" t="s">
        <v>494</v>
      </c>
    </row>
    <row r="111" spans="1:10" x14ac:dyDescent="0.25">
      <c r="A111" s="267" t="s">
        <v>565</v>
      </c>
      <c r="B111" s="299" t="s">
        <v>3130</v>
      </c>
      <c r="C111" s="299" t="s">
        <v>552</v>
      </c>
      <c r="D111" s="300" t="s">
        <v>189</v>
      </c>
      <c r="E111" s="300" t="s">
        <v>189</v>
      </c>
      <c r="F111" s="300" t="s">
        <v>189</v>
      </c>
      <c r="G111" s="299" t="s">
        <v>568</v>
      </c>
      <c r="H111" s="299" t="s">
        <v>3130</v>
      </c>
      <c r="I111" s="299" t="s">
        <v>568</v>
      </c>
      <c r="J111" s="299" t="s">
        <v>556</v>
      </c>
    </row>
    <row r="112" spans="1:10" x14ac:dyDescent="0.25">
      <c r="A112" s="268" t="s">
        <v>559</v>
      </c>
      <c r="B112" s="301" t="s">
        <v>496</v>
      </c>
      <c r="C112" s="299" t="s">
        <v>552</v>
      </c>
      <c r="D112" s="299" t="s">
        <v>528</v>
      </c>
      <c r="E112" s="299" t="s">
        <v>496</v>
      </c>
      <c r="F112" s="299" t="s">
        <v>496</v>
      </c>
      <c r="G112" s="301" t="s">
        <v>496</v>
      </c>
      <c r="H112" s="301" t="s">
        <v>496</v>
      </c>
      <c r="I112" s="301" t="s">
        <v>496</v>
      </c>
      <c r="J112" s="301" t="s">
        <v>494</v>
      </c>
    </row>
    <row r="113" spans="1:10" x14ac:dyDescent="0.25">
      <c r="A113" s="268" t="s">
        <v>560</v>
      </c>
      <c r="B113" s="301" t="s">
        <v>496</v>
      </c>
      <c r="C113" s="299" t="s">
        <v>552</v>
      </c>
      <c r="D113" s="299" t="s">
        <v>528</v>
      </c>
      <c r="E113" s="299" t="s">
        <v>496</v>
      </c>
      <c r="F113" s="299" t="s">
        <v>496</v>
      </c>
      <c r="G113" s="301" t="s">
        <v>496</v>
      </c>
      <c r="H113" s="301" t="s">
        <v>496</v>
      </c>
      <c r="I113" s="301" t="s">
        <v>496</v>
      </c>
      <c r="J113" s="301" t="s">
        <v>494</v>
      </c>
    </row>
    <row r="114" spans="1:10" x14ac:dyDescent="0.25">
      <c r="A114" s="268" t="s">
        <v>561</v>
      </c>
      <c r="B114" s="301" t="s">
        <v>496</v>
      </c>
      <c r="C114" s="299" t="s">
        <v>552</v>
      </c>
      <c r="D114" s="299" t="s">
        <v>528</v>
      </c>
      <c r="E114" s="299" t="s">
        <v>496</v>
      </c>
      <c r="F114" s="299" t="s">
        <v>496</v>
      </c>
      <c r="G114" s="301" t="s">
        <v>496</v>
      </c>
      <c r="H114" s="301" t="s">
        <v>496</v>
      </c>
      <c r="I114" s="301" t="s">
        <v>496</v>
      </c>
      <c r="J114" s="301" t="s">
        <v>494</v>
      </c>
    </row>
    <row r="115" spans="1:10" x14ac:dyDescent="0.25">
      <c r="A115" s="268" t="s">
        <v>562</v>
      </c>
      <c r="B115" s="301" t="s">
        <v>496</v>
      </c>
      <c r="C115" s="299" t="s">
        <v>552</v>
      </c>
      <c r="D115" s="299" t="s">
        <v>528</v>
      </c>
      <c r="E115" s="299" t="s">
        <v>496</v>
      </c>
      <c r="F115" s="299" t="s">
        <v>496</v>
      </c>
      <c r="G115" s="301" t="s">
        <v>496</v>
      </c>
      <c r="H115" s="301" t="s">
        <v>496</v>
      </c>
      <c r="I115" s="301" t="s">
        <v>496</v>
      </c>
      <c r="J115" s="301" t="s">
        <v>494</v>
      </c>
    </row>
    <row r="116" spans="1:10" x14ac:dyDescent="0.25">
      <c r="A116" s="268" t="s">
        <v>563</v>
      </c>
      <c r="B116" s="301" t="s">
        <v>523</v>
      </c>
      <c r="C116" s="299" t="s">
        <v>552</v>
      </c>
      <c r="D116" s="299" t="s">
        <v>523</v>
      </c>
      <c r="E116" s="299" t="s">
        <v>523</v>
      </c>
      <c r="F116" s="299" t="s">
        <v>523</v>
      </c>
      <c r="G116" s="301" t="s">
        <v>523</v>
      </c>
      <c r="H116" s="301" t="s">
        <v>523</v>
      </c>
      <c r="I116" s="301" t="s">
        <v>523</v>
      </c>
      <c r="J116" s="301" t="s">
        <v>523</v>
      </c>
    </row>
    <row r="117" spans="1:10" x14ac:dyDescent="0.25">
      <c r="A117" s="268" t="s">
        <v>92</v>
      </c>
      <c r="B117" s="301" t="s">
        <v>496</v>
      </c>
      <c r="C117" s="299" t="s">
        <v>552</v>
      </c>
      <c r="D117" s="299" t="s">
        <v>528</v>
      </c>
      <c r="E117" s="299" t="s">
        <v>496</v>
      </c>
      <c r="F117" s="299" t="s">
        <v>496</v>
      </c>
      <c r="G117" s="301" t="s">
        <v>496</v>
      </c>
      <c r="H117" s="301" t="s">
        <v>496</v>
      </c>
      <c r="I117" s="301" t="s">
        <v>496</v>
      </c>
      <c r="J117" s="301" t="s">
        <v>494</v>
      </c>
    </row>
    <row r="118" spans="1:10" x14ac:dyDescent="0.25">
      <c r="A118" s="269" t="s">
        <v>493</v>
      </c>
      <c r="B118" s="299">
        <v>1778687.0543379753</v>
      </c>
      <c r="C118" s="299" t="s">
        <v>552</v>
      </c>
      <c r="D118" s="300" t="s">
        <v>189</v>
      </c>
      <c r="E118" s="300" t="s">
        <v>189</v>
      </c>
      <c r="F118" s="300" t="s">
        <v>189</v>
      </c>
      <c r="G118" s="299">
        <v>94253.062008181601</v>
      </c>
      <c r="H118" s="299">
        <v>1.46027512323081</v>
      </c>
      <c r="I118" s="299">
        <v>0.26593010197444999</v>
      </c>
      <c r="J118" s="299" t="s">
        <v>556</v>
      </c>
    </row>
    <row r="119" spans="1:10" x14ac:dyDescent="0.25">
      <c r="A119" s="265" t="s">
        <v>553</v>
      </c>
      <c r="B119" s="301">
        <v>49045.406851392239</v>
      </c>
      <c r="C119" s="299" t="s">
        <v>552</v>
      </c>
      <c r="D119" s="299">
        <v>74.659973794071973</v>
      </c>
      <c r="E119" s="299">
        <v>3.1426139568948201</v>
      </c>
      <c r="F119" s="299">
        <v>2.75514054391506</v>
      </c>
      <c r="G119" s="301">
        <v>3661.7287902445428</v>
      </c>
      <c r="H119" s="301">
        <v>0.15413078009277001</v>
      </c>
      <c r="I119" s="301">
        <v>0.13512698890908001</v>
      </c>
      <c r="J119" s="301" t="s">
        <v>494</v>
      </c>
    </row>
    <row r="120" spans="1:10" x14ac:dyDescent="0.25">
      <c r="A120" s="265" t="s">
        <v>554</v>
      </c>
      <c r="B120" s="301">
        <v>397.21842434588893</v>
      </c>
      <c r="C120" s="299" t="s">
        <v>552</v>
      </c>
      <c r="D120" s="299">
        <v>89.645233903118736</v>
      </c>
      <c r="E120" s="299">
        <v>9.5000000000102105</v>
      </c>
      <c r="F120" s="299">
        <v>1.4249999999927201</v>
      </c>
      <c r="G120" s="301">
        <v>35.608738561115487</v>
      </c>
      <c r="H120" s="301">
        <v>3.77357503129E-3</v>
      </c>
      <c r="I120" s="301">
        <v>5.6603625469000001E-4</v>
      </c>
      <c r="J120" s="301" t="s">
        <v>494</v>
      </c>
    </row>
    <row r="121" spans="1:10" x14ac:dyDescent="0.25">
      <c r="A121" s="265" t="s">
        <v>555</v>
      </c>
      <c r="B121" s="301">
        <v>1729244.4290622373</v>
      </c>
      <c r="C121" s="299" t="s">
        <v>552</v>
      </c>
      <c r="D121" s="299">
        <v>52.367220594999381</v>
      </c>
      <c r="E121" s="299">
        <v>0.75314440585650999</v>
      </c>
      <c r="F121" s="299">
        <v>7.5314440585649997E-2</v>
      </c>
      <c r="G121" s="301">
        <v>90555.724479375946</v>
      </c>
      <c r="H121" s="301">
        <v>1.30237076810675</v>
      </c>
      <c r="I121" s="301">
        <v>0.13023707681068</v>
      </c>
      <c r="J121" s="301" t="s">
        <v>494</v>
      </c>
    </row>
    <row r="122" spans="1:10" x14ac:dyDescent="0.25">
      <c r="A122" s="265" t="s">
        <v>3235</v>
      </c>
      <c r="B122" s="301" t="s">
        <v>523</v>
      </c>
      <c r="C122" s="299" t="s">
        <v>552</v>
      </c>
      <c r="D122" s="299" t="s">
        <v>523</v>
      </c>
      <c r="E122" s="299" t="s">
        <v>523</v>
      </c>
      <c r="F122" s="299" t="s">
        <v>523</v>
      </c>
      <c r="G122" s="301" t="s">
        <v>523</v>
      </c>
      <c r="H122" s="301" t="s">
        <v>523</v>
      </c>
      <c r="I122" s="301" t="s">
        <v>523</v>
      </c>
      <c r="J122" s="301" t="s">
        <v>523</v>
      </c>
    </row>
    <row r="123" spans="1:10" x14ac:dyDescent="0.25">
      <c r="A123" s="265" t="s">
        <v>3236</v>
      </c>
      <c r="B123" s="301" t="s">
        <v>523</v>
      </c>
      <c r="C123" s="299" t="s">
        <v>552</v>
      </c>
      <c r="D123" s="299" t="s">
        <v>523</v>
      </c>
      <c r="E123" s="299" t="s">
        <v>523</v>
      </c>
      <c r="F123" s="299" t="s">
        <v>523</v>
      </c>
      <c r="G123" s="301" t="s">
        <v>523</v>
      </c>
      <c r="H123" s="301" t="s">
        <v>523</v>
      </c>
      <c r="I123" s="301" t="s">
        <v>523</v>
      </c>
      <c r="J123" s="301" t="s">
        <v>523</v>
      </c>
    </row>
    <row r="124" spans="1:10" x14ac:dyDescent="0.25">
      <c r="A124" s="265" t="s">
        <v>3237</v>
      </c>
      <c r="B124" s="301" t="s">
        <v>496</v>
      </c>
      <c r="C124" s="299" t="s">
        <v>552</v>
      </c>
      <c r="D124" s="299" t="s">
        <v>528</v>
      </c>
      <c r="E124" s="299" t="s">
        <v>496</v>
      </c>
      <c r="F124" s="299" t="s">
        <v>496</v>
      </c>
      <c r="G124" s="301" t="s">
        <v>496</v>
      </c>
      <c r="H124" s="301" t="s">
        <v>496</v>
      </c>
      <c r="I124" s="301" t="s">
        <v>496</v>
      </c>
      <c r="J124" s="301" t="s">
        <v>494</v>
      </c>
    </row>
    <row r="125" spans="1:10" x14ac:dyDescent="0.25">
      <c r="A125" s="270" t="s">
        <v>3239</v>
      </c>
      <c r="B125" s="299">
        <v>811064.09369339747</v>
      </c>
      <c r="C125" s="299" t="s">
        <v>552</v>
      </c>
      <c r="D125" s="300" t="s">
        <v>189</v>
      </c>
      <c r="E125" s="300" t="s">
        <v>189</v>
      </c>
      <c r="F125" s="300" t="s">
        <v>189</v>
      </c>
      <c r="G125" s="299">
        <v>45783.983149465937</v>
      </c>
      <c r="H125" s="299">
        <v>1.37229551691322</v>
      </c>
      <c r="I125" s="299">
        <v>0.19110373131999001</v>
      </c>
      <c r="J125" s="299" t="s">
        <v>556</v>
      </c>
    </row>
    <row r="126" spans="1:10" x14ac:dyDescent="0.25">
      <c r="A126" s="263" t="s">
        <v>553</v>
      </c>
      <c r="B126" s="299">
        <v>5418.8561307769987</v>
      </c>
      <c r="C126" s="299" t="s">
        <v>552</v>
      </c>
      <c r="D126" s="299">
        <v>74.659973794071973</v>
      </c>
      <c r="E126" s="299">
        <v>3.14261395689392</v>
      </c>
      <c r="F126" s="299">
        <v>2.7551405439157199</v>
      </c>
      <c r="G126" s="299">
        <v>404.57165671765699</v>
      </c>
      <c r="H126" s="299">
        <v>1.7029372906979999E-2</v>
      </c>
      <c r="I126" s="299">
        <v>1.492971022755E-2</v>
      </c>
      <c r="J126" s="299" t="s">
        <v>494</v>
      </c>
    </row>
    <row r="127" spans="1:10" x14ac:dyDescent="0.25">
      <c r="A127" s="263" t="s">
        <v>554</v>
      </c>
      <c r="B127" s="299">
        <v>85573.487772242661</v>
      </c>
      <c r="C127" s="299" t="s">
        <v>552</v>
      </c>
      <c r="D127" s="299">
        <v>89.645233903118736</v>
      </c>
      <c r="E127" s="299">
        <v>9.5000000000000604</v>
      </c>
      <c r="F127" s="299">
        <v>1.42500000000005</v>
      </c>
      <c r="G127" s="299">
        <v>7671.2553272483647</v>
      </c>
      <c r="H127" s="299">
        <v>0.81294813383631004</v>
      </c>
      <c r="I127" s="299">
        <v>0.12194222007545</v>
      </c>
      <c r="J127" s="299" t="s">
        <v>494</v>
      </c>
    </row>
    <row r="128" spans="1:10" x14ac:dyDescent="0.25">
      <c r="A128" s="263" t="s">
        <v>555</v>
      </c>
      <c r="B128" s="299">
        <v>720071.7497903778</v>
      </c>
      <c r="C128" s="299" t="s">
        <v>552</v>
      </c>
      <c r="D128" s="299">
        <v>52.367220594999388</v>
      </c>
      <c r="E128" s="299">
        <v>0.75314440585650999</v>
      </c>
      <c r="F128" s="299">
        <v>7.5314440585649997E-2</v>
      </c>
      <c r="G128" s="299">
        <v>37708.156165499917</v>
      </c>
      <c r="H128" s="299">
        <v>0.54231801016992998</v>
      </c>
      <c r="I128" s="299">
        <v>5.4231801016990003E-2</v>
      </c>
      <c r="J128" s="299" t="s">
        <v>494</v>
      </c>
    </row>
    <row r="129" spans="1:10" x14ac:dyDescent="0.25">
      <c r="A129" s="263" t="s">
        <v>3235</v>
      </c>
      <c r="B129" s="299" t="s">
        <v>523</v>
      </c>
      <c r="C129" s="299" t="s">
        <v>552</v>
      </c>
      <c r="D129" s="299" t="s">
        <v>523</v>
      </c>
      <c r="E129" s="299" t="s">
        <v>523</v>
      </c>
      <c r="F129" s="299" t="s">
        <v>523</v>
      </c>
      <c r="G129" s="299" t="s">
        <v>523</v>
      </c>
      <c r="H129" s="299" t="s">
        <v>523</v>
      </c>
      <c r="I129" s="299" t="s">
        <v>523</v>
      </c>
      <c r="J129" s="299" t="s">
        <v>523</v>
      </c>
    </row>
    <row r="130" spans="1:10" x14ac:dyDescent="0.25">
      <c r="A130" s="263" t="s">
        <v>3236</v>
      </c>
      <c r="B130" s="299" t="s">
        <v>523</v>
      </c>
      <c r="C130" s="299" t="s">
        <v>552</v>
      </c>
      <c r="D130" s="299" t="s">
        <v>523</v>
      </c>
      <c r="E130" s="299" t="s">
        <v>523</v>
      </c>
      <c r="F130" s="299" t="s">
        <v>523</v>
      </c>
      <c r="G130" s="299" t="s">
        <v>523</v>
      </c>
      <c r="H130" s="299" t="s">
        <v>523</v>
      </c>
      <c r="I130" s="299" t="s">
        <v>523</v>
      </c>
      <c r="J130" s="299" t="s">
        <v>523</v>
      </c>
    </row>
    <row r="131" spans="1:10" x14ac:dyDescent="0.25">
      <c r="A131" s="263" t="s">
        <v>3237</v>
      </c>
      <c r="B131" s="299" t="s">
        <v>496</v>
      </c>
      <c r="C131" s="299" t="s">
        <v>552</v>
      </c>
      <c r="D131" s="299" t="s">
        <v>528</v>
      </c>
      <c r="E131" s="299" t="s">
        <v>496</v>
      </c>
      <c r="F131" s="299" t="s">
        <v>496</v>
      </c>
      <c r="G131" s="299" t="s">
        <v>496</v>
      </c>
      <c r="H131" s="299" t="s">
        <v>496</v>
      </c>
      <c r="I131" s="299" t="s">
        <v>496</v>
      </c>
      <c r="J131" s="299" t="s">
        <v>494</v>
      </c>
    </row>
    <row r="132" spans="1:10" x14ac:dyDescent="0.25">
      <c r="A132" s="267" t="s">
        <v>566</v>
      </c>
      <c r="B132" s="299">
        <v>811064.09369339747</v>
      </c>
      <c r="C132" s="299" t="s">
        <v>552</v>
      </c>
      <c r="D132" s="300" t="s">
        <v>189</v>
      </c>
      <c r="E132" s="300" t="s">
        <v>189</v>
      </c>
      <c r="F132" s="300" t="s">
        <v>189</v>
      </c>
      <c r="G132" s="299">
        <v>45783.983149465937</v>
      </c>
      <c r="H132" s="299">
        <v>1.37229551691322</v>
      </c>
      <c r="I132" s="299">
        <v>0.19110373131999001</v>
      </c>
      <c r="J132" s="299" t="s">
        <v>556</v>
      </c>
    </row>
    <row r="133" spans="1:10" x14ac:dyDescent="0.25">
      <c r="A133" s="268" t="s">
        <v>559</v>
      </c>
      <c r="B133" s="301">
        <v>5418.8561307769987</v>
      </c>
      <c r="C133" s="299" t="s">
        <v>552</v>
      </c>
      <c r="D133" s="299">
        <v>74.659973794071973</v>
      </c>
      <c r="E133" s="299">
        <v>3.14261395689392</v>
      </c>
      <c r="F133" s="299">
        <v>2.7551405439157199</v>
      </c>
      <c r="G133" s="301">
        <v>404.57165671765699</v>
      </c>
      <c r="H133" s="301">
        <v>1.7029372906979999E-2</v>
      </c>
      <c r="I133" s="301">
        <v>1.492971022755E-2</v>
      </c>
      <c r="J133" s="301" t="s">
        <v>494</v>
      </c>
    </row>
    <row r="134" spans="1:10" x14ac:dyDescent="0.25">
      <c r="A134" s="268" t="s">
        <v>560</v>
      </c>
      <c r="B134" s="301">
        <v>85573.487772242661</v>
      </c>
      <c r="C134" s="299" t="s">
        <v>552</v>
      </c>
      <c r="D134" s="299">
        <v>89.645233903118736</v>
      </c>
      <c r="E134" s="299">
        <v>9.5000000000000604</v>
      </c>
      <c r="F134" s="299">
        <v>1.42500000000005</v>
      </c>
      <c r="G134" s="301">
        <v>7671.2553272483647</v>
      </c>
      <c r="H134" s="301">
        <v>0.81294813383631004</v>
      </c>
      <c r="I134" s="301">
        <v>0.12194222007545</v>
      </c>
      <c r="J134" s="301" t="s">
        <v>494</v>
      </c>
    </row>
    <row r="135" spans="1:10" x14ac:dyDescent="0.25">
      <c r="A135" s="268" t="s">
        <v>561</v>
      </c>
      <c r="B135" s="301">
        <v>720071.7497903778</v>
      </c>
      <c r="C135" s="299" t="s">
        <v>552</v>
      </c>
      <c r="D135" s="299">
        <v>52.367220594999388</v>
      </c>
      <c r="E135" s="299">
        <v>0.75314440585650999</v>
      </c>
      <c r="F135" s="299">
        <v>7.5314440585649997E-2</v>
      </c>
      <c r="G135" s="301">
        <v>37708.156165499917</v>
      </c>
      <c r="H135" s="301">
        <v>0.54231801016992998</v>
      </c>
      <c r="I135" s="301">
        <v>5.4231801016990003E-2</v>
      </c>
      <c r="J135" s="301" t="s">
        <v>494</v>
      </c>
    </row>
    <row r="136" spans="1:10" x14ac:dyDescent="0.25">
      <c r="A136" s="268" t="s">
        <v>562</v>
      </c>
      <c r="B136" s="301" t="s">
        <v>523</v>
      </c>
      <c r="C136" s="299" t="s">
        <v>552</v>
      </c>
      <c r="D136" s="299" t="s">
        <v>523</v>
      </c>
      <c r="E136" s="299" t="s">
        <v>523</v>
      </c>
      <c r="F136" s="299" t="s">
        <v>523</v>
      </c>
      <c r="G136" s="301" t="s">
        <v>523</v>
      </c>
      <c r="H136" s="301" t="s">
        <v>523</v>
      </c>
      <c r="I136" s="301" t="s">
        <v>523</v>
      </c>
      <c r="J136" s="301" t="s">
        <v>523</v>
      </c>
    </row>
    <row r="137" spans="1:10" x14ac:dyDescent="0.25">
      <c r="A137" s="268" t="s">
        <v>563</v>
      </c>
      <c r="B137" s="301" t="s">
        <v>523</v>
      </c>
      <c r="C137" s="299" t="s">
        <v>552</v>
      </c>
      <c r="D137" s="299" t="s">
        <v>523</v>
      </c>
      <c r="E137" s="299" t="s">
        <v>523</v>
      </c>
      <c r="F137" s="299" t="s">
        <v>523</v>
      </c>
      <c r="G137" s="301" t="s">
        <v>523</v>
      </c>
      <c r="H137" s="301" t="s">
        <v>523</v>
      </c>
      <c r="I137" s="301" t="s">
        <v>523</v>
      </c>
      <c r="J137" s="301" t="s">
        <v>523</v>
      </c>
    </row>
    <row r="138" spans="1:10" x14ac:dyDescent="0.25">
      <c r="A138" s="268" t="s">
        <v>92</v>
      </c>
      <c r="B138" s="301" t="s">
        <v>496</v>
      </c>
      <c r="C138" s="299" t="s">
        <v>552</v>
      </c>
      <c r="D138" s="299" t="s">
        <v>528</v>
      </c>
      <c r="E138" s="299" t="s">
        <v>496</v>
      </c>
      <c r="F138" s="299" t="s">
        <v>496</v>
      </c>
      <c r="G138" s="301" t="s">
        <v>496</v>
      </c>
      <c r="H138" s="301" t="s">
        <v>496</v>
      </c>
      <c r="I138" s="301" t="s">
        <v>496</v>
      </c>
      <c r="J138" s="301" t="s">
        <v>494</v>
      </c>
    </row>
    <row r="139" spans="1:10" x14ac:dyDescent="0.25">
      <c r="A139" s="267" t="s">
        <v>567</v>
      </c>
      <c r="B139" s="299" t="s">
        <v>568</v>
      </c>
      <c r="C139" s="299" t="s">
        <v>552</v>
      </c>
      <c r="D139" s="300" t="s">
        <v>189</v>
      </c>
      <c r="E139" s="300" t="s">
        <v>189</v>
      </c>
      <c r="F139" s="300" t="s">
        <v>189</v>
      </c>
      <c r="G139" s="299" t="s">
        <v>568</v>
      </c>
      <c r="H139" s="299" t="s">
        <v>568</v>
      </c>
      <c r="I139" s="299" t="s">
        <v>568</v>
      </c>
      <c r="J139" s="299" t="s">
        <v>556</v>
      </c>
    </row>
    <row r="140" spans="1:10" x14ac:dyDescent="0.25">
      <c r="A140" s="268" t="s">
        <v>559</v>
      </c>
      <c r="B140" s="301" t="s">
        <v>496</v>
      </c>
      <c r="C140" s="299" t="s">
        <v>552</v>
      </c>
      <c r="D140" s="299" t="s">
        <v>528</v>
      </c>
      <c r="E140" s="299" t="s">
        <v>496</v>
      </c>
      <c r="F140" s="299" t="s">
        <v>496</v>
      </c>
      <c r="G140" s="301" t="s">
        <v>496</v>
      </c>
      <c r="H140" s="301" t="s">
        <v>496</v>
      </c>
      <c r="I140" s="301" t="s">
        <v>496</v>
      </c>
      <c r="J140" s="301" t="s">
        <v>494</v>
      </c>
    </row>
    <row r="141" spans="1:10" x14ac:dyDescent="0.25">
      <c r="A141" s="268" t="s">
        <v>560</v>
      </c>
      <c r="B141" s="301" t="s">
        <v>496</v>
      </c>
      <c r="C141" s="299" t="s">
        <v>552</v>
      </c>
      <c r="D141" s="299" t="s">
        <v>528</v>
      </c>
      <c r="E141" s="299" t="s">
        <v>496</v>
      </c>
      <c r="F141" s="299" t="s">
        <v>496</v>
      </c>
      <c r="G141" s="301" t="s">
        <v>496</v>
      </c>
      <c r="H141" s="301" t="s">
        <v>496</v>
      </c>
      <c r="I141" s="301" t="s">
        <v>496</v>
      </c>
      <c r="J141" s="301" t="s">
        <v>494</v>
      </c>
    </row>
    <row r="142" spans="1:10" x14ac:dyDescent="0.25">
      <c r="A142" s="268" t="s">
        <v>561</v>
      </c>
      <c r="B142" s="301" t="s">
        <v>496</v>
      </c>
      <c r="C142" s="299" t="s">
        <v>552</v>
      </c>
      <c r="D142" s="299" t="s">
        <v>528</v>
      </c>
      <c r="E142" s="299" t="s">
        <v>496</v>
      </c>
      <c r="F142" s="299" t="s">
        <v>496</v>
      </c>
      <c r="G142" s="301" t="s">
        <v>496</v>
      </c>
      <c r="H142" s="301" t="s">
        <v>496</v>
      </c>
      <c r="I142" s="301" t="s">
        <v>496</v>
      </c>
      <c r="J142" s="301" t="s">
        <v>494</v>
      </c>
    </row>
    <row r="143" spans="1:10" x14ac:dyDescent="0.25">
      <c r="A143" s="268" t="s">
        <v>562</v>
      </c>
      <c r="B143" s="301" t="s">
        <v>523</v>
      </c>
      <c r="C143" s="299" t="s">
        <v>552</v>
      </c>
      <c r="D143" s="299" t="s">
        <v>523</v>
      </c>
      <c r="E143" s="299" t="s">
        <v>523</v>
      </c>
      <c r="F143" s="299" t="s">
        <v>523</v>
      </c>
      <c r="G143" s="301" t="s">
        <v>523</v>
      </c>
      <c r="H143" s="301" t="s">
        <v>523</v>
      </c>
      <c r="I143" s="301" t="s">
        <v>523</v>
      </c>
      <c r="J143" s="301" t="s">
        <v>523</v>
      </c>
    </row>
    <row r="144" spans="1:10" x14ac:dyDescent="0.25">
      <c r="A144" s="268" t="s">
        <v>563</v>
      </c>
      <c r="B144" s="301" t="s">
        <v>523</v>
      </c>
      <c r="C144" s="299" t="s">
        <v>552</v>
      </c>
      <c r="D144" s="299" t="s">
        <v>523</v>
      </c>
      <c r="E144" s="299" t="s">
        <v>523</v>
      </c>
      <c r="F144" s="299" t="s">
        <v>523</v>
      </c>
      <c r="G144" s="301" t="s">
        <v>523</v>
      </c>
      <c r="H144" s="301" t="s">
        <v>523</v>
      </c>
      <c r="I144" s="301" t="s">
        <v>523</v>
      </c>
      <c r="J144" s="301" t="s">
        <v>523</v>
      </c>
    </row>
    <row r="145" spans="1:10" x14ac:dyDescent="0.25">
      <c r="A145" s="268" t="s">
        <v>92</v>
      </c>
      <c r="B145" s="301" t="s">
        <v>496</v>
      </c>
      <c r="C145" s="299" t="s">
        <v>552</v>
      </c>
      <c r="D145" s="299" t="s">
        <v>528</v>
      </c>
      <c r="E145" s="299" t="s">
        <v>496</v>
      </c>
      <c r="F145" s="299" t="s">
        <v>496</v>
      </c>
      <c r="G145" s="301" t="s">
        <v>496</v>
      </c>
      <c r="H145" s="301" t="s">
        <v>496</v>
      </c>
      <c r="I145" s="301" t="s">
        <v>496</v>
      </c>
      <c r="J145" s="301" t="s">
        <v>494</v>
      </c>
    </row>
    <row r="146" spans="1:10" x14ac:dyDescent="0.25">
      <c r="A146" s="267" t="s">
        <v>569</v>
      </c>
      <c r="B146" s="299" t="s">
        <v>568</v>
      </c>
      <c r="C146" s="299" t="s">
        <v>552</v>
      </c>
      <c r="D146" s="300" t="s">
        <v>189</v>
      </c>
      <c r="E146" s="300" t="s">
        <v>189</v>
      </c>
      <c r="F146" s="300" t="s">
        <v>189</v>
      </c>
      <c r="G146" s="299" t="s">
        <v>568</v>
      </c>
      <c r="H146" s="299" t="s">
        <v>568</v>
      </c>
      <c r="I146" s="299" t="s">
        <v>568</v>
      </c>
      <c r="J146" s="299" t="s">
        <v>556</v>
      </c>
    </row>
    <row r="147" spans="1:10" x14ac:dyDescent="0.25">
      <c r="A147" s="268" t="s">
        <v>559</v>
      </c>
      <c r="B147" s="301" t="s">
        <v>496</v>
      </c>
      <c r="C147" s="299" t="s">
        <v>552</v>
      </c>
      <c r="D147" s="299" t="s">
        <v>528</v>
      </c>
      <c r="E147" s="299" t="s">
        <v>496</v>
      </c>
      <c r="F147" s="299" t="s">
        <v>496</v>
      </c>
      <c r="G147" s="301" t="s">
        <v>496</v>
      </c>
      <c r="H147" s="301" t="s">
        <v>496</v>
      </c>
      <c r="I147" s="301" t="s">
        <v>496</v>
      </c>
      <c r="J147" s="301" t="s">
        <v>494</v>
      </c>
    </row>
    <row r="148" spans="1:10" x14ac:dyDescent="0.25">
      <c r="A148" s="268" t="s">
        <v>560</v>
      </c>
      <c r="B148" s="301" t="s">
        <v>496</v>
      </c>
      <c r="C148" s="299" t="s">
        <v>552</v>
      </c>
      <c r="D148" s="299" t="s">
        <v>528</v>
      </c>
      <c r="E148" s="299" t="s">
        <v>496</v>
      </c>
      <c r="F148" s="299" t="s">
        <v>496</v>
      </c>
      <c r="G148" s="301" t="s">
        <v>496</v>
      </c>
      <c r="H148" s="301" t="s">
        <v>496</v>
      </c>
      <c r="I148" s="301" t="s">
        <v>496</v>
      </c>
      <c r="J148" s="301" t="s">
        <v>494</v>
      </c>
    </row>
    <row r="149" spans="1:10" x14ac:dyDescent="0.25">
      <c r="A149" s="268" t="s">
        <v>561</v>
      </c>
      <c r="B149" s="301" t="s">
        <v>496</v>
      </c>
      <c r="C149" s="299" t="s">
        <v>552</v>
      </c>
      <c r="D149" s="299" t="s">
        <v>528</v>
      </c>
      <c r="E149" s="299" t="s">
        <v>496</v>
      </c>
      <c r="F149" s="299" t="s">
        <v>496</v>
      </c>
      <c r="G149" s="301" t="s">
        <v>496</v>
      </c>
      <c r="H149" s="301" t="s">
        <v>496</v>
      </c>
      <c r="I149" s="301" t="s">
        <v>496</v>
      </c>
      <c r="J149" s="301" t="s">
        <v>494</v>
      </c>
    </row>
    <row r="150" spans="1:10" x14ac:dyDescent="0.25">
      <c r="A150" s="268" t="s">
        <v>562</v>
      </c>
      <c r="B150" s="301" t="s">
        <v>523</v>
      </c>
      <c r="C150" s="299" t="s">
        <v>552</v>
      </c>
      <c r="D150" s="299" t="s">
        <v>523</v>
      </c>
      <c r="E150" s="299" t="s">
        <v>523</v>
      </c>
      <c r="F150" s="299" t="s">
        <v>523</v>
      </c>
      <c r="G150" s="301" t="s">
        <v>523</v>
      </c>
      <c r="H150" s="301" t="s">
        <v>523</v>
      </c>
      <c r="I150" s="301" t="s">
        <v>523</v>
      </c>
      <c r="J150" s="301" t="s">
        <v>523</v>
      </c>
    </row>
    <row r="151" spans="1:10" x14ac:dyDescent="0.25">
      <c r="A151" s="268" t="s">
        <v>563</v>
      </c>
      <c r="B151" s="301" t="s">
        <v>523</v>
      </c>
      <c r="C151" s="299" t="s">
        <v>552</v>
      </c>
      <c r="D151" s="299" t="s">
        <v>523</v>
      </c>
      <c r="E151" s="299" t="s">
        <v>523</v>
      </c>
      <c r="F151" s="299" t="s">
        <v>523</v>
      </c>
      <c r="G151" s="301" t="s">
        <v>523</v>
      </c>
      <c r="H151" s="301" t="s">
        <v>523</v>
      </c>
      <c r="I151" s="301" t="s">
        <v>523</v>
      </c>
      <c r="J151" s="301" t="s">
        <v>523</v>
      </c>
    </row>
    <row r="152" spans="1:10" x14ac:dyDescent="0.25">
      <c r="A152" s="268" t="s">
        <v>92</v>
      </c>
      <c r="B152" s="301" t="s">
        <v>496</v>
      </c>
      <c r="C152" s="299" t="s">
        <v>552</v>
      </c>
      <c r="D152" s="299" t="s">
        <v>528</v>
      </c>
      <c r="E152" s="299" t="s">
        <v>496</v>
      </c>
      <c r="F152" s="299" t="s">
        <v>496</v>
      </c>
      <c r="G152" s="301" t="s">
        <v>496</v>
      </c>
      <c r="H152" s="301" t="s">
        <v>496</v>
      </c>
      <c r="I152" s="301" t="s">
        <v>496</v>
      </c>
      <c r="J152" s="301" t="s">
        <v>494</v>
      </c>
    </row>
    <row r="153" spans="1:10" x14ac:dyDescent="0.25">
      <c r="A153" s="204" t="s">
        <v>570</v>
      </c>
      <c r="B153" s="299">
        <v>12857095.578220105</v>
      </c>
      <c r="C153" s="299" t="s">
        <v>552</v>
      </c>
      <c r="D153" s="300" t="s">
        <v>189</v>
      </c>
      <c r="E153" s="300" t="s">
        <v>189</v>
      </c>
      <c r="F153" s="300" t="s">
        <v>189</v>
      </c>
      <c r="G153" s="299">
        <v>711227.52746031829</v>
      </c>
      <c r="H153" s="299">
        <v>66.667583289309391</v>
      </c>
      <c r="I153" s="299">
        <v>9.3662220369597406</v>
      </c>
      <c r="J153" s="299" t="s">
        <v>556</v>
      </c>
    </row>
    <row r="154" spans="1:10" x14ac:dyDescent="0.25">
      <c r="A154" s="271" t="s">
        <v>553</v>
      </c>
      <c r="B154" s="299">
        <v>3289687.0402968642</v>
      </c>
      <c r="C154" s="299" t="s">
        <v>552</v>
      </c>
      <c r="D154" s="299">
        <v>74.659973794071988</v>
      </c>
      <c r="E154" s="299">
        <v>2.5953153081467302</v>
      </c>
      <c r="F154" s="299">
        <v>0.48384345490726</v>
      </c>
      <c r="G154" s="299">
        <v>245607.94821926212</v>
      </c>
      <c r="H154" s="299">
        <v>8.5377751346943498</v>
      </c>
      <c r="I154" s="299">
        <v>1.5916935431408601</v>
      </c>
      <c r="J154" s="299" t="s">
        <v>494</v>
      </c>
    </row>
    <row r="155" spans="1:10" x14ac:dyDescent="0.25">
      <c r="A155" s="271" t="s">
        <v>554</v>
      </c>
      <c r="B155" s="299">
        <v>1227490.5647916261</v>
      </c>
      <c r="C155" s="299" t="s">
        <v>552</v>
      </c>
      <c r="D155" s="299">
        <v>89.645233903118751</v>
      </c>
      <c r="E155" s="299">
        <v>9.5</v>
      </c>
      <c r="F155" s="299">
        <v>1.4249999999999901</v>
      </c>
      <c r="G155" s="299">
        <v>110038.67879461666</v>
      </c>
      <c r="H155" s="299">
        <v>11.66116036552045</v>
      </c>
      <c r="I155" s="299">
        <v>1.7491740548280601</v>
      </c>
      <c r="J155" s="299" t="s">
        <v>494</v>
      </c>
    </row>
    <row r="156" spans="1:10" x14ac:dyDescent="0.25">
      <c r="A156" s="271" t="s">
        <v>555</v>
      </c>
      <c r="B156" s="299">
        <v>6790142.6962574841</v>
      </c>
      <c r="C156" s="299" t="s">
        <v>552</v>
      </c>
      <c r="D156" s="299">
        <v>52.367220594999381</v>
      </c>
      <c r="E156" s="299">
        <v>0.75314440585650999</v>
      </c>
      <c r="F156" s="299">
        <v>7.5314440585649997E-2</v>
      </c>
      <c r="G156" s="299">
        <v>355580.90044643951</v>
      </c>
      <c r="H156" s="299">
        <v>5.1139579866537304</v>
      </c>
      <c r="I156" s="299">
        <v>0.51139579866536999</v>
      </c>
      <c r="J156" s="299" t="s">
        <v>494</v>
      </c>
    </row>
    <row r="157" spans="1:10" x14ac:dyDescent="0.25">
      <c r="A157" s="271" t="s">
        <v>3240</v>
      </c>
      <c r="B157" s="299" t="s">
        <v>523</v>
      </c>
      <c r="C157" s="299" t="s">
        <v>552</v>
      </c>
      <c r="D157" s="299" t="s">
        <v>523</v>
      </c>
      <c r="E157" s="299" t="s">
        <v>523</v>
      </c>
      <c r="F157" s="299" t="s">
        <v>523</v>
      </c>
      <c r="G157" s="299" t="s">
        <v>523</v>
      </c>
      <c r="H157" s="299" t="s">
        <v>523</v>
      </c>
      <c r="I157" s="299" t="s">
        <v>523</v>
      </c>
      <c r="J157" s="299" t="s">
        <v>523</v>
      </c>
    </row>
    <row r="158" spans="1:10" x14ac:dyDescent="0.25">
      <c r="A158" s="271" t="s">
        <v>3241</v>
      </c>
      <c r="B158" s="299" t="s">
        <v>523</v>
      </c>
      <c r="C158" s="299" t="s">
        <v>552</v>
      </c>
      <c r="D158" s="299" t="s">
        <v>523</v>
      </c>
      <c r="E158" s="299" t="s">
        <v>523</v>
      </c>
      <c r="F158" s="299" t="s">
        <v>523</v>
      </c>
      <c r="G158" s="299" t="s">
        <v>523</v>
      </c>
      <c r="H158" s="299" t="s">
        <v>523</v>
      </c>
      <c r="I158" s="299" t="s">
        <v>523</v>
      </c>
      <c r="J158" s="299" t="s">
        <v>523</v>
      </c>
    </row>
    <row r="159" spans="1:10" x14ac:dyDescent="0.25">
      <c r="A159" s="271" t="s">
        <v>3242</v>
      </c>
      <c r="B159" s="299">
        <v>1549775.2768741304</v>
      </c>
      <c r="C159" s="299" t="s">
        <v>552</v>
      </c>
      <c r="D159" s="299">
        <v>88.686898265961545</v>
      </c>
      <c r="E159" s="299">
        <v>26.684313796676729</v>
      </c>
      <c r="F159" s="299">
        <v>3.55790850622357</v>
      </c>
      <c r="G159" s="299">
        <v>137444.76231523839</v>
      </c>
      <c r="H159" s="299">
        <v>41.354689802440859</v>
      </c>
      <c r="I159" s="299">
        <v>5.5139586403254501</v>
      </c>
      <c r="J159" s="299" t="s">
        <v>494</v>
      </c>
    </row>
    <row r="160" spans="1:10" x14ac:dyDescent="0.25">
      <c r="A160" s="272" t="s">
        <v>498</v>
      </c>
      <c r="B160" s="299">
        <v>281318.6741082315</v>
      </c>
      <c r="C160" s="299" t="s">
        <v>552</v>
      </c>
      <c r="D160" s="300" t="s">
        <v>189</v>
      </c>
      <c r="E160" s="300" t="s">
        <v>189</v>
      </c>
      <c r="F160" s="300" t="s">
        <v>189</v>
      </c>
      <c r="G160" s="299">
        <v>14978.572362155866</v>
      </c>
      <c r="H160" s="299">
        <v>0.23835740177008</v>
      </c>
      <c r="I160" s="299">
        <v>5.0815371746130003E-2</v>
      </c>
      <c r="J160" s="299" t="s">
        <v>556</v>
      </c>
    </row>
    <row r="161" spans="1:10" x14ac:dyDescent="0.25">
      <c r="A161" s="271" t="s">
        <v>553</v>
      </c>
      <c r="B161" s="301">
        <v>11051.541643286968</v>
      </c>
      <c r="C161" s="299" t="s">
        <v>552</v>
      </c>
      <c r="D161" s="299">
        <v>74.659973794071973</v>
      </c>
      <c r="E161" s="299">
        <v>3.1426139568950102</v>
      </c>
      <c r="F161" s="299">
        <v>2.7551405439145502</v>
      </c>
      <c r="G161" s="301">
        <v>825.10780947190017</v>
      </c>
      <c r="H161" s="301">
        <v>3.4730729013399998E-2</v>
      </c>
      <c r="I161" s="301">
        <v>3.044855045418E-2</v>
      </c>
      <c r="J161" s="301" t="s">
        <v>494</v>
      </c>
    </row>
    <row r="162" spans="1:10" x14ac:dyDescent="0.25">
      <c r="A162" s="271" t="s">
        <v>554</v>
      </c>
      <c r="B162" s="301">
        <v>8.7452974385318907</v>
      </c>
      <c r="C162" s="299" t="s">
        <v>552</v>
      </c>
      <c r="D162" s="299">
        <v>89.645233903119134</v>
      </c>
      <c r="E162" s="299">
        <v>9.5000000004513296</v>
      </c>
      <c r="F162" s="299">
        <v>1.4250000000105301</v>
      </c>
      <c r="G162" s="301">
        <v>0.78397423442953995</v>
      </c>
      <c r="H162" s="301">
        <v>8.3080325669999998E-5</v>
      </c>
      <c r="I162" s="301">
        <v>1.246204885E-5</v>
      </c>
      <c r="J162" s="301" t="s">
        <v>494</v>
      </c>
    </row>
    <row r="163" spans="1:10" x14ac:dyDescent="0.25">
      <c r="A163" s="271" t="s">
        <v>555</v>
      </c>
      <c r="B163" s="301">
        <v>270258.38716750598</v>
      </c>
      <c r="C163" s="299" t="s">
        <v>552</v>
      </c>
      <c r="D163" s="299">
        <v>52.367220594999388</v>
      </c>
      <c r="E163" s="299">
        <v>0.75314440585650999</v>
      </c>
      <c r="F163" s="299">
        <v>7.5314440585649997E-2</v>
      </c>
      <c r="G163" s="301">
        <v>14152.680578449537</v>
      </c>
      <c r="H163" s="301">
        <v>0.20354359243101</v>
      </c>
      <c r="I163" s="301">
        <v>2.0354359243100001E-2</v>
      </c>
      <c r="J163" s="301" t="s">
        <v>494</v>
      </c>
    </row>
    <row r="164" spans="1:10" x14ac:dyDescent="0.25">
      <c r="A164" s="271" t="s">
        <v>3240</v>
      </c>
      <c r="B164" s="301" t="s">
        <v>523</v>
      </c>
      <c r="C164" s="299" t="s">
        <v>552</v>
      </c>
      <c r="D164" s="299" t="s">
        <v>523</v>
      </c>
      <c r="E164" s="299" t="s">
        <v>523</v>
      </c>
      <c r="F164" s="299" t="s">
        <v>523</v>
      </c>
      <c r="G164" s="301" t="s">
        <v>523</v>
      </c>
      <c r="H164" s="301" t="s">
        <v>523</v>
      </c>
      <c r="I164" s="301" t="s">
        <v>523</v>
      </c>
      <c r="J164" s="301" t="s">
        <v>523</v>
      </c>
    </row>
    <row r="165" spans="1:10" x14ac:dyDescent="0.25">
      <c r="A165" s="271" t="s">
        <v>3241</v>
      </c>
      <c r="B165" s="301" t="s">
        <v>523</v>
      </c>
      <c r="C165" s="299" t="s">
        <v>552</v>
      </c>
      <c r="D165" s="299" t="s">
        <v>523</v>
      </c>
      <c r="E165" s="299" t="s">
        <v>523</v>
      </c>
      <c r="F165" s="299" t="s">
        <v>523</v>
      </c>
      <c r="G165" s="301" t="s">
        <v>523</v>
      </c>
      <c r="H165" s="301" t="s">
        <v>523</v>
      </c>
      <c r="I165" s="301" t="s">
        <v>523</v>
      </c>
      <c r="J165" s="301" t="s">
        <v>523</v>
      </c>
    </row>
    <row r="166" spans="1:10" x14ac:dyDescent="0.25">
      <c r="A166" s="271" t="s">
        <v>3242</v>
      </c>
      <c r="B166" s="301" t="s">
        <v>496</v>
      </c>
      <c r="C166" s="299" t="s">
        <v>552</v>
      </c>
      <c r="D166" s="299" t="s">
        <v>528</v>
      </c>
      <c r="E166" s="299" t="s">
        <v>496</v>
      </c>
      <c r="F166" s="299" t="s">
        <v>496</v>
      </c>
      <c r="G166" s="301" t="s">
        <v>496</v>
      </c>
      <c r="H166" s="301" t="s">
        <v>496</v>
      </c>
      <c r="I166" s="301" t="s">
        <v>496</v>
      </c>
      <c r="J166" s="301" t="s">
        <v>494</v>
      </c>
    </row>
    <row r="167" spans="1:10" x14ac:dyDescent="0.25">
      <c r="A167" s="272" t="s">
        <v>499</v>
      </c>
      <c r="B167" s="299">
        <v>80551.220863386668</v>
      </c>
      <c r="C167" s="299" t="s">
        <v>552</v>
      </c>
      <c r="D167" s="300" t="s">
        <v>189</v>
      </c>
      <c r="E167" s="300" t="s">
        <v>189</v>
      </c>
      <c r="F167" s="300" t="s">
        <v>189</v>
      </c>
      <c r="G167" s="299">
        <v>5057.2748720254449</v>
      </c>
      <c r="H167" s="299">
        <v>0.25516926930848</v>
      </c>
      <c r="I167" s="299">
        <v>3.8004328346280002E-2</v>
      </c>
      <c r="J167" s="299" t="s">
        <v>556</v>
      </c>
    </row>
    <row r="168" spans="1:10" x14ac:dyDescent="0.25">
      <c r="A168" s="271" t="s">
        <v>553</v>
      </c>
      <c r="B168" s="301">
        <v>832.8845414672511</v>
      </c>
      <c r="C168" s="299" t="s">
        <v>552</v>
      </c>
      <c r="D168" s="299">
        <v>74.659973794071973</v>
      </c>
      <c r="E168" s="299">
        <v>3.1426139568985101</v>
      </c>
      <c r="F168" s="299">
        <v>2.75514054391923</v>
      </c>
      <c r="G168" s="301">
        <v>62.18313803943262</v>
      </c>
      <c r="H168" s="301">
        <v>2.6174345845000001E-3</v>
      </c>
      <c r="I168" s="301">
        <v>2.2947139686E-3</v>
      </c>
      <c r="J168" s="301" t="s">
        <v>494</v>
      </c>
    </row>
    <row r="169" spans="1:10" x14ac:dyDescent="0.25">
      <c r="A169" s="271" t="s">
        <v>554</v>
      </c>
      <c r="B169" s="301">
        <v>22009.328221657259</v>
      </c>
      <c r="C169" s="299" t="s">
        <v>552</v>
      </c>
      <c r="D169" s="299">
        <v>89.645233903118736</v>
      </c>
      <c r="E169" s="299">
        <v>9.4999999999998206</v>
      </c>
      <c r="F169" s="299">
        <v>1.4249999999999301</v>
      </c>
      <c r="G169" s="301">
        <v>1973.0313764809773</v>
      </c>
      <c r="H169" s="301">
        <v>0.20908861810574</v>
      </c>
      <c r="I169" s="301">
        <v>3.1363292715859997E-2</v>
      </c>
      <c r="J169" s="301" t="s">
        <v>494</v>
      </c>
    </row>
    <row r="170" spans="1:10" x14ac:dyDescent="0.25">
      <c r="A170" s="271" t="s">
        <v>555</v>
      </c>
      <c r="B170" s="301">
        <v>57709.008100262159</v>
      </c>
      <c r="C170" s="299" t="s">
        <v>552</v>
      </c>
      <c r="D170" s="299">
        <v>52.367220594999388</v>
      </c>
      <c r="E170" s="299">
        <v>0.7531444058565</v>
      </c>
      <c r="F170" s="299">
        <v>7.5314440585579998E-2</v>
      </c>
      <c r="G170" s="301">
        <v>3022.060357505035</v>
      </c>
      <c r="H170" s="301">
        <v>4.346321661824E-2</v>
      </c>
      <c r="I170" s="301">
        <v>4.3463216618200001E-3</v>
      </c>
      <c r="J170" s="301" t="s">
        <v>494</v>
      </c>
    </row>
    <row r="171" spans="1:10" x14ac:dyDescent="0.25">
      <c r="A171" s="271" t="s">
        <v>3240</v>
      </c>
      <c r="B171" s="301" t="s">
        <v>523</v>
      </c>
      <c r="C171" s="299" t="s">
        <v>552</v>
      </c>
      <c r="D171" s="299" t="s">
        <v>523</v>
      </c>
      <c r="E171" s="299" t="s">
        <v>523</v>
      </c>
      <c r="F171" s="299" t="s">
        <v>523</v>
      </c>
      <c r="G171" s="301" t="s">
        <v>523</v>
      </c>
      <c r="H171" s="301" t="s">
        <v>523</v>
      </c>
      <c r="I171" s="301" t="s">
        <v>523</v>
      </c>
      <c r="J171" s="301" t="s">
        <v>523</v>
      </c>
    </row>
    <row r="172" spans="1:10" x14ac:dyDescent="0.25">
      <c r="A172" s="271" t="s">
        <v>3241</v>
      </c>
      <c r="B172" s="301" t="s">
        <v>523</v>
      </c>
      <c r="C172" s="299" t="s">
        <v>552</v>
      </c>
      <c r="D172" s="299" t="s">
        <v>523</v>
      </c>
      <c r="E172" s="299" t="s">
        <v>523</v>
      </c>
      <c r="F172" s="299" t="s">
        <v>523</v>
      </c>
      <c r="G172" s="301" t="s">
        <v>523</v>
      </c>
      <c r="H172" s="301" t="s">
        <v>523</v>
      </c>
      <c r="I172" s="301" t="s">
        <v>523</v>
      </c>
      <c r="J172" s="301" t="s">
        <v>523</v>
      </c>
    </row>
    <row r="173" spans="1:10" x14ac:dyDescent="0.25">
      <c r="A173" s="271" t="s">
        <v>3242</v>
      </c>
      <c r="B173" s="301" t="s">
        <v>496</v>
      </c>
      <c r="C173" s="299" t="s">
        <v>552</v>
      </c>
      <c r="D173" s="299" t="s">
        <v>528</v>
      </c>
      <c r="E173" s="299" t="s">
        <v>496</v>
      </c>
      <c r="F173" s="299" t="s">
        <v>496</v>
      </c>
      <c r="G173" s="301" t="s">
        <v>496</v>
      </c>
      <c r="H173" s="301" t="s">
        <v>496</v>
      </c>
      <c r="I173" s="301" t="s">
        <v>496</v>
      </c>
      <c r="J173" s="301" t="s">
        <v>494</v>
      </c>
    </row>
    <row r="174" spans="1:10" x14ac:dyDescent="0.25">
      <c r="A174" s="272" t="s">
        <v>500</v>
      </c>
      <c r="B174" s="299">
        <v>1201393.2916326267</v>
      </c>
      <c r="C174" s="299" t="s">
        <v>552</v>
      </c>
      <c r="D174" s="300" t="s">
        <v>189</v>
      </c>
      <c r="E174" s="300" t="s">
        <v>189</v>
      </c>
      <c r="F174" s="300" t="s">
        <v>189</v>
      </c>
      <c r="G174" s="299">
        <v>67269.957813983725</v>
      </c>
      <c r="H174" s="299">
        <v>1.85662734289529</v>
      </c>
      <c r="I174" s="299">
        <v>0.29458061428601001</v>
      </c>
      <c r="J174" s="299" t="s">
        <v>556</v>
      </c>
    </row>
    <row r="175" spans="1:10" x14ac:dyDescent="0.25">
      <c r="A175" s="271" t="s">
        <v>553</v>
      </c>
      <c r="B175" s="301">
        <v>24762.86184900811</v>
      </c>
      <c r="C175" s="299" t="s">
        <v>552</v>
      </c>
      <c r="D175" s="299">
        <v>74.659973794071973</v>
      </c>
      <c r="E175" s="299">
        <v>3.14261395689477</v>
      </c>
      <c r="F175" s="299">
        <v>2.7551405439150698</v>
      </c>
      <c r="G175" s="301">
        <v>1848.7946167131702</v>
      </c>
      <c r="H175" s="301">
        <v>7.7820115259349995E-2</v>
      </c>
      <c r="I175" s="301">
        <v>6.8225164663569995E-2</v>
      </c>
      <c r="J175" s="301" t="s">
        <v>494</v>
      </c>
    </row>
    <row r="176" spans="1:10" x14ac:dyDescent="0.25">
      <c r="A176" s="271" t="s">
        <v>554</v>
      </c>
      <c r="B176" s="301">
        <v>102052.05654493057</v>
      </c>
      <c r="C176" s="299" t="s">
        <v>552</v>
      </c>
      <c r="D176" s="299">
        <v>89.645233903118736</v>
      </c>
      <c r="E176" s="299">
        <v>9.5</v>
      </c>
      <c r="F176" s="299">
        <v>1.42500000000004</v>
      </c>
      <c r="G176" s="301">
        <v>9148.4804792646009</v>
      </c>
      <c r="H176" s="301">
        <v>0.96949453717683998</v>
      </c>
      <c r="I176" s="301">
        <v>0.14542418057653</v>
      </c>
      <c r="J176" s="301" t="s">
        <v>494</v>
      </c>
    </row>
    <row r="177" spans="1:10" x14ac:dyDescent="0.25">
      <c r="A177" s="271" t="s">
        <v>555</v>
      </c>
      <c r="B177" s="301">
        <v>1074578.3732386879</v>
      </c>
      <c r="C177" s="299" t="s">
        <v>552</v>
      </c>
      <c r="D177" s="299">
        <v>52.367220594999388</v>
      </c>
      <c r="E177" s="299">
        <v>0.7531444058565</v>
      </c>
      <c r="F177" s="299">
        <v>7.5314440585649997E-2</v>
      </c>
      <c r="G177" s="301">
        <v>56272.682718005955</v>
      </c>
      <c r="H177" s="301">
        <v>0.80931269045910004</v>
      </c>
      <c r="I177" s="301">
        <v>8.0931269045909998E-2</v>
      </c>
      <c r="J177" s="301" t="s">
        <v>494</v>
      </c>
    </row>
    <row r="178" spans="1:10" x14ac:dyDescent="0.25">
      <c r="A178" s="271" t="s">
        <v>3240</v>
      </c>
      <c r="B178" s="301" t="s">
        <v>523</v>
      </c>
      <c r="C178" s="299" t="s">
        <v>552</v>
      </c>
      <c r="D178" s="299" t="s">
        <v>523</v>
      </c>
      <c r="E178" s="299" t="s">
        <v>523</v>
      </c>
      <c r="F178" s="299" t="s">
        <v>523</v>
      </c>
      <c r="G178" s="301" t="s">
        <v>523</v>
      </c>
      <c r="H178" s="301" t="s">
        <v>523</v>
      </c>
      <c r="I178" s="301" t="s">
        <v>523</v>
      </c>
      <c r="J178" s="301" t="s">
        <v>523</v>
      </c>
    </row>
    <row r="179" spans="1:10" x14ac:dyDescent="0.25">
      <c r="A179" s="271" t="s">
        <v>3241</v>
      </c>
      <c r="B179" s="301" t="s">
        <v>523</v>
      </c>
      <c r="C179" s="299" t="s">
        <v>552</v>
      </c>
      <c r="D179" s="299" t="s">
        <v>523</v>
      </c>
      <c r="E179" s="299" t="s">
        <v>523</v>
      </c>
      <c r="F179" s="299" t="s">
        <v>523</v>
      </c>
      <c r="G179" s="301" t="s">
        <v>523</v>
      </c>
      <c r="H179" s="301" t="s">
        <v>523</v>
      </c>
      <c r="I179" s="301" t="s">
        <v>523</v>
      </c>
      <c r="J179" s="301" t="s">
        <v>523</v>
      </c>
    </row>
    <row r="180" spans="1:10" x14ac:dyDescent="0.25">
      <c r="A180" s="271" t="s">
        <v>3242</v>
      </c>
      <c r="B180" s="301" t="s">
        <v>496</v>
      </c>
      <c r="C180" s="299" t="s">
        <v>552</v>
      </c>
      <c r="D180" s="299" t="s">
        <v>528</v>
      </c>
      <c r="E180" s="299" t="s">
        <v>496</v>
      </c>
      <c r="F180" s="299" t="s">
        <v>496</v>
      </c>
      <c r="G180" s="301" t="s">
        <v>496</v>
      </c>
      <c r="H180" s="301" t="s">
        <v>496</v>
      </c>
      <c r="I180" s="301" t="s">
        <v>496</v>
      </c>
      <c r="J180" s="301" t="s">
        <v>494</v>
      </c>
    </row>
    <row r="181" spans="1:10" x14ac:dyDescent="0.25">
      <c r="A181" s="272" t="s">
        <v>501</v>
      </c>
      <c r="B181" s="299">
        <v>644986.316561252</v>
      </c>
      <c r="C181" s="299" t="s">
        <v>552</v>
      </c>
      <c r="D181" s="300" t="s">
        <v>189</v>
      </c>
      <c r="E181" s="300" t="s">
        <v>189</v>
      </c>
      <c r="F181" s="300" t="s">
        <v>189</v>
      </c>
      <c r="G181" s="299">
        <v>45070.579654334128</v>
      </c>
      <c r="H181" s="299">
        <v>3.0283235843053902</v>
      </c>
      <c r="I181" s="299">
        <v>0.52839203850651995</v>
      </c>
      <c r="J181" s="299" t="s">
        <v>556</v>
      </c>
    </row>
    <row r="182" spans="1:10" x14ac:dyDescent="0.25">
      <c r="A182" s="271" t="s">
        <v>553</v>
      </c>
      <c r="B182" s="301">
        <v>37854.22878650669</v>
      </c>
      <c r="C182" s="299" t="s">
        <v>552</v>
      </c>
      <c r="D182" s="299">
        <v>74.659973794071973</v>
      </c>
      <c r="E182" s="299">
        <v>3.1426139568949401</v>
      </c>
      <c r="F182" s="299">
        <v>2.7551405439150298</v>
      </c>
      <c r="G182" s="301">
        <v>2826.1957291953945</v>
      </c>
      <c r="H182" s="301">
        <v>0.11896122771197</v>
      </c>
      <c r="I182" s="301">
        <v>0.10429372048834</v>
      </c>
      <c r="J182" s="301" t="s">
        <v>494</v>
      </c>
    </row>
    <row r="183" spans="1:10" x14ac:dyDescent="0.25">
      <c r="A183" s="271" t="s">
        <v>554</v>
      </c>
      <c r="B183" s="301">
        <v>280341.22601860663</v>
      </c>
      <c r="C183" s="299" t="s">
        <v>552</v>
      </c>
      <c r="D183" s="299">
        <v>89.645233903118736</v>
      </c>
      <c r="E183" s="299">
        <v>9.4999999999999893</v>
      </c>
      <c r="F183" s="299">
        <v>1.4249999999999801</v>
      </c>
      <c r="G183" s="301">
        <v>25131.254779125069</v>
      </c>
      <c r="H183" s="301">
        <v>2.6632416471767599</v>
      </c>
      <c r="I183" s="301">
        <v>0.39948624707650998</v>
      </c>
      <c r="J183" s="301" t="s">
        <v>494</v>
      </c>
    </row>
    <row r="184" spans="1:10" x14ac:dyDescent="0.25">
      <c r="A184" s="271" t="s">
        <v>555</v>
      </c>
      <c r="B184" s="301">
        <v>326790.86175613868</v>
      </c>
      <c r="C184" s="299" t="s">
        <v>552</v>
      </c>
      <c r="D184" s="299">
        <v>52.367220594999388</v>
      </c>
      <c r="E184" s="299">
        <v>0.7531444058565</v>
      </c>
      <c r="F184" s="299">
        <v>7.5314440585660003E-2</v>
      </c>
      <c r="G184" s="301">
        <v>17113.129146013664</v>
      </c>
      <c r="H184" s="301">
        <v>0.24612070941666001</v>
      </c>
      <c r="I184" s="301">
        <v>2.4612070941669999E-2</v>
      </c>
      <c r="J184" s="301" t="s">
        <v>494</v>
      </c>
    </row>
    <row r="185" spans="1:10" x14ac:dyDescent="0.25">
      <c r="A185" s="271" t="s">
        <v>3240</v>
      </c>
      <c r="B185" s="301" t="s">
        <v>523</v>
      </c>
      <c r="C185" s="299" t="s">
        <v>552</v>
      </c>
      <c r="D185" s="299" t="s">
        <v>523</v>
      </c>
      <c r="E185" s="299" t="s">
        <v>523</v>
      </c>
      <c r="F185" s="299" t="s">
        <v>523</v>
      </c>
      <c r="G185" s="301" t="s">
        <v>523</v>
      </c>
      <c r="H185" s="301" t="s">
        <v>523</v>
      </c>
      <c r="I185" s="301" t="s">
        <v>523</v>
      </c>
      <c r="J185" s="301" t="s">
        <v>523</v>
      </c>
    </row>
    <row r="186" spans="1:10" x14ac:dyDescent="0.25">
      <c r="A186" s="271" t="s">
        <v>3241</v>
      </c>
      <c r="B186" s="301" t="s">
        <v>523</v>
      </c>
      <c r="C186" s="299" t="s">
        <v>552</v>
      </c>
      <c r="D186" s="299" t="s">
        <v>523</v>
      </c>
      <c r="E186" s="299" t="s">
        <v>523</v>
      </c>
      <c r="F186" s="299" t="s">
        <v>523</v>
      </c>
      <c r="G186" s="301" t="s">
        <v>523</v>
      </c>
      <c r="H186" s="301" t="s">
        <v>523</v>
      </c>
      <c r="I186" s="301" t="s">
        <v>523</v>
      </c>
      <c r="J186" s="301" t="s">
        <v>523</v>
      </c>
    </row>
    <row r="187" spans="1:10" x14ac:dyDescent="0.25">
      <c r="A187" s="271" t="s">
        <v>3242</v>
      </c>
      <c r="B187" s="301" t="s">
        <v>496</v>
      </c>
      <c r="C187" s="299" t="s">
        <v>552</v>
      </c>
      <c r="D187" s="299" t="s">
        <v>528</v>
      </c>
      <c r="E187" s="299" t="s">
        <v>496</v>
      </c>
      <c r="F187" s="299" t="s">
        <v>496</v>
      </c>
      <c r="G187" s="301" t="s">
        <v>496</v>
      </c>
      <c r="H187" s="301" t="s">
        <v>496</v>
      </c>
      <c r="I187" s="301" t="s">
        <v>496</v>
      </c>
      <c r="J187" s="301" t="s">
        <v>494</v>
      </c>
    </row>
    <row r="188" spans="1:10" x14ac:dyDescent="0.25">
      <c r="A188" s="272" t="s">
        <v>502</v>
      </c>
      <c r="B188" s="299">
        <v>644167.08432937111</v>
      </c>
      <c r="C188" s="299" t="s">
        <v>552</v>
      </c>
      <c r="D188" s="300" t="s">
        <v>189</v>
      </c>
      <c r="E188" s="300" t="s">
        <v>189</v>
      </c>
      <c r="F188" s="300" t="s">
        <v>189</v>
      </c>
      <c r="G188" s="299">
        <v>46357.764227420019</v>
      </c>
      <c r="H188" s="299">
        <v>3.41919088614388</v>
      </c>
      <c r="I188" s="299">
        <v>0.52415757023381004</v>
      </c>
      <c r="J188" s="299" t="s">
        <v>556</v>
      </c>
    </row>
    <row r="189" spans="1:10" x14ac:dyDescent="0.25">
      <c r="A189" s="271" t="s">
        <v>553</v>
      </c>
      <c r="B189" s="301">
        <v>9910.6834716533631</v>
      </c>
      <c r="C189" s="299" t="s">
        <v>552</v>
      </c>
      <c r="D189" s="299">
        <v>74.659973794071973</v>
      </c>
      <c r="E189" s="299">
        <v>3.1426139568943499</v>
      </c>
      <c r="F189" s="299">
        <v>2.7551405439149499</v>
      </c>
      <c r="G189" s="301">
        <v>739.93136827498245</v>
      </c>
      <c r="H189" s="301">
        <v>3.1145452200380001E-2</v>
      </c>
      <c r="I189" s="301">
        <v>2.7305325850659999E-2</v>
      </c>
      <c r="J189" s="301" t="s">
        <v>494</v>
      </c>
    </row>
    <row r="190" spans="1:10" x14ac:dyDescent="0.25">
      <c r="A190" s="271" t="s">
        <v>554</v>
      </c>
      <c r="B190" s="301">
        <v>332732.0020816935</v>
      </c>
      <c r="C190" s="299" t="s">
        <v>552</v>
      </c>
      <c r="D190" s="299">
        <v>89.645233903118736</v>
      </c>
      <c r="E190" s="299">
        <v>9.5000000000000107</v>
      </c>
      <c r="F190" s="299">
        <v>1.4249999999999901</v>
      </c>
      <c r="G190" s="301">
        <v>29827.838153666406</v>
      </c>
      <c r="H190" s="301">
        <v>3.1609540197760899</v>
      </c>
      <c r="I190" s="301">
        <v>0.47414310296640999</v>
      </c>
      <c r="J190" s="301" t="s">
        <v>494</v>
      </c>
    </row>
    <row r="191" spans="1:10" x14ac:dyDescent="0.25">
      <c r="A191" s="271" t="s">
        <v>555</v>
      </c>
      <c r="B191" s="301">
        <v>301524.39877602429</v>
      </c>
      <c r="C191" s="299" t="s">
        <v>552</v>
      </c>
      <c r="D191" s="299">
        <v>52.367220594999388</v>
      </c>
      <c r="E191" s="299">
        <v>0.75314440585650999</v>
      </c>
      <c r="F191" s="299">
        <v>7.5314440585649997E-2</v>
      </c>
      <c r="G191" s="301">
        <v>15789.994705478628</v>
      </c>
      <c r="H191" s="301">
        <v>0.22709141416740999</v>
      </c>
      <c r="I191" s="301">
        <v>2.2709141416739999E-2</v>
      </c>
      <c r="J191" s="301" t="s">
        <v>494</v>
      </c>
    </row>
    <row r="192" spans="1:10" x14ac:dyDescent="0.25">
      <c r="A192" s="271" t="s">
        <v>3240</v>
      </c>
      <c r="B192" s="301" t="s">
        <v>523</v>
      </c>
      <c r="C192" s="299" t="s">
        <v>552</v>
      </c>
      <c r="D192" s="299" t="s">
        <v>523</v>
      </c>
      <c r="E192" s="299" t="s">
        <v>523</v>
      </c>
      <c r="F192" s="299" t="s">
        <v>523</v>
      </c>
      <c r="G192" s="301" t="s">
        <v>523</v>
      </c>
      <c r="H192" s="301" t="s">
        <v>523</v>
      </c>
      <c r="I192" s="301" t="s">
        <v>523</v>
      </c>
      <c r="J192" s="301" t="s">
        <v>523</v>
      </c>
    </row>
    <row r="193" spans="1:10" x14ac:dyDescent="0.25">
      <c r="A193" s="271" t="s">
        <v>3241</v>
      </c>
      <c r="B193" s="301" t="s">
        <v>523</v>
      </c>
      <c r="C193" s="299" t="s">
        <v>552</v>
      </c>
      <c r="D193" s="299" t="s">
        <v>523</v>
      </c>
      <c r="E193" s="299" t="s">
        <v>523</v>
      </c>
      <c r="F193" s="299" t="s">
        <v>523</v>
      </c>
      <c r="G193" s="301" t="s">
        <v>523</v>
      </c>
      <c r="H193" s="301" t="s">
        <v>523</v>
      </c>
      <c r="I193" s="301" t="s">
        <v>523</v>
      </c>
      <c r="J193" s="301" t="s">
        <v>523</v>
      </c>
    </row>
    <row r="194" spans="1:10" x14ac:dyDescent="0.25">
      <c r="A194" s="271" t="s">
        <v>3242</v>
      </c>
      <c r="B194" s="301" t="s">
        <v>496</v>
      </c>
      <c r="C194" s="299" t="s">
        <v>552</v>
      </c>
      <c r="D194" s="299" t="s">
        <v>528</v>
      </c>
      <c r="E194" s="299" t="s">
        <v>496</v>
      </c>
      <c r="F194" s="299" t="s">
        <v>496</v>
      </c>
      <c r="G194" s="301" t="s">
        <v>496</v>
      </c>
      <c r="H194" s="301" t="s">
        <v>496</v>
      </c>
      <c r="I194" s="301" t="s">
        <v>496</v>
      </c>
      <c r="J194" s="301" t="s">
        <v>494</v>
      </c>
    </row>
    <row r="195" spans="1:10" x14ac:dyDescent="0.25">
      <c r="A195" s="272" t="s">
        <v>503</v>
      </c>
      <c r="B195" s="299">
        <v>526636.63815383136</v>
      </c>
      <c r="C195" s="299" t="s">
        <v>552</v>
      </c>
      <c r="D195" s="300" t="s">
        <v>189</v>
      </c>
      <c r="E195" s="300" t="s">
        <v>189</v>
      </c>
      <c r="F195" s="300" t="s">
        <v>189</v>
      </c>
      <c r="G195" s="299">
        <v>36302.033778109631</v>
      </c>
      <c r="H195" s="299">
        <v>2.4295382607283198</v>
      </c>
      <c r="I195" s="299">
        <v>0.36471649490099001</v>
      </c>
      <c r="J195" s="299" t="s">
        <v>556</v>
      </c>
    </row>
    <row r="196" spans="1:10" x14ac:dyDescent="0.25">
      <c r="A196" s="271" t="s">
        <v>553</v>
      </c>
      <c r="B196" s="301">
        <v>4917.664842663351</v>
      </c>
      <c r="C196" s="299" t="s">
        <v>552</v>
      </c>
      <c r="D196" s="299">
        <v>74.659973794071973</v>
      </c>
      <c r="E196" s="299">
        <v>3.14261395689384</v>
      </c>
      <c r="F196" s="299">
        <v>2.7551405439155698</v>
      </c>
      <c r="G196" s="301">
        <v>367.1527282812749</v>
      </c>
      <c r="H196" s="301">
        <v>1.545432216988E-2</v>
      </c>
      <c r="I196" s="301">
        <v>1.354885778941E-2</v>
      </c>
      <c r="J196" s="301" t="s">
        <v>494</v>
      </c>
    </row>
    <row r="197" spans="1:10" x14ac:dyDescent="0.25">
      <c r="A197" s="271" t="s">
        <v>554</v>
      </c>
      <c r="B197" s="301">
        <v>231072.091064726</v>
      </c>
      <c r="C197" s="299" t="s">
        <v>552</v>
      </c>
      <c r="D197" s="299">
        <v>89.645233903118736</v>
      </c>
      <c r="E197" s="299">
        <v>9.5000000000000107</v>
      </c>
      <c r="F197" s="299">
        <v>1.4249999999999801</v>
      </c>
      <c r="G197" s="301">
        <v>20714.511651980116</v>
      </c>
      <c r="H197" s="301">
        <v>2.1951848651149</v>
      </c>
      <c r="I197" s="301">
        <v>0.32927772976723002</v>
      </c>
      <c r="J197" s="301" t="s">
        <v>494</v>
      </c>
    </row>
    <row r="198" spans="1:10" x14ac:dyDescent="0.25">
      <c r="A198" s="271" t="s">
        <v>555</v>
      </c>
      <c r="B198" s="301">
        <v>290646.88224644202</v>
      </c>
      <c r="C198" s="299" t="s">
        <v>552</v>
      </c>
      <c r="D198" s="299">
        <v>52.367220594999388</v>
      </c>
      <c r="E198" s="299">
        <v>0.7531444058565</v>
      </c>
      <c r="F198" s="299">
        <v>7.5314440585640005E-2</v>
      </c>
      <c r="G198" s="301">
        <v>15220.369397848241</v>
      </c>
      <c r="H198" s="301">
        <v>0.21889907344354001</v>
      </c>
      <c r="I198" s="301">
        <v>2.188990734435E-2</v>
      </c>
      <c r="J198" s="301" t="s">
        <v>494</v>
      </c>
    </row>
    <row r="199" spans="1:10" x14ac:dyDescent="0.25">
      <c r="A199" s="271" t="s">
        <v>3240</v>
      </c>
      <c r="B199" s="301" t="s">
        <v>523</v>
      </c>
      <c r="C199" s="299" t="s">
        <v>552</v>
      </c>
      <c r="D199" s="299" t="s">
        <v>523</v>
      </c>
      <c r="E199" s="299" t="s">
        <v>523</v>
      </c>
      <c r="F199" s="299" t="s">
        <v>523</v>
      </c>
      <c r="G199" s="301" t="s">
        <v>523</v>
      </c>
      <c r="H199" s="301" t="s">
        <v>523</v>
      </c>
      <c r="I199" s="301" t="s">
        <v>523</v>
      </c>
      <c r="J199" s="301" t="s">
        <v>523</v>
      </c>
    </row>
    <row r="200" spans="1:10" x14ac:dyDescent="0.25">
      <c r="A200" s="273" t="s">
        <v>3241</v>
      </c>
      <c r="B200" s="301" t="s">
        <v>523</v>
      </c>
      <c r="C200" s="299" t="s">
        <v>552</v>
      </c>
      <c r="D200" s="299" t="s">
        <v>523</v>
      </c>
      <c r="E200" s="299" t="s">
        <v>523</v>
      </c>
      <c r="F200" s="299" t="s">
        <v>523</v>
      </c>
      <c r="G200" s="301" t="s">
        <v>523</v>
      </c>
      <c r="H200" s="301" t="s">
        <v>523</v>
      </c>
      <c r="I200" s="301" t="s">
        <v>523</v>
      </c>
      <c r="J200" s="301" t="s">
        <v>523</v>
      </c>
    </row>
    <row r="201" spans="1:10" x14ac:dyDescent="0.25">
      <c r="A201" s="271" t="s">
        <v>3242</v>
      </c>
      <c r="B201" s="301" t="s">
        <v>496</v>
      </c>
      <c r="C201" s="299" t="s">
        <v>552</v>
      </c>
      <c r="D201" s="299" t="s">
        <v>528</v>
      </c>
      <c r="E201" s="299" t="s">
        <v>496</v>
      </c>
      <c r="F201" s="299" t="s">
        <v>496</v>
      </c>
      <c r="G201" s="301" t="s">
        <v>496</v>
      </c>
      <c r="H201" s="301" t="s">
        <v>496</v>
      </c>
      <c r="I201" s="301" t="s">
        <v>496</v>
      </c>
      <c r="J201" s="301" t="s">
        <v>494</v>
      </c>
    </row>
    <row r="202" spans="1:10" x14ac:dyDescent="0.25">
      <c r="A202" s="272" t="s">
        <v>3243</v>
      </c>
      <c r="B202" s="299">
        <v>9478042.3525714055</v>
      </c>
      <c r="C202" s="299" t="s">
        <v>552</v>
      </c>
      <c r="D202" s="300" t="s">
        <v>189</v>
      </c>
      <c r="E202" s="300" t="s">
        <v>189</v>
      </c>
      <c r="F202" s="300" t="s">
        <v>189</v>
      </c>
      <c r="G202" s="299">
        <v>496191.34475228947</v>
      </c>
      <c r="H202" s="299">
        <v>55.440376544157949</v>
      </c>
      <c r="I202" s="299">
        <v>7.5655556189400004</v>
      </c>
      <c r="J202" s="299" t="s">
        <v>556</v>
      </c>
    </row>
    <row r="203" spans="1:10" x14ac:dyDescent="0.25">
      <c r="A203" s="267" t="s">
        <v>571</v>
      </c>
      <c r="B203" s="299">
        <v>9478042.3525714055</v>
      </c>
      <c r="C203" s="299" t="s">
        <v>552</v>
      </c>
      <c r="D203" s="300" t="s">
        <v>189</v>
      </c>
      <c r="E203" s="300" t="s">
        <v>189</v>
      </c>
      <c r="F203" s="300" t="s">
        <v>189</v>
      </c>
      <c r="G203" s="299">
        <v>496191.34475228947</v>
      </c>
      <c r="H203" s="299">
        <v>55.440376544157949</v>
      </c>
      <c r="I203" s="299">
        <v>7.5655556189400004</v>
      </c>
      <c r="J203" s="299" t="s">
        <v>556</v>
      </c>
    </row>
    <row r="204" spans="1:10" x14ac:dyDescent="0.25">
      <c r="A204" s="268" t="s">
        <v>572</v>
      </c>
      <c r="B204" s="299">
        <v>9478042.3525714055</v>
      </c>
      <c r="C204" s="299" t="s">
        <v>552</v>
      </c>
      <c r="D204" s="300" t="s">
        <v>189</v>
      </c>
      <c r="E204" s="300" t="s">
        <v>189</v>
      </c>
      <c r="F204" s="300" t="s">
        <v>189</v>
      </c>
      <c r="G204" s="299">
        <v>496191.34475228947</v>
      </c>
      <c r="H204" s="299">
        <v>55.440376544157949</v>
      </c>
      <c r="I204" s="299">
        <v>7.5655556189400004</v>
      </c>
      <c r="J204" s="299" t="s">
        <v>556</v>
      </c>
    </row>
    <row r="205" spans="1:10" x14ac:dyDescent="0.25">
      <c r="A205" s="274" t="s">
        <v>559</v>
      </c>
      <c r="B205" s="301">
        <v>3200357.1751622786</v>
      </c>
      <c r="C205" s="299" t="s">
        <v>552</v>
      </c>
      <c r="D205" s="299">
        <v>74.659973794071988</v>
      </c>
      <c r="E205" s="299">
        <v>2.5800388524872</v>
      </c>
      <c r="F205" s="299">
        <v>0.42044594908624999</v>
      </c>
      <c r="G205" s="301">
        <v>238938.58282928597</v>
      </c>
      <c r="H205" s="301">
        <v>8.2570458537548692</v>
      </c>
      <c r="I205" s="301">
        <v>1.3455772099261001</v>
      </c>
      <c r="J205" s="301" t="s">
        <v>494</v>
      </c>
    </row>
    <row r="206" spans="1:10" x14ac:dyDescent="0.25">
      <c r="A206" s="274" t="s">
        <v>560</v>
      </c>
      <c r="B206" s="301">
        <v>259275.11556257354</v>
      </c>
      <c r="C206" s="299" t="s">
        <v>552</v>
      </c>
      <c r="D206" s="299">
        <v>89.645233903118793</v>
      </c>
      <c r="E206" s="299">
        <v>9.5000000000000107</v>
      </c>
      <c r="F206" s="299">
        <v>1.42500000000001</v>
      </c>
      <c r="G206" s="301">
        <v>23242.778379865063</v>
      </c>
      <c r="H206" s="301">
        <v>2.4631135978444498</v>
      </c>
      <c r="I206" s="301">
        <v>0.36946703967666999</v>
      </c>
      <c r="J206" s="301" t="s">
        <v>494</v>
      </c>
    </row>
    <row r="207" spans="1:10" x14ac:dyDescent="0.25">
      <c r="A207" s="274" t="s">
        <v>561</v>
      </c>
      <c r="B207" s="301">
        <v>4468634.7849724228</v>
      </c>
      <c r="C207" s="299" t="s">
        <v>552</v>
      </c>
      <c r="D207" s="299">
        <v>52.367220594999367</v>
      </c>
      <c r="E207" s="299">
        <v>0.75314440585650999</v>
      </c>
      <c r="F207" s="299">
        <v>7.5314440585649997E-2</v>
      </c>
      <c r="G207" s="301">
        <v>234009.98354313846</v>
      </c>
      <c r="H207" s="301">
        <v>3.36552729011777</v>
      </c>
      <c r="I207" s="301">
        <v>0.33655272901178002</v>
      </c>
      <c r="J207" s="301" t="s">
        <v>494</v>
      </c>
    </row>
    <row r="208" spans="1:10" x14ac:dyDescent="0.25">
      <c r="A208" s="274" t="s">
        <v>562</v>
      </c>
      <c r="B208" s="301" t="s">
        <v>523</v>
      </c>
      <c r="C208" s="299" t="s">
        <v>552</v>
      </c>
      <c r="D208" s="299" t="s">
        <v>523</v>
      </c>
      <c r="E208" s="299" t="s">
        <v>523</v>
      </c>
      <c r="F208" s="299" t="s">
        <v>523</v>
      </c>
      <c r="G208" s="301" t="s">
        <v>523</v>
      </c>
      <c r="H208" s="301" t="s">
        <v>523</v>
      </c>
      <c r="I208" s="301" t="s">
        <v>523</v>
      </c>
      <c r="J208" s="301" t="s">
        <v>523</v>
      </c>
    </row>
    <row r="209" spans="1:10" x14ac:dyDescent="0.25">
      <c r="A209" s="274" t="s">
        <v>563</v>
      </c>
      <c r="B209" s="301" t="s">
        <v>523</v>
      </c>
      <c r="C209" s="299" t="s">
        <v>552</v>
      </c>
      <c r="D209" s="299" t="s">
        <v>523</v>
      </c>
      <c r="E209" s="299" t="s">
        <v>523</v>
      </c>
      <c r="F209" s="299" t="s">
        <v>523</v>
      </c>
      <c r="G209" s="301" t="s">
        <v>523</v>
      </c>
      <c r="H209" s="301" t="s">
        <v>523</v>
      </c>
      <c r="I209" s="301" t="s">
        <v>523</v>
      </c>
      <c r="J209" s="301" t="s">
        <v>523</v>
      </c>
    </row>
    <row r="210" spans="1:10" x14ac:dyDescent="0.25">
      <c r="A210" s="274" t="s">
        <v>92</v>
      </c>
      <c r="B210" s="301">
        <v>1549775.2768741304</v>
      </c>
      <c r="C210" s="299" t="s">
        <v>552</v>
      </c>
      <c r="D210" s="299">
        <v>88.686898265961545</v>
      </c>
      <c r="E210" s="299">
        <v>26.684313796676729</v>
      </c>
      <c r="F210" s="299">
        <v>3.55790850622357</v>
      </c>
      <c r="G210" s="301">
        <v>137444.76231523839</v>
      </c>
      <c r="H210" s="301">
        <v>41.354689802440859</v>
      </c>
      <c r="I210" s="301">
        <v>5.5139586403254501</v>
      </c>
      <c r="J210" s="301" t="s">
        <v>494</v>
      </c>
    </row>
    <row r="211" spans="1:10" x14ac:dyDescent="0.25">
      <c r="A211" s="275" t="s">
        <v>573</v>
      </c>
      <c r="B211" s="299">
        <v>27381911.119104017</v>
      </c>
      <c r="C211" s="299" t="s">
        <v>552</v>
      </c>
      <c r="D211" s="300" t="s">
        <v>189</v>
      </c>
      <c r="E211" s="300" t="s">
        <v>189</v>
      </c>
      <c r="F211" s="300" t="s">
        <v>189</v>
      </c>
      <c r="G211" s="299">
        <v>1830505.6056332772</v>
      </c>
      <c r="H211" s="299">
        <v>160.28001983992968</v>
      </c>
      <c r="I211" s="299">
        <v>137.97722792661688</v>
      </c>
    </row>
    <row r="212" spans="1:10" x14ac:dyDescent="0.25">
      <c r="A212" s="263" t="s">
        <v>553</v>
      </c>
      <c r="B212" s="299">
        <v>26378279.690856297</v>
      </c>
      <c r="C212" s="299" t="s">
        <v>552</v>
      </c>
      <c r="D212" s="299">
        <v>68.140519616442361</v>
      </c>
      <c r="E212" s="299">
        <v>5.7327599121391097</v>
      </c>
      <c r="F212" s="299">
        <v>5.2271031113979696</v>
      </c>
      <c r="G212" s="299">
        <v>1797429.6847227968</v>
      </c>
      <c r="H212" s="299">
        <v>151.2203443629343</v>
      </c>
      <c r="I212" s="299">
        <v>137.88198784540089</v>
      </c>
    </row>
    <row r="213" spans="1:10" x14ac:dyDescent="0.25">
      <c r="A213" s="263" t="s">
        <v>554</v>
      </c>
      <c r="B213" s="299" t="s">
        <v>523</v>
      </c>
      <c r="C213" s="299" t="s">
        <v>552</v>
      </c>
      <c r="D213" s="299" t="s">
        <v>523</v>
      </c>
      <c r="E213" s="299" t="s">
        <v>523</v>
      </c>
      <c r="F213" s="299" t="s">
        <v>523</v>
      </c>
      <c r="G213" s="299" t="s">
        <v>523</v>
      </c>
      <c r="H213" s="299" t="s">
        <v>523</v>
      </c>
      <c r="I213" s="299" t="s">
        <v>523</v>
      </c>
    </row>
    <row r="214" spans="1:10" x14ac:dyDescent="0.25">
      <c r="A214" s="263" t="s">
        <v>555</v>
      </c>
      <c r="B214" s="299">
        <v>658252.51161717589</v>
      </c>
      <c r="C214" s="299" t="s">
        <v>552</v>
      </c>
      <c r="D214" s="299">
        <v>50.248073994006511</v>
      </c>
      <c r="E214" s="299">
        <v>13.756093189850089</v>
      </c>
      <c r="F214" s="299">
        <v>0.13734370307478</v>
      </c>
      <c r="G214" s="299">
        <v>33075.920910480483</v>
      </c>
      <c r="H214" s="299">
        <v>9.0549828922587494</v>
      </c>
      <c r="I214" s="299">
        <v>9.0406837503779994E-2</v>
      </c>
    </row>
    <row r="215" spans="1:10" x14ac:dyDescent="0.25">
      <c r="A215" s="263" t="s">
        <v>3235</v>
      </c>
      <c r="B215" s="299" t="s">
        <v>568</v>
      </c>
      <c r="C215" s="299" t="s">
        <v>552</v>
      </c>
      <c r="D215" s="299" t="s">
        <v>568</v>
      </c>
      <c r="E215" s="299" t="s">
        <v>3129</v>
      </c>
      <c r="F215" s="299" t="s">
        <v>3129</v>
      </c>
      <c r="G215" s="299" t="s">
        <v>568</v>
      </c>
      <c r="H215" s="299" t="s">
        <v>3129</v>
      </c>
      <c r="I215" s="299" t="s">
        <v>3129</v>
      </c>
    </row>
    <row r="216" spans="1:10" x14ac:dyDescent="0.25">
      <c r="A216" s="263" t="s">
        <v>3237</v>
      </c>
      <c r="B216" s="299">
        <v>345378.91663054173</v>
      </c>
      <c r="C216" s="299" t="s">
        <v>552</v>
      </c>
      <c r="D216" s="299">
        <v>65.065035461819363</v>
      </c>
      <c r="E216" s="299">
        <v>1.358677241335E-2</v>
      </c>
      <c r="F216" s="299">
        <v>1.399403229176E-2</v>
      </c>
      <c r="G216" s="299">
        <v>22472.091458330953</v>
      </c>
      <c r="H216" s="299">
        <v>4.6925847366299997E-3</v>
      </c>
      <c r="I216" s="299">
        <v>4.8332437122200001E-3</v>
      </c>
    </row>
    <row r="217" spans="1:10" x14ac:dyDescent="0.25">
      <c r="A217" s="56" t="s">
        <v>3244</v>
      </c>
      <c r="B217" s="299">
        <v>2513561.9207105725</v>
      </c>
      <c r="C217" s="299" t="s">
        <v>552</v>
      </c>
      <c r="D217" s="300" t="s">
        <v>189</v>
      </c>
      <c r="E217" s="300" t="s">
        <v>189</v>
      </c>
      <c r="F217" s="300" t="s">
        <v>189</v>
      </c>
      <c r="G217" s="299">
        <v>170713.69036083069</v>
      </c>
      <c r="H217" s="299">
        <v>2.0771880881664</v>
      </c>
      <c r="I217" s="299">
        <v>5.2617344805668296</v>
      </c>
    </row>
    <row r="218" spans="1:10" x14ac:dyDescent="0.25">
      <c r="A218" s="263" t="s">
        <v>574</v>
      </c>
      <c r="B218" s="301">
        <v>37296.193325856322</v>
      </c>
      <c r="C218" s="299" t="s">
        <v>552</v>
      </c>
      <c r="D218" s="299">
        <v>65.528560814054615</v>
      </c>
      <c r="E218" s="299">
        <v>55.694372613795643</v>
      </c>
      <c r="F218" s="299">
        <v>0.84385413051206004</v>
      </c>
      <c r="G218" s="301">
        <v>2443.9658724861142</v>
      </c>
      <c r="H218" s="301">
        <v>2.0771880881664</v>
      </c>
      <c r="I218" s="301">
        <v>3.1472546790399999E-2</v>
      </c>
    </row>
    <row r="219" spans="1:10" x14ac:dyDescent="0.25">
      <c r="A219" s="263" t="s">
        <v>575</v>
      </c>
      <c r="B219" s="301">
        <v>2476265.7273847163</v>
      </c>
      <c r="C219" s="299" t="s">
        <v>552</v>
      </c>
      <c r="D219" s="299">
        <v>67.953015957645619</v>
      </c>
      <c r="E219" s="299" t="s">
        <v>523</v>
      </c>
      <c r="F219" s="299">
        <v>2.1121569773129001</v>
      </c>
      <c r="G219" s="301">
        <v>168269.72448834457</v>
      </c>
      <c r="H219" s="301" t="s">
        <v>523</v>
      </c>
      <c r="I219" s="301">
        <v>5.23026193377643</v>
      </c>
    </row>
    <row r="220" spans="1:10" x14ac:dyDescent="0.25">
      <c r="A220" s="263" t="s">
        <v>92</v>
      </c>
      <c r="B220" s="301" t="s">
        <v>523</v>
      </c>
      <c r="C220" s="299" t="s">
        <v>552</v>
      </c>
      <c r="D220" s="299" t="s">
        <v>523</v>
      </c>
      <c r="E220" s="299" t="s">
        <v>523</v>
      </c>
      <c r="F220" s="299" t="s">
        <v>523</v>
      </c>
      <c r="G220" s="301" t="s">
        <v>523</v>
      </c>
      <c r="H220" s="301" t="s">
        <v>523</v>
      </c>
      <c r="I220" s="301" t="s">
        <v>523</v>
      </c>
    </row>
    <row r="221" spans="1:10" x14ac:dyDescent="0.25">
      <c r="A221" s="276" t="s">
        <v>3245</v>
      </c>
      <c r="B221" s="299">
        <v>23026953.414224558</v>
      </c>
      <c r="C221" s="299" t="s">
        <v>552</v>
      </c>
      <c r="D221" s="300" t="s">
        <v>189</v>
      </c>
      <c r="E221" s="300" t="s">
        <v>189</v>
      </c>
      <c r="F221" s="300" t="s">
        <v>189</v>
      </c>
      <c r="G221" s="299">
        <v>1543321.2347240872</v>
      </c>
      <c r="H221" s="299">
        <v>95.722338182973743</v>
      </c>
      <c r="I221" s="299">
        <v>108.02744179292077</v>
      </c>
    </row>
    <row r="222" spans="1:10" x14ac:dyDescent="0.25">
      <c r="A222" s="263" t="s">
        <v>576</v>
      </c>
      <c r="B222" s="299">
        <v>16921811.276726622</v>
      </c>
      <c r="C222" s="299" t="s">
        <v>552</v>
      </c>
      <c r="D222" s="299">
        <v>67.143364802995379</v>
      </c>
      <c r="E222" s="299">
        <v>5.1050721535713901</v>
      </c>
      <c r="F222" s="299">
        <v>6.3193548667016204</v>
      </c>
      <c r="G222" s="299">
        <v>1136187.3476806968</v>
      </c>
      <c r="H222" s="299">
        <v>86.387067536807479</v>
      </c>
      <c r="I222" s="299">
        <v>106.93493044498868</v>
      </c>
    </row>
    <row r="223" spans="1:10" x14ac:dyDescent="0.25">
      <c r="A223" s="263" t="s">
        <v>577</v>
      </c>
      <c r="B223" s="299">
        <v>5716335.5992072541</v>
      </c>
      <c r="C223" s="299" t="s">
        <v>552</v>
      </c>
      <c r="D223" s="299">
        <v>70.79246071620166</v>
      </c>
      <c r="E223" s="299">
        <v>0.18688644136495999</v>
      </c>
      <c r="F223" s="299">
        <v>0.18566201675339999</v>
      </c>
      <c r="G223" s="299">
        <v>404673.46334750456</v>
      </c>
      <c r="H223" s="299">
        <v>1.0683056177837</v>
      </c>
      <c r="I223" s="299">
        <v>1.0613063957880999</v>
      </c>
    </row>
    <row r="224" spans="1:10" x14ac:dyDescent="0.25">
      <c r="A224" s="263" t="s">
        <v>578</v>
      </c>
      <c r="B224" s="299">
        <v>29789.5019987257</v>
      </c>
      <c r="C224" s="299" t="s">
        <v>552</v>
      </c>
      <c r="D224" s="299">
        <v>59.589262354098238</v>
      </c>
      <c r="E224" s="299">
        <v>0.32721071521896999</v>
      </c>
      <c r="F224" s="299">
        <v>0.67984698987101</v>
      </c>
      <c r="G224" s="299">
        <v>1775.1344499999996</v>
      </c>
      <c r="H224" s="299">
        <v>9.7474442550200009E-3</v>
      </c>
      <c r="I224" s="299">
        <v>2.025230326359E-2</v>
      </c>
    </row>
    <row r="225" spans="1:9" x14ac:dyDescent="0.25">
      <c r="A225" s="263" t="s">
        <v>3246</v>
      </c>
      <c r="B225" s="299" t="s">
        <v>568</v>
      </c>
      <c r="C225" s="299" t="s">
        <v>552</v>
      </c>
      <c r="D225" s="300" t="s">
        <v>189</v>
      </c>
      <c r="E225" s="300" t="s">
        <v>189</v>
      </c>
      <c r="F225" s="300" t="s">
        <v>189</v>
      </c>
      <c r="G225" s="299" t="s">
        <v>568</v>
      </c>
      <c r="H225" s="299">
        <v>1.05278679567487</v>
      </c>
      <c r="I225" s="299">
        <v>1.4965547714000001E-4</v>
      </c>
    </row>
    <row r="226" spans="1:9" x14ac:dyDescent="0.25">
      <c r="A226" s="263" t="s">
        <v>555</v>
      </c>
      <c r="B226" s="299">
        <v>13638.11966141349</v>
      </c>
      <c r="C226" s="299" t="s">
        <v>552</v>
      </c>
      <c r="D226" s="299">
        <v>50.248073994006518</v>
      </c>
      <c r="E226" s="299">
        <v>527.9128195425908</v>
      </c>
      <c r="F226" s="299">
        <v>0.43772527586264998</v>
      </c>
      <c r="G226" s="299">
        <v>685.28924588582026</v>
      </c>
      <c r="H226" s="299">
        <v>7.1997382037160396</v>
      </c>
      <c r="I226" s="299">
        <v>5.9697496910400003E-3</v>
      </c>
    </row>
    <row r="227" spans="1:9" x14ac:dyDescent="0.25">
      <c r="A227" s="263" t="s">
        <v>3237</v>
      </c>
      <c r="B227" s="299">
        <v>345378.91663054173</v>
      </c>
      <c r="C227" s="299" t="s">
        <v>552</v>
      </c>
      <c r="D227" s="299">
        <v>65.065035461819363</v>
      </c>
      <c r="E227" s="299">
        <v>1.358677241335E-2</v>
      </c>
      <c r="F227" s="299">
        <v>1.399403229176E-2</v>
      </c>
      <c r="G227" s="299">
        <v>22472.091458330953</v>
      </c>
      <c r="H227" s="299">
        <v>4.6925847366299997E-3</v>
      </c>
      <c r="I227" s="299">
        <v>4.8332437122200001E-3</v>
      </c>
    </row>
    <row r="228" spans="1:9" x14ac:dyDescent="0.25">
      <c r="A228" s="263" t="s">
        <v>3247</v>
      </c>
      <c r="B228" s="299" t="s">
        <v>568</v>
      </c>
      <c r="C228" s="299" t="s">
        <v>552</v>
      </c>
      <c r="D228" s="300" t="s">
        <v>189</v>
      </c>
      <c r="E228" s="300" t="s">
        <v>189</v>
      </c>
      <c r="F228" s="300" t="s">
        <v>189</v>
      </c>
      <c r="G228" s="299" t="s">
        <v>568</v>
      </c>
      <c r="H228" s="299" t="s">
        <v>3129</v>
      </c>
      <c r="I228" s="299" t="s">
        <v>3129</v>
      </c>
    </row>
    <row r="229" spans="1:9" x14ac:dyDescent="0.25">
      <c r="A229" s="277" t="s">
        <v>579</v>
      </c>
      <c r="B229" s="299">
        <v>9895321.6493915115</v>
      </c>
      <c r="C229" s="299" t="s">
        <v>552</v>
      </c>
      <c r="D229" s="300" t="s">
        <v>189</v>
      </c>
      <c r="E229" s="300" t="s">
        <v>189</v>
      </c>
      <c r="F229" s="300" t="s">
        <v>189</v>
      </c>
      <c r="G229" s="299">
        <v>641430.12035975454</v>
      </c>
      <c r="H229" s="299">
        <v>50.343513986278801</v>
      </c>
      <c r="I229" s="299">
        <v>58.026007452344672</v>
      </c>
    </row>
    <row r="230" spans="1:9" x14ac:dyDescent="0.25">
      <c r="A230" s="263" t="s">
        <v>576</v>
      </c>
      <c r="B230" s="301">
        <v>9488919.2231781483</v>
      </c>
      <c r="C230" s="299" t="s">
        <v>552</v>
      </c>
      <c r="D230" s="299">
        <v>67.143364802995379</v>
      </c>
      <c r="E230" s="299">
        <v>5.3042882930240696</v>
      </c>
      <c r="F230" s="299">
        <v>6.1142265296351903</v>
      </c>
      <c r="G230" s="301">
        <v>637117.96498800593</v>
      </c>
      <c r="H230" s="301">
        <v>50.331963148954898</v>
      </c>
      <c r="I230" s="301">
        <v>58.017401651921162</v>
      </c>
    </row>
    <row r="231" spans="1:9" x14ac:dyDescent="0.25">
      <c r="A231" s="263" t="s">
        <v>577</v>
      </c>
      <c r="B231" s="301">
        <v>60577.355202458224</v>
      </c>
      <c r="C231" s="299" t="s">
        <v>552</v>
      </c>
      <c r="D231" s="299">
        <v>70.792460716201674</v>
      </c>
      <c r="E231" s="299">
        <v>5.0531921540309999E-2</v>
      </c>
      <c r="F231" s="299">
        <v>0.11107027591734001</v>
      </c>
      <c r="G231" s="301">
        <v>4288.4200384614187</v>
      </c>
      <c r="H231" s="301">
        <v>3.06109016021E-3</v>
      </c>
      <c r="I231" s="301">
        <v>6.7283435566800002E-3</v>
      </c>
    </row>
    <row r="232" spans="1:9" x14ac:dyDescent="0.25">
      <c r="A232" s="263" t="s">
        <v>578</v>
      </c>
      <c r="B232" s="301">
        <v>140.98152388821543</v>
      </c>
      <c r="C232" s="299" t="s">
        <v>552</v>
      </c>
      <c r="D232" s="299">
        <v>59.58926235409826</v>
      </c>
      <c r="E232" s="299">
        <v>0.33296282083898998</v>
      </c>
      <c r="F232" s="299">
        <v>0.40322366046400998</v>
      </c>
      <c r="G232" s="301">
        <v>8.4009850140554398</v>
      </c>
      <c r="H232" s="301">
        <v>4.6941605880000003E-5</v>
      </c>
      <c r="I232" s="301">
        <v>5.684708612E-5</v>
      </c>
    </row>
    <row r="233" spans="1:9" x14ac:dyDescent="0.25">
      <c r="A233" s="263" t="s">
        <v>3246</v>
      </c>
      <c r="B233" s="299" t="s">
        <v>496</v>
      </c>
      <c r="C233" s="299" t="s">
        <v>552</v>
      </c>
      <c r="D233" s="300" t="s">
        <v>189</v>
      </c>
      <c r="E233" s="300" t="s">
        <v>189</v>
      </c>
      <c r="F233" s="300" t="s">
        <v>189</v>
      </c>
      <c r="G233" s="299" t="s">
        <v>496</v>
      </c>
      <c r="H233" s="299" t="s">
        <v>523</v>
      </c>
      <c r="I233" s="299" t="s">
        <v>523</v>
      </c>
    </row>
    <row r="234" spans="1:9" x14ac:dyDescent="0.25">
      <c r="A234" s="274" t="s">
        <v>580</v>
      </c>
      <c r="B234" s="301" t="s">
        <v>496</v>
      </c>
      <c r="C234" s="299" t="s">
        <v>552</v>
      </c>
      <c r="D234" s="299" t="s">
        <v>496</v>
      </c>
      <c r="E234" s="299" t="s">
        <v>523</v>
      </c>
      <c r="F234" s="299" t="s">
        <v>523</v>
      </c>
      <c r="G234" s="301" t="s">
        <v>496</v>
      </c>
      <c r="H234" s="301" t="s">
        <v>523</v>
      </c>
      <c r="I234" s="301" t="s">
        <v>523</v>
      </c>
    </row>
    <row r="235" spans="1:9" x14ac:dyDescent="0.25">
      <c r="A235" s="263" t="s">
        <v>555</v>
      </c>
      <c r="B235" s="301">
        <v>305.17285647552848</v>
      </c>
      <c r="C235" s="299" t="s">
        <v>552</v>
      </c>
      <c r="D235" s="299">
        <v>50.248073994006504</v>
      </c>
      <c r="E235" s="299">
        <v>25.74784814192703</v>
      </c>
      <c r="F235" s="299">
        <v>3.1181083671388201</v>
      </c>
      <c r="G235" s="301">
        <v>15.334348273144681</v>
      </c>
      <c r="H235" s="301">
        <v>7.8575443655700006E-3</v>
      </c>
      <c r="I235" s="301">
        <v>9.5156203720000001E-4</v>
      </c>
    </row>
    <row r="236" spans="1:9" x14ac:dyDescent="0.25">
      <c r="A236" s="263" t="s">
        <v>3237</v>
      </c>
      <c r="B236" s="301">
        <v>345378.91663054173</v>
      </c>
      <c r="C236" s="299" t="s">
        <v>552</v>
      </c>
      <c r="D236" s="299">
        <v>65.065035461819363</v>
      </c>
      <c r="E236" s="299">
        <v>1.6945481152999999E-3</v>
      </c>
      <c r="F236" s="299">
        <v>2.5162153845099998E-3</v>
      </c>
      <c r="G236" s="301">
        <v>22472.091458330953</v>
      </c>
      <c r="H236" s="301">
        <v>5.8526119223999997E-4</v>
      </c>
      <c r="I236" s="301">
        <v>8.6904774350999995E-4</v>
      </c>
    </row>
    <row r="237" spans="1:9" x14ac:dyDescent="0.25">
      <c r="A237" s="263" t="s">
        <v>3247</v>
      </c>
      <c r="B237" s="299" t="s">
        <v>496</v>
      </c>
      <c r="C237" s="299" t="s">
        <v>552</v>
      </c>
      <c r="D237" s="300" t="s">
        <v>189</v>
      </c>
      <c r="E237" s="300" t="s">
        <v>189</v>
      </c>
      <c r="F237" s="300" t="s">
        <v>189</v>
      </c>
      <c r="G237" s="299" t="s">
        <v>496</v>
      </c>
      <c r="H237" s="299" t="s">
        <v>496</v>
      </c>
      <c r="I237" s="299" t="s">
        <v>496</v>
      </c>
    </row>
    <row r="238" spans="1:9" x14ac:dyDescent="0.25">
      <c r="A238" s="274" t="s">
        <v>87</v>
      </c>
      <c r="B238" s="301" t="s">
        <v>496</v>
      </c>
      <c r="C238" s="299" t="s">
        <v>552</v>
      </c>
      <c r="D238" s="299" t="s">
        <v>496</v>
      </c>
      <c r="E238" s="299" t="s">
        <v>496</v>
      </c>
      <c r="F238" s="299" t="s">
        <v>496</v>
      </c>
      <c r="G238" s="301" t="s">
        <v>496</v>
      </c>
      <c r="H238" s="301" t="s">
        <v>496</v>
      </c>
      <c r="I238" s="301" t="s">
        <v>496</v>
      </c>
    </row>
    <row r="239" spans="1:9" x14ac:dyDescent="0.25">
      <c r="A239" s="277" t="s">
        <v>581</v>
      </c>
      <c r="B239" s="299">
        <v>7275346.9410186997</v>
      </c>
      <c r="C239" s="299" t="s">
        <v>552</v>
      </c>
      <c r="D239" s="300" t="s">
        <v>189</v>
      </c>
      <c r="E239" s="300" t="s">
        <v>189</v>
      </c>
      <c r="F239" s="300" t="s">
        <v>189</v>
      </c>
      <c r="G239" s="299">
        <v>489781.06499535905</v>
      </c>
      <c r="H239" s="299">
        <v>32.089244234644681</v>
      </c>
      <c r="I239" s="299">
        <v>45.787711245390042</v>
      </c>
    </row>
    <row r="240" spans="1:9" x14ac:dyDescent="0.25">
      <c r="A240" s="263" t="s">
        <v>576</v>
      </c>
      <c r="B240" s="301">
        <v>6900391.8026401587</v>
      </c>
      <c r="C240" s="299" t="s">
        <v>552</v>
      </c>
      <c r="D240" s="299">
        <v>67.143364802995393</v>
      </c>
      <c r="E240" s="299">
        <v>4.6393852673657197</v>
      </c>
      <c r="F240" s="299">
        <v>6.6251876256970998</v>
      </c>
      <c r="G240" s="301">
        <v>463315.52408826712</v>
      </c>
      <c r="H240" s="301">
        <v>32.013576068219912</v>
      </c>
      <c r="I240" s="301">
        <v>45.716390383313303</v>
      </c>
    </row>
    <row r="241" spans="1:9" x14ac:dyDescent="0.25">
      <c r="A241" s="263" t="s">
        <v>577</v>
      </c>
      <c r="B241" s="301">
        <v>368504.73200550408</v>
      </c>
      <c r="C241" s="299" t="s">
        <v>552</v>
      </c>
      <c r="D241" s="299">
        <v>70.79246071620166</v>
      </c>
      <c r="E241" s="299">
        <v>0.10430192094477</v>
      </c>
      <c r="F241" s="299">
        <v>0.16232031354685</v>
      </c>
      <c r="G241" s="301">
        <v>26087.356764234068</v>
      </c>
      <c r="H241" s="301">
        <v>3.8435751425410003E-2</v>
      </c>
      <c r="I241" s="301">
        <v>5.9815803642629999E-2</v>
      </c>
    </row>
    <row r="242" spans="1:9" x14ac:dyDescent="0.25">
      <c r="A242" s="263" t="s">
        <v>578</v>
      </c>
      <c r="B242" s="301">
        <v>5787.6625596214753</v>
      </c>
      <c r="C242" s="299" t="s">
        <v>552</v>
      </c>
      <c r="D242" s="299">
        <v>59.589262354098253</v>
      </c>
      <c r="E242" s="299">
        <v>0.62659220241706004</v>
      </c>
      <c r="F242" s="299">
        <v>0.80766557619863999</v>
      </c>
      <c r="G242" s="301">
        <v>344.88254268227587</v>
      </c>
      <c r="H242" s="301">
        <v>3.6265042300800002E-3</v>
      </c>
      <c r="I242" s="301">
        <v>4.6744958160599998E-3</v>
      </c>
    </row>
    <row r="243" spans="1:9" x14ac:dyDescent="0.25">
      <c r="A243" s="263" t="s">
        <v>3246</v>
      </c>
      <c r="B243" s="299" t="s">
        <v>496</v>
      </c>
      <c r="C243" s="299" t="s">
        <v>552</v>
      </c>
      <c r="D243" s="300" t="s">
        <v>189</v>
      </c>
      <c r="E243" s="300" t="s">
        <v>189</v>
      </c>
      <c r="F243" s="300" t="s">
        <v>189</v>
      </c>
      <c r="G243" s="299" t="s">
        <v>496</v>
      </c>
      <c r="H243" s="299">
        <v>9.7455516189999999E-5</v>
      </c>
      <c r="I243" s="299">
        <v>1.256183293E-5</v>
      </c>
    </row>
    <row r="244" spans="1:9" x14ac:dyDescent="0.25">
      <c r="A244" s="274" t="s">
        <v>580</v>
      </c>
      <c r="B244" s="301" t="s">
        <v>496</v>
      </c>
      <c r="C244" s="299" t="s">
        <v>552</v>
      </c>
      <c r="D244" s="299" t="s">
        <v>496</v>
      </c>
      <c r="E244" s="299" t="s">
        <v>496</v>
      </c>
      <c r="F244" s="299" t="s">
        <v>496</v>
      </c>
      <c r="G244" s="301" t="s">
        <v>496</v>
      </c>
      <c r="H244" s="301">
        <v>9.7455516189999999E-5</v>
      </c>
      <c r="I244" s="301">
        <v>1.256183293E-5</v>
      </c>
    </row>
    <row r="245" spans="1:9" x14ac:dyDescent="0.25">
      <c r="A245" s="263" t="s">
        <v>555</v>
      </c>
      <c r="B245" s="301">
        <v>662.74381341579385</v>
      </c>
      <c r="C245" s="299" t="s">
        <v>552</v>
      </c>
      <c r="D245" s="299">
        <v>50.248073994006518</v>
      </c>
      <c r="E245" s="299">
        <v>47.605136115704603</v>
      </c>
      <c r="F245" s="299">
        <v>6.1362126024835497</v>
      </c>
      <c r="G245" s="301">
        <v>33.301600175586863</v>
      </c>
      <c r="H245" s="301">
        <v>3.1550009447499999E-2</v>
      </c>
      <c r="I245" s="301">
        <v>4.0667369401000001E-3</v>
      </c>
    </row>
    <row r="246" spans="1:9" x14ac:dyDescent="0.25">
      <c r="A246" s="263" t="s">
        <v>3237</v>
      </c>
      <c r="B246" s="301" t="s">
        <v>496</v>
      </c>
      <c r="C246" s="299" t="s">
        <v>552</v>
      </c>
      <c r="D246" s="299" t="s">
        <v>496</v>
      </c>
      <c r="E246" s="299" t="s">
        <v>496</v>
      </c>
      <c r="F246" s="299" t="s">
        <v>496</v>
      </c>
      <c r="G246" s="301" t="s">
        <v>496</v>
      </c>
      <c r="H246" s="301">
        <v>1.9584458055900002E-3</v>
      </c>
      <c r="I246" s="301">
        <v>2.75126384502E-3</v>
      </c>
    </row>
    <row r="247" spans="1:9" x14ac:dyDescent="0.25">
      <c r="A247" s="263" t="s">
        <v>3247</v>
      </c>
      <c r="B247" s="299" t="s">
        <v>523</v>
      </c>
      <c r="C247" s="299" t="s">
        <v>552</v>
      </c>
      <c r="D247" s="300" t="s">
        <v>189</v>
      </c>
      <c r="E247" s="300" t="s">
        <v>189</v>
      </c>
      <c r="F247" s="300" t="s">
        <v>189</v>
      </c>
      <c r="G247" s="299" t="s">
        <v>523</v>
      </c>
      <c r="H247" s="299" t="s">
        <v>523</v>
      </c>
      <c r="I247" s="299" t="s">
        <v>523</v>
      </c>
    </row>
    <row r="248" spans="1:9" x14ac:dyDescent="0.25">
      <c r="A248" s="277" t="s">
        <v>582</v>
      </c>
      <c r="B248" s="299">
        <v>5832942.3483651699</v>
      </c>
      <c r="C248" s="299" t="s">
        <v>552</v>
      </c>
      <c r="D248" s="300" t="s">
        <v>189</v>
      </c>
      <c r="E248" s="300" t="s">
        <v>189</v>
      </c>
      <c r="F248" s="300" t="s">
        <v>189</v>
      </c>
      <c r="G248" s="299">
        <v>410542.75702448451</v>
      </c>
      <c r="H248" s="299">
        <v>12.55614437939165</v>
      </c>
      <c r="I248" s="299">
        <v>4.1395436288617402</v>
      </c>
    </row>
    <row r="249" spans="1:9" x14ac:dyDescent="0.25">
      <c r="A249" s="263" t="s">
        <v>576</v>
      </c>
      <c r="B249" s="301">
        <v>509157.7754591406</v>
      </c>
      <c r="C249" s="299" t="s">
        <v>552</v>
      </c>
      <c r="D249" s="299">
        <v>67.143364802995393</v>
      </c>
      <c r="E249" s="299">
        <v>6.4971859341457296</v>
      </c>
      <c r="F249" s="299">
        <v>6.1414341372084902</v>
      </c>
      <c r="G249" s="301">
        <v>34186.566259934691</v>
      </c>
      <c r="H249" s="301">
        <v>3.3080927369740598</v>
      </c>
      <c r="I249" s="301">
        <v>3.1269589434299001</v>
      </c>
    </row>
    <row r="250" spans="1:9" x14ac:dyDescent="0.25">
      <c r="A250" s="263" t="s">
        <v>577</v>
      </c>
      <c r="B250" s="301">
        <v>5287253.5119992914</v>
      </c>
      <c r="C250" s="299" t="s">
        <v>552</v>
      </c>
      <c r="D250" s="299">
        <v>70.79246071620166</v>
      </c>
      <c r="E250" s="299">
        <v>0.19420456648574999</v>
      </c>
      <c r="F250" s="299">
        <v>0.18814347493101999</v>
      </c>
      <c r="G250" s="301">
        <v>374297.68654480908</v>
      </c>
      <c r="H250" s="301">
        <v>1.02680877619808</v>
      </c>
      <c r="I250" s="301">
        <v>0.99476224858879003</v>
      </c>
    </row>
    <row r="251" spans="1:9" x14ac:dyDescent="0.25">
      <c r="A251" s="263" t="s">
        <v>578</v>
      </c>
      <c r="B251" s="301">
        <v>23860.857915216009</v>
      </c>
      <c r="C251" s="299" t="s">
        <v>552</v>
      </c>
      <c r="D251" s="299">
        <v>59.589262354098238</v>
      </c>
      <c r="E251" s="299">
        <v>0.25455909593203002</v>
      </c>
      <c r="F251" s="299">
        <v>0.65047788376092996</v>
      </c>
      <c r="G251" s="301">
        <v>1421.8509223036683</v>
      </c>
      <c r="H251" s="301">
        <v>6.07399841906E-3</v>
      </c>
      <c r="I251" s="301">
        <v>1.5520960361409999E-2</v>
      </c>
    </row>
    <row r="252" spans="1:9" x14ac:dyDescent="0.25">
      <c r="A252" s="263" t="s">
        <v>3248</v>
      </c>
      <c r="B252" s="299" t="s">
        <v>496</v>
      </c>
      <c r="C252" s="299" t="s">
        <v>552</v>
      </c>
      <c r="D252" s="300" t="s">
        <v>189</v>
      </c>
      <c r="E252" s="300" t="s">
        <v>189</v>
      </c>
      <c r="F252" s="300" t="s">
        <v>189</v>
      </c>
      <c r="G252" s="299" t="s">
        <v>496</v>
      </c>
      <c r="H252" s="299">
        <v>1.0526893401586801</v>
      </c>
      <c r="I252" s="299">
        <v>1.3709364421000001E-4</v>
      </c>
    </row>
    <row r="253" spans="1:9" x14ac:dyDescent="0.25">
      <c r="A253" s="274" t="s">
        <v>580</v>
      </c>
      <c r="B253" s="301" t="s">
        <v>496</v>
      </c>
      <c r="C253" s="299" t="s">
        <v>552</v>
      </c>
      <c r="D253" s="299" t="s">
        <v>496</v>
      </c>
      <c r="E253" s="299" t="s">
        <v>496</v>
      </c>
      <c r="F253" s="299" t="s">
        <v>496</v>
      </c>
      <c r="G253" s="301" t="s">
        <v>496</v>
      </c>
      <c r="H253" s="301">
        <v>1.0526893401586801</v>
      </c>
      <c r="I253" s="301">
        <v>1.3709364421000001E-4</v>
      </c>
    </row>
    <row r="254" spans="1:9" x14ac:dyDescent="0.25">
      <c r="A254" s="263" t="s">
        <v>555</v>
      </c>
      <c r="B254" s="301">
        <v>12670.202991522168</v>
      </c>
      <c r="C254" s="299" t="s">
        <v>552</v>
      </c>
      <c r="D254" s="299">
        <v>50.248073994006518</v>
      </c>
      <c r="E254" s="299">
        <v>565.1314864248078</v>
      </c>
      <c r="F254" s="299">
        <v>7.5093565144669999E-2</v>
      </c>
      <c r="G254" s="301">
        <v>636.65329743708867</v>
      </c>
      <c r="H254" s="301">
        <v>7.1603306499029697</v>
      </c>
      <c r="I254" s="301">
        <v>9.5145071374E-4</v>
      </c>
    </row>
    <row r="255" spans="1:9" x14ac:dyDescent="0.25">
      <c r="A255" s="263" t="s">
        <v>3237</v>
      </c>
      <c r="B255" s="301" t="s">
        <v>496</v>
      </c>
      <c r="C255" s="299" t="s">
        <v>552</v>
      </c>
      <c r="D255" s="299" t="s">
        <v>496</v>
      </c>
      <c r="E255" s="299" t="s">
        <v>496</v>
      </c>
      <c r="F255" s="299" t="s">
        <v>496</v>
      </c>
      <c r="G255" s="301" t="s">
        <v>496</v>
      </c>
      <c r="H255" s="301">
        <v>2.1488777387999999E-3</v>
      </c>
      <c r="I255" s="301">
        <v>1.21293212369E-3</v>
      </c>
    </row>
    <row r="256" spans="1:9" x14ac:dyDescent="0.25">
      <c r="A256" s="263" t="s">
        <v>3247</v>
      </c>
      <c r="B256" s="299" t="s">
        <v>523</v>
      </c>
      <c r="C256" s="299" t="s">
        <v>552</v>
      </c>
      <c r="D256" s="300" t="s">
        <v>189</v>
      </c>
      <c r="E256" s="300" t="s">
        <v>189</v>
      </c>
      <c r="F256" s="300" t="s">
        <v>189</v>
      </c>
      <c r="G256" s="299" t="s">
        <v>523</v>
      </c>
      <c r="H256" s="299" t="s">
        <v>523</v>
      </c>
      <c r="I256" s="299" t="s">
        <v>523</v>
      </c>
    </row>
    <row r="257" spans="1:9" x14ac:dyDescent="0.25">
      <c r="A257" s="277" t="s">
        <v>583</v>
      </c>
      <c r="B257" s="299">
        <v>23342.475449176363</v>
      </c>
      <c r="C257" s="299" t="s">
        <v>552</v>
      </c>
      <c r="D257" s="300" t="s">
        <v>189</v>
      </c>
      <c r="E257" s="300" t="s">
        <v>189</v>
      </c>
      <c r="F257" s="300" t="s">
        <v>189</v>
      </c>
      <c r="G257" s="299">
        <v>1567.2923444890123</v>
      </c>
      <c r="H257" s="299">
        <v>0.73343558265860997</v>
      </c>
      <c r="I257" s="299">
        <v>7.4179466324320001E-2</v>
      </c>
    </row>
    <row r="258" spans="1:9" x14ac:dyDescent="0.25">
      <c r="A258" s="263" t="s">
        <v>576</v>
      </c>
      <c r="B258" s="301">
        <v>23342.475449176363</v>
      </c>
      <c r="C258" s="299" t="s">
        <v>552</v>
      </c>
      <c r="D258" s="299">
        <v>67.143364802995393</v>
      </c>
      <c r="E258" s="299">
        <v>31.42064277867707</v>
      </c>
      <c r="F258" s="299">
        <v>3.17787487817353</v>
      </c>
      <c r="G258" s="301">
        <v>1567.2923444890123</v>
      </c>
      <c r="H258" s="301">
        <v>0.73343558265860997</v>
      </c>
      <c r="I258" s="301">
        <v>7.4179466324320001E-2</v>
      </c>
    </row>
    <row r="259" spans="1:9" x14ac:dyDescent="0.25">
      <c r="A259" s="263" t="s">
        <v>577</v>
      </c>
      <c r="B259" s="301" t="s">
        <v>523</v>
      </c>
      <c r="C259" s="299" t="s">
        <v>552</v>
      </c>
      <c r="D259" s="299" t="s">
        <v>523</v>
      </c>
      <c r="E259" s="299" t="s">
        <v>523</v>
      </c>
      <c r="F259" s="299" t="s">
        <v>523</v>
      </c>
      <c r="G259" s="301" t="s">
        <v>523</v>
      </c>
      <c r="H259" s="301" t="s">
        <v>523</v>
      </c>
      <c r="I259" s="301" t="s">
        <v>523</v>
      </c>
    </row>
    <row r="260" spans="1:9" x14ac:dyDescent="0.25">
      <c r="A260" s="263" t="s">
        <v>578</v>
      </c>
      <c r="B260" s="301" t="s">
        <v>523</v>
      </c>
      <c r="C260" s="299" t="s">
        <v>552</v>
      </c>
      <c r="D260" s="299" t="s">
        <v>523</v>
      </c>
      <c r="E260" s="299" t="s">
        <v>523</v>
      </c>
      <c r="F260" s="299" t="s">
        <v>523</v>
      </c>
      <c r="G260" s="301" t="s">
        <v>523</v>
      </c>
      <c r="H260" s="301" t="s">
        <v>523</v>
      </c>
      <c r="I260" s="301" t="s">
        <v>523</v>
      </c>
    </row>
    <row r="261" spans="1:9" x14ac:dyDescent="0.25">
      <c r="A261" s="263" t="s">
        <v>3246</v>
      </c>
      <c r="B261" s="299" t="s">
        <v>523</v>
      </c>
      <c r="C261" s="299" t="s">
        <v>552</v>
      </c>
      <c r="D261" s="300" t="s">
        <v>189</v>
      </c>
      <c r="E261" s="300" t="s">
        <v>189</v>
      </c>
      <c r="F261" s="300" t="s">
        <v>189</v>
      </c>
      <c r="G261" s="299" t="s">
        <v>523</v>
      </c>
      <c r="H261" s="299" t="s">
        <v>523</v>
      </c>
      <c r="I261" s="299" t="s">
        <v>523</v>
      </c>
    </row>
    <row r="262" spans="1:9" x14ac:dyDescent="0.25">
      <c r="A262" s="263" t="s">
        <v>555</v>
      </c>
      <c r="B262" s="301" t="s">
        <v>523</v>
      </c>
      <c r="C262" s="299" t="s">
        <v>552</v>
      </c>
      <c r="D262" s="299" t="s">
        <v>523</v>
      </c>
      <c r="E262" s="299" t="s">
        <v>523</v>
      </c>
      <c r="F262" s="299" t="s">
        <v>523</v>
      </c>
      <c r="G262" s="301" t="s">
        <v>523</v>
      </c>
      <c r="H262" s="301" t="s">
        <v>523</v>
      </c>
      <c r="I262" s="301" t="s">
        <v>523</v>
      </c>
    </row>
    <row r="263" spans="1:9" x14ac:dyDescent="0.25">
      <c r="A263" s="263" t="s">
        <v>3237</v>
      </c>
      <c r="B263" s="301" t="s">
        <v>496</v>
      </c>
      <c r="C263" s="299" t="s">
        <v>552</v>
      </c>
      <c r="D263" s="299" t="s">
        <v>496</v>
      </c>
      <c r="E263" s="299" t="s">
        <v>521</v>
      </c>
      <c r="F263" s="299" t="s">
        <v>521</v>
      </c>
      <c r="G263" s="301" t="s">
        <v>496</v>
      </c>
      <c r="H263" s="301" t="s">
        <v>521</v>
      </c>
      <c r="I263" s="301" t="s">
        <v>521</v>
      </c>
    </row>
    <row r="264" spans="1:9" x14ac:dyDescent="0.25">
      <c r="A264" s="263" t="s">
        <v>3247</v>
      </c>
      <c r="B264" s="299" t="s">
        <v>523</v>
      </c>
      <c r="C264" s="299" t="s">
        <v>552</v>
      </c>
      <c r="D264" s="300" t="s">
        <v>189</v>
      </c>
      <c r="E264" s="300" t="s">
        <v>189</v>
      </c>
      <c r="F264" s="300" t="s">
        <v>189</v>
      </c>
      <c r="G264" s="299" t="s">
        <v>523</v>
      </c>
      <c r="H264" s="299" t="s">
        <v>523</v>
      </c>
      <c r="I264" s="299" t="s">
        <v>523</v>
      </c>
    </row>
    <row r="265" spans="1:9" x14ac:dyDescent="0.25">
      <c r="A265" s="277" t="s">
        <v>584</v>
      </c>
      <c r="B265" s="299" t="s">
        <v>523</v>
      </c>
      <c r="C265" s="299" t="s">
        <v>552</v>
      </c>
      <c r="D265" s="300" t="s">
        <v>189</v>
      </c>
      <c r="E265" s="300" t="s">
        <v>189</v>
      </c>
      <c r="F265" s="300" t="s">
        <v>189</v>
      </c>
      <c r="G265" s="299" t="s">
        <v>523</v>
      </c>
      <c r="H265" s="299" t="s">
        <v>528</v>
      </c>
      <c r="I265" s="299" t="s">
        <v>528</v>
      </c>
    </row>
    <row r="266" spans="1:9" x14ac:dyDescent="0.25">
      <c r="A266" s="268" t="s">
        <v>585</v>
      </c>
      <c r="B266" s="299" t="s">
        <v>523</v>
      </c>
      <c r="C266" s="299" t="s">
        <v>552</v>
      </c>
      <c r="D266" s="300" t="s">
        <v>189</v>
      </c>
      <c r="E266" s="300" t="s">
        <v>189</v>
      </c>
      <c r="F266" s="300" t="s">
        <v>189</v>
      </c>
      <c r="G266" s="299" t="s">
        <v>523</v>
      </c>
      <c r="H266" s="299" t="s">
        <v>528</v>
      </c>
      <c r="I266" s="299" t="s">
        <v>528</v>
      </c>
    </row>
    <row r="267" spans="1:9" x14ac:dyDescent="0.25">
      <c r="A267" s="274" t="s">
        <v>576</v>
      </c>
      <c r="B267" s="301" t="s">
        <v>523</v>
      </c>
      <c r="C267" s="299" t="s">
        <v>552</v>
      </c>
      <c r="D267" s="299" t="s">
        <v>523</v>
      </c>
      <c r="E267" s="299" t="s">
        <v>496</v>
      </c>
      <c r="F267" s="299" t="s">
        <v>496</v>
      </c>
      <c r="G267" s="301" t="s">
        <v>523</v>
      </c>
      <c r="H267" s="301" t="s">
        <v>496</v>
      </c>
      <c r="I267" s="301" t="s">
        <v>496</v>
      </c>
    </row>
    <row r="268" spans="1:9" x14ac:dyDescent="0.25">
      <c r="A268" s="274" t="s">
        <v>586</v>
      </c>
      <c r="B268" s="301" t="s">
        <v>523</v>
      </c>
      <c r="C268" s="299" t="s">
        <v>552</v>
      </c>
      <c r="D268" s="299" t="s">
        <v>523</v>
      </c>
      <c r="E268" s="299" t="s">
        <v>496</v>
      </c>
      <c r="F268" s="299" t="s">
        <v>496</v>
      </c>
      <c r="G268" s="301" t="s">
        <v>523</v>
      </c>
      <c r="H268" s="301" t="s">
        <v>496</v>
      </c>
      <c r="I268" s="301" t="s">
        <v>496</v>
      </c>
    </row>
    <row r="269" spans="1:9" x14ac:dyDescent="0.25">
      <c r="A269" s="274" t="s">
        <v>587</v>
      </c>
      <c r="B269" s="301" t="s">
        <v>523</v>
      </c>
      <c r="C269" s="299" t="s">
        <v>552</v>
      </c>
      <c r="D269" s="299" t="s">
        <v>523</v>
      </c>
      <c r="E269" s="299" t="s">
        <v>496</v>
      </c>
      <c r="F269" s="299" t="s">
        <v>496</v>
      </c>
      <c r="G269" s="301" t="s">
        <v>523</v>
      </c>
      <c r="H269" s="301" t="s">
        <v>496</v>
      </c>
      <c r="I269" s="301" t="s">
        <v>496</v>
      </c>
    </row>
    <row r="270" spans="1:9" x14ac:dyDescent="0.25">
      <c r="A270" s="274" t="s">
        <v>588</v>
      </c>
      <c r="B270" s="299" t="s">
        <v>523</v>
      </c>
      <c r="C270" s="299" t="s">
        <v>552</v>
      </c>
      <c r="D270" s="300" t="s">
        <v>189</v>
      </c>
      <c r="E270" s="300" t="s">
        <v>189</v>
      </c>
      <c r="F270" s="300" t="s">
        <v>189</v>
      </c>
      <c r="G270" s="299" t="s">
        <v>523</v>
      </c>
      <c r="H270" s="299" t="s">
        <v>496</v>
      </c>
      <c r="I270" s="299" t="s">
        <v>496</v>
      </c>
    </row>
    <row r="271" spans="1:9" x14ac:dyDescent="0.25">
      <c r="A271" s="274" t="s">
        <v>561</v>
      </c>
      <c r="B271" s="301" t="s">
        <v>523</v>
      </c>
      <c r="C271" s="299" t="s">
        <v>552</v>
      </c>
      <c r="D271" s="299" t="s">
        <v>523</v>
      </c>
      <c r="E271" s="299" t="s">
        <v>496</v>
      </c>
      <c r="F271" s="299" t="s">
        <v>496</v>
      </c>
      <c r="G271" s="301" t="s">
        <v>523</v>
      </c>
      <c r="H271" s="301" t="s">
        <v>496</v>
      </c>
      <c r="I271" s="301" t="s">
        <v>496</v>
      </c>
    </row>
    <row r="272" spans="1:9" x14ac:dyDescent="0.25">
      <c r="A272" s="274" t="s">
        <v>92</v>
      </c>
      <c r="B272" s="301" t="s">
        <v>523</v>
      </c>
      <c r="C272" s="299" t="s">
        <v>552</v>
      </c>
      <c r="D272" s="299" t="s">
        <v>523</v>
      </c>
      <c r="E272" s="299" t="s">
        <v>496</v>
      </c>
      <c r="F272" s="299" t="s">
        <v>496</v>
      </c>
      <c r="G272" s="301" t="s">
        <v>523</v>
      </c>
      <c r="H272" s="301" t="s">
        <v>496</v>
      </c>
      <c r="I272" s="301" t="s">
        <v>496</v>
      </c>
    </row>
    <row r="273" spans="1:10" x14ac:dyDescent="0.25">
      <c r="A273" s="274" t="s">
        <v>589</v>
      </c>
      <c r="B273" s="299" t="s">
        <v>523</v>
      </c>
      <c r="C273" s="299" t="s">
        <v>552</v>
      </c>
      <c r="D273" s="300" t="s">
        <v>189</v>
      </c>
      <c r="E273" s="300" t="s">
        <v>189</v>
      </c>
      <c r="F273" s="300" t="s">
        <v>189</v>
      </c>
      <c r="G273" s="299" t="s">
        <v>523</v>
      </c>
      <c r="H273" s="299" t="s">
        <v>494</v>
      </c>
      <c r="I273" s="299" t="s">
        <v>494</v>
      </c>
    </row>
    <row r="274" spans="1:10" x14ac:dyDescent="0.25">
      <c r="A274" s="56" t="s">
        <v>507</v>
      </c>
      <c r="B274" s="299">
        <v>650576.52184247714</v>
      </c>
      <c r="C274" s="299" t="s">
        <v>552</v>
      </c>
      <c r="D274" s="300" t="s">
        <v>189</v>
      </c>
      <c r="E274" s="300" t="s">
        <v>189</v>
      </c>
      <c r="F274" s="300" t="s">
        <v>189</v>
      </c>
      <c r="G274" s="299">
        <v>46055.912865416671</v>
      </c>
      <c r="H274" s="299">
        <v>3.5201759225</v>
      </c>
      <c r="I274" s="299">
        <v>1.1264562951999999</v>
      </c>
    </row>
    <row r="275" spans="1:10" x14ac:dyDescent="0.25">
      <c r="A275" s="263" t="s">
        <v>553</v>
      </c>
      <c r="B275" s="301">
        <v>650576.52184247714</v>
      </c>
      <c r="C275" s="299" t="s">
        <v>552</v>
      </c>
      <c r="D275" s="299">
        <v>70.79246071620166</v>
      </c>
      <c r="E275" s="299">
        <v>5.4108560704444404</v>
      </c>
      <c r="F275" s="299">
        <v>1.7314739425422201</v>
      </c>
      <c r="G275" s="301">
        <v>46055.912865416671</v>
      </c>
      <c r="H275" s="301">
        <v>3.5201759225</v>
      </c>
      <c r="I275" s="301">
        <v>1.1264562951999999</v>
      </c>
    </row>
    <row r="276" spans="1:10" x14ac:dyDescent="0.25">
      <c r="A276" s="263" t="s">
        <v>554</v>
      </c>
      <c r="B276" s="301" t="s">
        <v>523</v>
      </c>
      <c r="C276" s="299" t="s">
        <v>552</v>
      </c>
      <c r="D276" s="299" t="s">
        <v>523</v>
      </c>
      <c r="E276" s="299" t="s">
        <v>523</v>
      </c>
      <c r="F276" s="299" t="s">
        <v>523</v>
      </c>
      <c r="G276" s="301" t="s">
        <v>523</v>
      </c>
      <c r="H276" s="301" t="s">
        <v>523</v>
      </c>
      <c r="I276" s="301" t="s">
        <v>523</v>
      </c>
    </row>
    <row r="277" spans="1:10" x14ac:dyDescent="0.25">
      <c r="A277" s="263" t="s">
        <v>555</v>
      </c>
      <c r="B277" s="301" t="s">
        <v>496</v>
      </c>
      <c r="C277" s="299" t="s">
        <v>552</v>
      </c>
      <c r="D277" s="299" t="s">
        <v>496</v>
      </c>
      <c r="E277" s="299" t="s">
        <v>496</v>
      </c>
      <c r="F277" s="299" t="s">
        <v>496</v>
      </c>
      <c r="G277" s="301" t="s">
        <v>496</v>
      </c>
      <c r="H277" s="301" t="s">
        <v>496</v>
      </c>
      <c r="I277" s="301" t="s">
        <v>496</v>
      </c>
    </row>
    <row r="278" spans="1:10" x14ac:dyDescent="0.25">
      <c r="A278" s="263" t="s">
        <v>3237</v>
      </c>
      <c r="B278" s="301" t="s">
        <v>496</v>
      </c>
      <c r="C278" s="299" t="s">
        <v>552</v>
      </c>
      <c r="D278" s="299" t="s">
        <v>496</v>
      </c>
      <c r="E278" s="299" t="s">
        <v>521</v>
      </c>
      <c r="F278" s="299" t="s">
        <v>521</v>
      </c>
      <c r="G278" s="301" t="s">
        <v>496</v>
      </c>
      <c r="H278" s="301" t="s">
        <v>521</v>
      </c>
      <c r="I278" s="301" t="s">
        <v>521</v>
      </c>
    </row>
    <row r="279" spans="1:10" x14ac:dyDescent="0.25">
      <c r="A279" s="263" t="s">
        <v>3249</v>
      </c>
      <c r="B279" s="299" t="s">
        <v>496</v>
      </c>
      <c r="C279" s="299" t="s">
        <v>552</v>
      </c>
      <c r="D279" s="300" t="s">
        <v>189</v>
      </c>
      <c r="E279" s="300" t="s">
        <v>189</v>
      </c>
      <c r="F279" s="300" t="s">
        <v>189</v>
      </c>
      <c r="G279" s="299" t="s">
        <v>496</v>
      </c>
      <c r="H279" s="299" t="s">
        <v>494</v>
      </c>
      <c r="I279" s="299" t="s">
        <v>494</v>
      </c>
    </row>
    <row r="280" spans="1:10" x14ac:dyDescent="0.25">
      <c r="A280" s="56" t="s">
        <v>3250</v>
      </c>
      <c r="B280" s="299">
        <v>546204.87037064438</v>
      </c>
      <c r="C280" s="299" t="s">
        <v>552</v>
      </c>
      <c r="D280" s="300" t="s">
        <v>189</v>
      </c>
      <c r="E280" s="300" t="s">
        <v>189</v>
      </c>
      <c r="F280" s="300" t="s">
        <v>189</v>
      </c>
      <c r="G280" s="299">
        <v>38024.136018348065</v>
      </c>
      <c r="H280" s="299">
        <v>16.174692701572852</v>
      </c>
      <c r="I280" s="299">
        <v>0.73291389331867995</v>
      </c>
    </row>
    <row r="281" spans="1:10" x14ac:dyDescent="0.25">
      <c r="A281" s="263" t="s">
        <v>590</v>
      </c>
      <c r="B281" s="301">
        <v>270555.52902466076</v>
      </c>
      <c r="C281" s="299" t="s">
        <v>552</v>
      </c>
      <c r="D281" s="299">
        <v>71.174746954728036</v>
      </c>
      <c r="E281" s="299">
        <v>7.2747437896637797</v>
      </c>
      <c r="F281" s="299">
        <v>2.07984266172793</v>
      </c>
      <c r="G281" s="301">
        <v>19256.721315532806</v>
      </c>
      <c r="H281" s="301">
        <v>1.9682221545313501</v>
      </c>
      <c r="I281" s="301">
        <v>0.56271293163185998</v>
      </c>
    </row>
    <row r="282" spans="1:10" x14ac:dyDescent="0.25">
      <c r="A282" s="263" t="s">
        <v>591</v>
      </c>
      <c r="B282" s="301">
        <v>275649.34134598356</v>
      </c>
      <c r="C282" s="299" t="s">
        <v>552</v>
      </c>
      <c r="D282" s="299">
        <v>68.084380725071952</v>
      </c>
      <c r="E282" s="299">
        <v>51.538198777011146</v>
      </c>
      <c r="F282" s="299">
        <v>0.61745462860799005</v>
      </c>
      <c r="G282" s="301">
        <v>18767.414702815262</v>
      </c>
      <c r="H282" s="301">
        <v>14.2064705470415</v>
      </c>
      <c r="I282" s="301">
        <v>0.17020096168682</v>
      </c>
    </row>
    <row r="283" spans="1:10" x14ac:dyDescent="0.25">
      <c r="A283" s="263" t="s">
        <v>576</v>
      </c>
      <c r="B283" s="301" t="s">
        <v>496</v>
      </c>
      <c r="C283" s="299" t="s">
        <v>552</v>
      </c>
      <c r="D283" s="299" t="s">
        <v>496</v>
      </c>
      <c r="E283" s="299" t="s">
        <v>496</v>
      </c>
      <c r="F283" s="299" t="s">
        <v>496</v>
      </c>
      <c r="G283" s="301" t="s">
        <v>496</v>
      </c>
      <c r="H283" s="301" t="s">
        <v>496</v>
      </c>
      <c r="I283" s="301" t="s">
        <v>496</v>
      </c>
    </row>
    <row r="284" spans="1:10" x14ac:dyDescent="0.25">
      <c r="A284" s="263" t="s">
        <v>3251</v>
      </c>
      <c r="B284" s="299" t="s">
        <v>523</v>
      </c>
      <c r="C284" s="299" t="s">
        <v>552</v>
      </c>
      <c r="D284" s="300" t="s">
        <v>189</v>
      </c>
      <c r="E284" s="300" t="s">
        <v>189</v>
      </c>
      <c r="F284" s="300" t="s">
        <v>189</v>
      </c>
      <c r="G284" s="299" t="s">
        <v>523</v>
      </c>
      <c r="H284" s="299" t="s">
        <v>494</v>
      </c>
      <c r="I284" s="299" t="s">
        <v>494</v>
      </c>
    </row>
    <row r="285" spans="1:10" x14ac:dyDescent="0.25">
      <c r="A285" s="263" t="s">
        <v>555</v>
      </c>
      <c r="B285" s="301" t="s">
        <v>521</v>
      </c>
      <c r="C285" s="299" t="s">
        <v>552</v>
      </c>
      <c r="D285" s="299" t="s">
        <v>521</v>
      </c>
      <c r="E285" s="299" t="s">
        <v>496</v>
      </c>
      <c r="F285" s="299" t="s">
        <v>496</v>
      </c>
      <c r="G285" s="301" t="s">
        <v>521</v>
      </c>
      <c r="H285" s="301" t="s">
        <v>496</v>
      </c>
      <c r="I285" s="301" t="s">
        <v>496</v>
      </c>
      <c r="J285" s="54" t="s">
        <v>494</v>
      </c>
    </row>
    <row r="286" spans="1:10" x14ac:dyDescent="0.25">
      <c r="A286" s="263" t="s">
        <v>3237</v>
      </c>
      <c r="B286" s="301" t="s">
        <v>496</v>
      </c>
      <c r="C286" s="299" t="s">
        <v>552</v>
      </c>
      <c r="D286" s="299" t="s">
        <v>496</v>
      </c>
      <c r="E286" s="299" t="s">
        <v>521</v>
      </c>
      <c r="F286" s="299" t="s">
        <v>521</v>
      </c>
      <c r="G286" s="301" t="s">
        <v>496</v>
      </c>
      <c r="H286" s="301" t="s">
        <v>521</v>
      </c>
      <c r="I286" s="301" t="s">
        <v>521</v>
      </c>
      <c r="J286" s="54" t="s">
        <v>494</v>
      </c>
    </row>
    <row r="287" spans="1:10" x14ac:dyDescent="0.25">
      <c r="A287" s="263" t="s">
        <v>3252</v>
      </c>
      <c r="B287" s="299" t="s">
        <v>523</v>
      </c>
      <c r="C287" s="299" t="s">
        <v>552</v>
      </c>
      <c r="D287" s="300" t="s">
        <v>189</v>
      </c>
      <c r="E287" s="300" t="s">
        <v>189</v>
      </c>
      <c r="F287" s="300" t="s">
        <v>189</v>
      </c>
      <c r="G287" s="299" t="s">
        <v>523</v>
      </c>
      <c r="H287" s="299" t="s">
        <v>494</v>
      </c>
      <c r="I287" s="299" t="s">
        <v>494</v>
      </c>
      <c r="J287" s="54" t="s">
        <v>494</v>
      </c>
    </row>
    <row r="288" spans="1:10" x14ac:dyDescent="0.25">
      <c r="A288" s="56" t="s">
        <v>3253</v>
      </c>
      <c r="B288" s="299">
        <v>644614.3919557624</v>
      </c>
      <c r="C288" s="299" t="s">
        <v>552</v>
      </c>
      <c r="D288" s="300" t="s">
        <v>189</v>
      </c>
      <c r="E288" s="300" t="s">
        <v>189</v>
      </c>
      <c r="F288" s="300" t="s">
        <v>189</v>
      </c>
      <c r="G288" s="299">
        <v>32390.631664594664</v>
      </c>
      <c r="H288" s="299">
        <v>42.78562494471668</v>
      </c>
      <c r="I288" s="299">
        <v>22.8286814646106</v>
      </c>
      <c r="J288" s="54" t="s">
        <v>494</v>
      </c>
    </row>
    <row r="289" spans="1:10" x14ac:dyDescent="0.25">
      <c r="A289" s="271" t="s">
        <v>553</v>
      </c>
      <c r="B289" s="299" t="s">
        <v>592</v>
      </c>
      <c r="C289" s="299" t="s">
        <v>552</v>
      </c>
      <c r="D289" s="299" t="s">
        <v>592</v>
      </c>
      <c r="E289" s="299" t="s">
        <v>592</v>
      </c>
      <c r="F289" s="299" t="s">
        <v>592</v>
      </c>
      <c r="G289" s="299" t="s">
        <v>592</v>
      </c>
      <c r="H289" s="299">
        <v>40.930380256173969</v>
      </c>
      <c r="I289" s="299">
        <v>22.744244376797859</v>
      </c>
      <c r="J289" s="54" t="s">
        <v>494</v>
      </c>
    </row>
    <row r="290" spans="1:10" x14ac:dyDescent="0.25">
      <c r="A290" s="271" t="s">
        <v>554</v>
      </c>
      <c r="B290" s="299" t="s">
        <v>523</v>
      </c>
      <c r="C290" s="299" t="s">
        <v>552</v>
      </c>
      <c r="D290" s="299" t="s">
        <v>523</v>
      </c>
      <c r="E290" s="299" t="s">
        <v>523</v>
      </c>
      <c r="F290" s="299" t="s">
        <v>523</v>
      </c>
      <c r="G290" s="299" t="s">
        <v>523</v>
      </c>
      <c r="H290" s="299" t="s">
        <v>523</v>
      </c>
      <c r="I290" s="299" t="s">
        <v>523</v>
      </c>
      <c r="J290" s="54" t="s">
        <v>494</v>
      </c>
    </row>
    <row r="291" spans="1:10" x14ac:dyDescent="0.25">
      <c r="A291" s="271" t="s">
        <v>555</v>
      </c>
      <c r="B291" s="299">
        <v>644614.3919557624</v>
      </c>
      <c r="C291" s="299" t="s">
        <v>552</v>
      </c>
      <c r="D291" s="299">
        <v>50.248073994006511</v>
      </c>
      <c r="E291" s="299">
        <v>2.8780689846434999</v>
      </c>
      <c r="F291" s="299">
        <v>0.13098852409508999</v>
      </c>
      <c r="G291" s="299">
        <v>32390.631664594664</v>
      </c>
      <c r="H291" s="299">
        <v>1.8552446885427101</v>
      </c>
      <c r="I291" s="299">
        <v>8.4437087812739994E-2</v>
      </c>
      <c r="J291" s="54" t="s">
        <v>494</v>
      </c>
    </row>
    <row r="292" spans="1:10" x14ac:dyDescent="0.25">
      <c r="A292" s="271" t="s">
        <v>3240</v>
      </c>
      <c r="B292" s="299" t="s">
        <v>568</v>
      </c>
      <c r="C292" s="299" t="s">
        <v>552</v>
      </c>
      <c r="D292" s="299" t="s">
        <v>568</v>
      </c>
      <c r="E292" s="299" t="s">
        <v>523</v>
      </c>
      <c r="F292" s="299" t="s">
        <v>523</v>
      </c>
      <c r="G292" s="299" t="s">
        <v>568</v>
      </c>
      <c r="H292" s="299" t="s">
        <v>523</v>
      </c>
      <c r="I292" s="299" t="s">
        <v>523</v>
      </c>
      <c r="J292" s="54" t="s">
        <v>494</v>
      </c>
    </row>
    <row r="293" spans="1:10" x14ac:dyDescent="0.25">
      <c r="A293" s="271" t="s">
        <v>3242</v>
      </c>
      <c r="B293" s="299" t="s">
        <v>496</v>
      </c>
      <c r="C293" s="299" t="s">
        <v>552</v>
      </c>
      <c r="D293" s="299" t="s">
        <v>496</v>
      </c>
      <c r="E293" s="299" t="s">
        <v>593</v>
      </c>
      <c r="F293" s="299" t="s">
        <v>593</v>
      </c>
      <c r="G293" s="299" t="s">
        <v>496</v>
      </c>
      <c r="H293" s="299" t="s">
        <v>593</v>
      </c>
      <c r="I293" s="299" t="s">
        <v>593</v>
      </c>
      <c r="J293" s="54" t="s">
        <v>494</v>
      </c>
    </row>
    <row r="294" spans="1:10" x14ac:dyDescent="0.25">
      <c r="A294" s="278" t="s">
        <v>594</v>
      </c>
      <c r="B294" s="299">
        <v>644614.3919557624</v>
      </c>
      <c r="C294" s="299" t="s">
        <v>552</v>
      </c>
      <c r="D294" s="300" t="s">
        <v>189</v>
      </c>
      <c r="E294" s="300" t="s">
        <v>189</v>
      </c>
      <c r="F294" s="300" t="s">
        <v>189</v>
      </c>
      <c r="G294" s="299">
        <v>32390.631664594664</v>
      </c>
      <c r="H294" s="299" t="s">
        <v>593</v>
      </c>
      <c r="I294" s="299" t="s">
        <v>593</v>
      </c>
      <c r="J294" s="54" t="s">
        <v>494</v>
      </c>
    </row>
    <row r="295" spans="1:10" x14ac:dyDescent="0.25">
      <c r="A295" s="271" t="s">
        <v>553</v>
      </c>
      <c r="B295" s="301" t="s">
        <v>521</v>
      </c>
      <c r="C295" s="299" t="s">
        <v>552</v>
      </c>
      <c r="D295" s="299" t="s">
        <v>521</v>
      </c>
      <c r="E295" s="299" t="s">
        <v>521</v>
      </c>
      <c r="F295" s="299" t="s">
        <v>521</v>
      </c>
      <c r="G295" s="301" t="s">
        <v>521</v>
      </c>
      <c r="H295" s="301" t="s">
        <v>521</v>
      </c>
      <c r="I295" s="301" t="s">
        <v>521</v>
      </c>
      <c r="J295" s="54" t="s">
        <v>494</v>
      </c>
    </row>
    <row r="296" spans="1:10" x14ac:dyDescent="0.25">
      <c r="A296" s="271" t="s">
        <v>554</v>
      </c>
      <c r="B296" s="301" t="s">
        <v>523</v>
      </c>
      <c r="C296" s="299" t="s">
        <v>552</v>
      </c>
      <c r="D296" s="299" t="s">
        <v>523</v>
      </c>
      <c r="E296" s="299" t="s">
        <v>523</v>
      </c>
      <c r="F296" s="299" t="s">
        <v>523</v>
      </c>
      <c r="G296" s="301" t="s">
        <v>523</v>
      </c>
      <c r="H296" s="301" t="s">
        <v>523</v>
      </c>
      <c r="I296" s="301" t="s">
        <v>523</v>
      </c>
      <c r="J296" s="54" t="s">
        <v>494</v>
      </c>
    </row>
    <row r="297" spans="1:10" x14ac:dyDescent="0.25">
      <c r="A297" s="271" t="s">
        <v>555</v>
      </c>
      <c r="B297" s="301">
        <v>644614.3919557624</v>
      </c>
      <c r="C297" s="299" t="s">
        <v>552</v>
      </c>
      <c r="D297" s="299">
        <v>50.248073994006511</v>
      </c>
      <c r="E297" s="299" t="s">
        <v>521</v>
      </c>
      <c r="F297" s="299" t="s">
        <v>521</v>
      </c>
      <c r="G297" s="301">
        <v>32390.631664594664</v>
      </c>
      <c r="H297" s="301" t="s">
        <v>521</v>
      </c>
      <c r="I297" s="301" t="s">
        <v>521</v>
      </c>
      <c r="J297" s="54" t="s">
        <v>494</v>
      </c>
    </row>
    <row r="298" spans="1:10" x14ac:dyDescent="0.25">
      <c r="A298" s="271" t="s">
        <v>3240</v>
      </c>
      <c r="B298" s="301" t="s">
        <v>496</v>
      </c>
      <c r="C298" s="299" t="s">
        <v>552</v>
      </c>
      <c r="D298" s="299" t="s">
        <v>496</v>
      </c>
      <c r="E298" s="299" t="s">
        <v>523</v>
      </c>
      <c r="F298" s="299" t="s">
        <v>523</v>
      </c>
      <c r="G298" s="301" t="s">
        <v>496</v>
      </c>
      <c r="H298" s="301" t="s">
        <v>523</v>
      </c>
      <c r="I298" s="301" t="s">
        <v>523</v>
      </c>
      <c r="J298" s="54" t="s">
        <v>494</v>
      </c>
    </row>
    <row r="299" spans="1:10" x14ac:dyDescent="0.25">
      <c r="A299" s="271" t="s">
        <v>3242</v>
      </c>
      <c r="B299" s="301" t="s">
        <v>496</v>
      </c>
      <c r="C299" s="299" t="s">
        <v>552</v>
      </c>
      <c r="D299" s="299" t="s">
        <v>496</v>
      </c>
      <c r="E299" s="299" t="s">
        <v>523</v>
      </c>
      <c r="F299" s="299" t="s">
        <v>523</v>
      </c>
      <c r="G299" s="301" t="s">
        <v>496</v>
      </c>
      <c r="H299" s="301" t="s">
        <v>523</v>
      </c>
      <c r="I299" s="301" t="s">
        <v>523</v>
      </c>
      <c r="J299" s="54" t="s">
        <v>494</v>
      </c>
    </row>
    <row r="300" spans="1:10" x14ac:dyDescent="0.25">
      <c r="A300" s="278" t="s">
        <v>3254</v>
      </c>
      <c r="B300" s="299" t="s">
        <v>568</v>
      </c>
      <c r="C300" s="299" t="s">
        <v>552</v>
      </c>
      <c r="D300" s="300" t="s">
        <v>189</v>
      </c>
      <c r="E300" s="300" t="s">
        <v>189</v>
      </c>
      <c r="F300" s="300" t="s">
        <v>189</v>
      </c>
      <c r="G300" s="299" t="s">
        <v>568</v>
      </c>
      <c r="H300" s="299">
        <v>42.78562494471668</v>
      </c>
      <c r="I300" s="299">
        <v>22.8286814646106</v>
      </c>
      <c r="J300" s="54" t="s">
        <v>494</v>
      </c>
    </row>
    <row r="301" spans="1:10" x14ac:dyDescent="0.25">
      <c r="A301" s="267" t="s">
        <v>595</v>
      </c>
      <c r="B301" s="299" t="s">
        <v>568</v>
      </c>
      <c r="C301" s="299" t="s">
        <v>552</v>
      </c>
      <c r="D301" s="300" t="s">
        <v>189</v>
      </c>
      <c r="E301" s="300" t="s">
        <v>189</v>
      </c>
      <c r="F301" s="300" t="s">
        <v>189</v>
      </c>
      <c r="G301" s="299" t="s">
        <v>568</v>
      </c>
      <c r="H301" s="299">
        <v>42.78562494471668</v>
      </c>
      <c r="I301" s="299">
        <v>22.8286814646106</v>
      </c>
      <c r="J301" s="54" t="s">
        <v>494</v>
      </c>
    </row>
    <row r="302" spans="1:10" x14ac:dyDescent="0.25">
      <c r="A302" s="268" t="s">
        <v>559</v>
      </c>
      <c r="B302" s="301" t="s">
        <v>496</v>
      </c>
      <c r="C302" s="299" t="s">
        <v>552</v>
      </c>
      <c r="D302" s="299" t="s">
        <v>496</v>
      </c>
      <c r="E302" s="299" t="s">
        <v>496</v>
      </c>
      <c r="F302" s="299" t="s">
        <v>496</v>
      </c>
      <c r="G302" s="301" t="s">
        <v>496</v>
      </c>
      <c r="H302" s="301">
        <v>40.930380256173969</v>
      </c>
      <c r="I302" s="301">
        <v>22.744244376797859</v>
      </c>
      <c r="J302" s="54" t="s">
        <v>494</v>
      </c>
    </row>
    <row r="303" spans="1:10" x14ac:dyDescent="0.25">
      <c r="A303" s="268" t="s">
        <v>560</v>
      </c>
      <c r="B303" s="301" t="s">
        <v>523</v>
      </c>
      <c r="C303" s="299" t="s">
        <v>552</v>
      </c>
      <c r="D303" s="299" t="s">
        <v>523</v>
      </c>
      <c r="E303" s="299" t="s">
        <v>523</v>
      </c>
      <c r="F303" s="299" t="s">
        <v>523</v>
      </c>
      <c r="G303" s="301" t="s">
        <v>523</v>
      </c>
      <c r="H303" s="301" t="s">
        <v>523</v>
      </c>
      <c r="I303" s="301" t="s">
        <v>523</v>
      </c>
      <c r="J303" s="54" t="s">
        <v>494</v>
      </c>
    </row>
    <row r="304" spans="1:10" x14ac:dyDescent="0.25">
      <c r="A304" s="268" t="s">
        <v>561</v>
      </c>
      <c r="B304" s="301" t="s">
        <v>496</v>
      </c>
      <c r="C304" s="299" t="s">
        <v>552</v>
      </c>
      <c r="D304" s="299" t="s">
        <v>496</v>
      </c>
      <c r="E304" s="299" t="s">
        <v>496</v>
      </c>
      <c r="F304" s="299" t="s">
        <v>496</v>
      </c>
      <c r="G304" s="301" t="s">
        <v>496</v>
      </c>
      <c r="H304" s="301">
        <v>1.8552446885427101</v>
      </c>
      <c r="I304" s="301">
        <v>8.4437087812739994E-2</v>
      </c>
      <c r="J304" s="54" t="s">
        <v>494</v>
      </c>
    </row>
    <row r="305" spans="1:10" x14ac:dyDescent="0.25">
      <c r="A305" s="268" t="s">
        <v>562</v>
      </c>
      <c r="B305" s="301" t="s">
        <v>523</v>
      </c>
      <c r="C305" s="299" t="s">
        <v>552</v>
      </c>
      <c r="D305" s="299" t="s">
        <v>523</v>
      </c>
      <c r="E305" s="299" t="s">
        <v>523</v>
      </c>
      <c r="F305" s="299" t="s">
        <v>523</v>
      </c>
      <c r="G305" s="301" t="s">
        <v>523</v>
      </c>
      <c r="H305" s="301" t="s">
        <v>523</v>
      </c>
      <c r="I305" s="301" t="s">
        <v>523</v>
      </c>
      <c r="J305" s="54" t="s">
        <v>494</v>
      </c>
    </row>
    <row r="306" spans="1:10" x14ac:dyDescent="0.25">
      <c r="A306" s="268" t="s">
        <v>92</v>
      </c>
      <c r="B306" s="301" t="s">
        <v>496</v>
      </c>
      <c r="C306" s="299" t="s">
        <v>552</v>
      </c>
      <c r="D306" s="299" t="s">
        <v>496</v>
      </c>
      <c r="E306" s="299" t="s">
        <v>521</v>
      </c>
      <c r="F306" s="299" t="s">
        <v>521</v>
      </c>
      <c r="G306" s="301" t="s">
        <v>496</v>
      </c>
      <c r="H306" s="301" t="s">
        <v>521</v>
      </c>
      <c r="I306" s="301" t="s">
        <v>521</v>
      </c>
      <c r="J306" s="54" t="s">
        <v>494</v>
      </c>
    </row>
    <row r="307" spans="1:10" x14ac:dyDescent="0.25">
      <c r="A307" s="264" t="s">
        <v>596</v>
      </c>
      <c r="B307" s="299">
        <v>11350565.440672889</v>
      </c>
      <c r="C307" s="299" t="s">
        <v>552</v>
      </c>
      <c r="D307" s="300" t="s">
        <v>189</v>
      </c>
      <c r="E307" s="300" t="s">
        <v>189</v>
      </c>
      <c r="F307" s="300" t="s">
        <v>189</v>
      </c>
      <c r="G307" s="299">
        <v>586285.4434706961</v>
      </c>
      <c r="H307" s="299">
        <v>205.34813377159594</v>
      </c>
      <c r="I307" s="299">
        <v>4.1002059296026401</v>
      </c>
      <c r="J307" s="299" t="s">
        <v>556</v>
      </c>
    </row>
    <row r="308" spans="1:10" x14ac:dyDescent="0.25">
      <c r="A308" s="263" t="s">
        <v>553</v>
      </c>
      <c r="B308" s="299">
        <v>2244284.3614724921</v>
      </c>
      <c r="C308" s="299" t="s">
        <v>552</v>
      </c>
      <c r="D308" s="299">
        <v>67.197268126614205</v>
      </c>
      <c r="E308" s="299">
        <v>9.4999509612768396</v>
      </c>
      <c r="F308" s="299">
        <v>0.57001685543420999</v>
      </c>
      <c r="G308" s="299">
        <v>150809.77799023423</v>
      </c>
      <c r="H308" s="299">
        <v>21.320591377149189</v>
      </c>
      <c r="I308" s="299">
        <v>1.2792799144267299</v>
      </c>
      <c r="J308" s="299" t="s">
        <v>494</v>
      </c>
    </row>
    <row r="309" spans="1:10" x14ac:dyDescent="0.25">
      <c r="A309" s="263" t="s">
        <v>554</v>
      </c>
      <c r="B309" s="299">
        <v>112366.54296457814</v>
      </c>
      <c r="C309" s="299" t="s">
        <v>552</v>
      </c>
      <c r="D309" s="299">
        <v>90.475845936581024</v>
      </c>
      <c r="E309" s="299">
        <v>31.31951642816826</v>
      </c>
      <c r="F309" s="299">
        <v>1.4249999999999701</v>
      </c>
      <c r="G309" s="299">
        <v>10166.458029689384</v>
      </c>
      <c r="H309" s="299">
        <v>3.5192657883555798</v>
      </c>
      <c r="I309" s="299">
        <v>0.16012232372452001</v>
      </c>
      <c r="J309" s="299" t="s">
        <v>494</v>
      </c>
    </row>
    <row r="310" spans="1:10" x14ac:dyDescent="0.25">
      <c r="A310" s="263" t="s">
        <v>555</v>
      </c>
      <c r="B310" s="299">
        <v>8464063.9996716734</v>
      </c>
      <c r="C310" s="299" t="s">
        <v>552</v>
      </c>
      <c r="D310" s="299">
        <v>50.248817526340829</v>
      </c>
      <c r="E310" s="299">
        <v>4.4986853631150696</v>
      </c>
      <c r="F310" s="299">
        <v>8.9994847365319999E-2</v>
      </c>
      <c r="G310" s="299">
        <v>425309.20745077246</v>
      </c>
      <c r="H310" s="299">
        <v>38.07716082779217</v>
      </c>
      <c r="I310" s="299">
        <v>0.76172214774073999</v>
      </c>
      <c r="J310" s="299" t="s">
        <v>494</v>
      </c>
    </row>
    <row r="311" spans="1:10" x14ac:dyDescent="0.25">
      <c r="A311" s="263" t="s">
        <v>3235</v>
      </c>
      <c r="B311" s="299" t="s">
        <v>523</v>
      </c>
      <c r="C311" s="299" t="s">
        <v>552</v>
      </c>
      <c r="D311" s="299" t="s">
        <v>523</v>
      </c>
      <c r="E311" s="299" t="s">
        <v>523</v>
      </c>
      <c r="F311" s="299" t="s">
        <v>523</v>
      </c>
      <c r="G311" s="299" t="s">
        <v>523</v>
      </c>
      <c r="H311" s="299" t="s">
        <v>523</v>
      </c>
      <c r="I311" s="299" t="s">
        <v>523</v>
      </c>
      <c r="J311" s="299" t="s">
        <v>523</v>
      </c>
    </row>
    <row r="312" spans="1:10" x14ac:dyDescent="0.25">
      <c r="A312" s="263" t="s">
        <v>3236</v>
      </c>
      <c r="B312" s="299" t="s">
        <v>523</v>
      </c>
      <c r="C312" s="299" t="s">
        <v>552</v>
      </c>
      <c r="D312" s="299" t="s">
        <v>523</v>
      </c>
      <c r="E312" s="299" t="s">
        <v>523</v>
      </c>
      <c r="F312" s="299" t="s">
        <v>523</v>
      </c>
      <c r="G312" s="299" t="s">
        <v>523</v>
      </c>
      <c r="H312" s="299" t="s">
        <v>523</v>
      </c>
      <c r="I312" s="299" t="s">
        <v>523</v>
      </c>
      <c r="J312" s="299" t="s">
        <v>523</v>
      </c>
    </row>
    <row r="313" spans="1:10" x14ac:dyDescent="0.25">
      <c r="A313" s="263" t="s">
        <v>3237</v>
      </c>
      <c r="B313" s="299">
        <v>529850.53656414582</v>
      </c>
      <c r="C313" s="299" t="s">
        <v>552</v>
      </c>
      <c r="D313" s="299">
        <v>97.591405250278996</v>
      </c>
      <c r="E313" s="299">
        <v>268.8137615220773</v>
      </c>
      <c r="F313" s="299">
        <v>3.5841834869610198</v>
      </c>
      <c r="G313" s="299">
        <v>51708.858435909322</v>
      </c>
      <c r="H313" s="299">
        <v>142.43111577829899</v>
      </c>
      <c r="I313" s="299">
        <v>1.8990815437106501</v>
      </c>
      <c r="J313" s="299" t="s">
        <v>494</v>
      </c>
    </row>
    <row r="314" spans="1:10" x14ac:dyDescent="0.25">
      <c r="A314" s="276" t="s">
        <v>3255</v>
      </c>
      <c r="B314" s="299">
        <v>4223544.2202831479</v>
      </c>
      <c r="C314" s="299" t="s">
        <v>552</v>
      </c>
      <c r="D314" s="300" t="s">
        <v>189</v>
      </c>
      <c r="E314" s="300" t="s">
        <v>189</v>
      </c>
      <c r="F314" s="300" t="s">
        <v>189</v>
      </c>
      <c r="G314" s="299">
        <v>227130.02298152124</v>
      </c>
      <c r="H314" s="299">
        <v>43.127051806573057</v>
      </c>
      <c r="I314" s="299">
        <v>1.1609958550767701</v>
      </c>
      <c r="J314" s="299" t="s">
        <v>556</v>
      </c>
    </row>
    <row r="315" spans="1:10" x14ac:dyDescent="0.25">
      <c r="A315" s="263" t="s">
        <v>553</v>
      </c>
      <c r="B315" s="299">
        <v>802613.81053188839</v>
      </c>
      <c r="C315" s="299" t="s">
        <v>552</v>
      </c>
      <c r="D315" s="299">
        <v>68.457376341550798</v>
      </c>
      <c r="E315" s="299">
        <v>9.5</v>
      </c>
      <c r="F315" s="299">
        <v>0.56999999999999995</v>
      </c>
      <c r="G315" s="299">
        <v>54944.835684507634</v>
      </c>
      <c r="H315" s="299">
        <v>7.6248312000529399</v>
      </c>
      <c r="I315" s="299">
        <v>0.45748987200317998</v>
      </c>
      <c r="J315" s="299" t="s">
        <v>494</v>
      </c>
    </row>
    <row r="316" spans="1:10" x14ac:dyDescent="0.25">
      <c r="A316" s="263" t="s">
        <v>554</v>
      </c>
      <c r="B316" s="299">
        <v>102339.36264828738</v>
      </c>
      <c r="C316" s="299" t="s">
        <v>552</v>
      </c>
      <c r="D316" s="299">
        <v>90.484267022339296</v>
      </c>
      <c r="E316" s="299">
        <v>9.5</v>
      </c>
      <c r="F316" s="299">
        <v>1.425</v>
      </c>
      <c r="G316" s="299">
        <v>9260.1022167636511</v>
      </c>
      <c r="H316" s="299">
        <v>0.97222394515873001</v>
      </c>
      <c r="I316" s="299">
        <v>0.14583359177381</v>
      </c>
      <c r="J316" s="299" t="s">
        <v>494</v>
      </c>
    </row>
    <row r="317" spans="1:10" x14ac:dyDescent="0.25">
      <c r="A317" s="263" t="s">
        <v>555</v>
      </c>
      <c r="B317" s="299">
        <v>3242414.5271654259</v>
      </c>
      <c r="C317" s="299" t="s">
        <v>552</v>
      </c>
      <c r="D317" s="299">
        <v>50.248073994006511</v>
      </c>
      <c r="E317" s="299">
        <v>4.5</v>
      </c>
      <c r="F317" s="299">
        <v>0.09</v>
      </c>
      <c r="G317" s="299">
        <v>162925.08508024996</v>
      </c>
      <c r="H317" s="299">
        <v>14.590865372244419</v>
      </c>
      <c r="I317" s="299">
        <v>0.29181730744488998</v>
      </c>
      <c r="J317" s="299" t="s">
        <v>494</v>
      </c>
    </row>
    <row r="318" spans="1:10" x14ac:dyDescent="0.25">
      <c r="A318" s="263" t="s">
        <v>3235</v>
      </c>
      <c r="B318" s="299" t="s">
        <v>523</v>
      </c>
      <c r="C318" s="299" t="s">
        <v>552</v>
      </c>
      <c r="D318" s="299" t="s">
        <v>523</v>
      </c>
      <c r="E318" s="299" t="s">
        <v>523</v>
      </c>
      <c r="F318" s="299" t="s">
        <v>523</v>
      </c>
      <c r="G318" s="299" t="s">
        <v>523</v>
      </c>
      <c r="H318" s="299" t="s">
        <v>523</v>
      </c>
      <c r="I318" s="299" t="s">
        <v>523</v>
      </c>
      <c r="J318" s="299" t="s">
        <v>523</v>
      </c>
    </row>
    <row r="319" spans="1:10" x14ac:dyDescent="0.25">
      <c r="A319" s="263" t="s">
        <v>3236</v>
      </c>
      <c r="B319" s="299" t="s">
        <v>523</v>
      </c>
      <c r="C319" s="299" t="s">
        <v>552</v>
      </c>
      <c r="D319" s="299" t="s">
        <v>523</v>
      </c>
      <c r="E319" s="299" t="s">
        <v>523</v>
      </c>
      <c r="F319" s="299" t="s">
        <v>523</v>
      </c>
      <c r="G319" s="299" t="s">
        <v>523</v>
      </c>
      <c r="H319" s="299" t="s">
        <v>523</v>
      </c>
      <c r="I319" s="299" t="s">
        <v>523</v>
      </c>
      <c r="J319" s="299" t="s">
        <v>523</v>
      </c>
    </row>
    <row r="320" spans="1:10" x14ac:dyDescent="0.25">
      <c r="A320" s="263" t="s">
        <v>3237</v>
      </c>
      <c r="B320" s="299">
        <v>76176.519937545774</v>
      </c>
      <c r="C320" s="299" t="s">
        <v>552</v>
      </c>
      <c r="D320" s="299">
        <v>96.731829689896188</v>
      </c>
      <c r="E320" s="299">
        <v>261.74904426540229</v>
      </c>
      <c r="F320" s="299">
        <v>3.4899872568719901</v>
      </c>
      <c r="G320" s="299">
        <v>7368.6941529676596</v>
      </c>
      <c r="H320" s="299">
        <v>19.939131289116968</v>
      </c>
      <c r="I320" s="299">
        <v>0.26585508385488998</v>
      </c>
      <c r="J320" s="299" t="s">
        <v>494</v>
      </c>
    </row>
    <row r="321" spans="1:10" x14ac:dyDescent="0.25">
      <c r="A321" s="268" t="s">
        <v>597</v>
      </c>
      <c r="B321" s="299">
        <v>4223544.2202831479</v>
      </c>
      <c r="C321" s="299" t="s">
        <v>552</v>
      </c>
      <c r="D321" s="300" t="s">
        <v>189</v>
      </c>
      <c r="E321" s="300" t="s">
        <v>189</v>
      </c>
      <c r="F321" s="300" t="s">
        <v>189</v>
      </c>
      <c r="G321" s="299">
        <v>227130.02298152124</v>
      </c>
      <c r="H321" s="299">
        <v>43.127051806573057</v>
      </c>
      <c r="I321" s="299">
        <v>1.1609958550767701</v>
      </c>
      <c r="J321" s="299" t="s">
        <v>556</v>
      </c>
    </row>
    <row r="322" spans="1:10" x14ac:dyDescent="0.25">
      <c r="A322" s="274" t="s">
        <v>559</v>
      </c>
      <c r="B322" s="301">
        <v>802613.81053188839</v>
      </c>
      <c r="C322" s="299" t="s">
        <v>552</v>
      </c>
      <c r="D322" s="299">
        <v>68.457376341550798</v>
      </c>
      <c r="E322" s="299">
        <v>9.5</v>
      </c>
      <c r="F322" s="299">
        <v>0.56999999999999995</v>
      </c>
      <c r="G322" s="301">
        <v>54944.835684507634</v>
      </c>
      <c r="H322" s="301">
        <v>7.6248312000529399</v>
      </c>
      <c r="I322" s="301">
        <v>0.45748987200317998</v>
      </c>
      <c r="J322" s="301" t="s">
        <v>494</v>
      </c>
    </row>
    <row r="323" spans="1:10" x14ac:dyDescent="0.25">
      <c r="A323" s="274" t="s">
        <v>560</v>
      </c>
      <c r="B323" s="301">
        <v>102339.36264828738</v>
      </c>
      <c r="C323" s="299" t="s">
        <v>552</v>
      </c>
      <c r="D323" s="299">
        <v>90.484267022339296</v>
      </c>
      <c r="E323" s="299">
        <v>9.5</v>
      </c>
      <c r="F323" s="299">
        <v>1.425</v>
      </c>
      <c r="G323" s="301">
        <v>9260.1022167636511</v>
      </c>
      <c r="H323" s="301">
        <v>0.97222394515873001</v>
      </c>
      <c r="I323" s="301">
        <v>0.14583359177381</v>
      </c>
      <c r="J323" s="301" t="s">
        <v>494</v>
      </c>
    </row>
    <row r="324" spans="1:10" x14ac:dyDescent="0.25">
      <c r="A324" s="274" t="s">
        <v>561</v>
      </c>
      <c r="B324" s="301">
        <v>3242414.5271654259</v>
      </c>
      <c r="C324" s="299" t="s">
        <v>552</v>
      </c>
      <c r="D324" s="299">
        <v>50.248073994006511</v>
      </c>
      <c r="E324" s="299">
        <v>4.5</v>
      </c>
      <c r="F324" s="299">
        <v>0.09</v>
      </c>
      <c r="G324" s="301">
        <v>162925.08508024996</v>
      </c>
      <c r="H324" s="301">
        <v>14.590865372244419</v>
      </c>
      <c r="I324" s="301">
        <v>0.29181730744488998</v>
      </c>
      <c r="J324" s="301" t="s">
        <v>494</v>
      </c>
    </row>
    <row r="325" spans="1:10" x14ac:dyDescent="0.25">
      <c r="A325" s="274" t="s">
        <v>562</v>
      </c>
      <c r="B325" s="301" t="s">
        <v>523</v>
      </c>
      <c r="C325" s="299" t="s">
        <v>552</v>
      </c>
      <c r="D325" s="299" t="s">
        <v>523</v>
      </c>
      <c r="E325" s="299" t="s">
        <v>523</v>
      </c>
      <c r="F325" s="299" t="s">
        <v>523</v>
      </c>
      <c r="G325" s="301" t="s">
        <v>523</v>
      </c>
      <c r="H325" s="301" t="s">
        <v>523</v>
      </c>
      <c r="I325" s="301" t="s">
        <v>523</v>
      </c>
      <c r="J325" s="301" t="s">
        <v>523</v>
      </c>
    </row>
    <row r="326" spans="1:10" x14ac:dyDescent="0.25">
      <c r="A326" s="274" t="s">
        <v>563</v>
      </c>
      <c r="B326" s="301" t="s">
        <v>523</v>
      </c>
      <c r="C326" s="299" t="s">
        <v>552</v>
      </c>
      <c r="D326" s="299" t="s">
        <v>523</v>
      </c>
      <c r="E326" s="299" t="s">
        <v>523</v>
      </c>
      <c r="F326" s="299" t="s">
        <v>523</v>
      </c>
      <c r="G326" s="301" t="s">
        <v>523</v>
      </c>
      <c r="H326" s="301" t="s">
        <v>523</v>
      </c>
      <c r="I326" s="301" t="s">
        <v>523</v>
      </c>
      <c r="J326" s="301" t="s">
        <v>523</v>
      </c>
    </row>
    <row r="327" spans="1:10" x14ac:dyDescent="0.25">
      <c r="A327" s="274" t="s">
        <v>92</v>
      </c>
      <c r="B327" s="301">
        <v>76176.519937545774</v>
      </c>
      <c r="C327" s="299" t="s">
        <v>552</v>
      </c>
      <c r="D327" s="299">
        <v>96.731829689896188</v>
      </c>
      <c r="E327" s="299">
        <v>261.74904426540229</v>
      </c>
      <c r="F327" s="299">
        <v>3.4899872568719901</v>
      </c>
      <c r="G327" s="301">
        <v>7368.6941529676596</v>
      </c>
      <c r="H327" s="301">
        <v>19.939131289116968</v>
      </c>
      <c r="I327" s="301">
        <v>0.26585508385488998</v>
      </c>
      <c r="J327" s="301" t="s">
        <v>494</v>
      </c>
    </row>
    <row r="328" spans="1:10" x14ac:dyDescent="0.25">
      <c r="A328" s="276" t="s">
        <v>3256</v>
      </c>
      <c r="B328" s="299">
        <v>7122906.3888648106</v>
      </c>
      <c r="C328" s="299" t="s">
        <v>552</v>
      </c>
      <c r="D328" s="300" t="s">
        <v>189</v>
      </c>
      <c r="E328" s="300" t="s">
        <v>189</v>
      </c>
      <c r="F328" s="300" t="s">
        <v>189</v>
      </c>
      <c r="G328" s="299">
        <v>358897.51072027022</v>
      </c>
      <c r="H328" s="299">
        <v>162.20807697148538</v>
      </c>
      <c r="I328" s="299">
        <v>2.9373316220328798</v>
      </c>
      <c r="J328" s="299" t="s">
        <v>556</v>
      </c>
    </row>
    <row r="329" spans="1:10" x14ac:dyDescent="0.25">
      <c r="A329" s="263" t="s">
        <v>553</v>
      </c>
      <c r="B329" s="299">
        <v>1441653.2392910132</v>
      </c>
      <c r="C329" s="299" t="s">
        <v>552</v>
      </c>
      <c r="D329" s="299">
        <v>66.495636541257568</v>
      </c>
      <c r="E329" s="299">
        <v>9.5</v>
      </c>
      <c r="F329" s="299">
        <v>0.56999999999999995</v>
      </c>
      <c r="G329" s="299">
        <v>95863.649818421836</v>
      </c>
      <c r="H329" s="299">
        <v>13.695705773264629</v>
      </c>
      <c r="I329" s="299">
        <v>0.82174234639587995</v>
      </c>
      <c r="J329" s="299" t="s">
        <v>494</v>
      </c>
    </row>
    <row r="330" spans="1:10" x14ac:dyDescent="0.25">
      <c r="A330" s="263" t="s">
        <v>554</v>
      </c>
      <c r="B330" s="299">
        <v>8899.3961168497008</v>
      </c>
      <c r="C330" s="299" t="s">
        <v>552</v>
      </c>
      <c r="D330" s="299">
        <v>90.484267022339282</v>
      </c>
      <c r="E330" s="299">
        <v>284.99999999999949</v>
      </c>
      <c r="F330" s="299">
        <v>1.4249999999999099</v>
      </c>
      <c r="G330" s="299">
        <v>805.25533457459767</v>
      </c>
      <c r="H330" s="299">
        <v>2.5363278933021598</v>
      </c>
      <c r="I330" s="299">
        <v>1.2681639466510001E-2</v>
      </c>
      <c r="J330" s="299" t="s">
        <v>494</v>
      </c>
    </row>
    <row r="331" spans="1:10" x14ac:dyDescent="0.25">
      <c r="A331" s="263" t="s">
        <v>555</v>
      </c>
      <c r="B331" s="299">
        <v>5218679.7368303481</v>
      </c>
      <c r="C331" s="299" t="s">
        <v>552</v>
      </c>
      <c r="D331" s="299">
        <v>50.248073994006518</v>
      </c>
      <c r="E331" s="299">
        <v>4.5</v>
      </c>
      <c r="F331" s="299">
        <v>0.09</v>
      </c>
      <c r="G331" s="299">
        <v>262228.6055672738</v>
      </c>
      <c r="H331" s="299">
        <v>23.484058815736571</v>
      </c>
      <c r="I331" s="299">
        <v>0.46968117631473</v>
      </c>
      <c r="J331" s="299" t="s">
        <v>494</v>
      </c>
    </row>
    <row r="332" spans="1:10" x14ac:dyDescent="0.25">
      <c r="A332" s="263" t="s">
        <v>3235</v>
      </c>
      <c r="B332" s="299" t="s">
        <v>523</v>
      </c>
      <c r="C332" s="299" t="s">
        <v>552</v>
      </c>
      <c r="D332" s="299" t="s">
        <v>523</v>
      </c>
      <c r="E332" s="299" t="s">
        <v>523</v>
      </c>
      <c r="F332" s="299" t="s">
        <v>523</v>
      </c>
      <c r="G332" s="299" t="s">
        <v>523</v>
      </c>
      <c r="H332" s="299" t="s">
        <v>523</v>
      </c>
      <c r="I332" s="299" t="s">
        <v>523</v>
      </c>
      <c r="J332" s="299" t="s">
        <v>523</v>
      </c>
    </row>
    <row r="333" spans="1:10" x14ac:dyDescent="0.25">
      <c r="A333" s="263" t="s">
        <v>3236</v>
      </c>
      <c r="B333" s="299" t="s">
        <v>523</v>
      </c>
      <c r="C333" s="299" t="s">
        <v>552</v>
      </c>
      <c r="D333" s="299" t="s">
        <v>523</v>
      </c>
      <c r="E333" s="299" t="s">
        <v>523</v>
      </c>
      <c r="F333" s="299" t="s">
        <v>523</v>
      </c>
      <c r="G333" s="299" t="s">
        <v>523</v>
      </c>
      <c r="H333" s="299" t="s">
        <v>523</v>
      </c>
      <c r="I333" s="299" t="s">
        <v>523</v>
      </c>
      <c r="J333" s="299" t="s">
        <v>523</v>
      </c>
    </row>
    <row r="334" spans="1:10" x14ac:dyDescent="0.25">
      <c r="A334" s="263" t="s">
        <v>3237</v>
      </c>
      <c r="B334" s="299">
        <v>453674.0166266</v>
      </c>
      <c r="C334" s="299" t="s">
        <v>552</v>
      </c>
      <c r="D334" s="299">
        <v>97.735736802039924</v>
      </c>
      <c r="E334" s="299">
        <v>270.00000000000006</v>
      </c>
      <c r="F334" s="299">
        <v>3.6</v>
      </c>
      <c r="G334" s="299">
        <v>44340.16428294166</v>
      </c>
      <c r="H334" s="299">
        <v>122.49198448918202</v>
      </c>
      <c r="I334" s="299">
        <v>1.63322645985576</v>
      </c>
      <c r="J334" s="299" t="s">
        <v>494</v>
      </c>
    </row>
    <row r="335" spans="1:10" x14ac:dyDescent="0.25">
      <c r="A335" s="267" t="s">
        <v>598</v>
      </c>
      <c r="B335" s="299">
        <v>7122906.3888648106</v>
      </c>
      <c r="C335" s="299" t="s">
        <v>552</v>
      </c>
      <c r="D335" s="300" t="s">
        <v>189</v>
      </c>
      <c r="E335" s="300" t="s">
        <v>189</v>
      </c>
      <c r="F335" s="300" t="s">
        <v>189</v>
      </c>
      <c r="G335" s="299">
        <v>358897.51072027022</v>
      </c>
      <c r="H335" s="299">
        <v>162.20807697148538</v>
      </c>
      <c r="I335" s="299">
        <v>2.9373316220328798</v>
      </c>
      <c r="J335" s="299" t="s">
        <v>556</v>
      </c>
    </row>
    <row r="336" spans="1:10" x14ac:dyDescent="0.25">
      <c r="A336" s="268" t="s">
        <v>599</v>
      </c>
      <c r="B336" s="299">
        <v>7122906.3888648106</v>
      </c>
      <c r="C336" s="299" t="s">
        <v>552</v>
      </c>
      <c r="D336" s="300" t="s">
        <v>189</v>
      </c>
      <c r="E336" s="300" t="s">
        <v>189</v>
      </c>
      <c r="F336" s="300" t="s">
        <v>189</v>
      </c>
      <c r="G336" s="299">
        <v>358897.51072027022</v>
      </c>
      <c r="H336" s="299">
        <v>162.20807697148538</v>
      </c>
      <c r="I336" s="299">
        <v>2.9373316220328798</v>
      </c>
      <c r="J336" s="299" t="s">
        <v>556</v>
      </c>
    </row>
    <row r="337" spans="1:10" x14ac:dyDescent="0.25">
      <c r="A337" s="274" t="s">
        <v>559</v>
      </c>
      <c r="B337" s="301">
        <v>1441653.2392910132</v>
      </c>
      <c r="C337" s="299" t="s">
        <v>552</v>
      </c>
      <c r="D337" s="299">
        <v>66.495636541257568</v>
      </c>
      <c r="E337" s="299">
        <v>9.5</v>
      </c>
      <c r="F337" s="299">
        <v>0.56999999999999995</v>
      </c>
      <c r="G337" s="301">
        <v>95863.649818421836</v>
      </c>
      <c r="H337" s="301">
        <v>13.695705773264629</v>
      </c>
      <c r="I337" s="301">
        <v>0.82174234639587995</v>
      </c>
      <c r="J337" s="301" t="s">
        <v>494</v>
      </c>
    </row>
    <row r="338" spans="1:10" x14ac:dyDescent="0.25">
      <c r="A338" s="274" t="s">
        <v>560</v>
      </c>
      <c r="B338" s="301">
        <v>8899.3961168497008</v>
      </c>
      <c r="C338" s="299" t="s">
        <v>552</v>
      </c>
      <c r="D338" s="299">
        <v>90.484267022339282</v>
      </c>
      <c r="E338" s="299">
        <v>284.99999999999949</v>
      </c>
      <c r="F338" s="299">
        <v>1.4249999999999099</v>
      </c>
      <c r="G338" s="301">
        <v>805.25533457459767</v>
      </c>
      <c r="H338" s="301">
        <v>2.5363278933021598</v>
      </c>
      <c r="I338" s="301">
        <v>1.2681639466510001E-2</v>
      </c>
      <c r="J338" s="301" t="s">
        <v>494</v>
      </c>
    </row>
    <row r="339" spans="1:10" x14ac:dyDescent="0.25">
      <c r="A339" s="274" t="s">
        <v>561</v>
      </c>
      <c r="B339" s="301">
        <v>5218679.7368303481</v>
      </c>
      <c r="C339" s="299" t="s">
        <v>552</v>
      </c>
      <c r="D339" s="299">
        <v>50.248073994006518</v>
      </c>
      <c r="E339" s="299">
        <v>4.5</v>
      </c>
      <c r="F339" s="299">
        <v>0.09</v>
      </c>
      <c r="G339" s="301">
        <v>262228.6055672738</v>
      </c>
      <c r="H339" s="301">
        <v>23.484058815736571</v>
      </c>
      <c r="I339" s="301">
        <v>0.46968117631473</v>
      </c>
      <c r="J339" s="301" t="s">
        <v>494</v>
      </c>
    </row>
    <row r="340" spans="1:10" x14ac:dyDescent="0.25">
      <c r="A340" s="274" t="s">
        <v>562</v>
      </c>
      <c r="B340" s="301" t="s">
        <v>523</v>
      </c>
      <c r="C340" s="299" t="s">
        <v>552</v>
      </c>
      <c r="D340" s="299" t="s">
        <v>523</v>
      </c>
      <c r="E340" s="299" t="s">
        <v>523</v>
      </c>
      <c r="F340" s="299" t="s">
        <v>523</v>
      </c>
      <c r="G340" s="301" t="s">
        <v>523</v>
      </c>
      <c r="H340" s="301" t="s">
        <v>523</v>
      </c>
      <c r="I340" s="301" t="s">
        <v>523</v>
      </c>
      <c r="J340" s="301" t="s">
        <v>523</v>
      </c>
    </row>
    <row r="341" spans="1:10" x14ac:dyDescent="0.25">
      <c r="A341" s="274" t="s">
        <v>563</v>
      </c>
      <c r="B341" s="301" t="s">
        <v>523</v>
      </c>
      <c r="C341" s="299" t="s">
        <v>552</v>
      </c>
      <c r="D341" s="299" t="s">
        <v>523</v>
      </c>
      <c r="E341" s="299" t="s">
        <v>523</v>
      </c>
      <c r="F341" s="299" t="s">
        <v>523</v>
      </c>
      <c r="G341" s="301" t="s">
        <v>523</v>
      </c>
      <c r="H341" s="301" t="s">
        <v>523</v>
      </c>
      <c r="I341" s="301" t="s">
        <v>523</v>
      </c>
      <c r="J341" s="301" t="s">
        <v>523</v>
      </c>
    </row>
    <row r="342" spans="1:10" x14ac:dyDescent="0.25">
      <c r="A342" s="274" t="s">
        <v>92</v>
      </c>
      <c r="B342" s="301">
        <v>453674.0166266</v>
      </c>
      <c r="C342" s="299" t="s">
        <v>552</v>
      </c>
      <c r="D342" s="299">
        <v>97.735736802039924</v>
      </c>
      <c r="E342" s="299">
        <v>270.00000000000006</v>
      </c>
      <c r="F342" s="299">
        <v>3.6</v>
      </c>
      <c r="G342" s="301">
        <v>44340.16428294166</v>
      </c>
      <c r="H342" s="301">
        <v>122.49198448918202</v>
      </c>
      <c r="I342" s="301">
        <v>1.63322645985576</v>
      </c>
      <c r="J342" s="301" t="s">
        <v>494</v>
      </c>
    </row>
    <row r="343" spans="1:10" x14ac:dyDescent="0.25">
      <c r="A343" s="276" t="s">
        <v>513</v>
      </c>
      <c r="B343" s="299">
        <v>4114.8315249317002</v>
      </c>
      <c r="C343" s="299" t="s">
        <v>552</v>
      </c>
      <c r="D343" s="300" t="s">
        <v>189</v>
      </c>
      <c r="E343" s="300" t="s">
        <v>189</v>
      </c>
      <c r="F343" s="300" t="s">
        <v>189</v>
      </c>
      <c r="G343" s="299">
        <v>257.90976890459297</v>
      </c>
      <c r="H343" s="299">
        <v>1.300499353749E-2</v>
      </c>
      <c r="I343" s="299">
        <v>1.87845249299E-3</v>
      </c>
      <c r="J343" s="299" t="s">
        <v>556</v>
      </c>
    </row>
    <row r="344" spans="1:10" x14ac:dyDescent="0.25">
      <c r="A344" s="263" t="s">
        <v>553</v>
      </c>
      <c r="B344" s="299">
        <v>17.3116495903528</v>
      </c>
      <c r="C344" s="299" t="s">
        <v>552</v>
      </c>
      <c r="D344" s="299">
        <v>74.659973794072144</v>
      </c>
      <c r="E344" s="299">
        <v>3.14261395692282</v>
      </c>
      <c r="F344" s="299">
        <v>2.75514054400566</v>
      </c>
      <c r="G344" s="299">
        <v>1.2924873047479</v>
      </c>
      <c r="H344" s="299">
        <v>5.4403831620000003E-5</v>
      </c>
      <c r="I344" s="299">
        <v>4.7696027669999998E-5</v>
      </c>
      <c r="J344" s="299" t="s">
        <v>494</v>
      </c>
    </row>
    <row r="345" spans="1:10" x14ac:dyDescent="0.25">
      <c r="A345" s="263" t="s">
        <v>554</v>
      </c>
      <c r="B345" s="299">
        <v>1127.7841994410535</v>
      </c>
      <c r="C345" s="299" t="s">
        <v>552</v>
      </c>
      <c r="D345" s="299">
        <v>89.645233903118736</v>
      </c>
      <c r="E345" s="299">
        <v>9.4999999999999893</v>
      </c>
      <c r="F345" s="299">
        <v>1.4249999999969001</v>
      </c>
      <c r="G345" s="299">
        <v>101.10047835113475</v>
      </c>
      <c r="H345" s="299">
        <v>1.071394989469E-2</v>
      </c>
      <c r="I345" s="299">
        <v>1.6070924842E-3</v>
      </c>
      <c r="J345" s="299" t="s">
        <v>494</v>
      </c>
    </row>
    <row r="346" spans="1:10" x14ac:dyDescent="0.25">
      <c r="A346" s="263" t="s">
        <v>555</v>
      </c>
      <c r="B346" s="299">
        <v>2969.7356759002942</v>
      </c>
      <c r="C346" s="299" t="s">
        <v>552</v>
      </c>
      <c r="D346" s="299">
        <v>52.367220594999388</v>
      </c>
      <c r="E346" s="299">
        <v>0.75314440585758002</v>
      </c>
      <c r="F346" s="299">
        <v>7.5314440586429998E-2</v>
      </c>
      <c r="G346" s="299">
        <v>155.51680324871032</v>
      </c>
      <c r="H346" s="299">
        <v>2.2366398111799998E-3</v>
      </c>
      <c r="I346" s="299">
        <v>2.2366398112E-4</v>
      </c>
      <c r="J346" s="299" t="s">
        <v>494</v>
      </c>
    </row>
    <row r="347" spans="1:10" x14ac:dyDescent="0.25">
      <c r="A347" s="263" t="s">
        <v>3235</v>
      </c>
      <c r="B347" s="299" t="s">
        <v>523</v>
      </c>
      <c r="C347" s="299" t="s">
        <v>552</v>
      </c>
      <c r="D347" s="299" t="s">
        <v>523</v>
      </c>
      <c r="E347" s="299" t="s">
        <v>523</v>
      </c>
      <c r="F347" s="299" t="s">
        <v>523</v>
      </c>
      <c r="G347" s="299" t="s">
        <v>523</v>
      </c>
      <c r="H347" s="299" t="s">
        <v>523</v>
      </c>
      <c r="I347" s="299" t="s">
        <v>523</v>
      </c>
      <c r="J347" s="299" t="s">
        <v>523</v>
      </c>
    </row>
    <row r="348" spans="1:10" x14ac:dyDescent="0.25">
      <c r="A348" s="263" t="s">
        <v>3236</v>
      </c>
      <c r="B348" s="299" t="s">
        <v>523</v>
      </c>
      <c r="C348" s="299" t="s">
        <v>552</v>
      </c>
      <c r="D348" s="299" t="s">
        <v>523</v>
      </c>
      <c r="E348" s="299" t="s">
        <v>523</v>
      </c>
      <c r="F348" s="299" t="s">
        <v>523</v>
      </c>
      <c r="G348" s="299" t="s">
        <v>523</v>
      </c>
      <c r="H348" s="299" t="s">
        <v>523</v>
      </c>
      <c r="I348" s="299" t="s">
        <v>523</v>
      </c>
      <c r="J348" s="299" t="s">
        <v>523</v>
      </c>
    </row>
    <row r="349" spans="1:10" x14ac:dyDescent="0.25">
      <c r="A349" s="263" t="s">
        <v>3237</v>
      </c>
      <c r="B349" s="299" t="s">
        <v>496</v>
      </c>
      <c r="C349" s="299" t="s">
        <v>552</v>
      </c>
      <c r="D349" s="299" t="s">
        <v>528</v>
      </c>
      <c r="E349" s="299" t="s">
        <v>494</v>
      </c>
      <c r="F349" s="299" t="s">
        <v>494</v>
      </c>
      <c r="G349" s="299" t="s">
        <v>496</v>
      </c>
      <c r="H349" s="299" t="s">
        <v>494</v>
      </c>
      <c r="I349" s="299" t="s">
        <v>494</v>
      </c>
      <c r="J349" s="299" t="s">
        <v>494</v>
      </c>
    </row>
    <row r="350" spans="1:10" x14ac:dyDescent="0.25">
      <c r="A350" s="270" t="s">
        <v>600</v>
      </c>
      <c r="B350" s="299">
        <v>4114.8315249317002</v>
      </c>
      <c r="C350" s="299" t="s">
        <v>552</v>
      </c>
      <c r="D350" s="300" t="s">
        <v>189</v>
      </c>
      <c r="E350" s="300" t="s">
        <v>189</v>
      </c>
      <c r="F350" s="300" t="s">
        <v>189</v>
      </c>
      <c r="G350" s="299">
        <v>257.90976890459297</v>
      </c>
      <c r="H350" s="299">
        <v>1.300499353749E-2</v>
      </c>
      <c r="I350" s="299">
        <v>1.87845249299E-3</v>
      </c>
      <c r="J350" s="299" t="s">
        <v>556</v>
      </c>
    </row>
    <row r="351" spans="1:10" x14ac:dyDescent="0.25">
      <c r="A351" s="263" t="s">
        <v>553</v>
      </c>
      <c r="B351" s="301">
        <v>17.3116495903528</v>
      </c>
      <c r="C351" s="299" t="s">
        <v>552</v>
      </c>
      <c r="D351" s="299">
        <v>74.659973794072144</v>
      </c>
      <c r="E351" s="299">
        <v>3.14261395692282</v>
      </c>
      <c r="F351" s="299">
        <v>2.75514054400566</v>
      </c>
      <c r="G351" s="301">
        <v>1.2924873047479</v>
      </c>
      <c r="H351" s="301">
        <v>5.4403831620000003E-5</v>
      </c>
      <c r="I351" s="301">
        <v>4.7696027669999998E-5</v>
      </c>
      <c r="J351" s="301" t="s">
        <v>494</v>
      </c>
    </row>
    <row r="352" spans="1:10" x14ac:dyDescent="0.25">
      <c r="A352" s="263" t="s">
        <v>554</v>
      </c>
      <c r="B352" s="301">
        <v>1127.7841994410535</v>
      </c>
      <c r="C352" s="299" t="s">
        <v>552</v>
      </c>
      <c r="D352" s="299">
        <v>89.645233903118736</v>
      </c>
      <c r="E352" s="299">
        <v>9.4999999999999893</v>
      </c>
      <c r="F352" s="299">
        <v>1.4249999999969001</v>
      </c>
      <c r="G352" s="301">
        <v>101.10047835113475</v>
      </c>
      <c r="H352" s="301">
        <v>1.071394989469E-2</v>
      </c>
      <c r="I352" s="301">
        <v>1.6070924842E-3</v>
      </c>
      <c r="J352" s="301" t="s">
        <v>494</v>
      </c>
    </row>
    <row r="353" spans="1:10" x14ac:dyDescent="0.25">
      <c r="A353" s="263" t="s">
        <v>555</v>
      </c>
      <c r="B353" s="301">
        <v>2969.7356759002942</v>
      </c>
      <c r="C353" s="299" t="s">
        <v>552</v>
      </c>
      <c r="D353" s="299">
        <v>52.367220594999388</v>
      </c>
      <c r="E353" s="299">
        <v>0.75314440585758002</v>
      </c>
      <c r="F353" s="299">
        <v>7.5314440586429998E-2</v>
      </c>
      <c r="G353" s="301">
        <v>155.51680324871032</v>
      </c>
      <c r="H353" s="301">
        <v>2.2366398111799998E-3</v>
      </c>
      <c r="I353" s="301">
        <v>2.2366398112E-4</v>
      </c>
      <c r="J353" s="301" t="s">
        <v>494</v>
      </c>
    </row>
    <row r="354" spans="1:10" x14ac:dyDescent="0.25">
      <c r="A354" s="263" t="s">
        <v>3235</v>
      </c>
      <c r="B354" s="301" t="s">
        <v>523</v>
      </c>
      <c r="C354" s="299" t="s">
        <v>552</v>
      </c>
      <c r="D354" s="299" t="s">
        <v>523</v>
      </c>
      <c r="E354" s="299" t="s">
        <v>523</v>
      </c>
      <c r="F354" s="299" t="s">
        <v>523</v>
      </c>
      <c r="G354" s="301" t="s">
        <v>523</v>
      </c>
      <c r="H354" s="301" t="s">
        <v>523</v>
      </c>
      <c r="I354" s="301" t="s">
        <v>523</v>
      </c>
      <c r="J354" s="301" t="s">
        <v>523</v>
      </c>
    </row>
    <row r="355" spans="1:10" x14ac:dyDescent="0.25">
      <c r="A355" s="263" t="s">
        <v>3236</v>
      </c>
      <c r="B355" s="301" t="s">
        <v>523</v>
      </c>
      <c r="C355" s="299" t="s">
        <v>552</v>
      </c>
      <c r="D355" s="299" t="s">
        <v>523</v>
      </c>
      <c r="E355" s="299" t="s">
        <v>523</v>
      </c>
      <c r="F355" s="299" t="s">
        <v>523</v>
      </c>
      <c r="G355" s="301" t="s">
        <v>523</v>
      </c>
      <c r="H355" s="301" t="s">
        <v>523</v>
      </c>
      <c r="I355" s="301" t="s">
        <v>523</v>
      </c>
      <c r="J355" s="301" t="s">
        <v>523</v>
      </c>
    </row>
    <row r="356" spans="1:10" x14ac:dyDescent="0.25">
      <c r="A356" s="263" t="s">
        <v>3237</v>
      </c>
      <c r="B356" s="301" t="s">
        <v>496</v>
      </c>
      <c r="C356" s="299" t="s">
        <v>552</v>
      </c>
      <c r="D356" s="299" t="s">
        <v>528</v>
      </c>
      <c r="E356" s="299" t="s">
        <v>494</v>
      </c>
      <c r="F356" s="299" t="s">
        <v>494</v>
      </c>
      <c r="G356" s="301" t="s">
        <v>496</v>
      </c>
      <c r="H356" s="301" t="s">
        <v>494</v>
      </c>
      <c r="I356" s="301" t="s">
        <v>494</v>
      </c>
      <c r="J356" s="301" t="s">
        <v>494</v>
      </c>
    </row>
    <row r="357" spans="1:10" x14ac:dyDescent="0.25">
      <c r="A357" s="270" t="s">
        <v>601</v>
      </c>
      <c r="B357" s="299" t="s">
        <v>568</v>
      </c>
      <c r="C357" s="299" t="s">
        <v>552</v>
      </c>
      <c r="D357" s="300" t="s">
        <v>189</v>
      </c>
      <c r="E357" s="300" t="s">
        <v>189</v>
      </c>
      <c r="F357" s="300" t="s">
        <v>189</v>
      </c>
      <c r="G357" s="299" t="s">
        <v>568</v>
      </c>
      <c r="H357" s="299" t="s">
        <v>3129</v>
      </c>
      <c r="I357" s="299" t="s">
        <v>3129</v>
      </c>
      <c r="J357" s="300" t="s">
        <v>189</v>
      </c>
    </row>
    <row r="358" spans="1:10" x14ac:dyDescent="0.25">
      <c r="A358" s="263" t="s">
        <v>576</v>
      </c>
      <c r="B358" s="301" t="s">
        <v>496</v>
      </c>
      <c r="C358" s="299" t="s">
        <v>552</v>
      </c>
      <c r="D358" s="299" t="s">
        <v>496</v>
      </c>
      <c r="E358" s="299" t="s">
        <v>496</v>
      </c>
      <c r="F358" s="299" t="s">
        <v>496</v>
      </c>
      <c r="G358" s="301" t="s">
        <v>496</v>
      </c>
      <c r="H358" s="301" t="s">
        <v>496</v>
      </c>
      <c r="I358" s="301" t="s">
        <v>496</v>
      </c>
      <c r="J358" s="300" t="s">
        <v>189</v>
      </c>
    </row>
    <row r="359" spans="1:10" x14ac:dyDescent="0.25">
      <c r="A359" s="263" t="s">
        <v>577</v>
      </c>
      <c r="B359" s="301" t="s">
        <v>496</v>
      </c>
      <c r="C359" s="299" t="s">
        <v>552</v>
      </c>
      <c r="D359" s="299" t="s">
        <v>496</v>
      </c>
      <c r="E359" s="299" t="s">
        <v>496</v>
      </c>
      <c r="F359" s="299" t="s">
        <v>496</v>
      </c>
      <c r="G359" s="301" t="s">
        <v>496</v>
      </c>
      <c r="H359" s="301" t="s">
        <v>496</v>
      </c>
      <c r="I359" s="301" t="s">
        <v>496</v>
      </c>
      <c r="J359" s="300" t="s">
        <v>189</v>
      </c>
    </row>
    <row r="360" spans="1:10" x14ac:dyDescent="0.25">
      <c r="A360" s="263" t="s">
        <v>578</v>
      </c>
      <c r="B360" s="301" t="s">
        <v>496</v>
      </c>
      <c r="C360" s="299" t="s">
        <v>552</v>
      </c>
      <c r="D360" s="299" t="s">
        <v>496</v>
      </c>
      <c r="E360" s="299" t="s">
        <v>496</v>
      </c>
      <c r="F360" s="299" t="s">
        <v>496</v>
      </c>
      <c r="G360" s="301" t="s">
        <v>496</v>
      </c>
      <c r="H360" s="301" t="s">
        <v>496</v>
      </c>
      <c r="I360" s="301" t="s">
        <v>496</v>
      </c>
      <c r="J360" s="300" t="s">
        <v>189</v>
      </c>
    </row>
    <row r="361" spans="1:10" x14ac:dyDescent="0.25">
      <c r="A361" s="263" t="s">
        <v>3246</v>
      </c>
      <c r="B361" s="299" t="s">
        <v>496</v>
      </c>
      <c r="C361" s="299" t="s">
        <v>552</v>
      </c>
      <c r="D361" s="300" t="s">
        <v>189</v>
      </c>
      <c r="E361" s="300" t="s">
        <v>189</v>
      </c>
      <c r="F361" s="300" t="s">
        <v>189</v>
      </c>
      <c r="G361" s="299" t="s">
        <v>496</v>
      </c>
      <c r="H361" s="299" t="s">
        <v>523</v>
      </c>
      <c r="I361" s="299" t="s">
        <v>523</v>
      </c>
      <c r="J361" s="300" t="s">
        <v>189</v>
      </c>
    </row>
    <row r="362" spans="1:10" x14ac:dyDescent="0.25">
      <c r="A362" s="263" t="s">
        <v>555</v>
      </c>
      <c r="B362" s="301" t="s">
        <v>496</v>
      </c>
      <c r="C362" s="299" t="s">
        <v>552</v>
      </c>
      <c r="D362" s="299" t="s">
        <v>496</v>
      </c>
      <c r="E362" s="299" t="s">
        <v>496</v>
      </c>
      <c r="F362" s="299" t="s">
        <v>496</v>
      </c>
      <c r="G362" s="301" t="s">
        <v>496</v>
      </c>
      <c r="H362" s="301" t="s">
        <v>496</v>
      </c>
      <c r="I362" s="301" t="s">
        <v>496</v>
      </c>
      <c r="J362" s="300" t="s">
        <v>189</v>
      </c>
    </row>
    <row r="363" spans="1:10" x14ac:dyDescent="0.25">
      <c r="A363" s="263" t="s">
        <v>3237</v>
      </c>
      <c r="B363" s="301" t="s">
        <v>496</v>
      </c>
      <c r="C363" s="299" t="s">
        <v>552</v>
      </c>
      <c r="D363" s="299" t="s">
        <v>496</v>
      </c>
      <c r="E363" s="299" t="s">
        <v>494</v>
      </c>
      <c r="F363" s="299" t="s">
        <v>494</v>
      </c>
      <c r="G363" s="301" t="s">
        <v>496</v>
      </c>
      <c r="H363" s="301" t="s">
        <v>494</v>
      </c>
      <c r="I363" s="301" t="s">
        <v>494</v>
      </c>
      <c r="J363" s="300" t="s">
        <v>189</v>
      </c>
    </row>
    <row r="364" spans="1:10" x14ac:dyDescent="0.25">
      <c r="A364" s="263" t="s">
        <v>3247</v>
      </c>
      <c r="B364" s="299" t="s">
        <v>523</v>
      </c>
      <c r="C364" s="299" t="s">
        <v>552</v>
      </c>
      <c r="D364" s="300" t="s">
        <v>189</v>
      </c>
      <c r="E364" s="300" t="s">
        <v>189</v>
      </c>
      <c r="F364" s="300" t="s">
        <v>189</v>
      </c>
      <c r="G364" s="299" t="s">
        <v>523</v>
      </c>
      <c r="H364" s="299" t="s">
        <v>523</v>
      </c>
      <c r="I364" s="299" t="s">
        <v>523</v>
      </c>
      <c r="J364" s="300" t="s">
        <v>189</v>
      </c>
    </row>
    <row r="365" spans="1:10" x14ac:dyDescent="0.25">
      <c r="A365" s="270" t="s">
        <v>602</v>
      </c>
      <c r="B365" s="299" t="s">
        <v>568</v>
      </c>
      <c r="C365" s="299" t="s">
        <v>552</v>
      </c>
      <c r="D365" s="300" t="s">
        <v>189</v>
      </c>
      <c r="E365" s="300" t="s">
        <v>189</v>
      </c>
      <c r="F365" s="300" t="s">
        <v>189</v>
      </c>
      <c r="G365" s="299" t="s">
        <v>568</v>
      </c>
      <c r="H365" s="299" t="s">
        <v>3129</v>
      </c>
      <c r="I365" s="299" t="s">
        <v>3129</v>
      </c>
      <c r="J365" s="300" t="s">
        <v>189</v>
      </c>
    </row>
    <row r="366" spans="1:10" x14ac:dyDescent="0.25">
      <c r="A366" s="263" t="s">
        <v>590</v>
      </c>
      <c r="B366" s="301" t="s">
        <v>496</v>
      </c>
      <c r="C366" s="299" t="s">
        <v>552</v>
      </c>
      <c r="D366" s="299" t="s">
        <v>496</v>
      </c>
      <c r="E366" s="299" t="s">
        <v>496</v>
      </c>
      <c r="F366" s="299" t="s">
        <v>496</v>
      </c>
      <c r="G366" s="301" t="s">
        <v>496</v>
      </c>
      <c r="H366" s="301" t="s">
        <v>496</v>
      </c>
      <c r="I366" s="301" t="s">
        <v>496</v>
      </c>
      <c r="J366" s="300" t="s">
        <v>189</v>
      </c>
    </row>
    <row r="367" spans="1:10" x14ac:dyDescent="0.25">
      <c r="A367" s="263" t="s">
        <v>591</v>
      </c>
      <c r="B367" s="301" t="s">
        <v>496</v>
      </c>
      <c r="C367" s="299" t="s">
        <v>552</v>
      </c>
      <c r="D367" s="299" t="s">
        <v>496</v>
      </c>
      <c r="E367" s="299" t="s">
        <v>496</v>
      </c>
      <c r="F367" s="299" t="s">
        <v>496</v>
      </c>
      <c r="G367" s="301" t="s">
        <v>496</v>
      </c>
      <c r="H367" s="301" t="s">
        <v>496</v>
      </c>
      <c r="I367" s="301" t="s">
        <v>496</v>
      </c>
      <c r="J367" s="300" t="s">
        <v>189</v>
      </c>
    </row>
    <row r="368" spans="1:10" x14ac:dyDescent="0.25">
      <c r="A368" s="263" t="s">
        <v>576</v>
      </c>
      <c r="B368" s="301" t="s">
        <v>496</v>
      </c>
      <c r="C368" s="299" t="s">
        <v>552</v>
      </c>
      <c r="D368" s="299" t="s">
        <v>496</v>
      </c>
      <c r="E368" s="299" t="s">
        <v>496</v>
      </c>
      <c r="F368" s="299" t="s">
        <v>496</v>
      </c>
      <c r="G368" s="301" t="s">
        <v>496</v>
      </c>
      <c r="H368" s="301" t="s">
        <v>496</v>
      </c>
      <c r="I368" s="301" t="s">
        <v>496</v>
      </c>
      <c r="J368" s="300" t="s">
        <v>189</v>
      </c>
    </row>
    <row r="369" spans="1:10" x14ac:dyDescent="0.25">
      <c r="A369" s="263" t="s">
        <v>3251</v>
      </c>
      <c r="B369" s="299" t="s">
        <v>496</v>
      </c>
      <c r="C369" s="299" t="s">
        <v>552</v>
      </c>
      <c r="D369" s="300" t="s">
        <v>189</v>
      </c>
      <c r="E369" s="300" t="s">
        <v>189</v>
      </c>
      <c r="F369" s="300" t="s">
        <v>189</v>
      </c>
      <c r="G369" s="299" t="s">
        <v>496</v>
      </c>
      <c r="H369" s="299" t="s">
        <v>496</v>
      </c>
      <c r="I369" s="299" t="s">
        <v>496</v>
      </c>
      <c r="J369" s="300" t="s">
        <v>189</v>
      </c>
    </row>
    <row r="370" spans="1:10" x14ac:dyDescent="0.25">
      <c r="A370" s="263" t="s">
        <v>555</v>
      </c>
      <c r="B370" s="301" t="s">
        <v>496</v>
      </c>
      <c r="C370" s="299" t="s">
        <v>552</v>
      </c>
      <c r="D370" s="299" t="s">
        <v>496</v>
      </c>
      <c r="E370" s="299" t="s">
        <v>496</v>
      </c>
      <c r="F370" s="299" t="s">
        <v>496</v>
      </c>
      <c r="G370" s="301" t="s">
        <v>496</v>
      </c>
      <c r="H370" s="301" t="s">
        <v>496</v>
      </c>
      <c r="I370" s="301" t="s">
        <v>496</v>
      </c>
      <c r="J370" s="300" t="s">
        <v>189</v>
      </c>
    </row>
    <row r="371" spans="1:10" x14ac:dyDescent="0.25">
      <c r="A371" s="263" t="s">
        <v>3237</v>
      </c>
      <c r="B371" s="301" t="s">
        <v>496</v>
      </c>
      <c r="C371" s="299" t="s">
        <v>552</v>
      </c>
      <c r="D371" s="299" t="s">
        <v>496</v>
      </c>
      <c r="E371" s="299" t="s">
        <v>494</v>
      </c>
      <c r="F371" s="299" t="s">
        <v>494</v>
      </c>
      <c r="G371" s="301" t="s">
        <v>496</v>
      </c>
      <c r="H371" s="301" t="s">
        <v>494</v>
      </c>
      <c r="I371" s="301" t="s">
        <v>494</v>
      </c>
      <c r="J371" s="300" t="s">
        <v>189</v>
      </c>
    </row>
    <row r="372" spans="1:10" x14ac:dyDescent="0.25">
      <c r="A372" s="263" t="s">
        <v>3252</v>
      </c>
      <c r="B372" s="299" t="s">
        <v>523</v>
      </c>
      <c r="C372" s="299" t="s">
        <v>552</v>
      </c>
      <c r="D372" s="300" t="s">
        <v>189</v>
      </c>
      <c r="E372" s="300" t="s">
        <v>189</v>
      </c>
      <c r="F372" s="300" t="s">
        <v>189</v>
      </c>
      <c r="G372" s="299" t="s">
        <v>523</v>
      </c>
      <c r="H372" s="299" t="s">
        <v>523</v>
      </c>
      <c r="I372" s="299" t="s">
        <v>523</v>
      </c>
      <c r="J372" s="300" t="s">
        <v>189</v>
      </c>
    </row>
    <row r="373" spans="1:10" x14ac:dyDescent="0.25">
      <c r="A373" s="55" t="s">
        <v>603</v>
      </c>
      <c r="B373" s="299">
        <v>7178206.5629088432</v>
      </c>
      <c r="C373" s="299" t="s">
        <v>552</v>
      </c>
      <c r="D373" s="300" t="s">
        <v>189</v>
      </c>
      <c r="E373" s="300" t="s">
        <v>189</v>
      </c>
      <c r="F373" s="300" t="s">
        <v>189</v>
      </c>
      <c r="G373" s="299">
        <v>226133.22271687587</v>
      </c>
      <c r="H373" s="299">
        <v>4.1196270916394298</v>
      </c>
      <c r="I373" s="299">
        <v>2.5601844175807398</v>
      </c>
      <c r="J373" s="299" t="s">
        <v>556</v>
      </c>
    </row>
    <row r="374" spans="1:10" x14ac:dyDescent="0.25">
      <c r="A374" s="56" t="s">
        <v>604</v>
      </c>
      <c r="B374" s="299">
        <v>6789839.4054550147</v>
      </c>
      <c r="C374" s="299" t="s">
        <v>552</v>
      </c>
      <c r="D374" s="300" t="s">
        <v>189</v>
      </c>
      <c r="E374" s="300" t="s">
        <v>189</v>
      </c>
      <c r="F374" s="300" t="s">
        <v>189</v>
      </c>
      <c r="G374" s="299">
        <v>198086.65897924625</v>
      </c>
      <c r="H374" s="299">
        <v>3.6313603130694299</v>
      </c>
      <c r="I374" s="299">
        <v>1.7785747835824199</v>
      </c>
      <c r="J374" s="299" t="s">
        <v>556</v>
      </c>
    </row>
    <row r="375" spans="1:10" x14ac:dyDescent="0.25">
      <c r="A375" s="267" t="s">
        <v>605</v>
      </c>
      <c r="B375" s="299">
        <v>300563.24352238874</v>
      </c>
      <c r="C375" s="299" t="s">
        <v>552</v>
      </c>
      <c r="D375" s="300" t="s">
        <v>189</v>
      </c>
      <c r="E375" s="300" t="s">
        <v>189</v>
      </c>
      <c r="F375" s="300" t="s">
        <v>189</v>
      </c>
      <c r="G375" s="299">
        <v>13282.915919456782</v>
      </c>
      <c r="H375" s="299">
        <v>5.1948184495699996E-3</v>
      </c>
      <c r="I375" s="299">
        <v>1.29867598133739</v>
      </c>
      <c r="J375" s="299" t="s">
        <v>556</v>
      </c>
    </row>
    <row r="376" spans="1:10" x14ac:dyDescent="0.25">
      <c r="A376" s="268" t="s">
        <v>559</v>
      </c>
      <c r="B376" s="301" t="s">
        <v>494</v>
      </c>
      <c r="C376" s="299" t="s">
        <v>552</v>
      </c>
      <c r="D376" s="299" t="s">
        <v>494</v>
      </c>
      <c r="E376" s="299" t="s">
        <v>494</v>
      </c>
      <c r="F376" s="299" t="s">
        <v>494</v>
      </c>
      <c r="G376" s="301" t="s">
        <v>494</v>
      </c>
      <c r="H376" s="301" t="s">
        <v>494</v>
      </c>
      <c r="I376" s="301" t="s">
        <v>494</v>
      </c>
      <c r="J376" s="301" t="s">
        <v>494</v>
      </c>
    </row>
    <row r="377" spans="1:10" x14ac:dyDescent="0.25">
      <c r="A377" s="268" t="s">
        <v>560</v>
      </c>
      <c r="B377" s="301" t="s">
        <v>494</v>
      </c>
      <c r="C377" s="299" t="s">
        <v>552</v>
      </c>
      <c r="D377" s="299" t="s">
        <v>494</v>
      </c>
      <c r="E377" s="299" t="s">
        <v>494</v>
      </c>
      <c r="F377" s="299" t="s">
        <v>494</v>
      </c>
      <c r="G377" s="301" t="s">
        <v>494</v>
      </c>
      <c r="H377" s="301" t="s">
        <v>494</v>
      </c>
      <c r="I377" s="301" t="s">
        <v>494</v>
      </c>
      <c r="J377" s="301" t="s">
        <v>494</v>
      </c>
    </row>
    <row r="378" spans="1:10" x14ac:dyDescent="0.25">
      <c r="A378" s="268" t="s">
        <v>561</v>
      </c>
      <c r="B378" s="301" t="s">
        <v>494</v>
      </c>
      <c r="C378" s="299" t="s">
        <v>552</v>
      </c>
      <c r="D378" s="299" t="s">
        <v>494</v>
      </c>
      <c r="E378" s="299" t="s">
        <v>494</v>
      </c>
      <c r="F378" s="299" t="s">
        <v>494</v>
      </c>
      <c r="G378" s="301" t="s">
        <v>494</v>
      </c>
      <c r="H378" s="301" t="s">
        <v>494</v>
      </c>
      <c r="I378" s="301" t="s">
        <v>494</v>
      </c>
      <c r="J378" s="301" t="s">
        <v>494</v>
      </c>
    </row>
    <row r="379" spans="1:10" x14ac:dyDescent="0.25">
      <c r="A379" s="268" t="s">
        <v>562</v>
      </c>
      <c r="B379" s="301">
        <v>300563.24352238874</v>
      </c>
      <c r="C379" s="299" t="s">
        <v>552</v>
      </c>
      <c r="D379" s="299">
        <v>44.193414217222298</v>
      </c>
      <c r="E379" s="299">
        <v>1.7283611890430001E-2</v>
      </c>
      <c r="F379" s="299">
        <v>4.3208077146021804</v>
      </c>
      <c r="G379" s="301">
        <v>13282.915919456782</v>
      </c>
      <c r="H379" s="301">
        <v>5.1948184495699996E-3</v>
      </c>
      <c r="I379" s="301">
        <v>1.29867598133739</v>
      </c>
      <c r="J379" s="301" t="s">
        <v>494</v>
      </c>
    </row>
    <row r="380" spans="1:10" x14ac:dyDescent="0.25">
      <c r="A380" s="268" t="s">
        <v>563</v>
      </c>
      <c r="B380" s="301" t="s">
        <v>523</v>
      </c>
      <c r="C380" s="299" t="s">
        <v>552</v>
      </c>
      <c r="D380" s="299" t="s">
        <v>523</v>
      </c>
      <c r="E380" s="299" t="s">
        <v>523</v>
      </c>
      <c r="F380" s="299" t="s">
        <v>523</v>
      </c>
      <c r="G380" s="301" t="s">
        <v>523</v>
      </c>
      <c r="H380" s="301" t="s">
        <v>523</v>
      </c>
      <c r="I380" s="301" t="s">
        <v>523</v>
      </c>
      <c r="J380" s="301" t="s">
        <v>523</v>
      </c>
    </row>
    <row r="381" spans="1:10" x14ac:dyDescent="0.25">
      <c r="A381" s="268" t="s">
        <v>92</v>
      </c>
      <c r="B381" s="301" t="s">
        <v>494</v>
      </c>
      <c r="C381" s="299" t="s">
        <v>552</v>
      </c>
      <c r="D381" s="299" t="s">
        <v>494</v>
      </c>
      <c r="E381" s="299" t="s">
        <v>494</v>
      </c>
      <c r="F381" s="299" t="s">
        <v>494</v>
      </c>
      <c r="G381" s="301" t="s">
        <v>494</v>
      </c>
      <c r="H381" s="301" t="s">
        <v>494</v>
      </c>
      <c r="I381" s="301" t="s">
        <v>494</v>
      </c>
      <c r="J381" s="301" t="s">
        <v>494</v>
      </c>
    </row>
    <row r="382" spans="1:10" x14ac:dyDescent="0.25">
      <c r="A382" s="267" t="s">
        <v>606</v>
      </c>
      <c r="B382" s="299">
        <v>811798.30166600703</v>
      </c>
      <c r="C382" s="299" t="s">
        <v>552</v>
      </c>
      <c r="D382" s="300" t="s">
        <v>189</v>
      </c>
      <c r="E382" s="300" t="s">
        <v>189</v>
      </c>
      <c r="F382" s="300" t="s">
        <v>189</v>
      </c>
      <c r="G382" s="299">
        <v>63474.462414260372</v>
      </c>
      <c r="H382" s="299">
        <v>3.62616549461986</v>
      </c>
      <c r="I382" s="299">
        <v>0.47989880224503001</v>
      </c>
      <c r="J382" s="299" t="s">
        <v>556</v>
      </c>
    </row>
    <row r="383" spans="1:10" x14ac:dyDescent="0.25">
      <c r="A383" s="268" t="s">
        <v>559</v>
      </c>
      <c r="B383" s="301">
        <v>751642.169400585</v>
      </c>
      <c r="C383" s="299" t="s">
        <v>552</v>
      </c>
      <c r="D383" s="299">
        <v>78.722669403891274</v>
      </c>
      <c r="E383" s="299">
        <v>4.75</v>
      </c>
      <c r="F383" s="299">
        <v>0.56999999999999995</v>
      </c>
      <c r="G383" s="301">
        <v>59171.278011745897</v>
      </c>
      <c r="H383" s="301">
        <v>3.5703003046527799</v>
      </c>
      <c r="I383" s="301">
        <v>0.42843603655833001</v>
      </c>
      <c r="J383" s="301" t="s">
        <v>494</v>
      </c>
    </row>
    <row r="384" spans="1:10" x14ac:dyDescent="0.25">
      <c r="A384" s="268" t="s">
        <v>560</v>
      </c>
      <c r="B384" s="301">
        <v>34493.418563901811</v>
      </c>
      <c r="C384" s="299" t="s">
        <v>552</v>
      </c>
      <c r="D384" s="299">
        <v>87.369782150481583</v>
      </c>
      <c r="E384" s="299">
        <v>0.95000000000009999</v>
      </c>
      <c r="F384" s="299">
        <v>1.425</v>
      </c>
      <c r="G384" s="301">
        <v>3013.6824655534788</v>
      </c>
      <c r="H384" s="301">
        <v>3.2768747635709999E-2</v>
      </c>
      <c r="I384" s="301">
        <v>4.9153121453560003E-2</v>
      </c>
      <c r="J384" s="301" t="s">
        <v>494</v>
      </c>
    </row>
    <row r="385" spans="1:10" x14ac:dyDescent="0.25">
      <c r="A385" s="268" t="s">
        <v>561</v>
      </c>
      <c r="B385" s="301">
        <v>25662.713701520213</v>
      </c>
      <c r="C385" s="299" t="s">
        <v>552</v>
      </c>
      <c r="D385" s="299">
        <v>50.248073994006532</v>
      </c>
      <c r="E385" s="299">
        <v>0.90000000000006997</v>
      </c>
      <c r="F385" s="299">
        <v>9.0000000000119998E-2</v>
      </c>
      <c r="G385" s="301">
        <v>1289.5019369609929</v>
      </c>
      <c r="H385" s="301">
        <v>2.3096442331369999E-2</v>
      </c>
      <c r="I385" s="301">
        <v>2.3096442331399999E-3</v>
      </c>
      <c r="J385" s="301" t="s">
        <v>494</v>
      </c>
    </row>
    <row r="386" spans="1:10" x14ac:dyDescent="0.25">
      <c r="A386" s="268" t="s">
        <v>562</v>
      </c>
      <c r="B386" s="301" t="s">
        <v>523</v>
      </c>
      <c r="C386" s="299" t="s">
        <v>552</v>
      </c>
      <c r="D386" s="299" t="s">
        <v>523</v>
      </c>
      <c r="E386" s="299" t="s">
        <v>523</v>
      </c>
      <c r="F386" s="299" t="s">
        <v>523</v>
      </c>
      <c r="G386" s="301" t="s">
        <v>523</v>
      </c>
      <c r="H386" s="301" t="s">
        <v>523</v>
      </c>
      <c r="I386" s="301" t="s">
        <v>523</v>
      </c>
      <c r="J386" s="301" t="s">
        <v>523</v>
      </c>
    </row>
    <row r="387" spans="1:10" x14ac:dyDescent="0.25">
      <c r="A387" s="268" t="s">
        <v>563</v>
      </c>
      <c r="B387" s="301" t="s">
        <v>523</v>
      </c>
      <c r="C387" s="299" t="s">
        <v>552</v>
      </c>
      <c r="D387" s="299" t="s">
        <v>523</v>
      </c>
      <c r="E387" s="299" t="s">
        <v>523</v>
      </c>
      <c r="F387" s="299" t="s">
        <v>523</v>
      </c>
      <c r="G387" s="301" t="s">
        <v>523</v>
      </c>
      <c r="H387" s="301" t="s">
        <v>523</v>
      </c>
      <c r="I387" s="301" t="s">
        <v>523</v>
      </c>
      <c r="J387" s="301" t="s">
        <v>523</v>
      </c>
    </row>
    <row r="388" spans="1:10" x14ac:dyDescent="0.25">
      <c r="A388" s="268" t="s">
        <v>92</v>
      </c>
      <c r="B388" s="301" t="s">
        <v>521</v>
      </c>
      <c r="C388" s="299" t="s">
        <v>552</v>
      </c>
      <c r="D388" s="299" t="s">
        <v>517</v>
      </c>
      <c r="E388" s="299" t="s">
        <v>521</v>
      </c>
      <c r="F388" s="299" t="s">
        <v>521</v>
      </c>
      <c r="G388" s="301" t="s">
        <v>521</v>
      </c>
      <c r="H388" s="301" t="s">
        <v>521</v>
      </c>
      <c r="I388" s="301" t="s">
        <v>521</v>
      </c>
      <c r="J388" s="301" t="s">
        <v>494</v>
      </c>
    </row>
    <row r="389" spans="1:10" x14ac:dyDescent="0.25">
      <c r="A389" s="267" t="s">
        <v>607</v>
      </c>
      <c r="B389" s="299">
        <v>5677477.8602666184</v>
      </c>
      <c r="C389" s="299" t="s">
        <v>552</v>
      </c>
      <c r="D389" s="300" t="s">
        <v>189</v>
      </c>
      <c r="E389" s="300" t="s">
        <v>189</v>
      </c>
      <c r="F389" s="300" t="s">
        <v>189</v>
      </c>
      <c r="G389" s="299">
        <v>121329.28064552911</v>
      </c>
      <c r="H389" s="299" t="s">
        <v>556</v>
      </c>
      <c r="I389" s="299" t="s">
        <v>556</v>
      </c>
      <c r="J389" s="299" t="s">
        <v>556</v>
      </c>
    </row>
    <row r="390" spans="1:10" x14ac:dyDescent="0.25">
      <c r="A390" s="268" t="s">
        <v>559</v>
      </c>
      <c r="B390" s="301">
        <v>5122279.9912827471</v>
      </c>
      <c r="C390" s="299" t="s">
        <v>552</v>
      </c>
      <c r="D390" s="299">
        <v>19.402931317907768</v>
      </c>
      <c r="E390" s="299" t="s">
        <v>494</v>
      </c>
      <c r="F390" s="299" t="s">
        <v>494</v>
      </c>
      <c r="G390" s="301">
        <v>99387.246861952342</v>
      </c>
      <c r="H390" s="301" t="s">
        <v>494</v>
      </c>
      <c r="I390" s="301" t="s">
        <v>494</v>
      </c>
      <c r="J390" s="301" t="s">
        <v>494</v>
      </c>
    </row>
    <row r="391" spans="1:10" x14ac:dyDescent="0.25">
      <c r="A391" s="268" t="s">
        <v>560</v>
      </c>
      <c r="B391" s="301">
        <v>208587.74337946158</v>
      </c>
      <c r="C391" s="299" t="s">
        <v>552</v>
      </c>
      <c r="D391" s="299">
        <v>70.948187124442754</v>
      </c>
      <c r="E391" s="299" t="s">
        <v>494</v>
      </c>
      <c r="F391" s="299" t="s">
        <v>494</v>
      </c>
      <c r="G391" s="301">
        <v>14798.922249151285</v>
      </c>
      <c r="H391" s="301" t="s">
        <v>494</v>
      </c>
      <c r="I391" s="301" t="s">
        <v>494</v>
      </c>
      <c r="J391" s="301" t="s">
        <v>494</v>
      </c>
    </row>
    <row r="392" spans="1:10" x14ac:dyDescent="0.25">
      <c r="A392" s="268" t="s">
        <v>561</v>
      </c>
      <c r="B392" s="301">
        <v>346610.12560441019</v>
      </c>
      <c r="C392" s="299" t="s">
        <v>552</v>
      </c>
      <c r="D392" s="299">
        <v>20.608490654938318</v>
      </c>
      <c r="E392" s="299" t="s">
        <v>494</v>
      </c>
      <c r="F392" s="299" t="s">
        <v>494</v>
      </c>
      <c r="G392" s="301">
        <v>7143.1115344254831</v>
      </c>
      <c r="H392" s="301" t="s">
        <v>494</v>
      </c>
      <c r="I392" s="301" t="s">
        <v>494</v>
      </c>
      <c r="J392" s="301" t="s">
        <v>494</v>
      </c>
    </row>
    <row r="393" spans="1:10" x14ac:dyDescent="0.25">
      <c r="A393" s="268" t="s">
        <v>562</v>
      </c>
      <c r="B393" s="301" t="s">
        <v>523</v>
      </c>
      <c r="C393" s="299" t="s">
        <v>552</v>
      </c>
      <c r="D393" s="299" t="s">
        <v>523</v>
      </c>
      <c r="E393" s="299" t="s">
        <v>523</v>
      </c>
      <c r="F393" s="299" t="s">
        <v>523</v>
      </c>
      <c r="G393" s="301" t="s">
        <v>523</v>
      </c>
      <c r="H393" s="301" t="s">
        <v>523</v>
      </c>
      <c r="I393" s="301" t="s">
        <v>523</v>
      </c>
      <c r="J393" s="301" t="s">
        <v>523</v>
      </c>
    </row>
    <row r="394" spans="1:10" x14ac:dyDescent="0.25">
      <c r="A394" s="268" t="s">
        <v>563</v>
      </c>
      <c r="B394" s="301" t="s">
        <v>523</v>
      </c>
      <c r="C394" s="299" t="s">
        <v>552</v>
      </c>
      <c r="D394" s="299" t="s">
        <v>523</v>
      </c>
      <c r="E394" s="299" t="s">
        <v>523</v>
      </c>
      <c r="F394" s="299" t="s">
        <v>523</v>
      </c>
      <c r="G394" s="301" t="s">
        <v>523</v>
      </c>
      <c r="H394" s="301" t="s">
        <v>523</v>
      </c>
      <c r="I394" s="301" t="s">
        <v>523</v>
      </c>
      <c r="J394" s="301" t="s">
        <v>523</v>
      </c>
    </row>
    <row r="395" spans="1:10" x14ac:dyDescent="0.25">
      <c r="A395" s="268" t="s">
        <v>92</v>
      </c>
      <c r="B395" s="301" t="s">
        <v>494</v>
      </c>
      <c r="C395" s="299" t="s">
        <v>552</v>
      </c>
      <c r="D395" s="299" t="s">
        <v>494</v>
      </c>
      <c r="E395" s="299" t="s">
        <v>494</v>
      </c>
      <c r="F395" s="299" t="s">
        <v>494</v>
      </c>
      <c r="G395" s="301" t="s">
        <v>494</v>
      </c>
      <c r="H395" s="301" t="s">
        <v>494</v>
      </c>
      <c r="I395" s="301" t="s">
        <v>494</v>
      </c>
      <c r="J395" s="301" t="s">
        <v>494</v>
      </c>
    </row>
    <row r="396" spans="1:10" x14ac:dyDescent="0.25">
      <c r="A396" s="56" t="s">
        <v>608</v>
      </c>
      <c r="B396" s="299">
        <v>388367.15745382814</v>
      </c>
      <c r="C396" s="299" t="s">
        <v>552</v>
      </c>
      <c r="D396" s="300" t="s">
        <v>189</v>
      </c>
      <c r="E396" s="300" t="s">
        <v>189</v>
      </c>
      <c r="F396" s="300" t="s">
        <v>189</v>
      </c>
      <c r="G396" s="299">
        <v>28046.5637376296</v>
      </c>
      <c r="H396" s="299">
        <v>0.48826677857</v>
      </c>
      <c r="I396" s="299">
        <v>0.78160963399831995</v>
      </c>
      <c r="J396" s="300" t="s">
        <v>189</v>
      </c>
    </row>
    <row r="397" spans="1:10" x14ac:dyDescent="0.25">
      <c r="A397" s="267" t="s">
        <v>609</v>
      </c>
      <c r="B397" s="299">
        <v>388367.15745382814</v>
      </c>
      <c r="C397" s="299" t="s">
        <v>552</v>
      </c>
      <c r="D397" s="300" t="s">
        <v>189</v>
      </c>
      <c r="E397" s="300" t="s">
        <v>189</v>
      </c>
      <c r="F397" s="300" t="s">
        <v>189</v>
      </c>
      <c r="G397" s="299">
        <v>28046.5637376296</v>
      </c>
      <c r="H397" s="299">
        <v>0.48826677857</v>
      </c>
      <c r="I397" s="299">
        <v>0.78160963399831995</v>
      </c>
      <c r="J397" s="300" t="s">
        <v>189</v>
      </c>
    </row>
    <row r="398" spans="1:10" x14ac:dyDescent="0.25">
      <c r="A398" s="268" t="s">
        <v>559</v>
      </c>
      <c r="B398" s="301">
        <v>388367.15745382814</v>
      </c>
      <c r="C398" s="299" t="s">
        <v>552</v>
      </c>
      <c r="D398" s="299">
        <v>72.216620791277833</v>
      </c>
      <c r="E398" s="299">
        <v>1.2572298383084799</v>
      </c>
      <c r="F398" s="299">
        <v>2.0125533763529999</v>
      </c>
      <c r="G398" s="301">
        <v>28046.5637376296</v>
      </c>
      <c r="H398" s="301">
        <v>0.48826677857</v>
      </c>
      <c r="I398" s="301">
        <v>0.78160963399831995</v>
      </c>
      <c r="J398" s="300" t="s">
        <v>189</v>
      </c>
    </row>
    <row r="399" spans="1:10" x14ac:dyDescent="0.25">
      <c r="A399" s="268" t="s">
        <v>560</v>
      </c>
      <c r="B399" s="301" t="s">
        <v>523</v>
      </c>
      <c r="C399" s="299" t="s">
        <v>552</v>
      </c>
      <c r="D399" s="299" t="s">
        <v>523</v>
      </c>
      <c r="E399" s="299" t="s">
        <v>523</v>
      </c>
      <c r="F399" s="299" t="s">
        <v>523</v>
      </c>
      <c r="G399" s="301" t="s">
        <v>523</v>
      </c>
      <c r="H399" s="301" t="s">
        <v>523</v>
      </c>
      <c r="I399" s="301" t="s">
        <v>523</v>
      </c>
      <c r="J399" s="300" t="s">
        <v>189</v>
      </c>
    </row>
    <row r="400" spans="1:10" x14ac:dyDescent="0.25">
      <c r="A400" s="268" t="s">
        <v>561</v>
      </c>
      <c r="B400" s="301" t="s">
        <v>523</v>
      </c>
      <c r="C400" s="299" t="s">
        <v>552</v>
      </c>
      <c r="D400" s="299" t="s">
        <v>523</v>
      </c>
      <c r="E400" s="299" t="s">
        <v>523</v>
      </c>
      <c r="F400" s="299" t="s">
        <v>523</v>
      </c>
      <c r="G400" s="301" t="s">
        <v>523</v>
      </c>
      <c r="H400" s="301" t="s">
        <v>523</v>
      </c>
      <c r="I400" s="301" t="s">
        <v>523</v>
      </c>
      <c r="J400" s="300" t="s">
        <v>189</v>
      </c>
    </row>
    <row r="401" spans="1:13" x14ac:dyDescent="0.25">
      <c r="A401" s="268" t="s">
        <v>562</v>
      </c>
      <c r="B401" s="301" t="s">
        <v>523</v>
      </c>
      <c r="C401" s="299" t="s">
        <v>552</v>
      </c>
      <c r="D401" s="299" t="s">
        <v>523</v>
      </c>
      <c r="E401" s="299" t="s">
        <v>523</v>
      </c>
      <c r="F401" s="299" t="s">
        <v>523</v>
      </c>
      <c r="G401" s="301" t="s">
        <v>523</v>
      </c>
      <c r="H401" s="301" t="s">
        <v>523</v>
      </c>
      <c r="I401" s="301" t="s">
        <v>523</v>
      </c>
      <c r="J401" s="300" t="s">
        <v>189</v>
      </c>
    </row>
    <row r="402" spans="1:13" x14ac:dyDescent="0.25">
      <c r="A402" s="268" t="s">
        <v>92</v>
      </c>
      <c r="B402" s="301" t="s">
        <v>523</v>
      </c>
      <c r="C402" s="299" t="s">
        <v>552</v>
      </c>
      <c r="D402" s="299" t="s">
        <v>523</v>
      </c>
      <c r="E402" s="299" t="s">
        <v>523</v>
      </c>
      <c r="F402" s="299" t="s">
        <v>523</v>
      </c>
      <c r="G402" s="301" t="s">
        <v>523</v>
      </c>
      <c r="H402" s="301" t="s">
        <v>523</v>
      </c>
      <c r="I402" s="301" t="s">
        <v>523</v>
      </c>
      <c r="J402" s="300" t="s">
        <v>189</v>
      </c>
    </row>
    <row r="403" spans="1:13" x14ac:dyDescent="0.25">
      <c r="A403" s="57" t="s">
        <v>610</v>
      </c>
      <c r="B403" s="302"/>
      <c r="C403" s="302"/>
      <c r="D403" s="302"/>
      <c r="E403" s="302"/>
      <c r="F403" s="302"/>
      <c r="G403" s="302"/>
      <c r="H403" s="302"/>
      <c r="I403" s="302"/>
      <c r="J403" s="302"/>
    </row>
    <row r="404" spans="1:13" x14ac:dyDescent="0.25">
      <c r="A404" s="58" t="s">
        <v>611</v>
      </c>
      <c r="B404" s="300" t="s">
        <v>189</v>
      </c>
      <c r="C404" s="300" t="s">
        <v>189</v>
      </c>
      <c r="D404" s="300" t="s">
        <v>189</v>
      </c>
      <c r="E404" s="300" t="s">
        <v>189</v>
      </c>
      <c r="F404" s="300" t="s">
        <v>189</v>
      </c>
      <c r="G404" s="300" t="s">
        <v>189</v>
      </c>
      <c r="H404" s="300" t="s">
        <v>189</v>
      </c>
      <c r="I404" s="300" t="s">
        <v>189</v>
      </c>
      <c r="J404" s="300" t="s">
        <v>189</v>
      </c>
    </row>
    <row r="405" spans="1:13" x14ac:dyDescent="0.25">
      <c r="A405" s="270" t="s">
        <v>3237</v>
      </c>
      <c r="B405" s="301" t="s">
        <v>494</v>
      </c>
      <c r="C405" s="299" t="s">
        <v>552</v>
      </c>
      <c r="D405" s="299" t="s">
        <v>494</v>
      </c>
      <c r="E405" s="299" t="s">
        <v>494</v>
      </c>
      <c r="F405" s="299" t="s">
        <v>494</v>
      </c>
      <c r="G405" s="301" t="s">
        <v>494</v>
      </c>
      <c r="H405" s="301" t="s">
        <v>494</v>
      </c>
      <c r="I405" s="301" t="s">
        <v>494</v>
      </c>
      <c r="J405" s="301" t="s">
        <v>494</v>
      </c>
    </row>
    <row r="406" spans="1:13" x14ac:dyDescent="0.25">
      <c r="A406" s="270" t="s">
        <v>3257</v>
      </c>
      <c r="B406" s="301" t="s">
        <v>494</v>
      </c>
      <c r="C406" s="299" t="s">
        <v>552</v>
      </c>
      <c r="D406" s="299" t="s">
        <v>494</v>
      </c>
      <c r="E406" s="299" t="s">
        <v>494</v>
      </c>
      <c r="F406" s="299" t="s">
        <v>494</v>
      </c>
      <c r="G406" s="301" t="s">
        <v>494</v>
      </c>
      <c r="H406" s="301" t="s">
        <v>494</v>
      </c>
      <c r="I406" s="301" t="s">
        <v>494</v>
      </c>
      <c r="J406" s="301" t="s">
        <v>494</v>
      </c>
    </row>
    <row r="408" spans="1:13" x14ac:dyDescent="0.25">
      <c r="A408" s="47" t="s">
        <v>612</v>
      </c>
      <c r="B408" s="59">
        <f>SUM(B216,B402)</f>
        <v>345378.91663054173</v>
      </c>
      <c r="C408" s="59">
        <f t="shared" ref="C408:J408" si="8">SUM(C216,C402)</f>
        <v>0</v>
      </c>
      <c r="D408" s="59">
        <f t="shared" si="8"/>
        <v>65.065035461819363</v>
      </c>
      <c r="E408" s="59">
        <f t="shared" si="8"/>
        <v>1.358677241335E-2</v>
      </c>
      <c r="F408" s="59">
        <f t="shared" si="8"/>
        <v>1.399403229176E-2</v>
      </c>
      <c r="G408" s="59">
        <f t="shared" si="8"/>
        <v>22472.091458330953</v>
      </c>
      <c r="H408" s="59">
        <f t="shared" si="8"/>
        <v>4.6925847366299997E-3</v>
      </c>
      <c r="I408" s="59">
        <f t="shared" si="8"/>
        <v>4.8332437122200001E-3</v>
      </c>
      <c r="J408" s="59">
        <f t="shared" si="8"/>
        <v>0</v>
      </c>
    </row>
    <row r="410" spans="1:13" ht="15.75" x14ac:dyDescent="0.25">
      <c r="A410" s="529" t="s">
        <v>613</v>
      </c>
      <c r="B410" s="529"/>
      <c r="C410" s="529"/>
      <c r="D410" s="529"/>
      <c r="E410" s="529"/>
      <c r="F410" s="529"/>
      <c r="G410" s="529"/>
      <c r="H410" s="205"/>
      <c r="I410" s="205"/>
      <c r="J410" s="205"/>
      <c r="K410" s="205"/>
      <c r="L410" s="205"/>
      <c r="M410" s="46" t="s">
        <v>478</v>
      </c>
    </row>
    <row r="411" spans="1:13" ht="15.75" x14ac:dyDescent="0.25">
      <c r="A411" s="200" t="s">
        <v>723</v>
      </c>
      <c r="B411" s="49"/>
      <c r="C411" s="49"/>
      <c r="D411" s="49"/>
      <c r="E411" s="49"/>
      <c r="F411" s="49"/>
      <c r="G411" s="49"/>
      <c r="H411" s="205"/>
      <c r="I411" s="205"/>
      <c r="J411" s="205"/>
      <c r="K411" s="205"/>
      <c r="L411" s="205"/>
      <c r="M411" s="46" t="s">
        <v>3402</v>
      </c>
    </row>
    <row r="412" spans="1:13" x14ac:dyDescent="0.25">
      <c r="A412" s="207"/>
      <c r="B412" s="205"/>
      <c r="C412" s="205"/>
      <c r="D412" s="205"/>
      <c r="E412" s="205"/>
      <c r="F412" s="205"/>
      <c r="G412" s="205"/>
      <c r="H412" s="205"/>
      <c r="I412" s="205"/>
      <c r="J412" s="205"/>
      <c r="K412" s="205"/>
      <c r="L412" s="206"/>
      <c r="M412" s="46" t="s">
        <v>479</v>
      </c>
    </row>
    <row r="413" spans="1:13" x14ac:dyDescent="0.25">
      <c r="A413" s="205"/>
      <c r="B413" s="205"/>
      <c r="C413" s="205"/>
      <c r="D413" s="205"/>
      <c r="E413" s="205"/>
      <c r="F413" s="205"/>
      <c r="G413" s="205"/>
      <c r="H413" s="205"/>
      <c r="I413" s="205"/>
      <c r="J413" s="205"/>
      <c r="K413" s="205"/>
      <c r="L413" s="205"/>
      <c r="M413" s="208"/>
    </row>
    <row r="414" spans="1:13" ht="38.25" x14ac:dyDescent="0.25">
      <c r="A414" s="209" t="s">
        <v>480</v>
      </c>
      <c r="B414" s="210" t="s">
        <v>481</v>
      </c>
      <c r="C414" s="211" t="s">
        <v>482</v>
      </c>
      <c r="D414" s="211" t="s">
        <v>483</v>
      </c>
      <c r="E414" s="212" t="s">
        <v>614</v>
      </c>
      <c r="F414" s="212" t="s">
        <v>615</v>
      </c>
      <c r="G414" s="213" t="s">
        <v>616</v>
      </c>
      <c r="H414" s="211" t="s">
        <v>617</v>
      </c>
      <c r="I414" s="60" t="s">
        <v>618</v>
      </c>
      <c r="J414" s="211" t="s">
        <v>619</v>
      </c>
      <c r="K414" s="212" t="s">
        <v>485</v>
      </c>
      <c r="L414" s="212" t="s">
        <v>486</v>
      </c>
      <c r="M414" s="214" t="s">
        <v>620</v>
      </c>
    </row>
    <row r="415" spans="1:13" ht="15.75" thickBot="1" x14ac:dyDescent="0.3">
      <c r="A415" s="215"/>
      <c r="B415" s="523" t="s">
        <v>488</v>
      </c>
      <c r="C415" s="523"/>
      <c r="D415" s="524"/>
      <c r="E415" s="522" t="s">
        <v>621</v>
      </c>
      <c r="F415" s="523"/>
      <c r="G415" s="524"/>
      <c r="H415" s="522" t="s">
        <v>488</v>
      </c>
      <c r="I415" s="530"/>
      <c r="J415" s="530"/>
      <c r="K415" s="530"/>
      <c r="L415" s="530"/>
      <c r="M415" s="531"/>
    </row>
    <row r="416" spans="1:13" ht="15.75" thickTop="1" x14ac:dyDescent="0.25">
      <c r="A416" s="216" t="s">
        <v>622</v>
      </c>
      <c r="B416" s="303">
        <v>194388.53120401071</v>
      </c>
      <c r="C416" s="303">
        <v>4.4228396639999996</v>
      </c>
      <c r="D416" s="303">
        <v>83.655309749766346</v>
      </c>
      <c r="E416" s="303">
        <v>120191.11711244726</v>
      </c>
      <c r="F416" s="303">
        <v>6716.3061943704279</v>
      </c>
      <c r="G416" s="303">
        <v>7230.4559117999988</v>
      </c>
      <c r="H416" s="303">
        <v>0.51771056610323996</v>
      </c>
      <c r="I416" s="303">
        <v>2.8530150025699998E-2</v>
      </c>
      <c r="J416" s="303">
        <v>572.16514495327442</v>
      </c>
      <c r="K416" s="303">
        <v>1557.1939910195872</v>
      </c>
      <c r="L416" s="303">
        <v>5849.2197121443369</v>
      </c>
      <c r="M416" s="303">
        <v>830.75987228203655</v>
      </c>
    </row>
    <row r="417" spans="1:13" x14ac:dyDescent="0.25">
      <c r="A417" s="217" t="s">
        <v>623</v>
      </c>
      <c r="B417" s="303">
        <v>70637.721174907623</v>
      </c>
      <c r="C417" s="300" t="s">
        <v>189</v>
      </c>
      <c r="D417" s="300" t="s">
        <v>189</v>
      </c>
      <c r="E417" s="300" t="s">
        <v>189</v>
      </c>
      <c r="F417" s="300" t="s">
        <v>189</v>
      </c>
      <c r="G417" s="300" t="s">
        <v>189</v>
      </c>
      <c r="H417" s="300" t="s">
        <v>189</v>
      </c>
      <c r="I417" s="300" t="s">
        <v>189</v>
      </c>
      <c r="J417" s="303" t="s">
        <v>494</v>
      </c>
      <c r="K417" s="303" t="s">
        <v>494</v>
      </c>
      <c r="L417" s="303" t="s">
        <v>494</v>
      </c>
      <c r="M417" s="303">
        <v>134.03649648504052</v>
      </c>
    </row>
    <row r="418" spans="1:13" x14ac:dyDescent="0.25">
      <c r="A418" s="279" t="s">
        <v>624</v>
      </c>
      <c r="B418" s="303">
        <v>46194.121028708993</v>
      </c>
      <c r="C418" s="300" t="s">
        <v>189</v>
      </c>
      <c r="D418" s="300" t="s">
        <v>189</v>
      </c>
      <c r="E418" s="300" t="s">
        <v>189</v>
      </c>
      <c r="F418" s="300" t="s">
        <v>189</v>
      </c>
      <c r="G418" s="300" t="s">
        <v>189</v>
      </c>
      <c r="H418" s="300" t="s">
        <v>189</v>
      </c>
      <c r="I418" s="300" t="s">
        <v>189</v>
      </c>
      <c r="J418" s="300" t="s">
        <v>189</v>
      </c>
      <c r="K418" s="300" t="s">
        <v>189</v>
      </c>
      <c r="L418" s="300" t="s">
        <v>189</v>
      </c>
      <c r="M418" s="301">
        <v>134.03649648504052</v>
      </c>
    </row>
    <row r="419" spans="1:13" x14ac:dyDescent="0.25">
      <c r="A419" s="279" t="s">
        <v>625</v>
      </c>
      <c r="B419" s="303">
        <v>14551.955897401811</v>
      </c>
      <c r="C419" s="300" t="s">
        <v>189</v>
      </c>
      <c r="D419" s="300" t="s">
        <v>189</v>
      </c>
      <c r="E419" s="300" t="s">
        <v>189</v>
      </c>
      <c r="F419" s="300" t="s">
        <v>189</v>
      </c>
      <c r="G419" s="300" t="s">
        <v>189</v>
      </c>
      <c r="H419" s="300" t="s">
        <v>189</v>
      </c>
      <c r="I419" s="300" t="s">
        <v>189</v>
      </c>
      <c r="J419" s="300" t="s">
        <v>189</v>
      </c>
      <c r="K419" s="300" t="s">
        <v>189</v>
      </c>
      <c r="L419" s="300" t="s">
        <v>189</v>
      </c>
      <c r="M419" s="300" t="s">
        <v>189</v>
      </c>
    </row>
    <row r="420" spans="1:13" x14ac:dyDescent="0.25">
      <c r="A420" s="279" t="s">
        <v>626</v>
      </c>
      <c r="B420" s="303">
        <v>2432.4049712060923</v>
      </c>
      <c r="C420" s="300" t="s">
        <v>189</v>
      </c>
      <c r="D420" s="300" t="s">
        <v>189</v>
      </c>
      <c r="E420" s="300" t="s">
        <v>189</v>
      </c>
      <c r="F420" s="300" t="s">
        <v>189</v>
      </c>
      <c r="G420" s="300" t="s">
        <v>189</v>
      </c>
      <c r="H420" s="300" t="s">
        <v>189</v>
      </c>
      <c r="I420" s="300" t="s">
        <v>189</v>
      </c>
      <c r="J420" s="300" t="s">
        <v>189</v>
      </c>
      <c r="K420" s="300" t="s">
        <v>189</v>
      </c>
      <c r="L420" s="300" t="s">
        <v>189</v>
      </c>
      <c r="M420" s="300" t="s">
        <v>189</v>
      </c>
    </row>
    <row r="421" spans="1:13" x14ac:dyDescent="0.25">
      <c r="A421" s="279" t="s">
        <v>627</v>
      </c>
      <c r="B421" s="303">
        <v>7459.2392775907283</v>
      </c>
      <c r="C421" s="300" t="s">
        <v>189</v>
      </c>
      <c r="D421" s="300" t="s">
        <v>189</v>
      </c>
      <c r="E421" s="300" t="s">
        <v>189</v>
      </c>
      <c r="F421" s="300" t="s">
        <v>189</v>
      </c>
      <c r="G421" s="300" t="s">
        <v>189</v>
      </c>
      <c r="H421" s="300" t="s">
        <v>189</v>
      </c>
      <c r="I421" s="300" t="s">
        <v>189</v>
      </c>
      <c r="J421" s="303" t="s">
        <v>494</v>
      </c>
      <c r="K421" s="303" t="s">
        <v>494</v>
      </c>
      <c r="L421" s="303" t="s">
        <v>494</v>
      </c>
      <c r="M421" s="303" t="s">
        <v>494</v>
      </c>
    </row>
    <row r="422" spans="1:13" x14ac:dyDescent="0.25">
      <c r="A422" s="218" t="s">
        <v>628</v>
      </c>
      <c r="B422" s="303">
        <v>46553.765996456706</v>
      </c>
      <c r="C422" s="303">
        <v>3.4620000000000002</v>
      </c>
      <c r="D422" s="303">
        <v>69.090317678675007</v>
      </c>
      <c r="E422" s="303">
        <v>20040.325102040817</v>
      </c>
      <c r="F422" s="303" t="s">
        <v>494</v>
      </c>
      <c r="G422" s="303" t="s">
        <v>494</v>
      </c>
      <c r="H422" s="303" t="s">
        <v>494</v>
      </c>
      <c r="I422" s="303" t="s">
        <v>494</v>
      </c>
      <c r="J422" s="303">
        <v>55.249069497127223</v>
      </c>
      <c r="K422" s="303">
        <v>188.72091220254887</v>
      </c>
      <c r="L422" s="303">
        <v>213.37603828081271</v>
      </c>
      <c r="M422" s="303">
        <v>228.15769905799976</v>
      </c>
    </row>
    <row r="423" spans="1:13" x14ac:dyDescent="0.25">
      <c r="A423" s="280" t="s">
        <v>629</v>
      </c>
      <c r="B423" s="303">
        <v>9177.0984327999995</v>
      </c>
      <c r="C423" s="303" t="s">
        <v>494</v>
      </c>
      <c r="D423" s="303" t="s">
        <v>494</v>
      </c>
      <c r="E423" s="300" t="s">
        <v>189</v>
      </c>
      <c r="F423" s="300" t="s">
        <v>189</v>
      </c>
      <c r="G423" s="300" t="s">
        <v>189</v>
      </c>
      <c r="H423" s="300" t="s">
        <v>189</v>
      </c>
      <c r="I423" s="300" t="s">
        <v>189</v>
      </c>
      <c r="J423" s="301" t="s">
        <v>496</v>
      </c>
      <c r="K423" s="301" t="s">
        <v>496</v>
      </c>
      <c r="L423" s="301" t="s">
        <v>496</v>
      </c>
      <c r="M423" s="301" t="s">
        <v>496</v>
      </c>
    </row>
    <row r="424" spans="1:13" x14ac:dyDescent="0.25">
      <c r="A424" s="279" t="s">
        <v>630</v>
      </c>
      <c r="B424" s="300" t="s">
        <v>189</v>
      </c>
      <c r="C424" s="300" t="s">
        <v>189</v>
      </c>
      <c r="D424" s="303">
        <v>37.974850892036372</v>
      </c>
      <c r="E424" s="300" t="s">
        <v>189</v>
      </c>
      <c r="F424" s="300" t="s">
        <v>189</v>
      </c>
      <c r="G424" s="300" t="s">
        <v>189</v>
      </c>
      <c r="H424" s="300" t="s">
        <v>189</v>
      </c>
      <c r="I424" s="300" t="s">
        <v>189</v>
      </c>
      <c r="J424" s="301" t="s">
        <v>496</v>
      </c>
      <c r="K424" s="300" t="s">
        <v>189</v>
      </c>
      <c r="L424" s="300" t="s">
        <v>189</v>
      </c>
      <c r="M424" s="300" t="s">
        <v>189</v>
      </c>
    </row>
    <row r="425" spans="1:13" x14ac:dyDescent="0.25">
      <c r="A425" s="279" t="s">
        <v>631</v>
      </c>
      <c r="B425" s="303" t="s">
        <v>494</v>
      </c>
      <c r="C425" s="300" t="s">
        <v>189</v>
      </c>
      <c r="D425" s="303">
        <v>23.960466786638641</v>
      </c>
      <c r="E425" s="300" t="s">
        <v>189</v>
      </c>
      <c r="F425" s="300" t="s">
        <v>189</v>
      </c>
      <c r="G425" s="300" t="s">
        <v>189</v>
      </c>
      <c r="H425" s="300" t="s">
        <v>189</v>
      </c>
      <c r="I425" s="300" t="s">
        <v>189</v>
      </c>
      <c r="J425" s="301" t="s">
        <v>496</v>
      </c>
      <c r="K425" s="301" t="s">
        <v>496</v>
      </c>
      <c r="L425" s="301" t="s">
        <v>496</v>
      </c>
      <c r="M425" s="300" t="s">
        <v>189</v>
      </c>
    </row>
    <row r="426" spans="1:13" x14ac:dyDescent="0.25">
      <c r="A426" s="279" t="s">
        <v>632</v>
      </c>
      <c r="B426" s="303" t="s">
        <v>517</v>
      </c>
      <c r="C426" s="300" t="s">
        <v>189</v>
      </c>
      <c r="D426" s="303">
        <v>7.1550000000000002</v>
      </c>
      <c r="E426" s="300" t="s">
        <v>189</v>
      </c>
      <c r="F426" s="300" t="s">
        <v>189</v>
      </c>
      <c r="G426" s="300" t="s">
        <v>189</v>
      </c>
      <c r="H426" s="300" t="s">
        <v>189</v>
      </c>
      <c r="I426" s="300" t="s">
        <v>189</v>
      </c>
      <c r="J426" s="300" t="s">
        <v>189</v>
      </c>
      <c r="K426" s="300" t="s">
        <v>189</v>
      </c>
      <c r="L426" s="301" t="s">
        <v>496</v>
      </c>
      <c r="M426" s="301" t="s">
        <v>496</v>
      </c>
    </row>
    <row r="427" spans="1:13" x14ac:dyDescent="0.25">
      <c r="A427" s="279" t="s">
        <v>633</v>
      </c>
      <c r="B427" s="303">
        <v>91.7</v>
      </c>
      <c r="C427" s="303">
        <v>0.40600000000000003</v>
      </c>
      <c r="D427" s="300" t="s">
        <v>189</v>
      </c>
      <c r="E427" s="300" t="s">
        <v>189</v>
      </c>
      <c r="F427" s="300" t="s">
        <v>189</v>
      </c>
      <c r="G427" s="300" t="s">
        <v>189</v>
      </c>
      <c r="H427" s="300" t="s">
        <v>189</v>
      </c>
      <c r="I427" s="300" t="s">
        <v>189</v>
      </c>
      <c r="J427" s="301" t="s">
        <v>496</v>
      </c>
      <c r="K427" s="301" t="s">
        <v>496</v>
      </c>
      <c r="L427" s="301" t="s">
        <v>496</v>
      </c>
      <c r="M427" s="301" t="s">
        <v>496</v>
      </c>
    </row>
    <row r="428" spans="1:13" x14ac:dyDescent="0.25">
      <c r="A428" s="279" t="s">
        <v>634</v>
      </c>
      <c r="B428" s="303">
        <v>1755.3999999999999</v>
      </c>
      <c r="C428" s="300" t="s">
        <v>189</v>
      </c>
      <c r="D428" s="300" t="s">
        <v>189</v>
      </c>
      <c r="E428" s="300" t="s">
        <v>189</v>
      </c>
      <c r="F428" s="300" t="s">
        <v>189</v>
      </c>
      <c r="G428" s="300" t="s">
        <v>189</v>
      </c>
      <c r="H428" s="300" t="s">
        <v>189</v>
      </c>
      <c r="I428" s="300" t="s">
        <v>189</v>
      </c>
      <c r="J428" s="300" t="s">
        <v>189</v>
      </c>
      <c r="K428" s="300" t="s">
        <v>189</v>
      </c>
      <c r="L428" s="300" t="s">
        <v>189</v>
      </c>
      <c r="M428" s="300" t="s">
        <v>189</v>
      </c>
    </row>
    <row r="429" spans="1:13" x14ac:dyDescent="0.25">
      <c r="A429" s="279" t="s">
        <v>635</v>
      </c>
      <c r="B429" s="303">
        <v>1655.306718597858</v>
      </c>
      <c r="C429" s="300" t="s">
        <v>189</v>
      </c>
      <c r="D429" s="300" t="s">
        <v>189</v>
      </c>
      <c r="E429" s="300" t="s">
        <v>189</v>
      </c>
      <c r="F429" s="300" t="s">
        <v>189</v>
      </c>
      <c r="G429" s="300" t="s">
        <v>189</v>
      </c>
      <c r="H429" s="300" t="s">
        <v>189</v>
      </c>
      <c r="I429" s="300" t="s">
        <v>189</v>
      </c>
      <c r="J429" s="300" t="s">
        <v>189</v>
      </c>
      <c r="K429" s="300" t="s">
        <v>189</v>
      </c>
      <c r="L429" s="300" t="s">
        <v>189</v>
      </c>
      <c r="M429" s="300" t="s">
        <v>189</v>
      </c>
    </row>
    <row r="430" spans="1:13" x14ac:dyDescent="0.25">
      <c r="A430" s="279" t="s">
        <v>636</v>
      </c>
      <c r="B430" s="303">
        <v>27383.218865213978</v>
      </c>
      <c r="C430" s="303">
        <v>3.056</v>
      </c>
      <c r="D430" s="300" t="s">
        <v>189</v>
      </c>
      <c r="E430" s="300" t="s">
        <v>189</v>
      </c>
      <c r="F430" s="300" t="s">
        <v>189</v>
      </c>
      <c r="G430" s="300" t="s">
        <v>189</v>
      </c>
      <c r="H430" s="300" t="s">
        <v>189</v>
      </c>
      <c r="I430" s="300" t="s">
        <v>189</v>
      </c>
      <c r="J430" s="301" t="s">
        <v>496</v>
      </c>
      <c r="K430" s="301" t="s">
        <v>496</v>
      </c>
      <c r="L430" s="301" t="s">
        <v>496</v>
      </c>
      <c r="M430" s="301" t="s">
        <v>496</v>
      </c>
    </row>
    <row r="431" spans="1:13" x14ac:dyDescent="0.25">
      <c r="A431" s="279" t="s">
        <v>637</v>
      </c>
      <c r="B431" s="300" t="s">
        <v>189</v>
      </c>
      <c r="C431" s="300" t="s">
        <v>189</v>
      </c>
      <c r="D431" s="300" t="s">
        <v>189</v>
      </c>
      <c r="E431" s="303">
        <v>20040.325102040817</v>
      </c>
      <c r="F431" s="303" t="s">
        <v>494</v>
      </c>
      <c r="G431" s="303" t="s">
        <v>494</v>
      </c>
      <c r="H431" s="303" t="s">
        <v>494</v>
      </c>
      <c r="I431" s="303" t="s">
        <v>494</v>
      </c>
      <c r="J431" s="300" t="s">
        <v>189</v>
      </c>
      <c r="K431" s="300" t="s">
        <v>189</v>
      </c>
      <c r="L431" s="300" t="s">
        <v>189</v>
      </c>
      <c r="M431" s="300" t="s">
        <v>189</v>
      </c>
    </row>
    <row r="432" spans="1:13" x14ac:dyDescent="0.25">
      <c r="A432" s="281" t="s">
        <v>3258</v>
      </c>
      <c r="B432" s="303">
        <v>6491.041979844872</v>
      </c>
      <c r="C432" s="303" t="s">
        <v>556</v>
      </c>
      <c r="D432" s="303" t="s">
        <v>494</v>
      </c>
      <c r="E432" s="303" t="s">
        <v>494</v>
      </c>
      <c r="F432" s="303" t="s">
        <v>494</v>
      </c>
      <c r="G432" s="303" t="s">
        <v>494</v>
      </c>
      <c r="H432" s="303" t="s">
        <v>494</v>
      </c>
      <c r="I432" s="303" t="s">
        <v>494</v>
      </c>
      <c r="J432" s="303">
        <v>55.249069497127223</v>
      </c>
      <c r="K432" s="303">
        <v>188.72091220254887</v>
      </c>
      <c r="L432" s="303">
        <v>213.37603828081271</v>
      </c>
      <c r="M432" s="303">
        <v>228.15769905799976</v>
      </c>
    </row>
    <row r="433" spans="1:13" x14ac:dyDescent="0.25">
      <c r="A433" s="217" t="s">
        <v>638</v>
      </c>
      <c r="B433" s="303">
        <v>77197.044032646372</v>
      </c>
      <c r="C433" s="303">
        <v>0.96083966399999998</v>
      </c>
      <c r="D433" s="303" t="s">
        <v>494</v>
      </c>
      <c r="E433" s="303" t="s">
        <v>556</v>
      </c>
      <c r="F433" s="303">
        <v>3439.7541856200496</v>
      </c>
      <c r="G433" s="303" t="s">
        <v>494</v>
      </c>
      <c r="H433" s="303">
        <v>0.12041830440901</v>
      </c>
      <c r="I433" s="303" t="s">
        <v>494</v>
      </c>
      <c r="J433" s="303">
        <v>60.032090854165958</v>
      </c>
      <c r="K433" s="303">
        <v>752.39490757758881</v>
      </c>
      <c r="L433" s="303">
        <v>44.874287061635293</v>
      </c>
      <c r="M433" s="303">
        <v>158.39225986800554</v>
      </c>
    </row>
    <row r="434" spans="1:13" x14ac:dyDescent="0.25">
      <c r="A434" s="279" t="s">
        <v>639</v>
      </c>
      <c r="B434" s="303">
        <v>70076.465574306625</v>
      </c>
      <c r="C434" s="303">
        <v>0.57413966400000005</v>
      </c>
      <c r="D434" s="300" t="s">
        <v>189</v>
      </c>
      <c r="E434" s="300" t="s">
        <v>189</v>
      </c>
      <c r="F434" s="300" t="s">
        <v>189</v>
      </c>
      <c r="G434" s="300" t="s">
        <v>189</v>
      </c>
      <c r="H434" s="300" t="s">
        <v>189</v>
      </c>
      <c r="I434" s="300" t="s">
        <v>189</v>
      </c>
      <c r="J434" s="301" t="s">
        <v>496</v>
      </c>
      <c r="K434" s="301" t="s">
        <v>496</v>
      </c>
      <c r="L434" s="301" t="s">
        <v>496</v>
      </c>
      <c r="M434" s="301" t="s">
        <v>496</v>
      </c>
    </row>
    <row r="435" spans="1:13" x14ac:dyDescent="0.25">
      <c r="A435" s="279" t="s">
        <v>640</v>
      </c>
      <c r="B435" s="303">
        <v>1391.9</v>
      </c>
      <c r="C435" s="303">
        <v>0.38669999999999999</v>
      </c>
      <c r="D435" s="300" t="s">
        <v>189</v>
      </c>
      <c r="E435" s="300" t="s">
        <v>189</v>
      </c>
      <c r="F435" s="300" t="s">
        <v>189</v>
      </c>
      <c r="G435" s="300" t="s">
        <v>189</v>
      </c>
      <c r="H435" s="300" t="s">
        <v>189</v>
      </c>
      <c r="I435" s="300" t="s">
        <v>189</v>
      </c>
      <c r="J435" s="301" t="s">
        <v>496</v>
      </c>
      <c r="K435" s="301" t="s">
        <v>496</v>
      </c>
      <c r="L435" s="301" t="s">
        <v>496</v>
      </c>
      <c r="M435" s="301" t="s">
        <v>496</v>
      </c>
    </row>
    <row r="436" spans="1:13" x14ac:dyDescent="0.25">
      <c r="A436" s="279" t="s">
        <v>641</v>
      </c>
      <c r="B436" s="303">
        <v>4142.0497045616085</v>
      </c>
      <c r="C436" s="300" t="s">
        <v>189</v>
      </c>
      <c r="D436" s="300" t="s">
        <v>189</v>
      </c>
      <c r="E436" s="300" t="s">
        <v>189</v>
      </c>
      <c r="F436" s="303">
        <v>3439.7541856200496</v>
      </c>
      <c r="G436" s="300" t="s">
        <v>189</v>
      </c>
      <c r="H436" s="303" t="s">
        <v>494</v>
      </c>
      <c r="I436" s="300" t="s">
        <v>189</v>
      </c>
      <c r="J436" s="301" t="s">
        <v>496</v>
      </c>
      <c r="K436" s="301" t="s">
        <v>496</v>
      </c>
      <c r="L436" s="301" t="s">
        <v>496</v>
      </c>
      <c r="M436" s="301" t="s">
        <v>496</v>
      </c>
    </row>
    <row r="437" spans="1:13" x14ac:dyDescent="0.25">
      <c r="A437" s="281" t="s">
        <v>642</v>
      </c>
      <c r="B437" s="303">
        <v>3.2962224463777599</v>
      </c>
      <c r="C437" s="300" t="s">
        <v>189</v>
      </c>
      <c r="D437" s="300" t="s">
        <v>189</v>
      </c>
      <c r="E437" s="303" t="s">
        <v>556</v>
      </c>
      <c r="F437" s="303" t="s">
        <v>494</v>
      </c>
      <c r="G437" s="303" t="s">
        <v>494</v>
      </c>
      <c r="H437" s="303">
        <v>0.12041830440901</v>
      </c>
      <c r="I437" s="300" t="s">
        <v>189</v>
      </c>
      <c r="J437" s="301" t="s">
        <v>496</v>
      </c>
      <c r="K437" s="301" t="s">
        <v>496</v>
      </c>
      <c r="L437" s="301" t="s">
        <v>496</v>
      </c>
      <c r="M437" s="301" t="s">
        <v>496</v>
      </c>
    </row>
    <row r="438" spans="1:13" x14ac:dyDescent="0.25">
      <c r="A438" s="282" t="s">
        <v>643</v>
      </c>
      <c r="B438" s="303">
        <v>553.25</v>
      </c>
      <c r="C438" s="300" t="s">
        <v>189</v>
      </c>
      <c r="D438" s="300" t="s">
        <v>189</v>
      </c>
      <c r="E438" s="300" t="s">
        <v>189</v>
      </c>
      <c r="F438" s="300" t="s">
        <v>189</v>
      </c>
      <c r="G438" s="300" t="s">
        <v>189</v>
      </c>
      <c r="H438" s="300" t="s">
        <v>189</v>
      </c>
      <c r="I438" s="300" t="s">
        <v>189</v>
      </c>
      <c r="J438" s="301" t="s">
        <v>496</v>
      </c>
      <c r="K438" s="301" t="s">
        <v>496</v>
      </c>
      <c r="L438" s="301" t="s">
        <v>496</v>
      </c>
      <c r="M438" s="301" t="s">
        <v>496</v>
      </c>
    </row>
    <row r="439" spans="1:13" x14ac:dyDescent="0.25">
      <c r="A439" s="282" t="s">
        <v>644</v>
      </c>
      <c r="B439" s="303">
        <v>1030.0825313317564</v>
      </c>
      <c r="C439" s="300" t="s">
        <v>189</v>
      </c>
      <c r="D439" s="300" t="s">
        <v>189</v>
      </c>
      <c r="E439" s="300" t="s">
        <v>189</v>
      </c>
      <c r="F439" s="300" t="s">
        <v>189</v>
      </c>
      <c r="G439" s="300" t="s">
        <v>189</v>
      </c>
      <c r="H439" s="300" t="s">
        <v>189</v>
      </c>
      <c r="I439" s="300" t="s">
        <v>189</v>
      </c>
      <c r="J439" s="301" t="s">
        <v>496</v>
      </c>
      <c r="K439" s="301" t="s">
        <v>496</v>
      </c>
      <c r="L439" s="301" t="s">
        <v>496</v>
      </c>
      <c r="M439" s="301" t="s">
        <v>496</v>
      </c>
    </row>
    <row r="440" spans="1:13" x14ac:dyDescent="0.25">
      <c r="A440" s="279" t="s">
        <v>3259</v>
      </c>
      <c r="B440" s="303" t="s">
        <v>494</v>
      </c>
      <c r="C440" s="303" t="s">
        <v>494</v>
      </c>
      <c r="D440" s="303" t="s">
        <v>494</v>
      </c>
      <c r="E440" s="303" t="s">
        <v>494</v>
      </c>
      <c r="F440" s="303" t="s">
        <v>494</v>
      </c>
      <c r="G440" s="303" t="s">
        <v>494</v>
      </c>
      <c r="H440" s="303" t="s">
        <v>494</v>
      </c>
      <c r="I440" s="303" t="s">
        <v>494</v>
      </c>
      <c r="J440" s="303">
        <v>60.032090854165958</v>
      </c>
      <c r="K440" s="303">
        <v>752.39490757758881</v>
      </c>
      <c r="L440" s="303">
        <v>44.874287061635293</v>
      </c>
      <c r="M440" s="303">
        <v>158.39225986800554</v>
      </c>
    </row>
    <row r="441" spans="1:13" x14ac:dyDescent="0.25">
      <c r="A441" s="283" t="s">
        <v>645</v>
      </c>
      <c r="B441" s="303" t="s">
        <v>496</v>
      </c>
      <c r="C441" s="303" t="s">
        <v>494</v>
      </c>
      <c r="D441" s="303" t="s">
        <v>494</v>
      </c>
      <c r="E441" s="300" t="s">
        <v>189</v>
      </c>
      <c r="F441" s="300" t="s">
        <v>189</v>
      </c>
      <c r="G441" s="300" t="s">
        <v>189</v>
      </c>
      <c r="H441" s="300" t="s">
        <v>189</v>
      </c>
      <c r="I441" s="300" t="s">
        <v>189</v>
      </c>
      <c r="J441" s="303" t="s">
        <v>494</v>
      </c>
      <c r="K441" s="303" t="s">
        <v>494</v>
      </c>
      <c r="L441" s="303" t="s">
        <v>494</v>
      </c>
      <c r="M441" s="303" t="s">
        <v>494</v>
      </c>
    </row>
    <row r="442" spans="1:13" x14ac:dyDescent="0.25">
      <c r="A442" s="284" t="s">
        <v>646</v>
      </c>
      <c r="B442" s="303" t="s">
        <v>496</v>
      </c>
      <c r="C442" s="303" t="s">
        <v>494</v>
      </c>
      <c r="D442" s="303" t="s">
        <v>494</v>
      </c>
      <c r="E442" s="300" t="s">
        <v>189</v>
      </c>
      <c r="F442" s="300" t="s">
        <v>189</v>
      </c>
      <c r="G442" s="300" t="s">
        <v>189</v>
      </c>
      <c r="H442" s="300" t="s">
        <v>189</v>
      </c>
      <c r="I442" s="300" t="s">
        <v>189</v>
      </c>
      <c r="J442" s="301" t="s">
        <v>494</v>
      </c>
      <c r="K442" s="301" t="s">
        <v>494</v>
      </c>
      <c r="L442" s="301" t="s">
        <v>494</v>
      </c>
      <c r="M442" s="301" t="s">
        <v>494</v>
      </c>
    </row>
    <row r="443" spans="1:13" x14ac:dyDescent="0.25">
      <c r="A443" s="284" t="s">
        <v>647</v>
      </c>
      <c r="B443" s="303" t="s">
        <v>496</v>
      </c>
      <c r="C443" s="303" t="s">
        <v>494</v>
      </c>
      <c r="D443" s="303" t="s">
        <v>494</v>
      </c>
      <c r="E443" s="300" t="s">
        <v>189</v>
      </c>
      <c r="F443" s="300" t="s">
        <v>189</v>
      </c>
      <c r="G443" s="300" t="s">
        <v>189</v>
      </c>
      <c r="H443" s="300" t="s">
        <v>189</v>
      </c>
      <c r="I443" s="300" t="s">
        <v>189</v>
      </c>
      <c r="J443" s="301" t="s">
        <v>494</v>
      </c>
      <c r="K443" s="301" t="s">
        <v>494</v>
      </c>
      <c r="L443" s="301" t="s">
        <v>494</v>
      </c>
      <c r="M443" s="301" t="s">
        <v>494</v>
      </c>
    </row>
    <row r="444" spans="1:13" x14ac:dyDescent="0.25">
      <c r="A444" s="285" t="s">
        <v>648</v>
      </c>
      <c r="B444" s="303" t="s">
        <v>496</v>
      </c>
      <c r="C444" s="303" t="s">
        <v>494</v>
      </c>
      <c r="D444" s="303" t="s">
        <v>494</v>
      </c>
      <c r="E444" s="300" t="s">
        <v>189</v>
      </c>
      <c r="F444" s="300" t="s">
        <v>189</v>
      </c>
      <c r="G444" s="300" t="s">
        <v>189</v>
      </c>
      <c r="H444" s="300" t="s">
        <v>189</v>
      </c>
      <c r="I444" s="300" t="s">
        <v>189</v>
      </c>
      <c r="J444" s="303" t="s">
        <v>494</v>
      </c>
      <c r="K444" s="303" t="s">
        <v>494</v>
      </c>
      <c r="L444" s="303" t="s">
        <v>494</v>
      </c>
      <c r="M444" s="303" t="s">
        <v>494</v>
      </c>
    </row>
    <row r="445" spans="1:13" x14ac:dyDescent="0.25">
      <c r="A445" s="286" t="s">
        <v>649</v>
      </c>
      <c r="B445" s="300" t="s">
        <v>189</v>
      </c>
      <c r="C445" s="300" t="s">
        <v>189</v>
      </c>
      <c r="D445" s="300" t="s">
        <v>189</v>
      </c>
      <c r="E445" s="303">
        <v>205.03642790644966</v>
      </c>
      <c r="F445" s="303">
        <v>3258.5392489035653</v>
      </c>
      <c r="G445" s="303" t="s">
        <v>593</v>
      </c>
      <c r="H445" s="303">
        <v>3.1103247907929999E-2</v>
      </c>
      <c r="I445" s="303">
        <v>2.8530150025699998E-2</v>
      </c>
      <c r="J445" s="300" t="s">
        <v>189</v>
      </c>
      <c r="K445" s="300" t="s">
        <v>189</v>
      </c>
      <c r="L445" s="300" t="s">
        <v>189</v>
      </c>
      <c r="M445" s="300" t="s">
        <v>189</v>
      </c>
    </row>
    <row r="446" spans="1:13" x14ac:dyDescent="0.25">
      <c r="A446" s="284" t="s">
        <v>650</v>
      </c>
      <c r="B446" s="300" t="s">
        <v>189</v>
      </c>
      <c r="C446" s="300" t="s">
        <v>189</v>
      </c>
      <c r="D446" s="300" t="s">
        <v>189</v>
      </c>
      <c r="E446" s="303">
        <v>203.14150729415826</v>
      </c>
      <c r="F446" s="303">
        <v>3249.4595465139037</v>
      </c>
      <c r="G446" s="303" t="s">
        <v>521</v>
      </c>
      <c r="H446" s="303">
        <v>3.0668042743200001E-2</v>
      </c>
      <c r="I446" s="303">
        <v>2.8530150025699998E-2</v>
      </c>
      <c r="J446" s="300" t="s">
        <v>189</v>
      </c>
      <c r="K446" s="300" t="s">
        <v>189</v>
      </c>
      <c r="L446" s="300" t="s">
        <v>189</v>
      </c>
      <c r="M446" s="300" t="s">
        <v>189</v>
      </c>
    </row>
    <row r="447" spans="1:13" x14ac:dyDescent="0.25">
      <c r="A447" s="284" t="s">
        <v>651</v>
      </c>
      <c r="B447" s="300" t="s">
        <v>189</v>
      </c>
      <c r="C447" s="300" t="s">
        <v>189</v>
      </c>
      <c r="D447" s="300" t="s">
        <v>189</v>
      </c>
      <c r="E447" s="303" t="s">
        <v>521</v>
      </c>
      <c r="F447" s="303" t="s">
        <v>521</v>
      </c>
      <c r="G447" s="303" t="s">
        <v>521</v>
      </c>
      <c r="H447" s="303" t="s">
        <v>521</v>
      </c>
      <c r="I447" s="303" t="s">
        <v>521</v>
      </c>
      <c r="J447" s="300" t="s">
        <v>189</v>
      </c>
      <c r="K447" s="300" t="s">
        <v>189</v>
      </c>
      <c r="L447" s="300" t="s">
        <v>189</v>
      </c>
      <c r="M447" s="300" t="s">
        <v>189</v>
      </c>
    </row>
    <row r="448" spans="1:13" x14ac:dyDescent="0.25">
      <c r="A448" s="284" t="s">
        <v>652</v>
      </c>
      <c r="B448" s="300" t="s">
        <v>189</v>
      </c>
      <c r="C448" s="300" t="s">
        <v>189</v>
      </c>
      <c r="D448" s="300" t="s">
        <v>189</v>
      </c>
      <c r="E448" s="303">
        <v>0.10311480095790999</v>
      </c>
      <c r="F448" s="303">
        <v>3.6569522277920501</v>
      </c>
      <c r="G448" s="303" t="s">
        <v>521</v>
      </c>
      <c r="H448" s="303" t="s">
        <v>523</v>
      </c>
      <c r="I448" s="303" t="s">
        <v>523</v>
      </c>
      <c r="J448" s="300" t="s">
        <v>189</v>
      </c>
      <c r="K448" s="300" t="s">
        <v>189</v>
      </c>
      <c r="L448" s="300" t="s">
        <v>189</v>
      </c>
      <c r="M448" s="300" t="s">
        <v>189</v>
      </c>
    </row>
    <row r="449" spans="1:13" x14ac:dyDescent="0.25">
      <c r="A449" s="284" t="s">
        <v>653</v>
      </c>
      <c r="B449" s="300" t="s">
        <v>189</v>
      </c>
      <c r="C449" s="300" t="s">
        <v>189</v>
      </c>
      <c r="D449" s="300" t="s">
        <v>189</v>
      </c>
      <c r="E449" s="303">
        <v>1.6984600970478201</v>
      </c>
      <c r="F449" s="303">
        <v>3.5883231618697602</v>
      </c>
      <c r="G449" s="303" t="s">
        <v>523</v>
      </c>
      <c r="H449" s="303">
        <v>3.4476945044E-4</v>
      </c>
      <c r="I449" s="303" t="s">
        <v>523</v>
      </c>
      <c r="J449" s="300" t="s">
        <v>189</v>
      </c>
      <c r="K449" s="300" t="s">
        <v>189</v>
      </c>
      <c r="L449" s="300" t="s">
        <v>189</v>
      </c>
      <c r="M449" s="300" t="s">
        <v>189</v>
      </c>
    </row>
    <row r="450" spans="1:13" x14ac:dyDescent="0.25">
      <c r="A450" s="284" t="s">
        <v>3260</v>
      </c>
      <c r="B450" s="300" t="s">
        <v>189</v>
      </c>
      <c r="C450" s="300" t="s">
        <v>189</v>
      </c>
      <c r="D450" s="300" t="s">
        <v>189</v>
      </c>
      <c r="E450" s="303">
        <v>9.3345714285669998E-2</v>
      </c>
      <c r="F450" s="303">
        <v>1.83442699999999</v>
      </c>
      <c r="G450" s="303" t="s">
        <v>521</v>
      </c>
      <c r="H450" s="303">
        <v>9.0435714290000002E-5</v>
      </c>
      <c r="I450" s="303" t="s">
        <v>523</v>
      </c>
      <c r="J450" s="300" t="s">
        <v>189</v>
      </c>
      <c r="K450" s="300" t="s">
        <v>189</v>
      </c>
      <c r="L450" s="300" t="s">
        <v>189</v>
      </c>
      <c r="M450" s="300" t="s">
        <v>189</v>
      </c>
    </row>
    <row r="451" spans="1:13" x14ac:dyDescent="0.25">
      <c r="A451" s="287" t="s">
        <v>654</v>
      </c>
      <c r="B451" s="300" t="s">
        <v>189</v>
      </c>
      <c r="C451" s="300" t="s">
        <v>189</v>
      </c>
      <c r="D451" s="300" t="s">
        <v>189</v>
      </c>
      <c r="E451" s="303">
        <v>99945.755582500002</v>
      </c>
      <c r="F451" s="303">
        <v>15.660888</v>
      </c>
      <c r="G451" s="303">
        <v>7230.4559117999988</v>
      </c>
      <c r="H451" s="303" t="s">
        <v>494</v>
      </c>
      <c r="I451" s="303" t="s">
        <v>494</v>
      </c>
      <c r="J451" s="300" t="s">
        <v>189</v>
      </c>
      <c r="K451" s="300" t="s">
        <v>189</v>
      </c>
      <c r="L451" s="300" t="s">
        <v>189</v>
      </c>
      <c r="M451" s="300" t="s">
        <v>189</v>
      </c>
    </row>
    <row r="452" spans="1:13" x14ac:dyDescent="0.25">
      <c r="A452" s="284" t="s">
        <v>655</v>
      </c>
      <c r="B452" s="300" t="s">
        <v>189</v>
      </c>
      <c r="C452" s="300" t="s">
        <v>189</v>
      </c>
      <c r="D452" s="300" t="s">
        <v>189</v>
      </c>
      <c r="E452" s="303">
        <v>89653.230582500008</v>
      </c>
      <c r="F452" s="303" t="s">
        <v>494</v>
      </c>
      <c r="G452" s="303" t="s">
        <v>3129</v>
      </c>
      <c r="H452" s="303" t="s">
        <v>494</v>
      </c>
      <c r="I452" s="303" t="s">
        <v>494</v>
      </c>
      <c r="J452" s="300" t="s">
        <v>189</v>
      </c>
      <c r="K452" s="300" t="s">
        <v>189</v>
      </c>
      <c r="L452" s="300" t="s">
        <v>189</v>
      </c>
      <c r="M452" s="300" t="s">
        <v>189</v>
      </c>
    </row>
    <row r="453" spans="1:13" x14ac:dyDescent="0.25">
      <c r="A453" s="284" t="s">
        <v>656</v>
      </c>
      <c r="B453" s="300" t="s">
        <v>189</v>
      </c>
      <c r="C453" s="300" t="s">
        <v>189</v>
      </c>
      <c r="D453" s="300" t="s">
        <v>189</v>
      </c>
      <c r="E453" s="303">
        <v>1457.742</v>
      </c>
      <c r="F453" s="303" t="s">
        <v>494</v>
      </c>
      <c r="G453" s="303" t="s">
        <v>496</v>
      </c>
      <c r="H453" s="303" t="s">
        <v>494</v>
      </c>
      <c r="I453" s="303" t="s">
        <v>494</v>
      </c>
      <c r="J453" s="300" t="s">
        <v>189</v>
      </c>
      <c r="K453" s="300" t="s">
        <v>189</v>
      </c>
      <c r="L453" s="300" t="s">
        <v>189</v>
      </c>
      <c r="M453" s="300" t="s">
        <v>189</v>
      </c>
    </row>
    <row r="454" spans="1:13" x14ac:dyDescent="0.25">
      <c r="A454" s="284" t="s">
        <v>657</v>
      </c>
      <c r="B454" s="300" t="s">
        <v>189</v>
      </c>
      <c r="C454" s="300" t="s">
        <v>189</v>
      </c>
      <c r="D454" s="300" t="s">
        <v>189</v>
      </c>
      <c r="E454" s="303">
        <v>301.25799999999998</v>
      </c>
      <c r="F454" s="303">
        <v>15.660888</v>
      </c>
      <c r="G454" s="303" t="s">
        <v>496</v>
      </c>
      <c r="H454" s="303" t="s">
        <v>494</v>
      </c>
      <c r="I454" s="303" t="s">
        <v>494</v>
      </c>
      <c r="J454" s="300" t="s">
        <v>189</v>
      </c>
      <c r="K454" s="300" t="s">
        <v>189</v>
      </c>
      <c r="L454" s="300" t="s">
        <v>189</v>
      </c>
      <c r="M454" s="300" t="s">
        <v>189</v>
      </c>
    </row>
    <row r="455" spans="1:13" x14ac:dyDescent="0.25">
      <c r="A455" s="284" t="s">
        <v>658</v>
      </c>
      <c r="B455" s="300" t="s">
        <v>189</v>
      </c>
      <c r="C455" s="300" t="s">
        <v>189</v>
      </c>
      <c r="D455" s="300" t="s">
        <v>189</v>
      </c>
      <c r="E455" s="303">
        <v>8533.5249999999996</v>
      </c>
      <c r="F455" s="303" t="s">
        <v>494</v>
      </c>
      <c r="G455" s="303" t="s">
        <v>568</v>
      </c>
      <c r="H455" s="303" t="s">
        <v>494</v>
      </c>
      <c r="I455" s="303" t="s">
        <v>494</v>
      </c>
      <c r="J455" s="300" t="s">
        <v>189</v>
      </c>
      <c r="K455" s="300" t="s">
        <v>189</v>
      </c>
      <c r="L455" s="300" t="s">
        <v>189</v>
      </c>
      <c r="M455" s="300" t="s">
        <v>189</v>
      </c>
    </row>
    <row r="456" spans="1:13" x14ac:dyDescent="0.25">
      <c r="A456" s="284" t="s">
        <v>659</v>
      </c>
      <c r="B456" s="300" t="s">
        <v>189</v>
      </c>
      <c r="C456" s="300" t="s">
        <v>189</v>
      </c>
      <c r="D456" s="300" t="s">
        <v>189</v>
      </c>
      <c r="E456" s="303" t="s">
        <v>494</v>
      </c>
      <c r="F456" s="303" t="s">
        <v>494</v>
      </c>
      <c r="G456" s="303" t="s">
        <v>496</v>
      </c>
      <c r="H456" s="303" t="s">
        <v>494</v>
      </c>
      <c r="I456" s="303" t="s">
        <v>494</v>
      </c>
      <c r="J456" s="300" t="s">
        <v>189</v>
      </c>
      <c r="K456" s="300" t="s">
        <v>189</v>
      </c>
      <c r="L456" s="300" t="s">
        <v>189</v>
      </c>
      <c r="M456" s="300" t="s">
        <v>189</v>
      </c>
    </row>
    <row r="457" spans="1:13" x14ac:dyDescent="0.25">
      <c r="A457" s="285" t="s">
        <v>660</v>
      </c>
      <c r="B457" s="300" t="s">
        <v>189</v>
      </c>
      <c r="C457" s="300" t="s">
        <v>189</v>
      </c>
      <c r="D457" s="300" t="s">
        <v>189</v>
      </c>
      <c r="E457" s="303" t="s">
        <v>494</v>
      </c>
      <c r="F457" s="303" t="s">
        <v>494</v>
      </c>
      <c r="G457" s="303">
        <v>7230.4559117999988</v>
      </c>
      <c r="H457" s="303" t="s">
        <v>494</v>
      </c>
      <c r="I457" s="303" t="s">
        <v>494</v>
      </c>
      <c r="J457" s="300" t="s">
        <v>189</v>
      </c>
      <c r="K457" s="300" t="s">
        <v>189</v>
      </c>
      <c r="L457" s="300" t="s">
        <v>189</v>
      </c>
      <c r="M457" s="300" t="s">
        <v>189</v>
      </c>
    </row>
    <row r="458" spans="1:13" x14ac:dyDescent="0.25">
      <c r="A458" s="286" t="s">
        <v>661</v>
      </c>
      <c r="B458" s="303" t="s">
        <v>517</v>
      </c>
      <c r="C458" s="303" t="s">
        <v>517</v>
      </c>
      <c r="D458" s="303">
        <v>14.15208194400004</v>
      </c>
      <c r="E458" s="303" t="s">
        <v>494</v>
      </c>
      <c r="F458" s="303">
        <v>2.3518718468133701</v>
      </c>
      <c r="G458" s="303" t="s">
        <v>494</v>
      </c>
      <c r="H458" s="303">
        <v>0.36618901378629998</v>
      </c>
      <c r="I458" s="303" t="s">
        <v>494</v>
      </c>
      <c r="J458" s="303">
        <v>3.0595650574289701</v>
      </c>
      <c r="K458" s="303">
        <v>2.2218459027463999</v>
      </c>
      <c r="L458" s="303">
        <v>3851.2231308671667</v>
      </c>
      <c r="M458" s="303">
        <v>0.17191986356898001</v>
      </c>
    </row>
    <row r="459" spans="1:13" x14ac:dyDescent="0.25">
      <c r="A459" s="284" t="s">
        <v>662</v>
      </c>
      <c r="B459" s="300" t="s">
        <v>189</v>
      </c>
      <c r="C459" s="300" t="s">
        <v>189</v>
      </c>
      <c r="D459" s="300" t="s">
        <v>189</v>
      </c>
      <c r="E459" s="303" t="s">
        <v>494</v>
      </c>
      <c r="F459" s="303">
        <v>2.3518718468133701</v>
      </c>
      <c r="G459" s="303" t="s">
        <v>494</v>
      </c>
      <c r="H459" s="303">
        <v>0.36618901378629998</v>
      </c>
      <c r="I459" s="303" t="s">
        <v>494</v>
      </c>
      <c r="J459" s="300" t="s">
        <v>189</v>
      </c>
      <c r="K459" s="300" t="s">
        <v>189</v>
      </c>
      <c r="L459" s="300" t="s">
        <v>189</v>
      </c>
      <c r="M459" s="300" t="s">
        <v>189</v>
      </c>
    </row>
    <row r="460" spans="1:13" x14ac:dyDescent="0.25">
      <c r="A460" s="284" t="s">
        <v>3261</v>
      </c>
      <c r="B460" s="300" t="s">
        <v>189</v>
      </c>
      <c r="C460" s="300" t="s">
        <v>189</v>
      </c>
      <c r="D460" s="300" t="s">
        <v>189</v>
      </c>
      <c r="E460" s="300" t="s">
        <v>189</v>
      </c>
      <c r="F460" s="303" t="s">
        <v>494</v>
      </c>
      <c r="G460" s="303" t="s">
        <v>189</v>
      </c>
      <c r="H460" s="303" t="s">
        <v>521</v>
      </c>
      <c r="I460" s="300" t="s">
        <v>189</v>
      </c>
      <c r="J460" s="300" t="s">
        <v>189</v>
      </c>
      <c r="K460" s="300" t="s">
        <v>189</v>
      </c>
      <c r="L460" s="300" t="s">
        <v>189</v>
      </c>
      <c r="M460" s="300" t="s">
        <v>189</v>
      </c>
    </row>
    <row r="461" spans="1:13" x14ac:dyDescent="0.25">
      <c r="A461" s="284" t="s">
        <v>3262</v>
      </c>
      <c r="B461" s="300" t="s">
        <v>189</v>
      </c>
      <c r="C461" s="300" t="s">
        <v>189</v>
      </c>
      <c r="D461" s="303">
        <v>14.15208194400004</v>
      </c>
      <c r="E461" s="300" t="s">
        <v>189</v>
      </c>
      <c r="F461" s="300" t="s">
        <v>189</v>
      </c>
      <c r="G461" s="300" t="s">
        <v>189</v>
      </c>
      <c r="H461" s="300" t="s">
        <v>189</v>
      </c>
      <c r="I461" s="300" t="s">
        <v>189</v>
      </c>
      <c r="J461" s="300" t="s">
        <v>189</v>
      </c>
      <c r="K461" s="300" t="s">
        <v>189</v>
      </c>
      <c r="L461" s="300" t="s">
        <v>189</v>
      </c>
      <c r="M461" s="300" t="s">
        <v>189</v>
      </c>
    </row>
    <row r="462" spans="1:13" x14ac:dyDescent="0.25">
      <c r="A462" s="284" t="s">
        <v>663</v>
      </c>
      <c r="B462" s="303" t="s">
        <v>517</v>
      </c>
      <c r="C462" s="303" t="s">
        <v>517</v>
      </c>
      <c r="D462" s="303" t="s">
        <v>517</v>
      </c>
      <c r="E462" s="303" t="s">
        <v>494</v>
      </c>
      <c r="F462" s="303" t="s">
        <v>494</v>
      </c>
      <c r="G462" s="303" t="s">
        <v>494</v>
      </c>
      <c r="H462" s="303" t="s">
        <v>494</v>
      </c>
      <c r="I462" s="303" t="s">
        <v>494</v>
      </c>
      <c r="J462" s="303">
        <v>3.0595650574289701</v>
      </c>
      <c r="K462" s="303">
        <v>2.2218459027463999</v>
      </c>
      <c r="L462" s="303">
        <v>3851.2231308671667</v>
      </c>
      <c r="M462" s="303">
        <v>0.17191986356898001</v>
      </c>
    </row>
    <row r="463" spans="1:13" x14ac:dyDescent="0.25">
      <c r="A463" s="283" t="s">
        <v>664</v>
      </c>
      <c r="B463" s="303" t="s">
        <v>556</v>
      </c>
      <c r="C463" s="303" t="s">
        <v>494</v>
      </c>
      <c r="D463" s="303">
        <v>0.41291012709129998</v>
      </c>
      <c r="E463" s="303" t="s">
        <v>528</v>
      </c>
      <c r="F463" s="303" t="s">
        <v>528</v>
      </c>
      <c r="G463" s="303" t="s">
        <v>494</v>
      </c>
      <c r="H463" s="303" t="s">
        <v>528</v>
      </c>
      <c r="I463" s="303" t="s">
        <v>528</v>
      </c>
      <c r="J463" s="303">
        <v>453.82441954455231</v>
      </c>
      <c r="K463" s="303">
        <v>613.85632533670321</v>
      </c>
      <c r="L463" s="303">
        <v>1739.7462559347221</v>
      </c>
      <c r="M463" s="303">
        <v>310.00149700742173</v>
      </c>
    </row>
    <row r="465" spans="1:36" x14ac:dyDescent="0.25">
      <c r="A465" s="47" t="s">
        <v>665</v>
      </c>
      <c r="B465" s="59">
        <f>B416</f>
        <v>194388.53120401071</v>
      </c>
      <c r="C465" s="59">
        <f t="shared" ref="C465:M465" si="9">C416</f>
        <v>4.4228396639999996</v>
      </c>
      <c r="D465" s="59">
        <f t="shared" si="9"/>
        <v>83.655309749766346</v>
      </c>
      <c r="E465" s="59">
        <f t="shared" si="9"/>
        <v>120191.11711244726</v>
      </c>
      <c r="F465" s="59">
        <f t="shared" si="9"/>
        <v>6716.3061943704279</v>
      </c>
      <c r="G465" s="59">
        <f t="shared" si="9"/>
        <v>7230.4559117999988</v>
      </c>
      <c r="H465" s="59">
        <f t="shared" si="9"/>
        <v>0.51771056610323996</v>
      </c>
      <c r="I465" s="59">
        <f t="shared" si="9"/>
        <v>2.8530150025699998E-2</v>
      </c>
      <c r="J465" s="59">
        <f t="shared" si="9"/>
        <v>572.16514495327442</v>
      </c>
      <c r="K465" s="59">
        <f t="shared" si="9"/>
        <v>1557.1939910195872</v>
      </c>
      <c r="L465" s="59">
        <f t="shared" si="9"/>
        <v>5849.2197121443369</v>
      </c>
      <c r="M465" s="59">
        <f t="shared" si="9"/>
        <v>830.75987228203655</v>
      </c>
    </row>
    <row r="467" spans="1:36" ht="17.25" x14ac:dyDescent="0.25">
      <c r="A467" s="526" t="s">
        <v>666</v>
      </c>
      <c r="B467" s="526"/>
      <c r="C467" s="526"/>
      <c r="D467" s="526"/>
      <c r="E467" s="526"/>
      <c r="F467" s="526"/>
      <c r="G467" s="526"/>
      <c r="H467" s="526"/>
      <c r="I467" s="526"/>
      <c r="J467" s="526"/>
      <c r="K467" s="526"/>
      <c r="L467" s="526"/>
      <c r="M467" s="526"/>
      <c r="N467" s="526"/>
      <c r="O467" s="526"/>
      <c r="P467" s="526"/>
      <c r="Q467" s="526"/>
      <c r="R467" s="208"/>
      <c r="S467" s="208"/>
      <c r="T467" s="208"/>
      <c r="U467" s="208"/>
      <c r="V467" s="208"/>
      <c r="W467" s="208"/>
      <c r="X467" s="208"/>
      <c r="Y467" s="208"/>
      <c r="Z467" s="208"/>
      <c r="AA467" s="208"/>
      <c r="AB467" s="208"/>
      <c r="AC467" s="208"/>
      <c r="AD467" s="208"/>
      <c r="AE467" s="208"/>
      <c r="AF467" s="219"/>
      <c r="AG467" s="208"/>
      <c r="AH467" s="208"/>
      <c r="AI467" s="46" t="s">
        <v>478</v>
      </c>
      <c r="AJ467" s="206"/>
    </row>
    <row r="468" spans="1:36" ht="15.75" x14ac:dyDescent="0.25">
      <c r="A468" s="220" t="s">
        <v>667</v>
      </c>
      <c r="B468" s="61"/>
      <c r="C468" s="61"/>
      <c r="D468" s="61"/>
      <c r="E468" s="61"/>
      <c r="F468" s="61"/>
      <c r="G468" s="61"/>
      <c r="H468" s="61"/>
      <c r="I468" s="61"/>
      <c r="J468" s="61"/>
      <c r="K468" s="61"/>
      <c r="L468" s="61"/>
      <c r="M468" s="61"/>
      <c r="N468" s="61"/>
      <c r="O468" s="61"/>
      <c r="P468" s="61"/>
      <c r="Q468" s="61"/>
      <c r="R468" s="208"/>
      <c r="S468" s="208"/>
      <c r="T468" s="208"/>
      <c r="U468" s="208"/>
      <c r="V468" s="208"/>
      <c r="W468" s="208"/>
      <c r="X468" s="208"/>
      <c r="Y468" s="208"/>
      <c r="Z468" s="208"/>
      <c r="AA468" s="208"/>
      <c r="AB468" s="208"/>
      <c r="AC468" s="208"/>
      <c r="AD468" s="208"/>
      <c r="AE468" s="208"/>
      <c r="AF468" s="219"/>
      <c r="AG468" s="206"/>
      <c r="AH468" s="206"/>
      <c r="AI468" s="46" t="s">
        <v>3402</v>
      </c>
      <c r="AJ468" s="206"/>
    </row>
    <row r="469" spans="1:36" x14ac:dyDescent="0.25">
      <c r="A469" s="62"/>
      <c r="B469" s="208"/>
      <c r="C469" s="208"/>
      <c r="D469" s="208"/>
      <c r="E469" s="208"/>
      <c r="F469" s="208"/>
      <c r="G469" s="208"/>
      <c r="H469" s="208"/>
      <c r="I469" s="208"/>
      <c r="J469" s="208"/>
      <c r="K469" s="208"/>
      <c r="L469" s="208"/>
      <c r="M469" s="208"/>
      <c r="N469" s="208"/>
      <c r="O469" s="208"/>
      <c r="P469" s="208"/>
      <c r="Q469" s="208"/>
      <c r="R469" s="208"/>
      <c r="S469" s="208"/>
      <c r="T469" s="208"/>
      <c r="U469" s="208"/>
      <c r="V469" s="208"/>
      <c r="W469" s="208"/>
      <c r="X469" s="208"/>
      <c r="Y469" s="208"/>
      <c r="Z469" s="208"/>
      <c r="AA469" s="208"/>
      <c r="AB469" s="208"/>
      <c r="AC469" s="208"/>
      <c r="AD469" s="208"/>
      <c r="AE469" s="208"/>
      <c r="AF469" s="219"/>
      <c r="AG469" s="206"/>
      <c r="AH469" s="206"/>
      <c r="AI469" s="46" t="s">
        <v>479</v>
      </c>
      <c r="AJ469" s="206"/>
    </row>
    <row r="470" spans="1:36" x14ac:dyDescent="0.25">
      <c r="A470" s="221"/>
      <c r="B470" s="208"/>
      <c r="C470" s="208"/>
      <c r="D470" s="208"/>
      <c r="E470" s="208"/>
      <c r="F470" s="208"/>
      <c r="G470" s="208"/>
      <c r="H470" s="208"/>
      <c r="I470" s="208"/>
      <c r="J470" s="208"/>
      <c r="K470" s="208"/>
      <c r="L470" s="208"/>
      <c r="M470" s="208"/>
      <c r="N470" s="208"/>
      <c r="O470" s="208"/>
      <c r="P470" s="208"/>
      <c r="Q470" s="208"/>
      <c r="R470" s="208"/>
      <c r="S470" s="208"/>
      <c r="T470" s="208"/>
      <c r="U470" s="208"/>
      <c r="V470" s="208"/>
      <c r="W470" s="208"/>
      <c r="X470" s="208"/>
      <c r="Y470" s="208"/>
      <c r="Z470" s="208"/>
      <c r="AA470" s="208"/>
      <c r="AB470" s="208"/>
      <c r="AC470" s="208"/>
      <c r="AD470" s="208"/>
      <c r="AE470" s="208"/>
      <c r="AF470" s="208"/>
      <c r="AG470" s="208"/>
      <c r="AH470" s="208"/>
      <c r="AI470" s="208"/>
      <c r="AJ470" s="208"/>
    </row>
    <row r="471" spans="1:36" ht="64.5" customHeight="1" x14ac:dyDescent="0.25">
      <c r="A471" s="520" t="s">
        <v>480</v>
      </c>
      <c r="B471" s="222" t="s">
        <v>668</v>
      </c>
      <c r="C471" s="223" t="s">
        <v>669</v>
      </c>
      <c r="D471" s="223" t="s">
        <v>670</v>
      </c>
      <c r="E471" s="223" t="s">
        <v>671</v>
      </c>
      <c r="F471" s="223" t="s">
        <v>672</v>
      </c>
      <c r="G471" s="223" t="s">
        <v>673</v>
      </c>
      <c r="H471" s="223" t="s">
        <v>674</v>
      </c>
      <c r="I471" s="223" t="s">
        <v>675</v>
      </c>
      <c r="J471" s="223" t="s">
        <v>676</v>
      </c>
      <c r="K471" s="223" t="s">
        <v>677</v>
      </c>
      <c r="L471" s="223" t="s">
        <v>678</v>
      </c>
      <c r="M471" s="223" t="s">
        <v>679</v>
      </c>
      <c r="N471" s="223" t="s">
        <v>680</v>
      </c>
      <c r="O471" s="223" t="s">
        <v>681</v>
      </c>
      <c r="P471" s="223" t="s">
        <v>682</v>
      </c>
      <c r="Q471" s="223" t="s">
        <v>683</v>
      </c>
      <c r="R471" s="223" t="s">
        <v>684</v>
      </c>
      <c r="S471" s="224" t="s">
        <v>685</v>
      </c>
      <c r="T471" s="224" t="s">
        <v>686</v>
      </c>
      <c r="U471" s="225" t="s">
        <v>687</v>
      </c>
      <c r="V471" s="223" t="s">
        <v>688</v>
      </c>
      <c r="W471" s="226" t="s">
        <v>689</v>
      </c>
      <c r="X471" s="226" t="s">
        <v>690</v>
      </c>
      <c r="Y471" s="226" t="s">
        <v>691</v>
      </c>
      <c r="Z471" s="226" t="s">
        <v>692</v>
      </c>
      <c r="AA471" s="226" t="s">
        <v>693</v>
      </c>
      <c r="AB471" s="226" t="s">
        <v>694</v>
      </c>
      <c r="AC471" s="226" t="s">
        <v>695</v>
      </c>
      <c r="AD471" s="227" t="s">
        <v>696</v>
      </c>
      <c r="AE471" s="227" t="s">
        <v>697</v>
      </c>
      <c r="AF471" s="225" t="s">
        <v>698</v>
      </c>
      <c r="AG471" s="223" t="s">
        <v>699</v>
      </c>
      <c r="AH471" s="225" t="s">
        <v>616</v>
      </c>
      <c r="AI471" s="224" t="s">
        <v>617</v>
      </c>
      <c r="AJ471" s="63" t="s">
        <v>700</v>
      </c>
    </row>
    <row r="472" spans="1:36" ht="38.25" thickBot="1" x14ac:dyDescent="0.3">
      <c r="A472" s="521"/>
      <c r="B472" s="522" t="s">
        <v>3131</v>
      </c>
      <c r="C472" s="523"/>
      <c r="D472" s="523"/>
      <c r="E472" s="523"/>
      <c r="F472" s="523"/>
      <c r="G472" s="523"/>
      <c r="H472" s="523"/>
      <c r="I472" s="523"/>
      <c r="J472" s="523"/>
      <c r="K472" s="523"/>
      <c r="L472" s="523"/>
      <c r="M472" s="523"/>
      <c r="N472" s="523"/>
      <c r="O472" s="523"/>
      <c r="P472" s="523"/>
      <c r="Q472" s="523"/>
      <c r="R472" s="524"/>
      <c r="S472" s="244"/>
      <c r="T472" s="244"/>
      <c r="U472" s="513" t="s">
        <v>701</v>
      </c>
      <c r="V472" s="514"/>
      <c r="W472" s="522" t="s">
        <v>3131</v>
      </c>
      <c r="X472" s="523"/>
      <c r="Y472" s="523"/>
      <c r="Z472" s="523"/>
      <c r="AA472" s="523"/>
      <c r="AB472" s="523"/>
      <c r="AC472" s="524"/>
      <c r="AD472" s="244"/>
      <c r="AE472" s="244"/>
      <c r="AF472" s="513" t="s">
        <v>701</v>
      </c>
      <c r="AG472" s="514"/>
      <c r="AH472" s="228" t="s">
        <v>621</v>
      </c>
      <c r="AI472" s="245" t="s">
        <v>3131</v>
      </c>
      <c r="AJ472" s="229" t="s">
        <v>3131</v>
      </c>
    </row>
    <row r="473" spans="1:36" ht="15.75" thickTop="1" x14ac:dyDescent="0.25">
      <c r="A473" s="230" t="s">
        <v>702</v>
      </c>
      <c r="B473" s="303">
        <v>1368.6407622854913</v>
      </c>
      <c r="C473" s="303">
        <v>398.21997774743551</v>
      </c>
      <c r="D473" s="303">
        <v>1.9808273483516601</v>
      </c>
      <c r="E473" s="303" t="s">
        <v>799</v>
      </c>
      <c r="F473" s="303">
        <v>2580.4423400000001</v>
      </c>
      <c r="G473" s="303" t="s">
        <v>519</v>
      </c>
      <c r="H473" s="303">
        <v>56029.164606593971</v>
      </c>
      <c r="I473" s="303" t="s">
        <v>519</v>
      </c>
      <c r="J473" s="303">
        <v>2093.1475999999998</v>
      </c>
      <c r="K473" s="303" t="s">
        <v>519</v>
      </c>
      <c r="L473" s="303" t="s">
        <v>799</v>
      </c>
      <c r="M473" s="303" t="s">
        <v>519</v>
      </c>
      <c r="N473" s="303" t="s">
        <v>519</v>
      </c>
      <c r="O473" s="303" t="s">
        <v>519</v>
      </c>
      <c r="P473" s="303" t="s">
        <v>519</v>
      </c>
      <c r="Q473" s="303">
        <v>117.73</v>
      </c>
      <c r="R473" s="303" t="s">
        <v>519</v>
      </c>
      <c r="S473" s="303" t="s">
        <v>799</v>
      </c>
      <c r="T473" s="303" t="s">
        <v>799</v>
      </c>
      <c r="U473" s="303">
        <v>1.6984600970478201</v>
      </c>
      <c r="V473" s="300" t="s">
        <v>189</v>
      </c>
      <c r="W473" s="303">
        <v>540.06916717032652</v>
      </c>
      <c r="X473" s="303">
        <v>206.85707686944318</v>
      </c>
      <c r="Y473" s="303">
        <v>9.0276703162196608</v>
      </c>
      <c r="Z473" s="303" t="s">
        <v>519</v>
      </c>
      <c r="AA473" s="303">
        <v>11.47912170919709</v>
      </c>
      <c r="AB473" s="303" t="s">
        <v>519</v>
      </c>
      <c r="AC473" s="303" t="s">
        <v>799</v>
      </c>
      <c r="AD473" s="303" t="s">
        <v>519</v>
      </c>
      <c r="AE473" s="303" t="s">
        <v>519</v>
      </c>
      <c r="AF473" s="303">
        <v>3.5894286775586801</v>
      </c>
      <c r="AG473" s="300" t="s">
        <v>189</v>
      </c>
      <c r="AH473" s="303">
        <v>7230.4559117999988</v>
      </c>
      <c r="AI473" s="303">
        <v>517.71056610324001</v>
      </c>
      <c r="AJ473" s="303">
        <v>28.530150025699999</v>
      </c>
    </row>
    <row r="474" spans="1:36" x14ac:dyDescent="0.25">
      <c r="A474" s="230" t="s">
        <v>703</v>
      </c>
      <c r="B474" s="303">
        <v>1354.0760204081632</v>
      </c>
      <c r="C474" s="303" t="s">
        <v>494</v>
      </c>
      <c r="D474" s="303" t="s">
        <v>494</v>
      </c>
      <c r="E474" s="303" t="s">
        <v>494</v>
      </c>
      <c r="F474" s="303" t="s">
        <v>494</v>
      </c>
      <c r="G474" s="303" t="s">
        <v>494</v>
      </c>
      <c r="H474" s="303" t="s">
        <v>494</v>
      </c>
      <c r="I474" s="303" t="s">
        <v>494</v>
      </c>
      <c r="J474" s="303" t="s">
        <v>494</v>
      </c>
      <c r="K474" s="303" t="s">
        <v>494</v>
      </c>
      <c r="L474" s="303" t="s">
        <v>494</v>
      </c>
      <c r="M474" s="303" t="s">
        <v>494</v>
      </c>
      <c r="N474" s="303" t="s">
        <v>494</v>
      </c>
      <c r="O474" s="303" t="s">
        <v>494</v>
      </c>
      <c r="P474" s="303" t="s">
        <v>494</v>
      </c>
      <c r="Q474" s="303" t="s">
        <v>494</v>
      </c>
      <c r="R474" s="303" t="s">
        <v>494</v>
      </c>
      <c r="S474" s="303" t="s">
        <v>494</v>
      </c>
      <c r="T474" s="303" t="s">
        <v>494</v>
      </c>
      <c r="U474" s="303" t="s">
        <v>494</v>
      </c>
      <c r="V474" s="300" t="s">
        <v>189</v>
      </c>
      <c r="W474" s="303" t="s">
        <v>494</v>
      </c>
      <c r="X474" s="303" t="s">
        <v>494</v>
      </c>
      <c r="Y474" s="303" t="s">
        <v>494</v>
      </c>
      <c r="Z474" s="303" t="s">
        <v>494</v>
      </c>
      <c r="AA474" s="303" t="s">
        <v>494</v>
      </c>
      <c r="AB474" s="303" t="s">
        <v>494</v>
      </c>
      <c r="AC474" s="303" t="s">
        <v>494</v>
      </c>
      <c r="AD474" s="303" t="s">
        <v>494</v>
      </c>
      <c r="AE474" s="303" t="s">
        <v>494</v>
      </c>
      <c r="AF474" s="303" t="s">
        <v>494</v>
      </c>
      <c r="AG474" s="300" t="s">
        <v>189</v>
      </c>
      <c r="AH474" s="303" t="s">
        <v>494</v>
      </c>
      <c r="AI474" s="303" t="s">
        <v>494</v>
      </c>
      <c r="AJ474" s="303" t="s">
        <v>494</v>
      </c>
    </row>
    <row r="475" spans="1:36" x14ac:dyDescent="0.25">
      <c r="A475" s="304" t="s">
        <v>704</v>
      </c>
      <c r="B475" s="303">
        <v>1354.0760204081632</v>
      </c>
      <c r="C475" s="303" t="s">
        <v>494</v>
      </c>
      <c r="D475" s="303" t="s">
        <v>494</v>
      </c>
      <c r="E475" s="303" t="s">
        <v>494</v>
      </c>
      <c r="F475" s="303" t="s">
        <v>494</v>
      </c>
      <c r="G475" s="303" t="s">
        <v>494</v>
      </c>
      <c r="H475" s="303" t="s">
        <v>494</v>
      </c>
      <c r="I475" s="303" t="s">
        <v>494</v>
      </c>
      <c r="J475" s="303" t="s">
        <v>494</v>
      </c>
      <c r="K475" s="303" t="s">
        <v>494</v>
      </c>
      <c r="L475" s="303" t="s">
        <v>494</v>
      </c>
      <c r="M475" s="303" t="s">
        <v>494</v>
      </c>
      <c r="N475" s="303" t="s">
        <v>494</v>
      </c>
      <c r="O475" s="303" t="s">
        <v>494</v>
      </c>
      <c r="P475" s="303" t="s">
        <v>494</v>
      </c>
      <c r="Q475" s="303" t="s">
        <v>494</v>
      </c>
      <c r="R475" s="303" t="s">
        <v>494</v>
      </c>
      <c r="S475" s="303" t="s">
        <v>494</v>
      </c>
      <c r="T475" s="303" t="s">
        <v>494</v>
      </c>
      <c r="U475" s="303" t="s">
        <v>494</v>
      </c>
      <c r="V475" s="300" t="s">
        <v>189</v>
      </c>
      <c r="W475" s="303" t="s">
        <v>494</v>
      </c>
      <c r="X475" s="303" t="s">
        <v>494</v>
      </c>
      <c r="Y475" s="303" t="s">
        <v>494</v>
      </c>
      <c r="Z475" s="303" t="s">
        <v>494</v>
      </c>
      <c r="AA475" s="303" t="s">
        <v>494</v>
      </c>
      <c r="AB475" s="303" t="s">
        <v>494</v>
      </c>
      <c r="AC475" s="303" t="s">
        <v>494</v>
      </c>
      <c r="AD475" s="303" t="s">
        <v>494</v>
      </c>
      <c r="AE475" s="303" t="s">
        <v>494</v>
      </c>
      <c r="AF475" s="303" t="s">
        <v>494</v>
      </c>
      <c r="AG475" s="300" t="s">
        <v>189</v>
      </c>
      <c r="AH475" s="303" t="s">
        <v>494</v>
      </c>
      <c r="AI475" s="303" t="s">
        <v>494</v>
      </c>
      <c r="AJ475" s="303" t="s">
        <v>494</v>
      </c>
    </row>
    <row r="476" spans="1:36" x14ac:dyDescent="0.25">
      <c r="A476" s="305" t="s">
        <v>705</v>
      </c>
      <c r="B476" s="303">
        <v>1354.0760204081632</v>
      </c>
      <c r="C476" s="303" t="s">
        <v>494</v>
      </c>
      <c r="D476" s="303" t="s">
        <v>494</v>
      </c>
      <c r="E476" s="303" t="s">
        <v>494</v>
      </c>
      <c r="F476" s="303" t="s">
        <v>494</v>
      </c>
      <c r="G476" s="303" t="s">
        <v>494</v>
      </c>
      <c r="H476" s="303" t="s">
        <v>494</v>
      </c>
      <c r="I476" s="303" t="s">
        <v>494</v>
      </c>
      <c r="J476" s="303" t="s">
        <v>494</v>
      </c>
      <c r="K476" s="303" t="s">
        <v>494</v>
      </c>
      <c r="L476" s="303" t="s">
        <v>494</v>
      </c>
      <c r="M476" s="303" t="s">
        <v>494</v>
      </c>
      <c r="N476" s="303" t="s">
        <v>494</v>
      </c>
      <c r="O476" s="303" t="s">
        <v>494</v>
      </c>
      <c r="P476" s="303" t="s">
        <v>494</v>
      </c>
      <c r="Q476" s="303" t="s">
        <v>494</v>
      </c>
      <c r="R476" s="303" t="s">
        <v>494</v>
      </c>
      <c r="S476" s="303" t="s">
        <v>494</v>
      </c>
      <c r="T476" s="303" t="s">
        <v>494</v>
      </c>
      <c r="U476" s="303" t="s">
        <v>494</v>
      </c>
      <c r="V476" s="300" t="s">
        <v>189</v>
      </c>
      <c r="W476" s="303" t="s">
        <v>494</v>
      </c>
      <c r="X476" s="303" t="s">
        <v>494</v>
      </c>
      <c r="Y476" s="303" t="s">
        <v>494</v>
      </c>
      <c r="Z476" s="303" t="s">
        <v>494</v>
      </c>
      <c r="AA476" s="303" t="s">
        <v>494</v>
      </c>
      <c r="AB476" s="303" t="s">
        <v>494</v>
      </c>
      <c r="AC476" s="303" t="s">
        <v>494</v>
      </c>
      <c r="AD476" s="303" t="s">
        <v>494</v>
      </c>
      <c r="AE476" s="303" t="s">
        <v>494</v>
      </c>
      <c r="AF476" s="303" t="s">
        <v>494</v>
      </c>
      <c r="AG476" s="300" t="s">
        <v>189</v>
      </c>
      <c r="AH476" s="303" t="s">
        <v>494</v>
      </c>
      <c r="AI476" s="303" t="s">
        <v>494</v>
      </c>
      <c r="AJ476" s="303" t="s">
        <v>494</v>
      </c>
    </row>
    <row r="477" spans="1:36" x14ac:dyDescent="0.25">
      <c r="A477" s="305" t="s">
        <v>706</v>
      </c>
      <c r="B477" s="303" t="s">
        <v>494</v>
      </c>
      <c r="C477" s="303" t="s">
        <v>494</v>
      </c>
      <c r="D477" s="303" t="s">
        <v>494</v>
      </c>
      <c r="E477" s="303" t="s">
        <v>494</v>
      </c>
      <c r="F477" s="303" t="s">
        <v>494</v>
      </c>
      <c r="G477" s="303" t="s">
        <v>494</v>
      </c>
      <c r="H477" s="303" t="s">
        <v>494</v>
      </c>
      <c r="I477" s="303" t="s">
        <v>494</v>
      </c>
      <c r="J477" s="303" t="s">
        <v>494</v>
      </c>
      <c r="K477" s="303" t="s">
        <v>494</v>
      </c>
      <c r="L477" s="303" t="s">
        <v>494</v>
      </c>
      <c r="M477" s="303" t="s">
        <v>494</v>
      </c>
      <c r="N477" s="303" t="s">
        <v>494</v>
      </c>
      <c r="O477" s="303" t="s">
        <v>494</v>
      </c>
      <c r="P477" s="303" t="s">
        <v>494</v>
      </c>
      <c r="Q477" s="303" t="s">
        <v>494</v>
      </c>
      <c r="R477" s="303" t="s">
        <v>494</v>
      </c>
      <c r="S477" s="303" t="s">
        <v>494</v>
      </c>
      <c r="T477" s="303" t="s">
        <v>494</v>
      </c>
      <c r="U477" s="303" t="s">
        <v>494</v>
      </c>
      <c r="V477" s="300" t="s">
        <v>189</v>
      </c>
      <c r="W477" s="303" t="s">
        <v>494</v>
      </c>
      <c r="X477" s="303" t="s">
        <v>494</v>
      </c>
      <c r="Y477" s="303" t="s">
        <v>494</v>
      </c>
      <c r="Z477" s="303" t="s">
        <v>494</v>
      </c>
      <c r="AA477" s="303" t="s">
        <v>494</v>
      </c>
      <c r="AB477" s="303" t="s">
        <v>494</v>
      </c>
      <c r="AC477" s="303" t="s">
        <v>494</v>
      </c>
      <c r="AD477" s="303" t="s">
        <v>494</v>
      </c>
      <c r="AE477" s="303" t="s">
        <v>494</v>
      </c>
      <c r="AF477" s="303" t="s">
        <v>494</v>
      </c>
      <c r="AG477" s="300" t="s">
        <v>189</v>
      </c>
      <c r="AH477" s="303" t="s">
        <v>494</v>
      </c>
      <c r="AI477" s="303" t="s">
        <v>494</v>
      </c>
      <c r="AJ477" s="303" t="s">
        <v>494</v>
      </c>
    </row>
    <row r="478" spans="1:36" x14ac:dyDescent="0.25">
      <c r="A478" s="304" t="s">
        <v>707</v>
      </c>
      <c r="B478" s="303" t="s">
        <v>494</v>
      </c>
      <c r="C478" s="303" t="s">
        <v>494</v>
      </c>
      <c r="D478" s="303" t="s">
        <v>494</v>
      </c>
      <c r="E478" s="303" t="s">
        <v>494</v>
      </c>
      <c r="F478" s="303" t="s">
        <v>494</v>
      </c>
      <c r="G478" s="303" t="s">
        <v>494</v>
      </c>
      <c r="H478" s="303" t="s">
        <v>494</v>
      </c>
      <c r="I478" s="303" t="s">
        <v>494</v>
      </c>
      <c r="J478" s="303" t="s">
        <v>494</v>
      </c>
      <c r="K478" s="303" t="s">
        <v>494</v>
      </c>
      <c r="L478" s="303" t="s">
        <v>494</v>
      </c>
      <c r="M478" s="303" t="s">
        <v>494</v>
      </c>
      <c r="N478" s="303" t="s">
        <v>494</v>
      </c>
      <c r="O478" s="303" t="s">
        <v>494</v>
      </c>
      <c r="P478" s="303" t="s">
        <v>494</v>
      </c>
      <c r="Q478" s="303" t="s">
        <v>494</v>
      </c>
      <c r="R478" s="303" t="s">
        <v>494</v>
      </c>
      <c r="S478" s="303" t="s">
        <v>494</v>
      </c>
      <c r="T478" s="303" t="s">
        <v>494</v>
      </c>
      <c r="U478" s="303" t="s">
        <v>494</v>
      </c>
      <c r="V478" s="300" t="s">
        <v>189</v>
      </c>
      <c r="W478" s="303" t="s">
        <v>494</v>
      </c>
      <c r="X478" s="303" t="s">
        <v>494</v>
      </c>
      <c r="Y478" s="303" t="s">
        <v>494</v>
      </c>
      <c r="Z478" s="303" t="s">
        <v>494</v>
      </c>
      <c r="AA478" s="303" t="s">
        <v>494</v>
      </c>
      <c r="AB478" s="303" t="s">
        <v>494</v>
      </c>
      <c r="AC478" s="303" t="s">
        <v>494</v>
      </c>
      <c r="AD478" s="303" t="s">
        <v>494</v>
      </c>
      <c r="AE478" s="303" t="s">
        <v>494</v>
      </c>
      <c r="AF478" s="303" t="s">
        <v>494</v>
      </c>
      <c r="AG478" s="300" t="s">
        <v>189</v>
      </c>
      <c r="AH478" s="303" t="s">
        <v>494</v>
      </c>
      <c r="AI478" s="303" t="s">
        <v>494</v>
      </c>
      <c r="AJ478" s="303" t="s">
        <v>494</v>
      </c>
    </row>
    <row r="479" spans="1:36" x14ac:dyDescent="0.25">
      <c r="A479" s="230" t="s">
        <v>708</v>
      </c>
      <c r="B479" s="303" t="s">
        <v>494</v>
      </c>
      <c r="C479" s="303" t="s">
        <v>494</v>
      </c>
      <c r="D479" s="303" t="s">
        <v>494</v>
      </c>
      <c r="E479" s="303" t="s">
        <v>494</v>
      </c>
      <c r="F479" s="303" t="s">
        <v>494</v>
      </c>
      <c r="G479" s="303" t="s">
        <v>494</v>
      </c>
      <c r="H479" s="303" t="s">
        <v>556</v>
      </c>
      <c r="I479" s="303" t="s">
        <v>494</v>
      </c>
      <c r="J479" s="303" t="s">
        <v>494</v>
      </c>
      <c r="K479" s="303" t="s">
        <v>494</v>
      </c>
      <c r="L479" s="303" t="s">
        <v>494</v>
      </c>
      <c r="M479" s="303" t="s">
        <v>494</v>
      </c>
      <c r="N479" s="303" t="s">
        <v>494</v>
      </c>
      <c r="O479" s="303" t="s">
        <v>494</v>
      </c>
      <c r="P479" s="303" t="s">
        <v>494</v>
      </c>
      <c r="Q479" s="303" t="s">
        <v>494</v>
      </c>
      <c r="R479" s="303" t="s">
        <v>494</v>
      </c>
      <c r="S479" s="303" t="s">
        <v>494</v>
      </c>
      <c r="T479" s="303" t="s">
        <v>494</v>
      </c>
      <c r="U479" s="303" t="s">
        <v>494</v>
      </c>
      <c r="V479" s="300" t="s">
        <v>189</v>
      </c>
      <c r="W479" s="303">
        <v>391.00292248704386</v>
      </c>
      <c r="X479" s="303">
        <v>45.101851511540602</v>
      </c>
      <c r="Y479" s="303" t="s">
        <v>494</v>
      </c>
      <c r="Z479" s="303" t="s">
        <v>494</v>
      </c>
      <c r="AA479" s="303" t="s">
        <v>494</v>
      </c>
      <c r="AB479" s="303" t="s">
        <v>494</v>
      </c>
      <c r="AC479" s="303" t="s">
        <v>494</v>
      </c>
      <c r="AD479" s="303" t="s">
        <v>494</v>
      </c>
      <c r="AE479" s="303" t="s">
        <v>494</v>
      </c>
      <c r="AF479" s="303" t="s">
        <v>494</v>
      </c>
      <c r="AG479" s="300" t="s">
        <v>189</v>
      </c>
      <c r="AH479" s="303" t="s">
        <v>494</v>
      </c>
      <c r="AI479" s="303">
        <v>120.41830440901001</v>
      </c>
      <c r="AJ479" s="303" t="s">
        <v>494</v>
      </c>
    </row>
    <row r="480" spans="1:36" x14ac:dyDescent="0.25">
      <c r="A480" s="304" t="s">
        <v>709</v>
      </c>
      <c r="B480" s="300" t="s">
        <v>189</v>
      </c>
      <c r="C480" s="300" t="s">
        <v>189</v>
      </c>
      <c r="D480" s="300" t="s">
        <v>189</v>
      </c>
      <c r="E480" s="300" t="s">
        <v>189</v>
      </c>
      <c r="F480" s="300" t="s">
        <v>189</v>
      </c>
      <c r="G480" s="300" t="s">
        <v>189</v>
      </c>
      <c r="H480" s="300" t="s">
        <v>189</v>
      </c>
      <c r="I480" s="300" t="s">
        <v>189</v>
      </c>
      <c r="J480" s="300" t="s">
        <v>189</v>
      </c>
      <c r="K480" s="300" t="s">
        <v>189</v>
      </c>
      <c r="L480" s="300" t="s">
        <v>189</v>
      </c>
      <c r="M480" s="300" t="s">
        <v>189</v>
      </c>
      <c r="N480" s="300" t="s">
        <v>189</v>
      </c>
      <c r="O480" s="300" t="s">
        <v>189</v>
      </c>
      <c r="P480" s="300" t="s">
        <v>189</v>
      </c>
      <c r="Q480" s="300" t="s">
        <v>189</v>
      </c>
      <c r="R480" s="300" t="s">
        <v>189</v>
      </c>
      <c r="S480" s="300" t="s">
        <v>189</v>
      </c>
      <c r="T480" s="300" t="s">
        <v>189</v>
      </c>
      <c r="U480" s="300" t="s">
        <v>189</v>
      </c>
      <c r="V480" s="300" t="s">
        <v>189</v>
      </c>
      <c r="W480" s="303">
        <v>391.00292248704386</v>
      </c>
      <c r="X480" s="303">
        <v>45.101851511540602</v>
      </c>
      <c r="Y480" s="303" t="s">
        <v>494</v>
      </c>
      <c r="Z480" s="303" t="s">
        <v>494</v>
      </c>
      <c r="AA480" s="303" t="s">
        <v>494</v>
      </c>
      <c r="AB480" s="303" t="s">
        <v>494</v>
      </c>
      <c r="AC480" s="303" t="s">
        <v>494</v>
      </c>
      <c r="AD480" s="303" t="s">
        <v>494</v>
      </c>
      <c r="AE480" s="303" t="s">
        <v>494</v>
      </c>
      <c r="AF480" s="303" t="s">
        <v>494</v>
      </c>
      <c r="AG480" s="300" t="s">
        <v>189</v>
      </c>
      <c r="AH480" s="300" t="s">
        <v>189</v>
      </c>
      <c r="AI480" s="303" t="s">
        <v>494</v>
      </c>
      <c r="AJ480" s="300" t="s">
        <v>189</v>
      </c>
    </row>
    <row r="481" spans="1:36" x14ac:dyDescent="0.25">
      <c r="A481" s="304" t="s">
        <v>710</v>
      </c>
      <c r="B481" s="303" t="s">
        <v>494</v>
      </c>
      <c r="C481" s="303" t="s">
        <v>494</v>
      </c>
      <c r="D481" s="303" t="s">
        <v>494</v>
      </c>
      <c r="E481" s="303" t="s">
        <v>494</v>
      </c>
      <c r="F481" s="303" t="s">
        <v>494</v>
      </c>
      <c r="G481" s="303" t="s">
        <v>494</v>
      </c>
      <c r="H481" s="303" t="s">
        <v>523</v>
      </c>
      <c r="I481" s="303" t="s">
        <v>494</v>
      </c>
      <c r="J481" s="303" t="s">
        <v>494</v>
      </c>
      <c r="K481" s="303" t="s">
        <v>494</v>
      </c>
      <c r="L481" s="303" t="s">
        <v>494</v>
      </c>
      <c r="M481" s="303" t="s">
        <v>494</v>
      </c>
      <c r="N481" s="303" t="s">
        <v>494</v>
      </c>
      <c r="O481" s="303" t="s">
        <v>494</v>
      </c>
      <c r="P481" s="303" t="s">
        <v>494</v>
      </c>
      <c r="Q481" s="303" t="s">
        <v>494</v>
      </c>
      <c r="R481" s="303" t="s">
        <v>494</v>
      </c>
      <c r="S481" s="303" t="s">
        <v>494</v>
      </c>
      <c r="T481" s="303" t="s">
        <v>494</v>
      </c>
      <c r="U481" s="303" t="s">
        <v>494</v>
      </c>
      <c r="V481" s="300" t="s">
        <v>189</v>
      </c>
      <c r="W481" s="303" t="s">
        <v>494</v>
      </c>
      <c r="X481" s="303" t="s">
        <v>494</v>
      </c>
      <c r="Y481" s="303" t="s">
        <v>494</v>
      </c>
      <c r="Z481" s="303" t="s">
        <v>494</v>
      </c>
      <c r="AA481" s="303" t="s">
        <v>494</v>
      </c>
      <c r="AB481" s="303" t="s">
        <v>494</v>
      </c>
      <c r="AC481" s="303" t="s">
        <v>494</v>
      </c>
      <c r="AD481" s="303" t="s">
        <v>494</v>
      </c>
      <c r="AE481" s="303" t="s">
        <v>494</v>
      </c>
      <c r="AF481" s="303" t="s">
        <v>494</v>
      </c>
      <c r="AG481" s="300" t="s">
        <v>189</v>
      </c>
      <c r="AH481" s="303" t="s">
        <v>494</v>
      </c>
      <c r="AI481" s="303">
        <v>120.41830440900908</v>
      </c>
      <c r="AJ481" s="300" t="s">
        <v>189</v>
      </c>
    </row>
    <row r="482" spans="1:36" x14ac:dyDescent="0.25">
      <c r="A482" s="306" t="s">
        <v>711</v>
      </c>
      <c r="B482" s="303" t="s">
        <v>494</v>
      </c>
      <c r="C482" s="303" t="s">
        <v>494</v>
      </c>
      <c r="D482" s="303" t="s">
        <v>494</v>
      </c>
      <c r="E482" s="303" t="s">
        <v>494</v>
      </c>
      <c r="F482" s="303" t="s">
        <v>494</v>
      </c>
      <c r="G482" s="303" t="s">
        <v>494</v>
      </c>
      <c r="H482" s="303" t="s">
        <v>494</v>
      </c>
      <c r="I482" s="303" t="s">
        <v>494</v>
      </c>
      <c r="J482" s="303" t="s">
        <v>494</v>
      </c>
      <c r="K482" s="303" t="s">
        <v>494</v>
      </c>
      <c r="L482" s="303" t="s">
        <v>494</v>
      </c>
      <c r="M482" s="303" t="s">
        <v>494</v>
      </c>
      <c r="N482" s="303" t="s">
        <v>494</v>
      </c>
      <c r="O482" s="303" t="s">
        <v>494</v>
      </c>
      <c r="P482" s="303" t="s">
        <v>494</v>
      </c>
      <c r="Q482" s="303" t="s">
        <v>494</v>
      </c>
      <c r="R482" s="303" t="s">
        <v>494</v>
      </c>
      <c r="S482" s="303" t="s">
        <v>494</v>
      </c>
      <c r="T482" s="303" t="s">
        <v>494</v>
      </c>
      <c r="U482" s="303" t="s">
        <v>494</v>
      </c>
      <c r="V482" s="300" t="s">
        <v>189</v>
      </c>
      <c r="W482" s="303" t="s">
        <v>494</v>
      </c>
      <c r="X482" s="303" t="s">
        <v>494</v>
      </c>
      <c r="Y482" s="303" t="s">
        <v>494</v>
      </c>
      <c r="Z482" s="303" t="s">
        <v>494</v>
      </c>
      <c r="AA482" s="303" t="s">
        <v>494</v>
      </c>
      <c r="AB482" s="303" t="s">
        <v>494</v>
      </c>
      <c r="AC482" s="303" t="s">
        <v>494</v>
      </c>
      <c r="AD482" s="303" t="s">
        <v>494</v>
      </c>
      <c r="AE482" s="303" t="s">
        <v>494</v>
      </c>
      <c r="AF482" s="303" t="s">
        <v>494</v>
      </c>
      <c r="AG482" s="300" t="s">
        <v>189</v>
      </c>
      <c r="AH482" s="303" t="s">
        <v>494</v>
      </c>
      <c r="AI482" s="303" t="s">
        <v>494</v>
      </c>
      <c r="AJ482" s="303" t="s">
        <v>494</v>
      </c>
    </row>
    <row r="483" spans="1:36" x14ac:dyDescent="0.25">
      <c r="A483" s="307" t="s">
        <v>649</v>
      </c>
      <c r="B483" s="303">
        <v>13.68474187732811</v>
      </c>
      <c r="C483" s="303">
        <v>0.90067774743551998</v>
      </c>
      <c r="D483" s="303">
        <v>1.9808273483516601</v>
      </c>
      <c r="E483" s="303" t="s">
        <v>3128</v>
      </c>
      <c r="F483" s="303" t="s">
        <v>3128</v>
      </c>
      <c r="G483" s="303" t="s">
        <v>593</v>
      </c>
      <c r="H483" s="303">
        <v>9.5065939709600006E-3</v>
      </c>
      <c r="I483" s="303" t="s">
        <v>593</v>
      </c>
      <c r="J483" s="303" t="s">
        <v>3128</v>
      </c>
      <c r="K483" s="303" t="s">
        <v>593</v>
      </c>
      <c r="L483" s="303" t="s">
        <v>3128</v>
      </c>
      <c r="M483" s="303" t="s">
        <v>593</v>
      </c>
      <c r="N483" s="303" t="s">
        <v>593</v>
      </c>
      <c r="O483" s="303" t="s">
        <v>593</v>
      </c>
      <c r="P483" s="303" t="s">
        <v>593</v>
      </c>
      <c r="Q483" s="303" t="s">
        <v>3128</v>
      </c>
      <c r="R483" s="303" t="s">
        <v>593</v>
      </c>
      <c r="S483" s="303" t="s">
        <v>3128</v>
      </c>
      <c r="T483" s="303" t="s">
        <v>3128</v>
      </c>
      <c r="U483" s="303">
        <v>1.6984600970478201</v>
      </c>
      <c r="V483" s="300" t="s">
        <v>189</v>
      </c>
      <c r="W483" s="303">
        <v>146.62879409508059</v>
      </c>
      <c r="X483" s="303">
        <v>161.75522535790259</v>
      </c>
      <c r="Y483" s="303">
        <v>9.0276703162196608</v>
      </c>
      <c r="Z483" s="303" t="s">
        <v>593</v>
      </c>
      <c r="AA483" s="303">
        <v>11.47912170919709</v>
      </c>
      <c r="AB483" s="303" t="s">
        <v>593</v>
      </c>
      <c r="AC483" s="303" t="s">
        <v>3128</v>
      </c>
      <c r="AD483" s="303" t="s">
        <v>593</v>
      </c>
      <c r="AE483" s="303" t="s">
        <v>593</v>
      </c>
      <c r="AF483" s="303">
        <v>3.5894286775586801</v>
      </c>
      <c r="AG483" s="300" t="s">
        <v>189</v>
      </c>
      <c r="AH483" s="303" t="s">
        <v>593</v>
      </c>
      <c r="AI483" s="303">
        <v>31.103247907929191</v>
      </c>
      <c r="AJ483" s="303">
        <v>28.530150025703989</v>
      </c>
    </row>
    <row r="484" spans="1:36" x14ac:dyDescent="0.25">
      <c r="A484" s="304" t="s">
        <v>650</v>
      </c>
      <c r="B484" s="303">
        <v>13.671467518190029</v>
      </c>
      <c r="C484" s="303">
        <v>0.90067774743551998</v>
      </c>
      <c r="D484" s="303">
        <v>1.9808273483516601</v>
      </c>
      <c r="E484" s="303" t="s">
        <v>523</v>
      </c>
      <c r="F484" s="303" t="s">
        <v>523</v>
      </c>
      <c r="G484" s="303" t="s">
        <v>523</v>
      </c>
      <c r="H484" s="303">
        <v>9.5065939709600006E-3</v>
      </c>
      <c r="I484" s="303" t="s">
        <v>523</v>
      </c>
      <c r="J484" s="303" t="s">
        <v>523</v>
      </c>
      <c r="K484" s="303" t="s">
        <v>523</v>
      </c>
      <c r="L484" s="303" t="s">
        <v>523</v>
      </c>
      <c r="M484" s="303" t="s">
        <v>523</v>
      </c>
      <c r="N484" s="303" t="s">
        <v>523</v>
      </c>
      <c r="O484" s="303" t="s">
        <v>523</v>
      </c>
      <c r="P484" s="303" t="s">
        <v>523</v>
      </c>
      <c r="Q484" s="303" t="s">
        <v>523</v>
      </c>
      <c r="R484" s="303" t="s">
        <v>523</v>
      </c>
      <c r="S484" s="303" t="s">
        <v>523</v>
      </c>
      <c r="T484" s="303" t="s">
        <v>523</v>
      </c>
      <c r="U484" s="303" t="s">
        <v>521</v>
      </c>
      <c r="V484" s="300" t="s">
        <v>189</v>
      </c>
      <c r="W484" s="303">
        <v>146.16040121254008</v>
      </c>
      <c r="X484" s="303">
        <v>161.67811829648733</v>
      </c>
      <c r="Y484" s="303">
        <v>8.9719417447910903</v>
      </c>
      <c r="Z484" s="303" t="s">
        <v>523</v>
      </c>
      <c r="AA484" s="303">
        <v>11.42114438969833</v>
      </c>
      <c r="AB484" s="303" t="s">
        <v>523</v>
      </c>
      <c r="AC484" s="303" t="s">
        <v>523</v>
      </c>
      <c r="AD484" s="303" t="s">
        <v>523</v>
      </c>
      <c r="AE484" s="303" t="s">
        <v>523</v>
      </c>
      <c r="AF484" s="303">
        <v>1.1055156889200001E-3</v>
      </c>
      <c r="AG484" s="300" t="s">
        <v>189</v>
      </c>
      <c r="AH484" s="303" t="s">
        <v>521</v>
      </c>
      <c r="AI484" s="303">
        <v>30.668042743204541</v>
      </c>
      <c r="AJ484" s="303">
        <v>28.530150025703989</v>
      </c>
    </row>
    <row r="485" spans="1:36" x14ac:dyDescent="0.25">
      <c r="A485" s="304" t="s">
        <v>651</v>
      </c>
      <c r="B485" s="303" t="s">
        <v>521</v>
      </c>
      <c r="C485" s="303" t="s">
        <v>521</v>
      </c>
      <c r="D485" s="303" t="s">
        <v>521</v>
      </c>
      <c r="E485" s="303" t="s">
        <v>521</v>
      </c>
      <c r="F485" s="303" t="s">
        <v>521</v>
      </c>
      <c r="G485" s="303" t="s">
        <v>521</v>
      </c>
      <c r="H485" s="303" t="s">
        <v>521</v>
      </c>
      <c r="I485" s="303" t="s">
        <v>521</v>
      </c>
      <c r="J485" s="303" t="s">
        <v>521</v>
      </c>
      <c r="K485" s="303" t="s">
        <v>521</v>
      </c>
      <c r="L485" s="303" t="s">
        <v>521</v>
      </c>
      <c r="M485" s="303" t="s">
        <v>521</v>
      </c>
      <c r="N485" s="303" t="s">
        <v>521</v>
      </c>
      <c r="O485" s="303" t="s">
        <v>521</v>
      </c>
      <c r="P485" s="303" t="s">
        <v>521</v>
      </c>
      <c r="Q485" s="303" t="s">
        <v>521</v>
      </c>
      <c r="R485" s="303" t="s">
        <v>521</v>
      </c>
      <c r="S485" s="303" t="s">
        <v>521</v>
      </c>
      <c r="T485" s="303" t="s">
        <v>521</v>
      </c>
      <c r="U485" s="303" t="s">
        <v>521</v>
      </c>
      <c r="V485" s="300" t="s">
        <v>189</v>
      </c>
      <c r="W485" s="303" t="s">
        <v>521</v>
      </c>
      <c r="X485" s="303" t="s">
        <v>521</v>
      </c>
      <c r="Y485" s="303" t="s">
        <v>521</v>
      </c>
      <c r="Z485" s="303" t="s">
        <v>521</v>
      </c>
      <c r="AA485" s="303" t="s">
        <v>521</v>
      </c>
      <c r="AB485" s="303" t="s">
        <v>521</v>
      </c>
      <c r="AC485" s="303" t="s">
        <v>521</v>
      </c>
      <c r="AD485" s="303" t="s">
        <v>521</v>
      </c>
      <c r="AE485" s="303" t="s">
        <v>521</v>
      </c>
      <c r="AF485" s="303" t="s">
        <v>521</v>
      </c>
      <c r="AG485" s="300" t="s">
        <v>189</v>
      </c>
      <c r="AH485" s="303" t="s">
        <v>521</v>
      </c>
      <c r="AI485" s="303" t="s">
        <v>521</v>
      </c>
      <c r="AJ485" s="303" t="s">
        <v>521</v>
      </c>
    </row>
    <row r="486" spans="1:36" x14ac:dyDescent="0.25">
      <c r="A486" s="304" t="s">
        <v>652</v>
      </c>
      <c r="B486" s="303">
        <v>6.9672162809399996E-3</v>
      </c>
      <c r="C486" s="303" t="s">
        <v>521</v>
      </c>
      <c r="D486" s="303" t="s">
        <v>521</v>
      </c>
      <c r="E486" s="303" t="s">
        <v>521</v>
      </c>
      <c r="F486" s="303" t="s">
        <v>521</v>
      </c>
      <c r="G486" s="303" t="s">
        <v>521</v>
      </c>
      <c r="H486" s="303" t="s">
        <v>521</v>
      </c>
      <c r="I486" s="303" t="s">
        <v>521</v>
      </c>
      <c r="J486" s="303" t="s">
        <v>521</v>
      </c>
      <c r="K486" s="303" t="s">
        <v>521</v>
      </c>
      <c r="L486" s="303" t="s">
        <v>521</v>
      </c>
      <c r="M486" s="303" t="s">
        <v>521</v>
      </c>
      <c r="N486" s="303" t="s">
        <v>521</v>
      </c>
      <c r="O486" s="303" t="s">
        <v>521</v>
      </c>
      <c r="P486" s="303" t="s">
        <v>521</v>
      </c>
      <c r="Q486" s="303" t="s">
        <v>521</v>
      </c>
      <c r="R486" s="303" t="s">
        <v>521</v>
      </c>
      <c r="S486" s="303" t="s">
        <v>521</v>
      </c>
      <c r="T486" s="303" t="s">
        <v>521</v>
      </c>
      <c r="U486" s="303" t="s">
        <v>521</v>
      </c>
      <c r="V486" s="300" t="s">
        <v>189</v>
      </c>
      <c r="W486" s="303">
        <v>0.41169288254051001</v>
      </c>
      <c r="X486" s="303">
        <v>5.0035632843830002E-2</v>
      </c>
      <c r="Y486" s="303" t="s">
        <v>521</v>
      </c>
      <c r="Z486" s="303" t="s">
        <v>521</v>
      </c>
      <c r="AA486" s="303">
        <v>3.9874807019000001E-4</v>
      </c>
      <c r="AB486" s="303" t="s">
        <v>521</v>
      </c>
      <c r="AC486" s="303" t="s">
        <v>521</v>
      </c>
      <c r="AD486" s="303" t="s">
        <v>521</v>
      </c>
      <c r="AE486" s="303" t="s">
        <v>521</v>
      </c>
      <c r="AF486" s="303" t="s">
        <v>521</v>
      </c>
      <c r="AG486" s="300" t="s">
        <v>189</v>
      </c>
      <c r="AH486" s="303" t="s">
        <v>521</v>
      </c>
      <c r="AI486" s="303" t="s">
        <v>523</v>
      </c>
      <c r="AJ486" s="303" t="s">
        <v>523</v>
      </c>
    </row>
    <row r="487" spans="1:36" x14ac:dyDescent="0.25">
      <c r="A487" s="304" t="s">
        <v>653</v>
      </c>
      <c r="B487" s="303" t="s">
        <v>496</v>
      </c>
      <c r="C487" s="303" t="s">
        <v>496</v>
      </c>
      <c r="D487" s="303" t="s">
        <v>523</v>
      </c>
      <c r="E487" s="303" t="s">
        <v>496</v>
      </c>
      <c r="F487" s="303" t="s">
        <v>496</v>
      </c>
      <c r="G487" s="303" t="s">
        <v>523</v>
      </c>
      <c r="H487" s="303" t="s">
        <v>496</v>
      </c>
      <c r="I487" s="303" t="s">
        <v>523</v>
      </c>
      <c r="J487" s="303" t="s">
        <v>496</v>
      </c>
      <c r="K487" s="303" t="s">
        <v>523</v>
      </c>
      <c r="L487" s="303" t="s">
        <v>496</v>
      </c>
      <c r="M487" s="303" t="s">
        <v>523</v>
      </c>
      <c r="N487" s="303" t="s">
        <v>523</v>
      </c>
      <c r="O487" s="303" t="s">
        <v>523</v>
      </c>
      <c r="P487" s="303" t="s">
        <v>523</v>
      </c>
      <c r="Q487" s="303" t="s">
        <v>496</v>
      </c>
      <c r="R487" s="303" t="s">
        <v>523</v>
      </c>
      <c r="S487" s="303" t="s">
        <v>496</v>
      </c>
      <c r="T487" s="303" t="s">
        <v>496</v>
      </c>
      <c r="U487" s="303">
        <v>1.6984600970478201</v>
      </c>
      <c r="V487" s="300" t="s">
        <v>189</v>
      </c>
      <c r="W487" s="303" t="s">
        <v>496</v>
      </c>
      <c r="X487" s="303" t="s">
        <v>496</v>
      </c>
      <c r="Y487" s="303" t="s">
        <v>523</v>
      </c>
      <c r="Z487" s="303" t="s">
        <v>523</v>
      </c>
      <c r="AA487" s="303" t="s">
        <v>523</v>
      </c>
      <c r="AB487" s="303" t="s">
        <v>523</v>
      </c>
      <c r="AC487" s="303" t="s">
        <v>496</v>
      </c>
      <c r="AD487" s="303" t="s">
        <v>523</v>
      </c>
      <c r="AE487" s="303" t="s">
        <v>523</v>
      </c>
      <c r="AF487" s="303">
        <v>3.5883231618697602</v>
      </c>
      <c r="AG487" s="300" t="s">
        <v>189</v>
      </c>
      <c r="AH487" s="303" t="s">
        <v>523</v>
      </c>
      <c r="AI487" s="303">
        <v>0.34476945043893997</v>
      </c>
      <c r="AJ487" s="303" t="s">
        <v>523</v>
      </c>
    </row>
    <row r="488" spans="1:36" x14ac:dyDescent="0.25">
      <c r="A488" s="304" t="s">
        <v>3403</v>
      </c>
      <c r="B488" s="303">
        <v>6.3071428571400004E-3</v>
      </c>
      <c r="C488" s="303" t="s">
        <v>521</v>
      </c>
      <c r="D488" s="303" t="s">
        <v>521</v>
      </c>
      <c r="E488" s="303" t="s">
        <v>521</v>
      </c>
      <c r="F488" s="303" t="s">
        <v>521</v>
      </c>
      <c r="G488" s="303" t="s">
        <v>521</v>
      </c>
      <c r="H488" s="303" t="s">
        <v>521</v>
      </c>
      <c r="I488" s="303" t="s">
        <v>521</v>
      </c>
      <c r="J488" s="303" t="s">
        <v>521</v>
      </c>
      <c r="K488" s="303" t="s">
        <v>521</v>
      </c>
      <c r="L488" s="303" t="s">
        <v>521</v>
      </c>
      <c r="M488" s="303" t="s">
        <v>521</v>
      </c>
      <c r="N488" s="303" t="s">
        <v>521</v>
      </c>
      <c r="O488" s="303" t="s">
        <v>521</v>
      </c>
      <c r="P488" s="303" t="s">
        <v>521</v>
      </c>
      <c r="Q488" s="303" t="s">
        <v>521</v>
      </c>
      <c r="R488" s="303" t="s">
        <v>521</v>
      </c>
      <c r="S488" s="303" t="s">
        <v>521</v>
      </c>
      <c r="T488" s="303" t="s">
        <v>521</v>
      </c>
      <c r="U488" s="303" t="s">
        <v>521</v>
      </c>
      <c r="V488" s="300" t="s">
        <v>189</v>
      </c>
      <c r="W488" s="303">
        <v>5.67E-2</v>
      </c>
      <c r="X488" s="303">
        <v>2.7071428571429999E-2</v>
      </c>
      <c r="Y488" s="303">
        <v>5.5728571428570003E-2</v>
      </c>
      <c r="Z488" s="303" t="s">
        <v>521</v>
      </c>
      <c r="AA488" s="303">
        <v>5.7578571428570001E-2</v>
      </c>
      <c r="AB488" s="303" t="s">
        <v>521</v>
      </c>
      <c r="AC488" s="303" t="s">
        <v>521</v>
      </c>
      <c r="AD488" s="303" t="s">
        <v>521</v>
      </c>
      <c r="AE488" s="303" t="s">
        <v>521</v>
      </c>
      <c r="AF488" s="303" t="s">
        <v>521</v>
      </c>
      <c r="AG488" s="300" t="s">
        <v>189</v>
      </c>
      <c r="AH488" s="303" t="s">
        <v>521</v>
      </c>
      <c r="AI488" s="303">
        <v>9.0435714285709998E-2</v>
      </c>
      <c r="AJ488" s="303" t="s">
        <v>523</v>
      </c>
    </row>
    <row r="489" spans="1:36" x14ac:dyDescent="0.25">
      <c r="A489" s="287" t="s">
        <v>654</v>
      </c>
      <c r="B489" s="303">
        <v>0.88</v>
      </c>
      <c r="C489" s="303">
        <v>397.31929999999994</v>
      </c>
      <c r="D489" s="303" t="s">
        <v>494</v>
      </c>
      <c r="E489" s="303" t="s">
        <v>494</v>
      </c>
      <c r="F489" s="303">
        <v>2580.4423400000001</v>
      </c>
      <c r="G489" s="303" t="s">
        <v>494</v>
      </c>
      <c r="H489" s="303">
        <v>56029.155100000004</v>
      </c>
      <c r="I489" s="303" t="s">
        <v>494</v>
      </c>
      <c r="J489" s="303">
        <v>2093.1475999999998</v>
      </c>
      <c r="K489" s="303" t="s">
        <v>494</v>
      </c>
      <c r="L489" s="303" t="s">
        <v>494</v>
      </c>
      <c r="M489" s="303" t="s">
        <v>494</v>
      </c>
      <c r="N489" s="303" t="s">
        <v>494</v>
      </c>
      <c r="O489" s="303" t="s">
        <v>494</v>
      </c>
      <c r="P489" s="303" t="s">
        <v>494</v>
      </c>
      <c r="Q489" s="303">
        <v>117.73</v>
      </c>
      <c r="R489" s="303" t="s">
        <v>494</v>
      </c>
      <c r="S489" s="303" t="s">
        <v>494</v>
      </c>
      <c r="T489" s="303" t="s">
        <v>494</v>
      </c>
      <c r="U489" s="303" t="s">
        <v>494</v>
      </c>
      <c r="V489" s="300" t="s">
        <v>189</v>
      </c>
      <c r="W489" s="303">
        <v>2.1192000000000002</v>
      </c>
      <c r="X489" s="303" t="s">
        <v>494</v>
      </c>
      <c r="Y489" s="303" t="s">
        <v>494</v>
      </c>
      <c r="Z489" s="303" t="s">
        <v>494</v>
      </c>
      <c r="AA489" s="303" t="s">
        <v>494</v>
      </c>
      <c r="AB489" s="303" t="s">
        <v>494</v>
      </c>
      <c r="AC489" s="303" t="s">
        <v>494</v>
      </c>
      <c r="AD489" s="303" t="s">
        <v>494</v>
      </c>
      <c r="AE489" s="303" t="s">
        <v>494</v>
      </c>
      <c r="AF489" s="303" t="s">
        <v>494</v>
      </c>
      <c r="AG489" s="300" t="s">
        <v>189</v>
      </c>
      <c r="AH489" s="303">
        <v>7230.4559117999988</v>
      </c>
      <c r="AI489" s="303" t="s">
        <v>494</v>
      </c>
      <c r="AJ489" s="303" t="s">
        <v>494</v>
      </c>
    </row>
    <row r="490" spans="1:36" x14ac:dyDescent="0.25">
      <c r="A490" s="304" t="s">
        <v>655</v>
      </c>
      <c r="B490" s="303" t="s">
        <v>494</v>
      </c>
      <c r="C490" s="303">
        <v>397.31929999999994</v>
      </c>
      <c r="D490" s="303" t="s">
        <v>494</v>
      </c>
      <c r="E490" s="303" t="s">
        <v>494</v>
      </c>
      <c r="F490" s="303">
        <v>2549.6623400000003</v>
      </c>
      <c r="G490" s="303" t="s">
        <v>494</v>
      </c>
      <c r="H490" s="303">
        <v>49042.255100000002</v>
      </c>
      <c r="I490" s="303" t="s">
        <v>494</v>
      </c>
      <c r="J490" s="303">
        <v>2093.1475999999998</v>
      </c>
      <c r="K490" s="303" t="s">
        <v>494</v>
      </c>
      <c r="L490" s="303" t="s">
        <v>494</v>
      </c>
      <c r="M490" s="303" t="s">
        <v>494</v>
      </c>
      <c r="N490" s="303" t="s">
        <v>494</v>
      </c>
      <c r="O490" s="303" t="s">
        <v>494</v>
      </c>
      <c r="P490" s="303" t="s">
        <v>494</v>
      </c>
      <c r="Q490" s="303">
        <v>99.33</v>
      </c>
      <c r="R490" s="303" t="s">
        <v>494</v>
      </c>
      <c r="S490" s="303" t="s">
        <v>494</v>
      </c>
      <c r="T490" s="303" t="s">
        <v>494</v>
      </c>
      <c r="U490" s="303" t="s">
        <v>494</v>
      </c>
      <c r="V490" s="300" t="s">
        <v>189</v>
      </c>
      <c r="W490" s="303" t="s">
        <v>494</v>
      </c>
      <c r="X490" s="303" t="s">
        <v>494</v>
      </c>
      <c r="Y490" s="303" t="s">
        <v>494</v>
      </c>
      <c r="Z490" s="303" t="s">
        <v>494</v>
      </c>
      <c r="AA490" s="303" t="s">
        <v>494</v>
      </c>
      <c r="AB490" s="303" t="s">
        <v>494</v>
      </c>
      <c r="AC490" s="303" t="s">
        <v>494</v>
      </c>
      <c r="AD490" s="303" t="s">
        <v>494</v>
      </c>
      <c r="AE490" s="303" t="s">
        <v>494</v>
      </c>
      <c r="AF490" s="303" t="s">
        <v>494</v>
      </c>
      <c r="AG490" s="300" t="s">
        <v>189</v>
      </c>
      <c r="AH490" s="303" t="s">
        <v>3129</v>
      </c>
      <c r="AI490" s="303" t="s">
        <v>494</v>
      </c>
      <c r="AJ490" s="303" t="s">
        <v>494</v>
      </c>
    </row>
    <row r="491" spans="1:36" x14ac:dyDescent="0.25">
      <c r="A491" s="304" t="s">
        <v>656</v>
      </c>
      <c r="B491" s="303" t="s">
        <v>494</v>
      </c>
      <c r="C491" s="303" t="s">
        <v>494</v>
      </c>
      <c r="D491" s="303" t="s">
        <v>494</v>
      </c>
      <c r="E491" s="303" t="s">
        <v>494</v>
      </c>
      <c r="F491" s="303" t="s">
        <v>494</v>
      </c>
      <c r="G491" s="303" t="s">
        <v>494</v>
      </c>
      <c r="H491" s="303">
        <v>1019.4</v>
      </c>
      <c r="I491" s="303" t="s">
        <v>494</v>
      </c>
      <c r="J491" s="303" t="s">
        <v>494</v>
      </c>
      <c r="K491" s="303" t="s">
        <v>494</v>
      </c>
      <c r="L491" s="303" t="s">
        <v>494</v>
      </c>
      <c r="M491" s="303" t="s">
        <v>494</v>
      </c>
      <c r="N491" s="303" t="s">
        <v>494</v>
      </c>
      <c r="O491" s="303" t="s">
        <v>494</v>
      </c>
      <c r="P491" s="303" t="s">
        <v>494</v>
      </c>
      <c r="Q491" s="303" t="s">
        <v>494</v>
      </c>
      <c r="R491" s="303" t="s">
        <v>494</v>
      </c>
      <c r="S491" s="303" t="s">
        <v>494</v>
      </c>
      <c r="T491" s="303" t="s">
        <v>494</v>
      </c>
      <c r="U491" s="303" t="s">
        <v>494</v>
      </c>
      <c r="V491" s="300" t="s">
        <v>189</v>
      </c>
      <c r="W491" s="303" t="s">
        <v>494</v>
      </c>
      <c r="X491" s="303" t="s">
        <v>494</v>
      </c>
      <c r="Y491" s="303" t="s">
        <v>494</v>
      </c>
      <c r="Z491" s="303" t="s">
        <v>494</v>
      </c>
      <c r="AA491" s="303" t="s">
        <v>494</v>
      </c>
      <c r="AB491" s="303" t="s">
        <v>494</v>
      </c>
      <c r="AC491" s="303" t="s">
        <v>494</v>
      </c>
      <c r="AD491" s="303" t="s">
        <v>494</v>
      </c>
      <c r="AE491" s="303" t="s">
        <v>494</v>
      </c>
      <c r="AF491" s="303" t="s">
        <v>494</v>
      </c>
      <c r="AG491" s="300" t="s">
        <v>189</v>
      </c>
      <c r="AH491" s="303" t="s">
        <v>496</v>
      </c>
      <c r="AI491" s="303" t="s">
        <v>494</v>
      </c>
      <c r="AJ491" s="303" t="s">
        <v>494</v>
      </c>
    </row>
    <row r="492" spans="1:36" x14ac:dyDescent="0.25">
      <c r="A492" s="304" t="s">
        <v>657</v>
      </c>
      <c r="B492" s="303">
        <v>0.88</v>
      </c>
      <c r="C492" s="303" t="s">
        <v>494</v>
      </c>
      <c r="D492" s="303" t="s">
        <v>494</v>
      </c>
      <c r="E492" s="303" t="s">
        <v>494</v>
      </c>
      <c r="F492" s="303">
        <v>30.78</v>
      </c>
      <c r="G492" s="303" t="s">
        <v>494</v>
      </c>
      <c r="H492" s="303" t="s">
        <v>494</v>
      </c>
      <c r="I492" s="303" t="s">
        <v>494</v>
      </c>
      <c r="J492" s="303" t="s">
        <v>494</v>
      </c>
      <c r="K492" s="303" t="s">
        <v>494</v>
      </c>
      <c r="L492" s="303" t="s">
        <v>494</v>
      </c>
      <c r="M492" s="303" t="s">
        <v>494</v>
      </c>
      <c r="N492" s="303" t="s">
        <v>494</v>
      </c>
      <c r="O492" s="303" t="s">
        <v>494</v>
      </c>
      <c r="P492" s="303" t="s">
        <v>494</v>
      </c>
      <c r="Q492" s="303">
        <v>18.399999999999999</v>
      </c>
      <c r="R492" s="303" t="s">
        <v>494</v>
      </c>
      <c r="S492" s="303" t="s">
        <v>494</v>
      </c>
      <c r="T492" s="303" t="s">
        <v>494</v>
      </c>
      <c r="U492" s="303" t="s">
        <v>494</v>
      </c>
      <c r="V492" s="300" t="s">
        <v>189</v>
      </c>
      <c r="W492" s="303">
        <v>2.1192000000000002</v>
      </c>
      <c r="X492" s="303" t="s">
        <v>494</v>
      </c>
      <c r="Y492" s="303" t="s">
        <v>494</v>
      </c>
      <c r="Z492" s="303" t="s">
        <v>494</v>
      </c>
      <c r="AA492" s="303" t="s">
        <v>494</v>
      </c>
      <c r="AB492" s="303" t="s">
        <v>494</v>
      </c>
      <c r="AC492" s="303" t="s">
        <v>494</v>
      </c>
      <c r="AD492" s="303" t="s">
        <v>494</v>
      </c>
      <c r="AE492" s="303" t="s">
        <v>494</v>
      </c>
      <c r="AF492" s="303" t="s">
        <v>494</v>
      </c>
      <c r="AG492" s="300" t="s">
        <v>189</v>
      </c>
      <c r="AH492" s="303" t="s">
        <v>496</v>
      </c>
      <c r="AI492" s="303" t="s">
        <v>494</v>
      </c>
      <c r="AJ492" s="303" t="s">
        <v>494</v>
      </c>
    </row>
    <row r="493" spans="1:36" x14ac:dyDescent="0.25">
      <c r="A493" s="304" t="s">
        <v>658</v>
      </c>
      <c r="B493" s="303" t="s">
        <v>494</v>
      </c>
      <c r="C493" s="303" t="s">
        <v>494</v>
      </c>
      <c r="D493" s="303" t="s">
        <v>494</v>
      </c>
      <c r="E493" s="303" t="s">
        <v>494</v>
      </c>
      <c r="F493" s="303" t="s">
        <v>494</v>
      </c>
      <c r="G493" s="303" t="s">
        <v>494</v>
      </c>
      <c r="H493" s="303">
        <v>5967.5</v>
      </c>
      <c r="I493" s="303" t="s">
        <v>494</v>
      </c>
      <c r="J493" s="303" t="s">
        <v>494</v>
      </c>
      <c r="K493" s="303" t="s">
        <v>494</v>
      </c>
      <c r="L493" s="303" t="s">
        <v>494</v>
      </c>
      <c r="M493" s="303" t="s">
        <v>494</v>
      </c>
      <c r="N493" s="303" t="s">
        <v>494</v>
      </c>
      <c r="O493" s="303" t="s">
        <v>494</v>
      </c>
      <c r="P493" s="303" t="s">
        <v>494</v>
      </c>
      <c r="Q493" s="303" t="s">
        <v>494</v>
      </c>
      <c r="R493" s="303" t="s">
        <v>494</v>
      </c>
      <c r="S493" s="303" t="s">
        <v>494</v>
      </c>
      <c r="T493" s="303" t="s">
        <v>494</v>
      </c>
      <c r="U493" s="303" t="s">
        <v>494</v>
      </c>
      <c r="V493" s="300" t="s">
        <v>189</v>
      </c>
      <c r="W493" s="303" t="s">
        <v>494</v>
      </c>
      <c r="X493" s="303" t="s">
        <v>494</v>
      </c>
      <c r="Y493" s="303" t="s">
        <v>494</v>
      </c>
      <c r="Z493" s="303" t="s">
        <v>494</v>
      </c>
      <c r="AA493" s="303" t="s">
        <v>494</v>
      </c>
      <c r="AB493" s="303" t="s">
        <v>494</v>
      </c>
      <c r="AC493" s="303" t="s">
        <v>494</v>
      </c>
      <c r="AD493" s="303" t="s">
        <v>494</v>
      </c>
      <c r="AE493" s="303" t="s">
        <v>494</v>
      </c>
      <c r="AF493" s="303" t="s">
        <v>494</v>
      </c>
      <c r="AG493" s="300" t="s">
        <v>189</v>
      </c>
      <c r="AH493" s="303" t="s">
        <v>568</v>
      </c>
      <c r="AI493" s="303" t="s">
        <v>494</v>
      </c>
      <c r="AJ493" s="303" t="s">
        <v>494</v>
      </c>
    </row>
    <row r="494" spans="1:36" x14ac:dyDescent="0.25">
      <c r="A494" s="304" t="s">
        <v>659</v>
      </c>
      <c r="B494" s="303" t="s">
        <v>494</v>
      </c>
      <c r="C494" s="303" t="s">
        <v>494</v>
      </c>
      <c r="D494" s="303" t="s">
        <v>494</v>
      </c>
      <c r="E494" s="303" t="s">
        <v>494</v>
      </c>
      <c r="F494" s="303" t="s">
        <v>494</v>
      </c>
      <c r="G494" s="303" t="s">
        <v>494</v>
      </c>
      <c r="H494" s="303" t="s">
        <v>494</v>
      </c>
      <c r="I494" s="303" t="s">
        <v>494</v>
      </c>
      <c r="J494" s="303" t="s">
        <v>494</v>
      </c>
      <c r="K494" s="303" t="s">
        <v>494</v>
      </c>
      <c r="L494" s="303" t="s">
        <v>494</v>
      </c>
      <c r="M494" s="303" t="s">
        <v>494</v>
      </c>
      <c r="N494" s="303" t="s">
        <v>494</v>
      </c>
      <c r="O494" s="303" t="s">
        <v>494</v>
      </c>
      <c r="P494" s="303" t="s">
        <v>494</v>
      </c>
      <c r="Q494" s="303" t="s">
        <v>494</v>
      </c>
      <c r="R494" s="303" t="s">
        <v>494</v>
      </c>
      <c r="S494" s="303" t="s">
        <v>494</v>
      </c>
      <c r="T494" s="303" t="s">
        <v>494</v>
      </c>
      <c r="U494" s="303" t="s">
        <v>494</v>
      </c>
      <c r="V494" s="300" t="s">
        <v>189</v>
      </c>
      <c r="W494" s="303" t="s">
        <v>494</v>
      </c>
      <c r="X494" s="303" t="s">
        <v>494</v>
      </c>
      <c r="Y494" s="303" t="s">
        <v>494</v>
      </c>
      <c r="Z494" s="303" t="s">
        <v>494</v>
      </c>
      <c r="AA494" s="303" t="s">
        <v>494</v>
      </c>
      <c r="AB494" s="303" t="s">
        <v>494</v>
      </c>
      <c r="AC494" s="303" t="s">
        <v>494</v>
      </c>
      <c r="AD494" s="303" t="s">
        <v>494</v>
      </c>
      <c r="AE494" s="303" t="s">
        <v>494</v>
      </c>
      <c r="AF494" s="303" t="s">
        <v>494</v>
      </c>
      <c r="AG494" s="300" t="s">
        <v>189</v>
      </c>
      <c r="AH494" s="303" t="s">
        <v>496</v>
      </c>
      <c r="AI494" s="303" t="s">
        <v>494</v>
      </c>
      <c r="AJ494" s="303" t="s">
        <v>494</v>
      </c>
    </row>
    <row r="495" spans="1:36" x14ac:dyDescent="0.25">
      <c r="A495" s="306" t="s">
        <v>660</v>
      </c>
      <c r="B495" s="303" t="s">
        <v>494</v>
      </c>
      <c r="C495" s="303" t="s">
        <v>494</v>
      </c>
      <c r="D495" s="303" t="s">
        <v>494</v>
      </c>
      <c r="E495" s="303" t="s">
        <v>494</v>
      </c>
      <c r="F495" s="303" t="s">
        <v>494</v>
      </c>
      <c r="G495" s="303" t="s">
        <v>494</v>
      </c>
      <c r="H495" s="303" t="s">
        <v>494</v>
      </c>
      <c r="I495" s="303" t="s">
        <v>494</v>
      </c>
      <c r="J495" s="303" t="s">
        <v>494</v>
      </c>
      <c r="K495" s="303" t="s">
        <v>494</v>
      </c>
      <c r="L495" s="303" t="s">
        <v>494</v>
      </c>
      <c r="M495" s="303" t="s">
        <v>494</v>
      </c>
      <c r="N495" s="303" t="s">
        <v>494</v>
      </c>
      <c r="O495" s="303" t="s">
        <v>494</v>
      </c>
      <c r="P495" s="303" t="s">
        <v>494</v>
      </c>
      <c r="Q495" s="303" t="s">
        <v>494</v>
      </c>
      <c r="R495" s="303" t="s">
        <v>494</v>
      </c>
      <c r="S495" s="303" t="s">
        <v>494</v>
      </c>
      <c r="T495" s="303" t="s">
        <v>494</v>
      </c>
      <c r="U495" s="303" t="s">
        <v>494</v>
      </c>
      <c r="V495" s="300" t="s">
        <v>189</v>
      </c>
      <c r="W495" s="303" t="s">
        <v>494</v>
      </c>
      <c r="X495" s="303" t="s">
        <v>494</v>
      </c>
      <c r="Y495" s="303" t="s">
        <v>494</v>
      </c>
      <c r="Z495" s="303" t="s">
        <v>494</v>
      </c>
      <c r="AA495" s="303" t="s">
        <v>494</v>
      </c>
      <c r="AB495" s="303" t="s">
        <v>494</v>
      </c>
      <c r="AC495" s="303" t="s">
        <v>494</v>
      </c>
      <c r="AD495" s="303" t="s">
        <v>494</v>
      </c>
      <c r="AE495" s="303" t="s">
        <v>494</v>
      </c>
      <c r="AF495" s="303" t="s">
        <v>494</v>
      </c>
      <c r="AG495" s="300" t="s">
        <v>189</v>
      </c>
      <c r="AH495" s="303">
        <v>7230.4559117999988</v>
      </c>
      <c r="AI495" s="303" t="s">
        <v>494</v>
      </c>
      <c r="AJ495" s="303" t="s">
        <v>494</v>
      </c>
    </row>
    <row r="496" spans="1:36" x14ac:dyDescent="0.25">
      <c r="A496" s="308" t="s">
        <v>661</v>
      </c>
      <c r="B496" s="303" t="s">
        <v>494</v>
      </c>
      <c r="C496" s="303" t="s">
        <v>494</v>
      </c>
      <c r="D496" s="303" t="s">
        <v>494</v>
      </c>
      <c r="E496" s="303" t="s">
        <v>494</v>
      </c>
      <c r="F496" s="303" t="s">
        <v>494</v>
      </c>
      <c r="G496" s="303" t="s">
        <v>494</v>
      </c>
      <c r="H496" s="303" t="s">
        <v>494</v>
      </c>
      <c r="I496" s="303" t="s">
        <v>494</v>
      </c>
      <c r="J496" s="303" t="s">
        <v>494</v>
      </c>
      <c r="K496" s="303" t="s">
        <v>494</v>
      </c>
      <c r="L496" s="303" t="s">
        <v>494</v>
      </c>
      <c r="M496" s="303" t="s">
        <v>494</v>
      </c>
      <c r="N496" s="303" t="s">
        <v>494</v>
      </c>
      <c r="O496" s="303" t="s">
        <v>494</v>
      </c>
      <c r="P496" s="303" t="s">
        <v>494</v>
      </c>
      <c r="Q496" s="303" t="s">
        <v>494</v>
      </c>
      <c r="R496" s="303" t="s">
        <v>494</v>
      </c>
      <c r="S496" s="303" t="s">
        <v>494</v>
      </c>
      <c r="T496" s="303" t="s">
        <v>494</v>
      </c>
      <c r="U496" s="303" t="s">
        <v>494</v>
      </c>
      <c r="V496" s="300" t="s">
        <v>189</v>
      </c>
      <c r="W496" s="303">
        <v>0.31825058820208002</v>
      </c>
      <c r="X496" s="303" t="s">
        <v>494</v>
      </c>
      <c r="Y496" s="303" t="s">
        <v>494</v>
      </c>
      <c r="Z496" s="303" t="s">
        <v>494</v>
      </c>
      <c r="AA496" s="303" t="s">
        <v>494</v>
      </c>
      <c r="AB496" s="303" t="s">
        <v>494</v>
      </c>
      <c r="AC496" s="303" t="s">
        <v>494</v>
      </c>
      <c r="AD496" s="303" t="s">
        <v>494</v>
      </c>
      <c r="AE496" s="303" t="s">
        <v>494</v>
      </c>
      <c r="AF496" s="303" t="s">
        <v>494</v>
      </c>
      <c r="AG496" s="300" t="s">
        <v>189</v>
      </c>
      <c r="AH496" s="303" t="s">
        <v>494</v>
      </c>
      <c r="AI496" s="303">
        <v>366.18901378629999</v>
      </c>
      <c r="AJ496" s="303" t="s">
        <v>494</v>
      </c>
    </row>
    <row r="497" spans="1:36" x14ac:dyDescent="0.25">
      <c r="A497" s="304" t="s">
        <v>662</v>
      </c>
      <c r="B497" s="303" t="s">
        <v>494</v>
      </c>
      <c r="C497" s="303" t="s">
        <v>494</v>
      </c>
      <c r="D497" s="303" t="s">
        <v>494</v>
      </c>
      <c r="E497" s="303" t="s">
        <v>494</v>
      </c>
      <c r="F497" s="303" t="s">
        <v>494</v>
      </c>
      <c r="G497" s="303" t="s">
        <v>494</v>
      </c>
      <c r="H497" s="303" t="s">
        <v>494</v>
      </c>
      <c r="I497" s="303" t="s">
        <v>494</v>
      </c>
      <c r="J497" s="303" t="s">
        <v>494</v>
      </c>
      <c r="K497" s="303" t="s">
        <v>494</v>
      </c>
      <c r="L497" s="303" t="s">
        <v>494</v>
      </c>
      <c r="M497" s="303" t="s">
        <v>494</v>
      </c>
      <c r="N497" s="303" t="s">
        <v>494</v>
      </c>
      <c r="O497" s="303" t="s">
        <v>494</v>
      </c>
      <c r="P497" s="303" t="s">
        <v>494</v>
      </c>
      <c r="Q497" s="303" t="s">
        <v>494</v>
      </c>
      <c r="R497" s="303" t="s">
        <v>494</v>
      </c>
      <c r="S497" s="303" t="s">
        <v>494</v>
      </c>
      <c r="T497" s="303" t="s">
        <v>494</v>
      </c>
      <c r="U497" s="303" t="s">
        <v>494</v>
      </c>
      <c r="V497" s="300" t="s">
        <v>189</v>
      </c>
      <c r="W497" s="303">
        <v>0.31825058820208002</v>
      </c>
      <c r="X497" s="303" t="s">
        <v>494</v>
      </c>
      <c r="Y497" s="303" t="s">
        <v>494</v>
      </c>
      <c r="Z497" s="303" t="s">
        <v>494</v>
      </c>
      <c r="AA497" s="303" t="s">
        <v>494</v>
      </c>
      <c r="AB497" s="303" t="s">
        <v>494</v>
      </c>
      <c r="AC497" s="303" t="s">
        <v>494</v>
      </c>
      <c r="AD497" s="303" t="s">
        <v>494</v>
      </c>
      <c r="AE497" s="303" t="s">
        <v>494</v>
      </c>
      <c r="AF497" s="303" t="s">
        <v>494</v>
      </c>
      <c r="AG497" s="300" t="s">
        <v>189</v>
      </c>
      <c r="AH497" s="303" t="s">
        <v>494</v>
      </c>
      <c r="AI497" s="303">
        <v>366.18901378630005</v>
      </c>
      <c r="AJ497" s="303" t="s">
        <v>494</v>
      </c>
    </row>
    <row r="498" spans="1:36" x14ac:dyDescent="0.25">
      <c r="A498" s="304" t="s">
        <v>3404</v>
      </c>
      <c r="B498" s="300" t="s">
        <v>189</v>
      </c>
      <c r="C498" s="300" t="s">
        <v>189</v>
      </c>
      <c r="D498" s="300" t="s">
        <v>189</v>
      </c>
      <c r="E498" s="300" t="s">
        <v>189</v>
      </c>
      <c r="F498" s="300" t="s">
        <v>189</v>
      </c>
      <c r="G498" s="300" t="s">
        <v>189</v>
      </c>
      <c r="H498" s="300" t="s">
        <v>189</v>
      </c>
      <c r="I498" s="300" t="s">
        <v>189</v>
      </c>
      <c r="J498" s="300" t="s">
        <v>189</v>
      </c>
      <c r="K498" s="300" t="s">
        <v>189</v>
      </c>
      <c r="L498" s="300" t="s">
        <v>189</v>
      </c>
      <c r="M498" s="300" t="s">
        <v>189</v>
      </c>
      <c r="N498" s="300" t="s">
        <v>189</v>
      </c>
      <c r="O498" s="300" t="s">
        <v>189</v>
      </c>
      <c r="P498" s="300" t="s">
        <v>189</v>
      </c>
      <c r="Q498" s="300" t="s">
        <v>189</v>
      </c>
      <c r="R498" s="300" t="s">
        <v>189</v>
      </c>
      <c r="S498" s="300" t="s">
        <v>189</v>
      </c>
      <c r="T498" s="300" t="s">
        <v>189</v>
      </c>
      <c r="U498" s="300" t="s">
        <v>189</v>
      </c>
      <c r="V498" s="300" t="s">
        <v>189</v>
      </c>
      <c r="W498" s="303" t="s">
        <v>494</v>
      </c>
      <c r="X498" s="303" t="s">
        <v>494</v>
      </c>
      <c r="Y498" s="303" t="s">
        <v>494</v>
      </c>
      <c r="Z498" s="303" t="s">
        <v>494</v>
      </c>
      <c r="AA498" s="303" t="s">
        <v>494</v>
      </c>
      <c r="AB498" s="303" t="s">
        <v>494</v>
      </c>
      <c r="AC498" s="303" t="s">
        <v>494</v>
      </c>
      <c r="AD498" s="303" t="s">
        <v>494</v>
      </c>
      <c r="AE498" s="303" t="s">
        <v>494</v>
      </c>
      <c r="AF498" s="303" t="s">
        <v>494</v>
      </c>
      <c r="AG498" s="300" t="s">
        <v>189</v>
      </c>
      <c r="AH498" s="300" t="s">
        <v>189</v>
      </c>
      <c r="AI498" s="303" t="s">
        <v>521</v>
      </c>
      <c r="AJ498" s="300" t="s">
        <v>189</v>
      </c>
    </row>
    <row r="499" spans="1:36" x14ac:dyDescent="0.25">
      <c r="A499" s="304" t="s">
        <v>663</v>
      </c>
      <c r="B499" s="303" t="s">
        <v>494</v>
      </c>
      <c r="C499" s="303" t="s">
        <v>494</v>
      </c>
      <c r="D499" s="303" t="s">
        <v>494</v>
      </c>
      <c r="E499" s="303" t="s">
        <v>494</v>
      </c>
      <c r="F499" s="303" t="s">
        <v>494</v>
      </c>
      <c r="G499" s="303" t="s">
        <v>494</v>
      </c>
      <c r="H499" s="303" t="s">
        <v>494</v>
      </c>
      <c r="I499" s="303" t="s">
        <v>494</v>
      </c>
      <c r="J499" s="303" t="s">
        <v>494</v>
      </c>
      <c r="K499" s="303" t="s">
        <v>494</v>
      </c>
      <c r="L499" s="303" t="s">
        <v>494</v>
      </c>
      <c r="M499" s="303" t="s">
        <v>494</v>
      </c>
      <c r="N499" s="303" t="s">
        <v>494</v>
      </c>
      <c r="O499" s="303" t="s">
        <v>494</v>
      </c>
      <c r="P499" s="303" t="s">
        <v>494</v>
      </c>
      <c r="Q499" s="303" t="s">
        <v>494</v>
      </c>
      <c r="R499" s="303" t="s">
        <v>494</v>
      </c>
      <c r="S499" s="303" t="s">
        <v>494</v>
      </c>
      <c r="T499" s="303" t="s">
        <v>494</v>
      </c>
      <c r="U499" s="303" t="s">
        <v>494</v>
      </c>
      <c r="V499" s="300" t="s">
        <v>189</v>
      </c>
      <c r="W499" s="303" t="s">
        <v>494</v>
      </c>
      <c r="X499" s="303" t="s">
        <v>494</v>
      </c>
      <c r="Y499" s="303" t="s">
        <v>494</v>
      </c>
      <c r="Z499" s="303" t="s">
        <v>494</v>
      </c>
      <c r="AA499" s="303" t="s">
        <v>494</v>
      </c>
      <c r="AB499" s="303" t="s">
        <v>494</v>
      </c>
      <c r="AC499" s="303" t="s">
        <v>494</v>
      </c>
      <c r="AD499" s="303" t="s">
        <v>494</v>
      </c>
      <c r="AE499" s="303" t="s">
        <v>494</v>
      </c>
      <c r="AF499" s="303" t="s">
        <v>494</v>
      </c>
      <c r="AG499" s="300" t="s">
        <v>189</v>
      </c>
      <c r="AH499" s="303" t="s">
        <v>494</v>
      </c>
      <c r="AI499" s="303" t="s">
        <v>494</v>
      </c>
      <c r="AJ499" s="303" t="s">
        <v>494</v>
      </c>
    </row>
    <row r="500" spans="1:36" x14ac:dyDescent="0.25">
      <c r="A500" s="231" t="s">
        <v>712</v>
      </c>
      <c r="B500" s="303" t="s">
        <v>528</v>
      </c>
      <c r="C500" s="303" t="s">
        <v>494</v>
      </c>
      <c r="D500" s="303" t="s">
        <v>494</v>
      </c>
      <c r="E500" s="303" t="s">
        <v>494</v>
      </c>
      <c r="F500" s="303" t="s">
        <v>494</v>
      </c>
      <c r="G500" s="303" t="s">
        <v>494</v>
      </c>
      <c r="H500" s="303" t="s">
        <v>494</v>
      </c>
      <c r="I500" s="303" t="s">
        <v>494</v>
      </c>
      <c r="J500" s="303" t="s">
        <v>494</v>
      </c>
      <c r="K500" s="303" t="s">
        <v>494</v>
      </c>
      <c r="L500" s="303" t="s">
        <v>494</v>
      </c>
      <c r="M500" s="303" t="s">
        <v>494</v>
      </c>
      <c r="N500" s="303" t="s">
        <v>494</v>
      </c>
      <c r="O500" s="303" t="s">
        <v>494</v>
      </c>
      <c r="P500" s="303" t="s">
        <v>494</v>
      </c>
      <c r="Q500" s="303" t="s">
        <v>494</v>
      </c>
      <c r="R500" s="303" t="s">
        <v>494</v>
      </c>
      <c r="S500" s="303" t="s">
        <v>494</v>
      </c>
      <c r="T500" s="303" t="s">
        <v>494</v>
      </c>
      <c r="U500" s="303" t="s">
        <v>494</v>
      </c>
      <c r="V500" s="300" t="s">
        <v>189</v>
      </c>
      <c r="W500" s="303" t="s">
        <v>528</v>
      </c>
      <c r="X500" s="303" t="s">
        <v>528</v>
      </c>
      <c r="Y500" s="303" t="s">
        <v>528</v>
      </c>
      <c r="Z500" s="303" t="s">
        <v>494</v>
      </c>
      <c r="AA500" s="303" t="s">
        <v>528</v>
      </c>
      <c r="AB500" s="303" t="s">
        <v>494</v>
      </c>
      <c r="AC500" s="303" t="s">
        <v>494</v>
      </c>
      <c r="AD500" s="303" t="s">
        <v>494</v>
      </c>
      <c r="AE500" s="303" t="s">
        <v>494</v>
      </c>
      <c r="AF500" s="303" t="s">
        <v>494</v>
      </c>
      <c r="AG500" s="300" t="s">
        <v>189</v>
      </c>
      <c r="AH500" s="303" t="s">
        <v>494</v>
      </c>
      <c r="AI500" s="303" t="s">
        <v>528</v>
      </c>
      <c r="AJ500" s="303" t="s">
        <v>528</v>
      </c>
    </row>
    <row r="501" spans="1:36" x14ac:dyDescent="0.25">
      <c r="A501" s="309" t="s">
        <v>713</v>
      </c>
      <c r="B501" s="303" t="s">
        <v>528</v>
      </c>
      <c r="C501" s="303" t="s">
        <v>494</v>
      </c>
      <c r="D501" s="303" t="s">
        <v>494</v>
      </c>
      <c r="E501" s="303" t="s">
        <v>494</v>
      </c>
      <c r="F501" s="303" t="s">
        <v>494</v>
      </c>
      <c r="G501" s="303" t="s">
        <v>494</v>
      </c>
      <c r="H501" s="303" t="s">
        <v>494</v>
      </c>
      <c r="I501" s="303" t="s">
        <v>494</v>
      </c>
      <c r="J501" s="303" t="s">
        <v>494</v>
      </c>
      <c r="K501" s="303" t="s">
        <v>494</v>
      </c>
      <c r="L501" s="303" t="s">
        <v>494</v>
      </c>
      <c r="M501" s="303" t="s">
        <v>494</v>
      </c>
      <c r="N501" s="303" t="s">
        <v>494</v>
      </c>
      <c r="O501" s="303" t="s">
        <v>494</v>
      </c>
      <c r="P501" s="303" t="s">
        <v>494</v>
      </c>
      <c r="Q501" s="303" t="s">
        <v>494</v>
      </c>
      <c r="R501" s="303" t="s">
        <v>494</v>
      </c>
      <c r="S501" s="303" t="s">
        <v>494</v>
      </c>
      <c r="T501" s="303" t="s">
        <v>494</v>
      </c>
      <c r="U501" s="303" t="s">
        <v>494</v>
      </c>
      <c r="V501" s="300" t="s">
        <v>189</v>
      </c>
      <c r="W501" s="303" t="s">
        <v>528</v>
      </c>
      <c r="X501" s="303" t="s">
        <v>528</v>
      </c>
      <c r="Y501" s="303" t="s">
        <v>528</v>
      </c>
      <c r="Z501" s="303" t="s">
        <v>494</v>
      </c>
      <c r="AA501" s="303" t="s">
        <v>528</v>
      </c>
      <c r="AB501" s="303" t="s">
        <v>494</v>
      </c>
      <c r="AC501" s="303" t="s">
        <v>494</v>
      </c>
      <c r="AD501" s="303" t="s">
        <v>494</v>
      </c>
      <c r="AE501" s="303" t="s">
        <v>494</v>
      </c>
      <c r="AF501" s="303" t="s">
        <v>494</v>
      </c>
      <c r="AG501" s="300" t="s">
        <v>189</v>
      </c>
      <c r="AH501" s="303" t="s">
        <v>494</v>
      </c>
      <c r="AI501" s="303" t="s">
        <v>528</v>
      </c>
      <c r="AJ501" s="303" t="s">
        <v>528</v>
      </c>
    </row>
    <row r="502" spans="1:36" ht="15.75" customHeight="1" thickBot="1" x14ac:dyDescent="0.3">
      <c r="A502" s="232" t="s">
        <v>714</v>
      </c>
      <c r="B502" s="513" t="s">
        <v>701</v>
      </c>
      <c r="C502" s="527"/>
      <c r="D502" s="527"/>
      <c r="E502" s="527"/>
      <c r="F502" s="527"/>
      <c r="G502" s="527"/>
      <c r="H502" s="527"/>
      <c r="I502" s="527"/>
      <c r="J502" s="527"/>
      <c r="K502" s="527"/>
      <c r="L502" s="527"/>
      <c r="M502" s="527"/>
      <c r="N502" s="527"/>
      <c r="O502" s="527"/>
      <c r="P502" s="527"/>
      <c r="Q502" s="527"/>
      <c r="R502" s="527"/>
      <c r="S502" s="527"/>
      <c r="T502" s="527"/>
      <c r="U502" s="527"/>
      <c r="V502" s="527"/>
      <c r="W502" s="527"/>
      <c r="X502" s="527"/>
      <c r="Y502" s="527"/>
      <c r="Z502" s="527"/>
      <c r="AA502" s="527"/>
      <c r="AB502" s="527"/>
      <c r="AC502" s="527"/>
      <c r="AD502" s="527"/>
      <c r="AE502" s="527"/>
      <c r="AF502" s="527"/>
      <c r="AG502" s="527"/>
      <c r="AH502" s="527"/>
      <c r="AI502" s="527"/>
      <c r="AJ502" s="528"/>
    </row>
    <row r="503" spans="1:36" ht="15.75" thickTop="1" x14ac:dyDescent="0.25">
      <c r="A503" s="230" t="s">
        <v>715</v>
      </c>
      <c r="B503" s="303">
        <v>20255.88328182527</v>
      </c>
      <c r="C503" s="303">
        <v>268.79848497951895</v>
      </c>
      <c r="D503" s="303">
        <v>0.18223611604834999</v>
      </c>
      <c r="E503" s="303" t="s">
        <v>799</v>
      </c>
      <c r="F503" s="303">
        <v>9031.5481900000013</v>
      </c>
      <c r="G503" s="303" t="s">
        <v>519</v>
      </c>
      <c r="H503" s="303">
        <v>80121.705387429378</v>
      </c>
      <c r="I503" s="303" t="s">
        <v>519</v>
      </c>
      <c r="J503" s="303">
        <v>9356.369772</v>
      </c>
      <c r="K503" s="303" t="s">
        <v>519</v>
      </c>
      <c r="L503" s="303" t="s">
        <v>799</v>
      </c>
      <c r="M503" s="303" t="s">
        <v>519</v>
      </c>
      <c r="N503" s="303" t="s">
        <v>519</v>
      </c>
      <c r="O503" s="303" t="s">
        <v>519</v>
      </c>
      <c r="P503" s="303" t="s">
        <v>519</v>
      </c>
      <c r="Q503" s="303">
        <v>1154.9313</v>
      </c>
      <c r="R503" s="303" t="s">
        <v>519</v>
      </c>
      <c r="S503" s="303" t="s">
        <v>799</v>
      </c>
      <c r="T503" s="303" t="s">
        <v>799</v>
      </c>
      <c r="U503" s="303">
        <v>1.6984600970478201</v>
      </c>
      <c r="V503" s="300" t="s">
        <v>189</v>
      </c>
      <c r="W503" s="303">
        <v>3991.1111453887138</v>
      </c>
      <c r="X503" s="303">
        <v>2523.6563378072069</v>
      </c>
      <c r="Y503" s="303">
        <v>79.714328892219598</v>
      </c>
      <c r="Z503" s="303" t="s">
        <v>519</v>
      </c>
      <c r="AA503" s="303">
        <v>118.23495360473002</v>
      </c>
      <c r="AB503" s="303" t="s">
        <v>519</v>
      </c>
      <c r="AC503" s="303" t="s">
        <v>799</v>
      </c>
      <c r="AD503" s="303" t="s">
        <v>519</v>
      </c>
      <c r="AE503" s="303" t="s">
        <v>519</v>
      </c>
      <c r="AF503" s="303">
        <v>3.5894286775586801</v>
      </c>
      <c r="AG503" s="300" t="s">
        <v>189</v>
      </c>
      <c r="AH503" s="303">
        <v>7230.4559117999988</v>
      </c>
      <c r="AI503" s="303">
        <v>11803.800907153873</v>
      </c>
      <c r="AJ503" s="303">
        <v>490.71858044203998</v>
      </c>
    </row>
    <row r="504" spans="1:36" x14ac:dyDescent="0.25">
      <c r="A504" s="310" t="s">
        <v>716</v>
      </c>
      <c r="B504" s="303">
        <v>20040.325102040817</v>
      </c>
      <c r="C504" s="303" t="s">
        <v>494</v>
      </c>
      <c r="D504" s="303" t="s">
        <v>494</v>
      </c>
      <c r="E504" s="303" t="s">
        <v>494</v>
      </c>
      <c r="F504" s="303" t="s">
        <v>494</v>
      </c>
      <c r="G504" s="303" t="s">
        <v>494</v>
      </c>
      <c r="H504" s="303" t="s">
        <v>494</v>
      </c>
      <c r="I504" s="303" t="s">
        <v>494</v>
      </c>
      <c r="J504" s="303" t="s">
        <v>494</v>
      </c>
      <c r="K504" s="303" t="s">
        <v>494</v>
      </c>
      <c r="L504" s="303" t="s">
        <v>494</v>
      </c>
      <c r="M504" s="303" t="s">
        <v>494</v>
      </c>
      <c r="N504" s="303" t="s">
        <v>494</v>
      </c>
      <c r="O504" s="303" t="s">
        <v>494</v>
      </c>
      <c r="P504" s="303" t="s">
        <v>494</v>
      </c>
      <c r="Q504" s="303" t="s">
        <v>494</v>
      </c>
      <c r="R504" s="303" t="s">
        <v>494</v>
      </c>
      <c r="S504" s="303" t="s">
        <v>494</v>
      </c>
      <c r="T504" s="303" t="s">
        <v>494</v>
      </c>
      <c r="U504" s="303" t="s">
        <v>494</v>
      </c>
      <c r="V504" s="300" t="s">
        <v>189</v>
      </c>
      <c r="W504" s="303" t="s">
        <v>494</v>
      </c>
      <c r="X504" s="303" t="s">
        <v>494</v>
      </c>
      <c r="Y504" s="303" t="s">
        <v>494</v>
      </c>
      <c r="Z504" s="303" t="s">
        <v>494</v>
      </c>
      <c r="AA504" s="303" t="s">
        <v>494</v>
      </c>
      <c r="AB504" s="303" t="s">
        <v>494</v>
      </c>
      <c r="AC504" s="303" t="s">
        <v>494</v>
      </c>
      <c r="AD504" s="303" t="s">
        <v>494</v>
      </c>
      <c r="AE504" s="303" t="s">
        <v>494</v>
      </c>
      <c r="AF504" s="303" t="s">
        <v>494</v>
      </c>
      <c r="AG504" s="300" t="s">
        <v>189</v>
      </c>
      <c r="AH504" s="303" t="s">
        <v>494</v>
      </c>
      <c r="AI504" s="303" t="s">
        <v>494</v>
      </c>
      <c r="AJ504" s="303" t="s">
        <v>494</v>
      </c>
    </row>
    <row r="505" spans="1:36" x14ac:dyDescent="0.25">
      <c r="A505" s="311" t="s">
        <v>717</v>
      </c>
      <c r="B505" s="303" t="s">
        <v>494</v>
      </c>
      <c r="C505" s="303" t="s">
        <v>494</v>
      </c>
      <c r="D505" s="303" t="s">
        <v>494</v>
      </c>
      <c r="E505" s="303" t="s">
        <v>494</v>
      </c>
      <c r="F505" s="303" t="s">
        <v>494</v>
      </c>
      <c r="G505" s="303" t="s">
        <v>494</v>
      </c>
      <c r="H505" s="303" t="s">
        <v>556</v>
      </c>
      <c r="I505" s="303" t="s">
        <v>494</v>
      </c>
      <c r="J505" s="303" t="s">
        <v>494</v>
      </c>
      <c r="K505" s="303" t="s">
        <v>494</v>
      </c>
      <c r="L505" s="303" t="s">
        <v>494</v>
      </c>
      <c r="M505" s="303" t="s">
        <v>494</v>
      </c>
      <c r="N505" s="303" t="s">
        <v>494</v>
      </c>
      <c r="O505" s="303" t="s">
        <v>494</v>
      </c>
      <c r="P505" s="303" t="s">
        <v>494</v>
      </c>
      <c r="Q505" s="303" t="s">
        <v>494</v>
      </c>
      <c r="R505" s="303" t="s">
        <v>494</v>
      </c>
      <c r="S505" s="303" t="s">
        <v>494</v>
      </c>
      <c r="T505" s="303" t="s">
        <v>494</v>
      </c>
      <c r="U505" s="303" t="s">
        <v>494</v>
      </c>
      <c r="V505" s="300" t="s">
        <v>189</v>
      </c>
      <c r="W505" s="303">
        <v>2889.5115971792543</v>
      </c>
      <c r="X505" s="303">
        <v>550.24258844079532</v>
      </c>
      <c r="Y505" s="303" t="s">
        <v>494</v>
      </c>
      <c r="Z505" s="303" t="s">
        <v>494</v>
      </c>
      <c r="AA505" s="303" t="s">
        <v>494</v>
      </c>
      <c r="AB505" s="303" t="s">
        <v>494</v>
      </c>
      <c r="AC505" s="303" t="s">
        <v>494</v>
      </c>
      <c r="AD505" s="303" t="s">
        <v>494</v>
      </c>
      <c r="AE505" s="303" t="s">
        <v>494</v>
      </c>
      <c r="AF505" s="303" t="s">
        <v>494</v>
      </c>
      <c r="AG505" s="300" t="s">
        <v>189</v>
      </c>
      <c r="AH505" s="303" t="s">
        <v>494</v>
      </c>
      <c r="AI505" s="303">
        <v>2745.5373405254281</v>
      </c>
      <c r="AJ505" s="303" t="s">
        <v>494</v>
      </c>
    </row>
    <row r="506" spans="1:36" x14ac:dyDescent="0.25">
      <c r="A506" s="312" t="s">
        <v>718</v>
      </c>
      <c r="B506" s="303">
        <v>202.53417978445603</v>
      </c>
      <c r="C506" s="303">
        <v>0.60795747951898005</v>
      </c>
      <c r="D506" s="303">
        <v>0.18223611604834999</v>
      </c>
      <c r="E506" s="303" t="s">
        <v>3128</v>
      </c>
      <c r="F506" s="303" t="s">
        <v>3128</v>
      </c>
      <c r="G506" s="303" t="s">
        <v>593</v>
      </c>
      <c r="H506" s="303">
        <v>1.359442937847E-2</v>
      </c>
      <c r="I506" s="303" t="s">
        <v>593</v>
      </c>
      <c r="J506" s="303" t="s">
        <v>3128</v>
      </c>
      <c r="K506" s="303" t="s">
        <v>593</v>
      </c>
      <c r="L506" s="303" t="s">
        <v>3128</v>
      </c>
      <c r="M506" s="303" t="s">
        <v>593</v>
      </c>
      <c r="N506" s="303" t="s">
        <v>593</v>
      </c>
      <c r="O506" s="303" t="s">
        <v>593</v>
      </c>
      <c r="P506" s="303" t="s">
        <v>593</v>
      </c>
      <c r="Q506" s="303" t="s">
        <v>3128</v>
      </c>
      <c r="R506" s="303" t="s">
        <v>593</v>
      </c>
      <c r="S506" s="303" t="s">
        <v>3128</v>
      </c>
      <c r="T506" s="303" t="s">
        <v>3128</v>
      </c>
      <c r="U506" s="303">
        <v>1.6984600970478201</v>
      </c>
      <c r="V506" s="300" t="s">
        <v>189</v>
      </c>
      <c r="W506" s="303">
        <v>1083.5867883626456</v>
      </c>
      <c r="X506" s="303">
        <v>1973.4137493664118</v>
      </c>
      <c r="Y506" s="303">
        <v>79.714328892219598</v>
      </c>
      <c r="Z506" s="303" t="s">
        <v>593</v>
      </c>
      <c r="AA506" s="303">
        <v>118.23495360473002</v>
      </c>
      <c r="AB506" s="303" t="s">
        <v>593</v>
      </c>
      <c r="AC506" s="303" t="s">
        <v>3128</v>
      </c>
      <c r="AD506" s="303" t="s">
        <v>593</v>
      </c>
      <c r="AE506" s="303" t="s">
        <v>593</v>
      </c>
      <c r="AF506" s="303">
        <v>3.5894286775586801</v>
      </c>
      <c r="AG506" s="300" t="s">
        <v>189</v>
      </c>
      <c r="AH506" s="303" t="s">
        <v>593</v>
      </c>
      <c r="AI506" s="303">
        <v>709.15405230078557</v>
      </c>
      <c r="AJ506" s="303">
        <v>490.71858044210865</v>
      </c>
    </row>
    <row r="507" spans="1:36" x14ac:dyDescent="0.25">
      <c r="A507" s="313" t="s">
        <v>3405</v>
      </c>
      <c r="B507" s="303">
        <v>13.023999999999999</v>
      </c>
      <c r="C507" s="303">
        <v>268.19052749999997</v>
      </c>
      <c r="D507" s="303" t="s">
        <v>494</v>
      </c>
      <c r="E507" s="303" t="s">
        <v>494</v>
      </c>
      <c r="F507" s="303">
        <v>9031.5481900000013</v>
      </c>
      <c r="G507" s="303" t="s">
        <v>494</v>
      </c>
      <c r="H507" s="303">
        <v>80121.691793000005</v>
      </c>
      <c r="I507" s="303" t="s">
        <v>494</v>
      </c>
      <c r="J507" s="303">
        <v>9356.369772</v>
      </c>
      <c r="K507" s="303" t="s">
        <v>494</v>
      </c>
      <c r="L507" s="303" t="s">
        <v>494</v>
      </c>
      <c r="M507" s="303" t="s">
        <v>494</v>
      </c>
      <c r="N507" s="303" t="s">
        <v>494</v>
      </c>
      <c r="O507" s="303" t="s">
        <v>494</v>
      </c>
      <c r="P507" s="303" t="s">
        <v>494</v>
      </c>
      <c r="Q507" s="303">
        <v>1154.9313</v>
      </c>
      <c r="R507" s="303" t="s">
        <v>494</v>
      </c>
      <c r="S507" s="303" t="s">
        <v>494</v>
      </c>
      <c r="T507" s="303" t="s">
        <v>494</v>
      </c>
      <c r="U507" s="303" t="s">
        <v>494</v>
      </c>
      <c r="V507" s="300" t="s">
        <v>189</v>
      </c>
      <c r="W507" s="303">
        <v>15.660888</v>
      </c>
      <c r="X507" s="303" t="s">
        <v>494</v>
      </c>
      <c r="Y507" s="303" t="s">
        <v>494</v>
      </c>
      <c r="Z507" s="303" t="s">
        <v>494</v>
      </c>
      <c r="AA507" s="303" t="s">
        <v>494</v>
      </c>
      <c r="AB507" s="303" t="s">
        <v>494</v>
      </c>
      <c r="AC507" s="303" t="s">
        <v>494</v>
      </c>
      <c r="AD507" s="303" t="s">
        <v>494</v>
      </c>
      <c r="AE507" s="303" t="s">
        <v>494</v>
      </c>
      <c r="AF507" s="303" t="s">
        <v>494</v>
      </c>
      <c r="AG507" s="300" t="s">
        <v>189</v>
      </c>
      <c r="AH507" s="303">
        <v>7230.4559117999988</v>
      </c>
      <c r="AI507" s="303" t="s">
        <v>494</v>
      </c>
      <c r="AJ507" s="303" t="s">
        <v>494</v>
      </c>
    </row>
    <row r="508" spans="1:36" x14ac:dyDescent="0.25">
      <c r="A508" s="312" t="s">
        <v>719</v>
      </c>
      <c r="B508" s="303" t="s">
        <v>494</v>
      </c>
      <c r="C508" s="303" t="s">
        <v>494</v>
      </c>
      <c r="D508" s="303" t="s">
        <v>494</v>
      </c>
      <c r="E508" s="303" t="s">
        <v>494</v>
      </c>
      <c r="F508" s="303" t="s">
        <v>494</v>
      </c>
      <c r="G508" s="303" t="s">
        <v>494</v>
      </c>
      <c r="H508" s="303" t="s">
        <v>494</v>
      </c>
      <c r="I508" s="303" t="s">
        <v>494</v>
      </c>
      <c r="J508" s="303" t="s">
        <v>494</v>
      </c>
      <c r="K508" s="303" t="s">
        <v>494</v>
      </c>
      <c r="L508" s="303" t="s">
        <v>494</v>
      </c>
      <c r="M508" s="303" t="s">
        <v>494</v>
      </c>
      <c r="N508" s="303" t="s">
        <v>494</v>
      </c>
      <c r="O508" s="303" t="s">
        <v>494</v>
      </c>
      <c r="P508" s="303" t="s">
        <v>494</v>
      </c>
      <c r="Q508" s="303" t="s">
        <v>494</v>
      </c>
      <c r="R508" s="303" t="s">
        <v>494</v>
      </c>
      <c r="S508" s="303" t="s">
        <v>494</v>
      </c>
      <c r="T508" s="303" t="s">
        <v>494</v>
      </c>
      <c r="U508" s="303" t="s">
        <v>494</v>
      </c>
      <c r="V508" s="300" t="s">
        <v>189</v>
      </c>
      <c r="W508" s="303">
        <v>2.3518718468133701</v>
      </c>
      <c r="X508" s="303" t="s">
        <v>494</v>
      </c>
      <c r="Y508" s="303" t="s">
        <v>494</v>
      </c>
      <c r="Z508" s="303" t="s">
        <v>494</v>
      </c>
      <c r="AA508" s="303" t="s">
        <v>494</v>
      </c>
      <c r="AB508" s="303" t="s">
        <v>494</v>
      </c>
      <c r="AC508" s="303" t="s">
        <v>494</v>
      </c>
      <c r="AD508" s="303" t="s">
        <v>494</v>
      </c>
      <c r="AE508" s="303" t="s">
        <v>494</v>
      </c>
      <c r="AF508" s="303" t="s">
        <v>494</v>
      </c>
      <c r="AG508" s="300" t="s">
        <v>189</v>
      </c>
      <c r="AH508" s="303" t="s">
        <v>494</v>
      </c>
      <c r="AI508" s="303">
        <v>8349.1095143276398</v>
      </c>
      <c r="AJ508" s="303" t="s">
        <v>494</v>
      </c>
    </row>
    <row r="509" spans="1:36" x14ac:dyDescent="0.25">
      <c r="A509" s="314" t="s">
        <v>720</v>
      </c>
      <c r="B509" s="303" t="s">
        <v>528</v>
      </c>
      <c r="C509" s="303" t="s">
        <v>494</v>
      </c>
      <c r="D509" s="303" t="s">
        <v>494</v>
      </c>
      <c r="E509" s="303" t="s">
        <v>494</v>
      </c>
      <c r="F509" s="303" t="s">
        <v>494</v>
      </c>
      <c r="G509" s="303" t="s">
        <v>494</v>
      </c>
      <c r="H509" s="303" t="s">
        <v>494</v>
      </c>
      <c r="I509" s="303" t="s">
        <v>494</v>
      </c>
      <c r="J509" s="303" t="s">
        <v>494</v>
      </c>
      <c r="K509" s="303" t="s">
        <v>494</v>
      </c>
      <c r="L509" s="303" t="s">
        <v>494</v>
      </c>
      <c r="M509" s="303" t="s">
        <v>494</v>
      </c>
      <c r="N509" s="303" t="s">
        <v>494</v>
      </c>
      <c r="O509" s="303" t="s">
        <v>494</v>
      </c>
      <c r="P509" s="303" t="s">
        <v>494</v>
      </c>
      <c r="Q509" s="303" t="s">
        <v>494</v>
      </c>
      <c r="R509" s="303" t="s">
        <v>494</v>
      </c>
      <c r="S509" s="303" t="s">
        <v>494</v>
      </c>
      <c r="T509" s="303" t="s">
        <v>494</v>
      </c>
      <c r="U509" s="303" t="s">
        <v>494</v>
      </c>
      <c r="V509" s="300" t="s">
        <v>189</v>
      </c>
      <c r="W509" s="303" t="s">
        <v>528</v>
      </c>
      <c r="X509" s="303" t="s">
        <v>528</v>
      </c>
      <c r="Y509" s="303" t="s">
        <v>528</v>
      </c>
      <c r="Z509" s="303" t="s">
        <v>494</v>
      </c>
      <c r="AA509" s="303" t="s">
        <v>528</v>
      </c>
      <c r="AB509" s="303" t="s">
        <v>494</v>
      </c>
      <c r="AC509" s="303" t="s">
        <v>494</v>
      </c>
      <c r="AD509" s="303" t="s">
        <v>494</v>
      </c>
      <c r="AE509" s="303" t="s">
        <v>494</v>
      </c>
      <c r="AF509" s="303" t="s">
        <v>494</v>
      </c>
      <c r="AG509" s="300" t="s">
        <v>189</v>
      </c>
      <c r="AH509" s="303" t="s">
        <v>494</v>
      </c>
      <c r="AI509" s="303" t="s">
        <v>528</v>
      </c>
      <c r="AJ509" s="303" t="s">
        <v>528</v>
      </c>
    </row>
    <row r="511" spans="1:36" ht="30" x14ac:dyDescent="0.25">
      <c r="A511" s="47" t="s">
        <v>721</v>
      </c>
      <c r="B511" s="59">
        <f>B473</f>
        <v>1368.6407622854913</v>
      </c>
      <c r="C511" s="59">
        <f t="shared" ref="C511:AJ511" si="10">C473</f>
        <v>398.21997774743551</v>
      </c>
      <c r="D511" s="59">
        <f t="shared" si="10"/>
        <v>1.9808273483516601</v>
      </c>
      <c r="E511" s="59" t="str">
        <f t="shared" si="10"/>
        <v>NO,NE,IE,NA</v>
      </c>
      <c r="F511" s="59">
        <f t="shared" si="10"/>
        <v>2580.4423400000001</v>
      </c>
      <c r="G511" s="59" t="str">
        <f t="shared" si="10"/>
        <v>NO,NE,NA</v>
      </c>
      <c r="H511" s="59">
        <f t="shared" si="10"/>
        <v>56029.164606593971</v>
      </c>
      <c r="I511" s="59" t="str">
        <f t="shared" si="10"/>
        <v>NO,NE,NA</v>
      </c>
      <c r="J511" s="59">
        <f t="shared" si="10"/>
        <v>2093.1475999999998</v>
      </c>
      <c r="K511" s="59" t="str">
        <f t="shared" si="10"/>
        <v>NO,NE,NA</v>
      </c>
      <c r="L511" s="59" t="str">
        <f t="shared" si="10"/>
        <v>NO,NE,IE,NA</v>
      </c>
      <c r="M511" s="59" t="str">
        <f t="shared" si="10"/>
        <v>NO,NE,NA</v>
      </c>
      <c r="N511" s="59" t="str">
        <f t="shared" si="10"/>
        <v>NO,NE,NA</v>
      </c>
      <c r="O511" s="59" t="str">
        <f t="shared" si="10"/>
        <v>NO,NE,NA</v>
      </c>
      <c r="P511" s="59" t="str">
        <f t="shared" si="10"/>
        <v>NO,NE,NA</v>
      </c>
      <c r="Q511" s="59">
        <f t="shared" si="10"/>
        <v>117.73</v>
      </c>
      <c r="R511" s="59" t="str">
        <f t="shared" si="10"/>
        <v>NO,NE,NA</v>
      </c>
      <c r="S511" s="59" t="str">
        <f t="shared" si="10"/>
        <v>NO,NE,IE,NA</v>
      </c>
      <c r="T511" s="59" t="str">
        <f t="shared" si="10"/>
        <v>NO,NE,IE,NA</v>
      </c>
      <c r="U511" s="59">
        <f t="shared" si="10"/>
        <v>1.6984600970478201</v>
      </c>
      <c r="V511" s="59" t="str">
        <f t="shared" si="10"/>
        <v/>
      </c>
      <c r="W511" s="59">
        <f t="shared" si="10"/>
        <v>540.06916717032652</v>
      </c>
      <c r="X511" s="59">
        <f t="shared" si="10"/>
        <v>206.85707686944318</v>
      </c>
      <c r="Y511" s="59">
        <f t="shared" si="10"/>
        <v>9.0276703162196608</v>
      </c>
      <c r="Z511" s="59" t="str">
        <f t="shared" si="10"/>
        <v>NO,NE,NA</v>
      </c>
      <c r="AA511" s="59">
        <f t="shared" si="10"/>
        <v>11.47912170919709</v>
      </c>
      <c r="AB511" s="59" t="str">
        <f t="shared" si="10"/>
        <v>NO,NE,NA</v>
      </c>
      <c r="AC511" s="59" t="str">
        <f t="shared" si="10"/>
        <v>NO,NE,IE,NA</v>
      </c>
      <c r="AD511" s="59" t="str">
        <f t="shared" si="10"/>
        <v>NO,NE,NA</v>
      </c>
      <c r="AE511" s="59" t="str">
        <f t="shared" si="10"/>
        <v>NO,NE,NA</v>
      </c>
      <c r="AF511" s="59">
        <f t="shared" si="10"/>
        <v>3.5894286775586801</v>
      </c>
      <c r="AG511" s="59" t="str">
        <f t="shared" si="10"/>
        <v/>
      </c>
      <c r="AH511" s="59">
        <f t="shared" si="10"/>
        <v>7230.4559117999988</v>
      </c>
      <c r="AI511" s="59">
        <f t="shared" si="10"/>
        <v>517.71056610324001</v>
      </c>
      <c r="AJ511" s="59">
        <f t="shared" si="10"/>
        <v>28.530150025699999</v>
      </c>
    </row>
    <row r="514" spans="1:7" ht="15.75" x14ac:dyDescent="0.25">
      <c r="A514" s="220" t="s">
        <v>722</v>
      </c>
      <c r="B514" s="205"/>
      <c r="C514" s="205"/>
      <c r="D514" s="205"/>
      <c r="E514" s="205"/>
      <c r="F514" s="206"/>
      <c r="G514" s="46" t="s">
        <v>478</v>
      </c>
    </row>
    <row r="515" spans="1:7" ht="15.75" x14ac:dyDescent="0.25">
      <c r="A515" s="220" t="s">
        <v>723</v>
      </c>
      <c r="B515" s="205"/>
      <c r="C515" s="205"/>
      <c r="D515" s="205"/>
      <c r="E515" s="205"/>
      <c r="F515" s="206"/>
      <c r="G515" s="46" t="s">
        <v>3402</v>
      </c>
    </row>
    <row r="516" spans="1:7" x14ac:dyDescent="0.25">
      <c r="A516" s="205"/>
      <c r="B516" s="205"/>
      <c r="C516" s="205"/>
      <c r="D516" s="205"/>
      <c r="E516" s="205"/>
      <c r="F516" s="206"/>
      <c r="G516" s="46" t="s">
        <v>479</v>
      </c>
    </row>
    <row r="517" spans="1:7" x14ac:dyDescent="0.25">
      <c r="A517" s="205"/>
      <c r="B517" s="205"/>
      <c r="C517" s="205"/>
      <c r="D517" s="205"/>
      <c r="E517" s="205"/>
      <c r="F517" s="219"/>
      <c r="G517" s="205"/>
    </row>
    <row r="518" spans="1:7" x14ac:dyDescent="0.25">
      <c r="A518" s="288" t="s">
        <v>724</v>
      </c>
      <c r="B518" s="289" t="s">
        <v>481</v>
      </c>
      <c r="C518" s="214" t="s">
        <v>482</v>
      </c>
      <c r="D518" s="214" t="s">
        <v>483</v>
      </c>
      <c r="E518" s="214" t="s">
        <v>619</v>
      </c>
      <c r="F518" s="233" t="s">
        <v>485</v>
      </c>
      <c r="G518" s="233" t="s">
        <v>486</v>
      </c>
    </row>
    <row r="519" spans="1:7" ht="15.75" thickBot="1" x14ac:dyDescent="0.3">
      <c r="A519" s="290" t="s">
        <v>725</v>
      </c>
      <c r="B519" s="523" t="s">
        <v>488</v>
      </c>
      <c r="C519" s="523"/>
      <c r="D519" s="523"/>
      <c r="E519" s="523"/>
      <c r="F519" s="523"/>
      <c r="G519" s="524"/>
    </row>
    <row r="520" spans="1:7" ht="15.75" thickTop="1" x14ac:dyDescent="0.25">
      <c r="A520" s="291" t="s">
        <v>726</v>
      </c>
      <c r="B520" s="303">
        <v>7853.7090592547993</v>
      </c>
      <c r="C520" s="303">
        <v>9418.7606550076798</v>
      </c>
      <c r="D520" s="303">
        <v>1108.4205949512345</v>
      </c>
      <c r="E520" s="303">
        <v>14.91067980114685</v>
      </c>
      <c r="F520" s="303">
        <v>363.40666610922074</v>
      </c>
      <c r="G520" s="303" t="s">
        <v>494</v>
      </c>
    </row>
    <row r="521" spans="1:7" x14ac:dyDescent="0.25">
      <c r="A521" s="308" t="s">
        <v>727</v>
      </c>
      <c r="B521" s="300" t="s">
        <v>189</v>
      </c>
      <c r="C521" s="303">
        <v>8681.5577516158737</v>
      </c>
      <c r="D521" s="303">
        <v>54.694930480826123</v>
      </c>
      <c r="E521" s="300" t="s">
        <v>189</v>
      </c>
      <c r="F521" s="300" t="s">
        <v>189</v>
      </c>
      <c r="G521" s="303" t="s">
        <v>494</v>
      </c>
    </row>
    <row r="522" spans="1:7" x14ac:dyDescent="0.25">
      <c r="A522" s="308" t="s">
        <v>728</v>
      </c>
      <c r="B522" s="300" t="s">
        <v>189</v>
      </c>
      <c r="C522" s="303">
        <v>6721.72746699257</v>
      </c>
      <c r="D522" s="300" t="s">
        <v>189</v>
      </c>
      <c r="E522" s="300" t="s">
        <v>189</v>
      </c>
      <c r="F522" s="300" t="s">
        <v>189</v>
      </c>
      <c r="G522" s="300" t="s">
        <v>189</v>
      </c>
    </row>
    <row r="523" spans="1:7" x14ac:dyDescent="0.25">
      <c r="A523" s="315" t="s">
        <v>3406</v>
      </c>
      <c r="B523" s="300" t="s">
        <v>189</v>
      </c>
      <c r="C523" s="303">
        <v>6459.5584610062451</v>
      </c>
      <c r="D523" s="300" t="s">
        <v>189</v>
      </c>
      <c r="E523" s="300" t="s">
        <v>189</v>
      </c>
      <c r="F523" s="300" t="s">
        <v>189</v>
      </c>
      <c r="G523" s="300" t="s">
        <v>189</v>
      </c>
    </row>
    <row r="524" spans="1:7" x14ac:dyDescent="0.25">
      <c r="A524" s="316" t="s">
        <v>729</v>
      </c>
      <c r="B524" s="300" t="s">
        <v>189</v>
      </c>
      <c r="C524" s="300" t="s">
        <v>189</v>
      </c>
      <c r="D524" s="300" t="s">
        <v>189</v>
      </c>
      <c r="E524" s="300" t="s">
        <v>189</v>
      </c>
      <c r="F524" s="300" t="s">
        <v>189</v>
      </c>
      <c r="G524" s="300" t="s">
        <v>189</v>
      </c>
    </row>
    <row r="525" spans="1:7" x14ac:dyDescent="0.25">
      <c r="A525" s="317" t="s">
        <v>730</v>
      </c>
      <c r="B525" s="300" t="s">
        <v>189</v>
      </c>
      <c r="C525" s="303" t="s">
        <v>189</v>
      </c>
      <c r="D525" s="300" t="s">
        <v>189</v>
      </c>
      <c r="E525" s="300" t="s">
        <v>189</v>
      </c>
      <c r="F525" s="300" t="s">
        <v>189</v>
      </c>
      <c r="G525" s="300" t="s">
        <v>189</v>
      </c>
    </row>
    <row r="526" spans="1:7" x14ac:dyDescent="0.25">
      <c r="A526" s="317" t="s">
        <v>731</v>
      </c>
      <c r="B526" s="300" t="s">
        <v>189</v>
      </c>
      <c r="C526" s="303" t="s">
        <v>189</v>
      </c>
      <c r="D526" s="300" t="s">
        <v>189</v>
      </c>
      <c r="E526" s="300" t="s">
        <v>189</v>
      </c>
      <c r="F526" s="300" t="s">
        <v>189</v>
      </c>
      <c r="G526" s="300" t="s">
        <v>189</v>
      </c>
    </row>
    <row r="527" spans="1:7" x14ac:dyDescent="0.25">
      <c r="A527" s="316" t="s">
        <v>732</v>
      </c>
      <c r="B527" s="300" t="s">
        <v>189</v>
      </c>
      <c r="C527" s="300" t="s">
        <v>189</v>
      </c>
      <c r="D527" s="300" t="s">
        <v>189</v>
      </c>
      <c r="E527" s="300" t="s">
        <v>189</v>
      </c>
      <c r="F527" s="300" t="s">
        <v>189</v>
      </c>
      <c r="G527" s="300" t="s">
        <v>189</v>
      </c>
    </row>
    <row r="528" spans="1:7" x14ac:dyDescent="0.25">
      <c r="A528" s="317" t="s">
        <v>733</v>
      </c>
      <c r="B528" s="300" t="s">
        <v>189</v>
      </c>
      <c r="C528" s="303" t="s">
        <v>189</v>
      </c>
      <c r="D528" s="300" t="s">
        <v>189</v>
      </c>
      <c r="E528" s="300" t="s">
        <v>189</v>
      </c>
      <c r="F528" s="300" t="s">
        <v>189</v>
      </c>
      <c r="G528" s="300" t="s">
        <v>189</v>
      </c>
    </row>
    <row r="529" spans="1:7" x14ac:dyDescent="0.25">
      <c r="A529" s="317" t="s">
        <v>734</v>
      </c>
      <c r="B529" s="300" t="s">
        <v>189</v>
      </c>
      <c r="C529" s="303" t="s">
        <v>189</v>
      </c>
      <c r="D529" s="300" t="s">
        <v>189</v>
      </c>
      <c r="E529" s="300" t="s">
        <v>189</v>
      </c>
      <c r="F529" s="300" t="s">
        <v>189</v>
      </c>
      <c r="G529" s="300" t="s">
        <v>189</v>
      </c>
    </row>
    <row r="530" spans="1:7" x14ac:dyDescent="0.25">
      <c r="A530" s="317" t="s">
        <v>735</v>
      </c>
      <c r="B530" s="300" t="s">
        <v>189</v>
      </c>
      <c r="C530" s="303" t="s">
        <v>189</v>
      </c>
      <c r="D530" s="300" t="s">
        <v>189</v>
      </c>
      <c r="E530" s="300" t="s">
        <v>189</v>
      </c>
      <c r="F530" s="300" t="s">
        <v>189</v>
      </c>
      <c r="G530" s="300" t="s">
        <v>189</v>
      </c>
    </row>
    <row r="531" spans="1:7" x14ac:dyDescent="0.25">
      <c r="A531" s="316" t="s">
        <v>736</v>
      </c>
      <c r="B531" s="300" t="s">
        <v>189</v>
      </c>
      <c r="C531" s="300" t="s">
        <v>189</v>
      </c>
      <c r="D531" s="300" t="s">
        <v>189</v>
      </c>
      <c r="E531" s="300" t="s">
        <v>189</v>
      </c>
      <c r="F531" s="300" t="s">
        <v>189</v>
      </c>
      <c r="G531" s="300" t="s">
        <v>189</v>
      </c>
    </row>
    <row r="532" spans="1:7" x14ac:dyDescent="0.25">
      <c r="A532" s="317" t="s">
        <v>3407</v>
      </c>
      <c r="B532" s="300" t="s">
        <v>189</v>
      </c>
      <c r="C532" s="303">
        <v>6459.5584610062451</v>
      </c>
      <c r="D532" s="300" t="s">
        <v>189</v>
      </c>
      <c r="E532" s="300" t="s">
        <v>189</v>
      </c>
      <c r="F532" s="300" t="s">
        <v>189</v>
      </c>
      <c r="G532" s="300" t="s">
        <v>189</v>
      </c>
    </row>
    <row r="533" spans="1:7" x14ac:dyDescent="0.25">
      <c r="A533" s="318" t="s">
        <v>739</v>
      </c>
      <c r="B533" s="300" t="s">
        <v>189</v>
      </c>
      <c r="C533" s="303">
        <v>473.19623090020355</v>
      </c>
      <c r="D533" s="300"/>
      <c r="E533" s="300" t="s">
        <v>189</v>
      </c>
      <c r="F533" s="300" t="s">
        <v>189</v>
      </c>
      <c r="G533" s="300"/>
    </row>
    <row r="534" spans="1:7" x14ac:dyDescent="0.25">
      <c r="A534" s="318" t="s">
        <v>740</v>
      </c>
      <c r="B534" s="300" t="s">
        <v>189</v>
      </c>
      <c r="C534" s="303">
        <v>299.39799460361405</v>
      </c>
      <c r="D534" s="300"/>
      <c r="E534" s="300" t="s">
        <v>189</v>
      </c>
      <c r="F534" s="300" t="s">
        <v>189</v>
      </c>
      <c r="G534" s="300"/>
    </row>
    <row r="535" spans="1:7" x14ac:dyDescent="0.25">
      <c r="A535" s="318" t="s">
        <v>741</v>
      </c>
      <c r="B535" s="300" t="s">
        <v>189</v>
      </c>
      <c r="C535" s="303">
        <v>3035.0507480212009</v>
      </c>
      <c r="D535" s="300"/>
      <c r="E535" s="300" t="s">
        <v>189</v>
      </c>
      <c r="F535" s="300" t="s">
        <v>189</v>
      </c>
      <c r="G535" s="300"/>
    </row>
    <row r="536" spans="1:7" x14ac:dyDescent="0.25">
      <c r="A536" s="318" t="s">
        <v>742</v>
      </c>
      <c r="B536" s="300" t="s">
        <v>189</v>
      </c>
      <c r="C536" s="303">
        <v>251.93525163617798</v>
      </c>
      <c r="D536" s="300"/>
      <c r="E536" s="300" t="s">
        <v>189</v>
      </c>
      <c r="F536" s="300" t="s">
        <v>189</v>
      </c>
      <c r="G536" s="300"/>
    </row>
    <row r="537" spans="1:7" x14ac:dyDescent="0.25">
      <c r="A537" s="318" t="s">
        <v>743</v>
      </c>
      <c r="B537" s="300" t="s">
        <v>189</v>
      </c>
      <c r="C537" s="303">
        <v>297.36246326322032</v>
      </c>
      <c r="D537" s="300"/>
      <c r="E537" s="300" t="s">
        <v>189</v>
      </c>
      <c r="F537" s="300" t="s">
        <v>189</v>
      </c>
      <c r="G537" s="300"/>
    </row>
    <row r="538" spans="1:7" x14ac:dyDescent="0.25">
      <c r="A538" s="318" t="s">
        <v>744</v>
      </c>
      <c r="B538" s="300" t="s">
        <v>189</v>
      </c>
      <c r="C538" s="303">
        <v>309.95636595734669</v>
      </c>
      <c r="D538" s="300"/>
      <c r="E538" s="300" t="s">
        <v>189</v>
      </c>
      <c r="F538" s="300" t="s">
        <v>189</v>
      </c>
      <c r="G538" s="300"/>
    </row>
    <row r="539" spans="1:7" x14ac:dyDescent="0.25">
      <c r="A539" s="318" t="s">
        <v>745</v>
      </c>
      <c r="B539" s="300" t="s">
        <v>189</v>
      </c>
      <c r="C539" s="303">
        <v>178.40438707912745</v>
      </c>
      <c r="D539" s="300"/>
      <c r="E539" s="300" t="s">
        <v>189</v>
      </c>
      <c r="F539" s="300" t="s">
        <v>189</v>
      </c>
      <c r="G539" s="300"/>
    </row>
    <row r="540" spans="1:7" x14ac:dyDescent="0.25">
      <c r="A540" s="318" t="s">
        <v>746</v>
      </c>
      <c r="B540" s="300" t="s">
        <v>189</v>
      </c>
      <c r="C540" s="303">
        <v>214.11005793654462</v>
      </c>
      <c r="D540" s="300"/>
      <c r="E540" s="300" t="s">
        <v>189</v>
      </c>
      <c r="F540" s="300" t="s">
        <v>189</v>
      </c>
      <c r="G540" s="300"/>
    </row>
    <row r="541" spans="1:7" x14ac:dyDescent="0.25">
      <c r="A541" s="318" t="s">
        <v>747</v>
      </c>
      <c r="B541" s="300" t="s">
        <v>189</v>
      </c>
      <c r="C541" s="303">
        <v>1167.114207479091</v>
      </c>
      <c r="D541" s="300"/>
      <c r="E541" s="300" t="s">
        <v>189</v>
      </c>
      <c r="F541" s="300" t="s">
        <v>189</v>
      </c>
      <c r="G541" s="300"/>
    </row>
    <row r="542" spans="1:7" x14ac:dyDescent="0.25">
      <c r="A542" s="318" t="s">
        <v>3132</v>
      </c>
      <c r="B542" s="300" t="s">
        <v>189</v>
      </c>
      <c r="C542" s="303">
        <v>178.70274178817721</v>
      </c>
      <c r="D542" s="300"/>
      <c r="E542" s="300" t="s">
        <v>189</v>
      </c>
      <c r="F542" s="300" t="s">
        <v>189</v>
      </c>
      <c r="G542" s="300"/>
    </row>
    <row r="543" spans="1:7" x14ac:dyDescent="0.25">
      <c r="A543" s="318" t="s">
        <v>3133</v>
      </c>
      <c r="B543" s="300" t="s">
        <v>189</v>
      </c>
      <c r="C543" s="303">
        <v>54.328012341541672</v>
      </c>
      <c r="D543" s="300"/>
      <c r="E543" s="300" t="s">
        <v>189</v>
      </c>
      <c r="F543" s="300" t="s">
        <v>189</v>
      </c>
      <c r="G543" s="300"/>
    </row>
    <row r="544" spans="1:7" x14ac:dyDescent="0.25">
      <c r="A544" s="315" t="s">
        <v>748</v>
      </c>
      <c r="B544" s="300" t="s">
        <v>189</v>
      </c>
      <c r="C544" s="303">
        <v>55.215000000000003</v>
      </c>
      <c r="D544" s="300" t="s">
        <v>189</v>
      </c>
      <c r="E544" s="300" t="s">
        <v>189</v>
      </c>
      <c r="F544" s="300" t="s">
        <v>189</v>
      </c>
      <c r="G544" s="300" t="s">
        <v>189</v>
      </c>
    </row>
    <row r="545" spans="1:7" x14ac:dyDescent="0.25">
      <c r="A545" s="315" t="s">
        <v>749</v>
      </c>
      <c r="B545" s="300" t="s">
        <v>189</v>
      </c>
      <c r="C545" s="303">
        <v>91.609200000000001</v>
      </c>
      <c r="D545" s="300" t="s">
        <v>189</v>
      </c>
      <c r="E545" s="300" t="s">
        <v>189</v>
      </c>
      <c r="F545" s="300" t="s">
        <v>189</v>
      </c>
      <c r="G545" s="300" t="s">
        <v>189</v>
      </c>
    </row>
    <row r="546" spans="1:7" x14ac:dyDescent="0.25">
      <c r="A546" s="315" t="s">
        <v>750</v>
      </c>
      <c r="B546" s="300" t="s">
        <v>189</v>
      </c>
      <c r="C546" s="303">
        <v>115.34480598632427</v>
      </c>
      <c r="D546" s="300" t="s">
        <v>189</v>
      </c>
      <c r="E546" s="300" t="s">
        <v>189</v>
      </c>
      <c r="F546" s="300" t="s">
        <v>189</v>
      </c>
      <c r="G546" s="300" t="s">
        <v>189</v>
      </c>
    </row>
    <row r="547" spans="1:7" x14ac:dyDescent="0.25">
      <c r="A547" s="319" t="s">
        <v>751</v>
      </c>
      <c r="B547" s="300" t="s">
        <v>189</v>
      </c>
      <c r="C547" s="303" t="s">
        <v>521</v>
      </c>
      <c r="D547" s="300"/>
      <c r="E547" s="300" t="s">
        <v>189</v>
      </c>
      <c r="F547" s="300" t="s">
        <v>189</v>
      </c>
      <c r="G547" s="300"/>
    </row>
    <row r="548" spans="1:7" x14ac:dyDescent="0.25">
      <c r="A548" s="319" t="s">
        <v>752</v>
      </c>
      <c r="B548" s="300" t="s">
        <v>189</v>
      </c>
      <c r="C548" s="303">
        <v>26.068534199999998</v>
      </c>
      <c r="D548" s="300"/>
      <c r="E548" s="300" t="s">
        <v>189</v>
      </c>
      <c r="F548" s="300" t="s">
        <v>189</v>
      </c>
      <c r="G548" s="300"/>
    </row>
    <row r="549" spans="1:7" x14ac:dyDescent="0.25">
      <c r="A549" s="319" t="s">
        <v>753</v>
      </c>
      <c r="B549" s="300" t="s">
        <v>189</v>
      </c>
      <c r="C549" s="303">
        <v>69.750133199999993</v>
      </c>
      <c r="D549" s="300"/>
      <c r="E549" s="300" t="s">
        <v>189</v>
      </c>
      <c r="F549" s="300" t="s">
        <v>189</v>
      </c>
      <c r="G549" s="300"/>
    </row>
    <row r="550" spans="1:7" x14ac:dyDescent="0.25">
      <c r="A550" s="319" t="s">
        <v>754</v>
      </c>
      <c r="B550" s="300" t="s">
        <v>189</v>
      </c>
      <c r="C550" s="303">
        <v>2.1242679999999998</v>
      </c>
      <c r="D550" s="300"/>
      <c r="E550" s="300" t="s">
        <v>189</v>
      </c>
      <c r="F550" s="300" t="s">
        <v>189</v>
      </c>
      <c r="G550" s="300"/>
    </row>
    <row r="551" spans="1:7" x14ac:dyDescent="0.25">
      <c r="A551" s="319" t="s">
        <v>755</v>
      </c>
      <c r="B551" s="300" t="s">
        <v>189</v>
      </c>
      <c r="C551" s="303" t="s">
        <v>521</v>
      </c>
      <c r="D551" s="300"/>
      <c r="E551" s="300" t="s">
        <v>189</v>
      </c>
      <c r="F551" s="300" t="s">
        <v>189</v>
      </c>
      <c r="G551" s="300"/>
    </row>
    <row r="552" spans="1:7" x14ac:dyDescent="0.25">
      <c r="A552" s="320" t="s">
        <v>756</v>
      </c>
      <c r="B552" s="300" t="s">
        <v>189</v>
      </c>
      <c r="C552" s="303">
        <v>17.401870586324279</v>
      </c>
      <c r="D552" s="300" t="s">
        <v>189</v>
      </c>
      <c r="E552" s="300" t="s">
        <v>189</v>
      </c>
      <c r="F552" s="300" t="s">
        <v>189</v>
      </c>
      <c r="G552" s="300" t="s">
        <v>189</v>
      </c>
    </row>
    <row r="553" spans="1:7" x14ac:dyDescent="0.25">
      <c r="A553" s="321" t="s">
        <v>757</v>
      </c>
      <c r="B553" s="300" t="s">
        <v>189</v>
      </c>
      <c r="C553" s="303">
        <v>17.401870586324279</v>
      </c>
      <c r="D553" s="300"/>
      <c r="E553" s="300" t="s">
        <v>189</v>
      </c>
      <c r="F553" s="300" t="s">
        <v>189</v>
      </c>
      <c r="G553" s="300"/>
    </row>
    <row r="554" spans="1:7" x14ac:dyDescent="0.25">
      <c r="A554" s="308" t="s">
        <v>758</v>
      </c>
      <c r="B554" s="300" t="s">
        <v>189</v>
      </c>
      <c r="C554" s="303">
        <v>1959.8302846233032</v>
      </c>
      <c r="D554" s="303">
        <v>54.694930480826123</v>
      </c>
      <c r="E554" s="300" t="s">
        <v>189</v>
      </c>
      <c r="F554" s="300" t="s">
        <v>189</v>
      </c>
      <c r="G554" s="303" t="s">
        <v>494</v>
      </c>
    </row>
    <row r="555" spans="1:7" x14ac:dyDescent="0.25">
      <c r="A555" s="322" t="s">
        <v>3408</v>
      </c>
      <c r="B555" s="300" t="s">
        <v>189</v>
      </c>
      <c r="C555" s="303">
        <v>1009.8520195503449</v>
      </c>
      <c r="D555" s="303">
        <v>42.152764039128421</v>
      </c>
      <c r="E555" s="300" t="s">
        <v>189</v>
      </c>
      <c r="F555" s="300" t="s">
        <v>189</v>
      </c>
      <c r="G555" s="303" t="s">
        <v>494</v>
      </c>
    </row>
    <row r="556" spans="1:7" x14ac:dyDescent="0.25">
      <c r="A556" s="316" t="s">
        <v>729</v>
      </c>
      <c r="B556" s="300" t="s">
        <v>189</v>
      </c>
      <c r="C556" s="300" t="s">
        <v>189</v>
      </c>
      <c r="D556" s="300" t="s">
        <v>189</v>
      </c>
      <c r="E556" s="300" t="s">
        <v>189</v>
      </c>
      <c r="F556" s="300" t="s">
        <v>189</v>
      </c>
      <c r="G556" s="300" t="s">
        <v>189</v>
      </c>
    </row>
    <row r="557" spans="1:7" x14ac:dyDescent="0.25">
      <c r="A557" s="317" t="s">
        <v>730</v>
      </c>
      <c r="B557" s="300" t="s">
        <v>189</v>
      </c>
      <c r="C557" s="303" t="s">
        <v>189</v>
      </c>
      <c r="D557" s="303" t="s">
        <v>189</v>
      </c>
      <c r="E557" s="300" t="s">
        <v>189</v>
      </c>
      <c r="F557" s="300" t="s">
        <v>189</v>
      </c>
      <c r="G557" s="301" t="s">
        <v>189</v>
      </c>
    </row>
    <row r="558" spans="1:7" x14ac:dyDescent="0.25">
      <c r="A558" s="317" t="s">
        <v>731</v>
      </c>
      <c r="B558" s="300" t="s">
        <v>189</v>
      </c>
      <c r="C558" s="303" t="s">
        <v>189</v>
      </c>
      <c r="D558" s="303" t="s">
        <v>189</v>
      </c>
      <c r="E558" s="300" t="s">
        <v>189</v>
      </c>
      <c r="F558" s="300" t="s">
        <v>189</v>
      </c>
      <c r="G558" s="301" t="s">
        <v>189</v>
      </c>
    </row>
    <row r="559" spans="1:7" x14ac:dyDescent="0.25">
      <c r="A559" s="316" t="s">
        <v>732</v>
      </c>
      <c r="B559" s="300" t="s">
        <v>189</v>
      </c>
      <c r="C559" s="300" t="s">
        <v>189</v>
      </c>
      <c r="D559" s="300" t="s">
        <v>189</v>
      </c>
      <c r="E559" s="300" t="s">
        <v>189</v>
      </c>
      <c r="F559" s="300" t="s">
        <v>189</v>
      </c>
      <c r="G559" s="300" t="s">
        <v>189</v>
      </c>
    </row>
    <row r="560" spans="1:7" x14ac:dyDescent="0.25">
      <c r="A560" s="317" t="s">
        <v>733</v>
      </c>
      <c r="B560" s="300" t="s">
        <v>189</v>
      </c>
      <c r="C560" s="303" t="s">
        <v>189</v>
      </c>
      <c r="D560" s="303" t="s">
        <v>189</v>
      </c>
      <c r="E560" s="300" t="s">
        <v>189</v>
      </c>
      <c r="F560" s="300" t="s">
        <v>189</v>
      </c>
      <c r="G560" s="301" t="s">
        <v>189</v>
      </c>
    </row>
    <row r="561" spans="1:7" x14ac:dyDescent="0.25">
      <c r="A561" s="317" t="s">
        <v>734</v>
      </c>
      <c r="B561" s="300" t="s">
        <v>189</v>
      </c>
      <c r="C561" s="303" t="s">
        <v>189</v>
      </c>
      <c r="D561" s="303" t="s">
        <v>189</v>
      </c>
      <c r="E561" s="300" t="s">
        <v>189</v>
      </c>
      <c r="F561" s="300" t="s">
        <v>189</v>
      </c>
      <c r="G561" s="301" t="s">
        <v>189</v>
      </c>
    </row>
    <row r="562" spans="1:7" x14ac:dyDescent="0.25">
      <c r="A562" s="317" t="s">
        <v>735</v>
      </c>
      <c r="B562" s="300" t="s">
        <v>189</v>
      </c>
      <c r="C562" s="303" t="s">
        <v>189</v>
      </c>
      <c r="D562" s="303" t="s">
        <v>189</v>
      </c>
      <c r="E562" s="300" t="s">
        <v>189</v>
      </c>
      <c r="F562" s="300" t="s">
        <v>189</v>
      </c>
      <c r="G562" s="301" t="s">
        <v>189</v>
      </c>
    </row>
    <row r="563" spans="1:7" x14ac:dyDescent="0.25">
      <c r="A563" s="316" t="s">
        <v>736</v>
      </c>
      <c r="B563" s="300" t="s">
        <v>189</v>
      </c>
      <c r="C563" s="300" t="s">
        <v>189</v>
      </c>
      <c r="D563" s="300" t="s">
        <v>189</v>
      </c>
      <c r="E563" s="300" t="s">
        <v>189</v>
      </c>
      <c r="F563" s="300" t="s">
        <v>189</v>
      </c>
      <c r="G563" s="300" t="s">
        <v>189</v>
      </c>
    </row>
    <row r="564" spans="1:7" x14ac:dyDescent="0.25">
      <c r="A564" s="317" t="s">
        <v>3409</v>
      </c>
      <c r="B564" s="300" t="s">
        <v>189</v>
      </c>
      <c r="C564" s="303">
        <v>1009.8520195503449</v>
      </c>
      <c r="D564" s="303">
        <v>42.152764039128421</v>
      </c>
      <c r="E564" s="300" t="s">
        <v>189</v>
      </c>
      <c r="F564" s="300" t="s">
        <v>189</v>
      </c>
      <c r="G564" s="301" t="s">
        <v>494</v>
      </c>
    </row>
    <row r="565" spans="1:7" x14ac:dyDescent="0.25">
      <c r="A565" s="318" t="s">
        <v>737</v>
      </c>
      <c r="B565" s="300" t="s">
        <v>189</v>
      </c>
      <c r="C565" s="303" t="s">
        <v>496</v>
      </c>
      <c r="D565" s="303" t="s">
        <v>496</v>
      </c>
      <c r="E565" s="300" t="s">
        <v>189</v>
      </c>
      <c r="F565" s="300" t="s">
        <v>189</v>
      </c>
      <c r="G565" s="301" t="s">
        <v>494</v>
      </c>
    </row>
    <row r="566" spans="1:7" x14ac:dyDescent="0.25">
      <c r="A566" s="318" t="s">
        <v>738</v>
      </c>
      <c r="B566" s="300" t="s">
        <v>189</v>
      </c>
      <c r="C566" s="303" t="s">
        <v>496</v>
      </c>
      <c r="D566" s="303" t="s">
        <v>496</v>
      </c>
      <c r="E566" s="300" t="s">
        <v>189</v>
      </c>
      <c r="F566" s="300" t="s">
        <v>189</v>
      </c>
      <c r="G566" s="301" t="s">
        <v>494</v>
      </c>
    </row>
    <row r="567" spans="1:7" x14ac:dyDescent="0.25">
      <c r="A567" s="318" t="s">
        <v>739</v>
      </c>
      <c r="B567" s="300" t="s">
        <v>189</v>
      </c>
      <c r="C567" s="303">
        <v>4.2126418231888598</v>
      </c>
      <c r="D567" s="303" t="s">
        <v>496</v>
      </c>
      <c r="E567" s="300" t="s">
        <v>189</v>
      </c>
      <c r="F567" s="300" t="s">
        <v>189</v>
      </c>
      <c r="G567" s="301" t="s">
        <v>494</v>
      </c>
    </row>
    <row r="568" spans="1:7" x14ac:dyDescent="0.25">
      <c r="A568" s="318" t="s">
        <v>740</v>
      </c>
      <c r="B568" s="300" t="s">
        <v>189</v>
      </c>
      <c r="C568" s="303">
        <v>2.7902546389271099</v>
      </c>
      <c r="D568" s="303" t="s">
        <v>496</v>
      </c>
      <c r="E568" s="300" t="s">
        <v>189</v>
      </c>
      <c r="F568" s="300" t="s">
        <v>189</v>
      </c>
      <c r="G568" s="301" t="s">
        <v>494</v>
      </c>
    </row>
    <row r="569" spans="1:7" x14ac:dyDescent="0.25">
      <c r="A569" s="318" t="s">
        <v>741</v>
      </c>
      <c r="B569" s="300" t="s">
        <v>189</v>
      </c>
      <c r="C569" s="303">
        <v>28.497717298240602</v>
      </c>
      <c r="D569" s="303" t="s">
        <v>496</v>
      </c>
      <c r="E569" s="300" t="s">
        <v>189</v>
      </c>
      <c r="F569" s="300" t="s">
        <v>189</v>
      </c>
      <c r="G569" s="301" t="s">
        <v>494</v>
      </c>
    </row>
    <row r="570" spans="1:7" x14ac:dyDescent="0.25">
      <c r="A570" s="318" t="s">
        <v>742</v>
      </c>
      <c r="B570" s="300" t="s">
        <v>189</v>
      </c>
      <c r="C570" s="303">
        <v>6.66034512616306</v>
      </c>
      <c r="D570" s="303">
        <v>7.8425112598720697</v>
      </c>
      <c r="E570" s="300" t="s">
        <v>189</v>
      </c>
      <c r="F570" s="300" t="s">
        <v>189</v>
      </c>
      <c r="G570" s="301" t="s">
        <v>494</v>
      </c>
    </row>
    <row r="571" spans="1:7" x14ac:dyDescent="0.25">
      <c r="A571" s="318" t="s">
        <v>743</v>
      </c>
      <c r="B571" s="300" t="s">
        <v>189</v>
      </c>
      <c r="C571" s="303">
        <v>2.52263043402202</v>
      </c>
      <c r="D571" s="303" t="s">
        <v>496</v>
      </c>
      <c r="E571" s="300" t="s">
        <v>189</v>
      </c>
      <c r="F571" s="300" t="s">
        <v>189</v>
      </c>
      <c r="G571" s="301" t="s">
        <v>494</v>
      </c>
    </row>
    <row r="572" spans="1:7" x14ac:dyDescent="0.25">
      <c r="A572" s="318" t="s">
        <v>744</v>
      </c>
      <c r="B572" s="300" t="s">
        <v>189</v>
      </c>
      <c r="C572" s="303">
        <v>15.278275422757799</v>
      </c>
      <c r="D572" s="303">
        <v>15.52463493848146</v>
      </c>
      <c r="E572" s="300" t="s">
        <v>189</v>
      </c>
      <c r="F572" s="300" t="s">
        <v>189</v>
      </c>
      <c r="G572" s="301" t="s">
        <v>494</v>
      </c>
    </row>
    <row r="573" spans="1:7" x14ac:dyDescent="0.25">
      <c r="A573" s="318" t="s">
        <v>745</v>
      </c>
      <c r="B573" s="300" t="s">
        <v>189</v>
      </c>
      <c r="C573" s="303">
        <v>8.8016924452317706</v>
      </c>
      <c r="D573" s="303">
        <v>8.4893956827476593</v>
      </c>
      <c r="E573" s="300" t="s">
        <v>189</v>
      </c>
      <c r="F573" s="300" t="s">
        <v>189</v>
      </c>
      <c r="G573" s="301" t="s">
        <v>494</v>
      </c>
    </row>
    <row r="574" spans="1:7" x14ac:dyDescent="0.25">
      <c r="A574" s="318" t="s">
        <v>746</v>
      </c>
      <c r="B574" s="300" t="s">
        <v>189</v>
      </c>
      <c r="C574" s="303">
        <v>2.0137792152480598</v>
      </c>
      <c r="D574" s="303" t="s">
        <v>496</v>
      </c>
      <c r="E574" s="300" t="s">
        <v>189</v>
      </c>
      <c r="F574" s="300" t="s">
        <v>189</v>
      </c>
      <c r="G574" s="301" t="s">
        <v>494</v>
      </c>
    </row>
    <row r="575" spans="1:7" x14ac:dyDescent="0.25">
      <c r="A575" s="318" t="s">
        <v>747</v>
      </c>
      <c r="B575" s="300" t="s">
        <v>189</v>
      </c>
      <c r="C575" s="303">
        <v>935.45098734337898</v>
      </c>
      <c r="D575" s="303">
        <v>10.296222158027231</v>
      </c>
      <c r="E575" s="300" t="s">
        <v>189</v>
      </c>
      <c r="F575" s="300" t="s">
        <v>189</v>
      </c>
      <c r="G575" s="301" t="s">
        <v>494</v>
      </c>
    </row>
    <row r="576" spans="1:7" x14ac:dyDescent="0.25">
      <c r="A576" s="318" t="s">
        <v>3132</v>
      </c>
      <c r="B576" s="300" t="s">
        <v>189</v>
      </c>
      <c r="C576" s="303">
        <v>2.84526374758499</v>
      </c>
      <c r="D576" s="303" t="s">
        <v>496</v>
      </c>
      <c r="E576" s="300" t="s">
        <v>189</v>
      </c>
      <c r="F576" s="300" t="s">
        <v>189</v>
      </c>
      <c r="G576" s="301" t="s">
        <v>494</v>
      </c>
    </row>
    <row r="577" spans="1:7" x14ac:dyDescent="0.25">
      <c r="A577" s="318" t="s">
        <v>3133</v>
      </c>
      <c r="B577" s="300" t="s">
        <v>189</v>
      </c>
      <c r="C577" s="303">
        <v>0.77843205560164996</v>
      </c>
      <c r="D577" s="303" t="s">
        <v>496</v>
      </c>
      <c r="E577" s="300" t="s">
        <v>189</v>
      </c>
      <c r="F577" s="300" t="s">
        <v>189</v>
      </c>
      <c r="G577" s="301" t="s">
        <v>494</v>
      </c>
    </row>
    <row r="578" spans="1:7" x14ac:dyDescent="0.25">
      <c r="A578" s="315" t="s">
        <v>748</v>
      </c>
      <c r="B578" s="300" t="s">
        <v>189</v>
      </c>
      <c r="C578" s="303">
        <v>2.33929947528482</v>
      </c>
      <c r="D578" s="303">
        <v>1.16065025717818</v>
      </c>
      <c r="E578" s="300" t="s">
        <v>189</v>
      </c>
      <c r="F578" s="300" t="s">
        <v>189</v>
      </c>
      <c r="G578" s="301" t="s">
        <v>494</v>
      </c>
    </row>
    <row r="579" spans="1:7" x14ac:dyDescent="0.25">
      <c r="A579" s="315" t="s">
        <v>749</v>
      </c>
      <c r="B579" s="300" t="s">
        <v>189</v>
      </c>
      <c r="C579" s="303">
        <v>811.93514606186397</v>
      </c>
      <c r="D579" s="303">
        <v>5.4580785736261301</v>
      </c>
      <c r="E579" s="300" t="s">
        <v>189</v>
      </c>
      <c r="F579" s="300" t="s">
        <v>189</v>
      </c>
      <c r="G579" s="301" t="s">
        <v>494</v>
      </c>
    </row>
    <row r="580" spans="1:7" x14ac:dyDescent="0.25">
      <c r="A580" s="315" t="s">
        <v>750</v>
      </c>
      <c r="B580" s="300" t="s">
        <v>189</v>
      </c>
      <c r="C580" s="303">
        <v>135.7038195358096</v>
      </c>
      <c r="D580" s="303">
        <v>5.9234376108933899</v>
      </c>
      <c r="E580" s="300" t="s">
        <v>189</v>
      </c>
      <c r="F580" s="300" t="s">
        <v>189</v>
      </c>
      <c r="G580" s="303" t="s">
        <v>494</v>
      </c>
    </row>
    <row r="581" spans="1:7" x14ac:dyDescent="0.25">
      <c r="A581" s="319" t="s">
        <v>751</v>
      </c>
      <c r="B581" s="300" t="s">
        <v>189</v>
      </c>
      <c r="C581" s="303" t="s">
        <v>521</v>
      </c>
      <c r="D581" s="303" t="s">
        <v>521</v>
      </c>
      <c r="E581" s="300" t="s">
        <v>189</v>
      </c>
      <c r="F581" s="300" t="s">
        <v>189</v>
      </c>
      <c r="G581" s="301" t="s">
        <v>494</v>
      </c>
    </row>
    <row r="582" spans="1:7" x14ac:dyDescent="0.25">
      <c r="A582" s="319" t="s">
        <v>752</v>
      </c>
      <c r="B582" s="300" t="s">
        <v>189</v>
      </c>
      <c r="C582" s="303">
        <v>0.39070037091767001</v>
      </c>
      <c r="D582" s="303">
        <v>8.605344306328E-2</v>
      </c>
      <c r="E582" s="300" t="s">
        <v>189</v>
      </c>
      <c r="F582" s="300" t="s">
        <v>189</v>
      </c>
      <c r="G582" s="301" t="s">
        <v>494</v>
      </c>
    </row>
    <row r="583" spans="1:7" x14ac:dyDescent="0.25">
      <c r="A583" s="319" t="s">
        <v>753</v>
      </c>
      <c r="B583" s="300" t="s">
        <v>189</v>
      </c>
      <c r="C583" s="303">
        <v>5.3420648053523196</v>
      </c>
      <c r="D583" s="303">
        <v>0.46691353425823001</v>
      </c>
      <c r="E583" s="300" t="s">
        <v>189</v>
      </c>
      <c r="F583" s="300" t="s">
        <v>189</v>
      </c>
      <c r="G583" s="301" t="s">
        <v>494</v>
      </c>
    </row>
    <row r="584" spans="1:7" x14ac:dyDescent="0.25">
      <c r="A584" s="319" t="s">
        <v>754</v>
      </c>
      <c r="B584" s="300" t="s">
        <v>189</v>
      </c>
      <c r="C584" s="303">
        <v>8.5169405120220004E-2</v>
      </c>
      <c r="D584" s="303">
        <v>8.4830813865599992E-3</v>
      </c>
      <c r="E584" s="300" t="s">
        <v>189</v>
      </c>
      <c r="F584" s="300" t="s">
        <v>189</v>
      </c>
      <c r="G584" s="301" t="s">
        <v>494</v>
      </c>
    </row>
    <row r="585" spans="1:7" x14ac:dyDescent="0.25">
      <c r="A585" s="319" t="s">
        <v>755</v>
      </c>
      <c r="B585" s="300" t="s">
        <v>189</v>
      </c>
      <c r="C585" s="303">
        <v>129.698664250798</v>
      </c>
      <c r="D585" s="303">
        <v>5.3619875521853197</v>
      </c>
      <c r="E585" s="300" t="s">
        <v>189</v>
      </c>
      <c r="F585" s="300" t="s">
        <v>189</v>
      </c>
      <c r="G585" s="301" t="s">
        <v>494</v>
      </c>
    </row>
    <row r="586" spans="1:7" x14ac:dyDescent="0.25">
      <c r="A586" s="320" t="s">
        <v>756</v>
      </c>
      <c r="B586" s="300" t="s">
        <v>189</v>
      </c>
      <c r="C586" s="303">
        <v>0.18722070362137999</v>
      </c>
      <c r="D586" s="303" t="s">
        <v>496</v>
      </c>
      <c r="E586" s="300" t="s">
        <v>189</v>
      </c>
      <c r="F586" s="300" t="s">
        <v>189</v>
      </c>
      <c r="G586" s="303" t="s">
        <v>494</v>
      </c>
    </row>
    <row r="587" spans="1:7" x14ac:dyDescent="0.25">
      <c r="A587" s="321" t="s">
        <v>757</v>
      </c>
      <c r="B587" s="300" t="s">
        <v>189</v>
      </c>
      <c r="C587" s="303">
        <v>0.18722070362137999</v>
      </c>
      <c r="D587" s="303" t="s">
        <v>496</v>
      </c>
      <c r="E587" s="300" t="s">
        <v>189</v>
      </c>
      <c r="F587" s="300" t="s">
        <v>189</v>
      </c>
      <c r="G587" s="301" t="s">
        <v>494</v>
      </c>
    </row>
    <row r="588" spans="1:7" ht="15.75" thickBot="1" x14ac:dyDescent="0.3">
      <c r="A588" s="315" t="s">
        <v>3410</v>
      </c>
      <c r="B588" s="300" t="s">
        <v>189</v>
      </c>
      <c r="C588" s="300" t="s">
        <v>189</v>
      </c>
      <c r="D588" s="303" t="s">
        <v>496</v>
      </c>
      <c r="E588" s="300" t="s">
        <v>189</v>
      </c>
      <c r="F588" s="300" t="s">
        <v>189</v>
      </c>
      <c r="G588" s="300" t="s">
        <v>189</v>
      </c>
    </row>
    <row r="589" spans="1:7" s="234" customFormat="1" ht="12.75" customHeight="1" thickTop="1" x14ac:dyDescent="0.2">
      <c r="A589" s="64" t="s">
        <v>759</v>
      </c>
      <c r="B589" s="300" t="s">
        <v>189</v>
      </c>
      <c r="C589" s="303">
        <v>719.88457694084161</v>
      </c>
      <c r="D589" s="300" t="s">
        <v>189</v>
      </c>
      <c r="E589" s="300" t="s">
        <v>189</v>
      </c>
      <c r="F589" s="300" t="s">
        <v>189</v>
      </c>
      <c r="G589" s="303" t="s">
        <v>494</v>
      </c>
    </row>
    <row r="590" spans="1:7" s="234" customFormat="1" ht="12.75" customHeight="1" x14ac:dyDescent="0.2">
      <c r="A590" s="65" t="s">
        <v>760</v>
      </c>
      <c r="B590" s="300" t="s">
        <v>189</v>
      </c>
      <c r="C590" s="301" t="s">
        <v>494</v>
      </c>
      <c r="D590" s="303">
        <v>1053.0935979415153</v>
      </c>
      <c r="E590" s="301" t="s">
        <v>494</v>
      </c>
      <c r="F590" s="301" t="s">
        <v>494</v>
      </c>
      <c r="G590" s="301" t="s">
        <v>494</v>
      </c>
    </row>
    <row r="591" spans="1:7" s="234" customFormat="1" ht="12.75" customHeight="1" x14ac:dyDescent="0.2">
      <c r="A591" s="65" t="s">
        <v>761</v>
      </c>
      <c r="B591" s="300" t="s">
        <v>189</v>
      </c>
      <c r="C591" s="303" t="s">
        <v>496</v>
      </c>
      <c r="D591" s="303" t="s">
        <v>496</v>
      </c>
      <c r="E591" s="301" t="s">
        <v>496</v>
      </c>
      <c r="F591" s="301" t="s">
        <v>496</v>
      </c>
      <c r="G591" s="301" t="s">
        <v>494</v>
      </c>
    </row>
    <row r="592" spans="1:7" s="234" customFormat="1" ht="12.75" customHeight="1" x14ac:dyDescent="0.2">
      <c r="A592" s="65" t="s">
        <v>762</v>
      </c>
      <c r="B592" s="300" t="s">
        <v>189</v>
      </c>
      <c r="C592" s="303">
        <v>17.318326450965749</v>
      </c>
      <c r="D592" s="303">
        <v>0.63206652889299997</v>
      </c>
      <c r="E592" s="301">
        <v>14.91067980114685</v>
      </c>
      <c r="F592" s="301">
        <v>363.40666610922074</v>
      </c>
      <c r="G592" s="301" t="s">
        <v>494</v>
      </c>
    </row>
    <row r="593" spans="1:7" s="234" customFormat="1" ht="14.25" customHeight="1" x14ac:dyDescent="0.2">
      <c r="A593" s="286" t="s">
        <v>763</v>
      </c>
      <c r="B593" s="303">
        <v>4349.248664685867</v>
      </c>
      <c r="C593" s="300" t="s">
        <v>189</v>
      </c>
      <c r="D593" s="300" t="s">
        <v>189</v>
      </c>
      <c r="E593" s="300" t="s">
        <v>189</v>
      </c>
      <c r="F593" s="300" t="s">
        <v>189</v>
      </c>
      <c r="G593" s="300" t="s">
        <v>189</v>
      </c>
    </row>
    <row r="594" spans="1:7" s="234" customFormat="1" ht="12" customHeight="1" x14ac:dyDescent="0.2">
      <c r="A594" s="286" t="s">
        <v>764</v>
      </c>
      <c r="B594" s="303">
        <v>3504.4603945689328</v>
      </c>
      <c r="C594" s="300" t="s">
        <v>189</v>
      </c>
      <c r="D594" s="300" t="s">
        <v>189</v>
      </c>
      <c r="E594" s="300" t="s">
        <v>189</v>
      </c>
      <c r="F594" s="300" t="s">
        <v>189</v>
      </c>
      <c r="G594" s="300" t="s">
        <v>189</v>
      </c>
    </row>
    <row r="595" spans="1:7" s="234" customFormat="1" ht="12" customHeight="1" x14ac:dyDescent="0.2">
      <c r="A595" s="283" t="s">
        <v>765</v>
      </c>
      <c r="B595" s="303" t="s">
        <v>494</v>
      </c>
      <c r="C595" s="300" t="s">
        <v>189</v>
      </c>
      <c r="D595" s="300" t="s">
        <v>189</v>
      </c>
      <c r="E595" s="300" t="s">
        <v>189</v>
      </c>
      <c r="F595" s="300" t="s">
        <v>189</v>
      </c>
      <c r="G595" s="300" t="s">
        <v>189</v>
      </c>
    </row>
    <row r="596" spans="1:7" s="234" customFormat="1" ht="13.5" customHeight="1" x14ac:dyDescent="0.2">
      <c r="A596" s="66" t="s">
        <v>766</v>
      </c>
      <c r="B596" s="303" t="s">
        <v>494</v>
      </c>
      <c r="C596" s="303" t="s">
        <v>494</v>
      </c>
      <c r="D596" s="303" t="s">
        <v>494</v>
      </c>
      <c r="E596" s="303" t="s">
        <v>494</v>
      </c>
      <c r="F596" s="303" t="s">
        <v>494</v>
      </c>
      <c r="G596" s="303" t="s">
        <v>494</v>
      </c>
    </row>
    <row r="597" spans="1:7" x14ac:dyDescent="0.25">
      <c r="A597"/>
      <c r="B597"/>
      <c r="C597"/>
      <c r="D597"/>
      <c r="E597"/>
    </row>
    <row r="598" spans="1:7" x14ac:dyDescent="0.25">
      <c r="A598" s="67" t="s">
        <v>767</v>
      </c>
      <c r="B598" s="68">
        <f>B520</f>
        <v>7853.7090592547993</v>
      </c>
      <c r="C598" s="68">
        <f t="shared" ref="C598:G598" si="11">C520</f>
        <v>9418.7606550076798</v>
      </c>
      <c r="D598" s="68">
        <f t="shared" si="11"/>
        <v>1108.4205949512345</v>
      </c>
      <c r="E598" s="68">
        <f t="shared" si="11"/>
        <v>14.91067980114685</v>
      </c>
      <c r="F598" s="68">
        <f t="shared" si="11"/>
        <v>363.40666610922074</v>
      </c>
      <c r="G598" s="68" t="str">
        <f t="shared" si="11"/>
        <v>NA</v>
      </c>
    </row>
    <row r="599" spans="1:7" x14ac:dyDescent="0.25">
      <c r="A599"/>
      <c r="B599"/>
      <c r="C599"/>
      <c r="D599"/>
      <c r="E599"/>
    </row>
    <row r="601" spans="1:7" ht="15.75" x14ac:dyDescent="0.25">
      <c r="A601" s="200" t="s">
        <v>768</v>
      </c>
      <c r="B601" s="205"/>
      <c r="C601" s="205"/>
      <c r="D601" s="205"/>
      <c r="E601" s="205"/>
      <c r="F601" s="205"/>
      <c r="G601" s="46" t="s">
        <v>478</v>
      </c>
    </row>
    <row r="602" spans="1:7" ht="15.75" x14ac:dyDescent="0.25">
      <c r="A602" s="200" t="s">
        <v>667</v>
      </c>
      <c r="B602" s="205"/>
      <c r="C602" s="205"/>
      <c r="D602" s="205"/>
      <c r="E602" s="205"/>
      <c r="F602" s="205"/>
      <c r="G602" s="46" t="s">
        <v>3402</v>
      </c>
    </row>
    <row r="603" spans="1:7" x14ac:dyDescent="0.25">
      <c r="A603" s="205"/>
      <c r="B603" s="205"/>
      <c r="C603" s="205"/>
      <c r="D603" s="205"/>
      <c r="E603" s="205"/>
      <c r="F603" s="205"/>
      <c r="G603" s="46" t="s">
        <v>479</v>
      </c>
    </row>
    <row r="604" spans="1:7" x14ac:dyDescent="0.25">
      <c r="A604" s="205"/>
      <c r="B604" s="205"/>
      <c r="C604" s="205"/>
      <c r="D604" s="205"/>
      <c r="E604" s="205"/>
      <c r="F604" s="205"/>
      <c r="G604" s="235"/>
    </row>
    <row r="605" spans="1:7" ht="54" customHeight="1" x14ac:dyDescent="0.25">
      <c r="A605" s="515" t="s">
        <v>480</v>
      </c>
      <c r="B605" s="69" t="s">
        <v>769</v>
      </c>
      <c r="C605" s="69" t="s">
        <v>770</v>
      </c>
      <c r="D605" s="69" t="s">
        <v>771</v>
      </c>
      <c r="E605" s="69" t="s">
        <v>619</v>
      </c>
      <c r="F605" s="69" t="s">
        <v>485</v>
      </c>
      <c r="G605" s="69" t="s">
        <v>486</v>
      </c>
    </row>
    <row r="606" spans="1:7" ht="15.75" thickBot="1" x14ac:dyDescent="0.3">
      <c r="A606" s="516"/>
      <c r="B606" s="517" t="s">
        <v>488</v>
      </c>
      <c r="C606" s="518"/>
      <c r="D606" s="518"/>
      <c r="E606" s="518"/>
      <c r="F606" s="518"/>
      <c r="G606" s="519"/>
    </row>
    <row r="607" spans="1:7" ht="15.75" thickTop="1" x14ac:dyDescent="0.25">
      <c r="A607" s="70" t="s">
        <v>772</v>
      </c>
      <c r="B607" s="303">
        <v>-831125.53638504399</v>
      </c>
      <c r="C607" s="303">
        <v>1234.7394602571119</v>
      </c>
      <c r="D607" s="303">
        <v>35.11369899647039</v>
      </c>
      <c r="E607" s="303">
        <v>141.59499629999999</v>
      </c>
      <c r="F607" s="303">
        <v>7641.6606409999995</v>
      </c>
      <c r="G607" s="303" t="s">
        <v>517</v>
      </c>
    </row>
    <row r="608" spans="1:7" x14ac:dyDescent="0.25">
      <c r="A608" s="71" t="s">
        <v>773</v>
      </c>
      <c r="B608" s="303">
        <v>-680293.34243705962</v>
      </c>
      <c r="C608" s="303">
        <v>260.14196732065915</v>
      </c>
      <c r="D608" s="303">
        <v>22.501521677555012</v>
      </c>
      <c r="E608" s="303">
        <v>120.1226453</v>
      </c>
      <c r="F608" s="303">
        <v>7283.7881829999997</v>
      </c>
      <c r="G608" s="303" t="s">
        <v>517</v>
      </c>
    </row>
    <row r="609" spans="1:7" x14ac:dyDescent="0.25">
      <c r="A609" s="323" t="s">
        <v>774</v>
      </c>
      <c r="B609" s="303">
        <v>-581225.21712432243</v>
      </c>
      <c r="C609" s="303">
        <v>259.58656569999999</v>
      </c>
      <c r="D609" s="303">
        <v>22.303775677555009</v>
      </c>
      <c r="E609" s="301">
        <v>120.1226453</v>
      </c>
      <c r="F609" s="301">
        <v>7283.7881829999997</v>
      </c>
      <c r="G609" s="301" t="s">
        <v>521</v>
      </c>
    </row>
    <row r="610" spans="1:7" x14ac:dyDescent="0.25">
      <c r="A610" s="324" t="s">
        <v>775</v>
      </c>
      <c r="B610" s="303">
        <v>-99068.125312737131</v>
      </c>
      <c r="C610" s="303" t="s">
        <v>496</v>
      </c>
      <c r="D610" s="303" t="s">
        <v>3128</v>
      </c>
      <c r="E610" s="301" t="s">
        <v>494</v>
      </c>
      <c r="F610" s="301" t="s">
        <v>494</v>
      </c>
      <c r="G610" s="301" t="s">
        <v>494</v>
      </c>
    </row>
    <row r="611" spans="1:7" x14ac:dyDescent="0.25">
      <c r="A611" s="325" t="s">
        <v>776</v>
      </c>
      <c r="B611" s="303">
        <v>23030.524805171535</v>
      </c>
      <c r="C611" s="303" t="s">
        <v>3134</v>
      </c>
      <c r="D611" s="303" t="s">
        <v>3134</v>
      </c>
      <c r="E611" s="303" t="s">
        <v>494</v>
      </c>
      <c r="F611" s="303" t="s">
        <v>494</v>
      </c>
      <c r="G611" s="303" t="s">
        <v>494</v>
      </c>
    </row>
    <row r="612" spans="1:7" x14ac:dyDescent="0.25">
      <c r="A612" s="323" t="s">
        <v>777</v>
      </c>
      <c r="B612" s="303">
        <v>-29001.50383515003</v>
      </c>
      <c r="C612" s="303" t="s">
        <v>592</v>
      </c>
      <c r="D612" s="303" t="s">
        <v>592</v>
      </c>
      <c r="E612" s="301" t="s">
        <v>494</v>
      </c>
      <c r="F612" s="301" t="s">
        <v>494</v>
      </c>
      <c r="G612" s="301" t="s">
        <v>494</v>
      </c>
    </row>
    <row r="613" spans="1:7" x14ac:dyDescent="0.25">
      <c r="A613" s="323" t="s">
        <v>778</v>
      </c>
      <c r="B613" s="303">
        <v>52032.028640321565</v>
      </c>
      <c r="C613" s="303" t="s">
        <v>592</v>
      </c>
      <c r="D613" s="303" t="s">
        <v>592</v>
      </c>
      <c r="E613" s="301" t="s">
        <v>494</v>
      </c>
      <c r="F613" s="301" t="s">
        <v>494</v>
      </c>
      <c r="G613" s="301" t="s">
        <v>494</v>
      </c>
    </row>
    <row r="614" spans="1:7" x14ac:dyDescent="0.25">
      <c r="A614" s="71" t="s">
        <v>779</v>
      </c>
      <c r="B614" s="303">
        <v>-28216.102686357408</v>
      </c>
      <c r="C614" s="303">
        <v>12.663181</v>
      </c>
      <c r="D614" s="303">
        <v>1.1562030000000001</v>
      </c>
      <c r="E614" s="303">
        <v>21.472351</v>
      </c>
      <c r="F614" s="303">
        <v>357.87245800000005</v>
      </c>
      <c r="G614" s="303" t="s">
        <v>494</v>
      </c>
    </row>
    <row r="615" spans="1:7" x14ac:dyDescent="0.25">
      <c r="A615" s="323" t="s">
        <v>780</v>
      </c>
      <c r="B615" s="303">
        <v>8734.4840051914307</v>
      </c>
      <c r="C615" s="303">
        <v>12.663181</v>
      </c>
      <c r="D615" s="303">
        <v>1.1562030000000001</v>
      </c>
      <c r="E615" s="301">
        <v>21.472351</v>
      </c>
      <c r="F615" s="301">
        <v>357.87245800000005</v>
      </c>
      <c r="G615" s="301" t="s">
        <v>494</v>
      </c>
    </row>
    <row r="616" spans="1:7" x14ac:dyDescent="0.25">
      <c r="A616" s="324" t="s">
        <v>781</v>
      </c>
      <c r="B616" s="303">
        <v>-36950.586691548837</v>
      </c>
      <c r="C616" s="303" t="s">
        <v>521</v>
      </c>
      <c r="D616" s="303" t="s">
        <v>592</v>
      </c>
      <c r="E616" s="301" t="s">
        <v>494</v>
      </c>
      <c r="F616" s="301" t="s">
        <v>494</v>
      </c>
      <c r="G616" s="301" t="s">
        <v>494</v>
      </c>
    </row>
    <row r="617" spans="1:7" x14ac:dyDescent="0.25">
      <c r="A617" s="325" t="s">
        <v>782</v>
      </c>
      <c r="B617" s="303">
        <v>-5742.2251556353804</v>
      </c>
      <c r="C617" s="303">
        <v>961.93431193645267</v>
      </c>
      <c r="D617" s="303">
        <v>0.59525414428571</v>
      </c>
      <c r="E617" s="303" t="s">
        <v>494</v>
      </c>
      <c r="F617" s="303" t="s">
        <v>494</v>
      </c>
      <c r="G617" s="303" t="s">
        <v>494</v>
      </c>
    </row>
    <row r="618" spans="1:7" x14ac:dyDescent="0.25">
      <c r="A618" s="323" t="s">
        <v>783</v>
      </c>
      <c r="B618" s="303">
        <v>-10133.615543726639</v>
      </c>
      <c r="C618" s="303" t="s">
        <v>521</v>
      </c>
      <c r="D618" s="303">
        <v>0.59215403</v>
      </c>
      <c r="E618" s="301" t="s">
        <v>494</v>
      </c>
      <c r="F618" s="301" t="s">
        <v>494</v>
      </c>
      <c r="G618" s="301" t="s">
        <v>494</v>
      </c>
    </row>
    <row r="619" spans="1:7" x14ac:dyDescent="0.25">
      <c r="A619" s="323" t="s">
        <v>784</v>
      </c>
      <c r="B619" s="303">
        <v>469.44060909762544</v>
      </c>
      <c r="C619" s="303" t="s">
        <v>521</v>
      </c>
      <c r="D619" s="303" t="s">
        <v>517</v>
      </c>
      <c r="E619" s="301" t="s">
        <v>494</v>
      </c>
      <c r="F619" s="301" t="s">
        <v>494</v>
      </c>
      <c r="G619" s="301" t="s">
        <v>494</v>
      </c>
    </row>
    <row r="620" spans="1:7" x14ac:dyDescent="0.25">
      <c r="A620" s="71" t="s">
        <v>785</v>
      </c>
      <c r="B620" s="303">
        <v>-33858.519844496128</v>
      </c>
      <c r="C620" s="303" t="s">
        <v>521</v>
      </c>
      <c r="D620" s="303">
        <v>6.0475778530394004</v>
      </c>
      <c r="E620" s="303" t="s">
        <v>521</v>
      </c>
      <c r="F620" s="303" t="s">
        <v>521</v>
      </c>
      <c r="G620" s="303" t="s">
        <v>494</v>
      </c>
    </row>
    <row r="621" spans="1:7" x14ac:dyDescent="0.25">
      <c r="A621" s="323" t="s">
        <v>786</v>
      </c>
      <c r="B621" s="303">
        <v>-116642.3750794526</v>
      </c>
      <c r="C621" s="303" t="s">
        <v>521</v>
      </c>
      <c r="D621" s="303">
        <v>6.0475778530394004</v>
      </c>
      <c r="E621" s="301" t="s">
        <v>521</v>
      </c>
      <c r="F621" s="301" t="s">
        <v>521</v>
      </c>
      <c r="G621" s="301" t="s">
        <v>494</v>
      </c>
    </row>
    <row r="622" spans="1:7" x14ac:dyDescent="0.25">
      <c r="A622" s="324" t="s">
        <v>787</v>
      </c>
      <c r="B622" s="303">
        <v>82783.855234956471</v>
      </c>
      <c r="C622" s="303" t="s">
        <v>521</v>
      </c>
      <c r="D622" s="303" t="s">
        <v>592</v>
      </c>
      <c r="E622" s="301" t="s">
        <v>521</v>
      </c>
      <c r="F622" s="301" t="s">
        <v>521</v>
      </c>
      <c r="G622" s="301" t="s">
        <v>494</v>
      </c>
    </row>
    <row r="623" spans="1:7" x14ac:dyDescent="0.25">
      <c r="A623" s="325" t="s">
        <v>788</v>
      </c>
      <c r="B623" s="303" t="s">
        <v>521</v>
      </c>
      <c r="C623" s="303" t="s">
        <v>521</v>
      </c>
      <c r="D623" s="303" t="s">
        <v>521</v>
      </c>
      <c r="E623" s="303" t="s">
        <v>494</v>
      </c>
      <c r="F623" s="303" t="s">
        <v>494</v>
      </c>
      <c r="G623" s="303" t="s">
        <v>494</v>
      </c>
    </row>
    <row r="624" spans="1:7" x14ac:dyDescent="0.25">
      <c r="A624" s="323" t="s">
        <v>789</v>
      </c>
      <c r="B624" s="300" t="s">
        <v>189</v>
      </c>
      <c r="C624" s="300" t="s">
        <v>189</v>
      </c>
      <c r="D624" s="300" t="s">
        <v>189</v>
      </c>
      <c r="E624" s="300" t="s">
        <v>189</v>
      </c>
      <c r="F624" s="300" t="s">
        <v>189</v>
      </c>
      <c r="G624" s="300" t="s">
        <v>189</v>
      </c>
    </row>
    <row r="625" spans="1:8" x14ac:dyDescent="0.25">
      <c r="A625" s="323" t="s">
        <v>790</v>
      </c>
      <c r="B625" s="303" t="s">
        <v>521</v>
      </c>
      <c r="C625" s="303" t="s">
        <v>521</v>
      </c>
      <c r="D625" s="303" t="s">
        <v>521</v>
      </c>
      <c r="E625" s="301" t="s">
        <v>494</v>
      </c>
      <c r="F625" s="301" t="s">
        <v>494</v>
      </c>
      <c r="G625" s="301" t="s">
        <v>494</v>
      </c>
    </row>
    <row r="626" spans="1:8" x14ac:dyDescent="0.25">
      <c r="A626" s="71" t="s">
        <v>791</v>
      </c>
      <c r="B626" s="303">
        <v>-106045.87106666707</v>
      </c>
      <c r="C626" s="300" t="s">
        <v>189</v>
      </c>
      <c r="D626" s="300" t="s">
        <v>189</v>
      </c>
      <c r="E626" s="300" t="s">
        <v>189</v>
      </c>
      <c r="F626" s="300" t="s">
        <v>189</v>
      </c>
      <c r="G626" s="300" t="s">
        <v>189</v>
      </c>
    </row>
    <row r="627" spans="1:8" x14ac:dyDescent="0.25">
      <c r="A627" s="326" t="s">
        <v>792</v>
      </c>
      <c r="B627" s="303" t="s">
        <v>3134</v>
      </c>
      <c r="C627" s="303" t="s">
        <v>517</v>
      </c>
      <c r="D627" s="303">
        <v>2.41583792</v>
      </c>
      <c r="E627" s="303" t="s">
        <v>494</v>
      </c>
      <c r="F627" s="303" t="s">
        <v>494</v>
      </c>
      <c r="G627" s="303" t="s">
        <v>494</v>
      </c>
    </row>
    <row r="628" spans="1:8" x14ac:dyDescent="0.25">
      <c r="A628" s="309" t="s">
        <v>793</v>
      </c>
      <c r="B628" s="303" t="s">
        <v>3134</v>
      </c>
      <c r="C628" s="303" t="s">
        <v>517</v>
      </c>
      <c r="D628" s="303">
        <v>2.41583792</v>
      </c>
      <c r="E628" s="303" t="s">
        <v>494</v>
      </c>
      <c r="F628" s="303" t="s">
        <v>494</v>
      </c>
      <c r="G628" s="303" t="s">
        <v>494</v>
      </c>
    </row>
    <row r="630" spans="1:8" x14ac:dyDescent="0.25">
      <c r="A630" s="47" t="s">
        <v>794</v>
      </c>
      <c r="B630" s="48">
        <f>B607</f>
        <v>-831125.53638504399</v>
      </c>
      <c r="C630" s="59">
        <f t="shared" ref="C630:G630" si="12">C607</f>
        <v>1234.7394602571119</v>
      </c>
      <c r="D630" s="59">
        <f t="shared" si="12"/>
        <v>35.11369899647039</v>
      </c>
      <c r="E630" s="59">
        <f t="shared" si="12"/>
        <v>141.59499629999999</v>
      </c>
      <c r="F630" s="59">
        <f t="shared" si="12"/>
        <v>7641.6606409999995</v>
      </c>
      <c r="G630" s="59" t="str">
        <f t="shared" si="12"/>
        <v>NE,NA</v>
      </c>
    </row>
    <row r="633" spans="1:8" ht="15.75" x14ac:dyDescent="0.25">
      <c r="A633" s="525" t="s">
        <v>795</v>
      </c>
      <c r="B633" s="525"/>
      <c r="C633" s="205"/>
      <c r="D633" s="205"/>
      <c r="E633" s="205"/>
      <c r="F633" s="205"/>
      <c r="G633" s="205"/>
      <c r="H633" s="46" t="s">
        <v>478</v>
      </c>
    </row>
    <row r="634" spans="1:8" ht="15.75" x14ac:dyDescent="0.25">
      <c r="A634" s="220" t="s">
        <v>667</v>
      </c>
      <c r="B634" s="49"/>
      <c r="C634" s="205"/>
      <c r="D634" s="205"/>
      <c r="E634" s="205"/>
      <c r="F634" s="205"/>
      <c r="G634" s="205"/>
      <c r="H634" s="46" t="s">
        <v>3402</v>
      </c>
    </row>
    <row r="635" spans="1:8" x14ac:dyDescent="0.25">
      <c r="A635" s="205"/>
      <c r="B635" s="205"/>
      <c r="C635" s="205"/>
      <c r="D635" s="205"/>
      <c r="E635" s="205"/>
      <c r="F635" s="205"/>
      <c r="G635" s="205"/>
      <c r="H635" s="46" t="s">
        <v>479</v>
      </c>
    </row>
    <row r="636" spans="1:8" x14ac:dyDescent="0.25">
      <c r="A636" s="205"/>
      <c r="B636" s="205"/>
      <c r="C636" s="205"/>
      <c r="D636" s="205"/>
      <c r="E636" s="205"/>
      <c r="F636" s="205"/>
      <c r="G636" s="205"/>
      <c r="H636" s="236"/>
    </row>
    <row r="637" spans="1:8" x14ac:dyDescent="0.25">
      <c r="A637" s="508" t="s">
        <v>796</v>
      </c>
      <c r="B637" s="237" t="s">
        <v>797</v>
      </c>
      <c r="C637" s="238" t="s">
        <v>482</v>
      </c>
      <c r="D637" s="238" t="s">
        <v>483</v>
      </c>
      <c r="E637" s="238" t="s">
        <v>619</v>
      </c>
      <c r="F637" s="239" t="s">
        <v>485</v>
      </c>
      <c r="G637" s="240" t="s">
        <v>486</v>
      </c>
      <c r="H637" s="239" t="s">
        <v>620</v>
      </c>
    </row>
    <row r="638" spans="1:8" ht="15.75" thickBot="1" x14ac:dyDescent="0.3">
      <c r="A638" s="509"/>
      <c r="B638" s="510" t="s">
        <v>488</v>
      </c>
      <c r="C638" s="511"/>
      <c r="D638" s="511"/>
      <c r="E638" s="511"/>
      <c r="F638" s="511"/>
      <c r="G638" s="511"/>
      <c r="H638" s="512"/>
    </row>
    <row r="639" spans="1:8" ht="15.75" thickTop="1" x14ac:dyDescent="0.25">
      <c r="A639" s="241" t="s">
        <v>798</v>
      </c>
      <c r="B639" s="303" t="s">
        <v>3129</v>
      </c>
      <c r="C639" s="303">
        <v>6143.8266127488378</v>
      </c>
      <c r="D639" s="303">
        <v>73.757520658580603</v>
      </c>
      <c r="E639" s="303">
        <v>2.3460190219567099</v>
      </c>
      <c r="F639" s="303">
        <v>6.5483463597946603</v>
      </c>
      <c r="G639" s="303">
        <v>114.39560414851302</v>
      </c>
      <c r="H639" s="303">
        <v>0.74349333311907995</v>
      </c>
    </row>
    <row r="640" spans="1:8" x14ac:dyDescent="0.25">
      <c r="A640" s="327" t="s">
        <v>800</v>
      </c>
      <c r="B640" s="303" t="s">
        <v>556</v>
      </c>
      <c r="C640" s="303">
        <v>5261.8993888836258</v>
      </c>
      <c r="D640" s="300" t="s">
        <v>189</v>
      </c>
      <c r="E640" s="303">
        <v>2.3460190219567099</v>
      </c>
      <c r="F640" s="303">
        <v>6.1117899358083498</v>
      </c>
      <c r="G640" s="303">
        <v>21.695718028166269</v>
      </c>
      <c r="H640" s="300" t="s">
        <v>189</v>
      </c>
    </row>
    <row r="641" spans="1:8" x14ac:dyDescent="0.25">
      <c r="A641" s="304" t="s">
        <v>801</v>
      </c>
      <c r="B641" s="303" t="s">
        <v>556</v>
      </c>
      <c r="C641" s="303">
        <v>5261.8993888836258</v>
      </c>
      <c r="D641" s="300" t="s">
        <v>189</v>
      </c>
      <c r="E641" s="301">
        <v>2.3460190219567099</v>
      </c>
      <c r="F641" s="301">
        <v>6.1117899358083498</v>
      </c>
      <c r="G641" s="301">
        <v>21.695718028166269</v>
      </c>
      <c r="H641" s="300" t="s">
        <v>189</v>
      </c>
    </row>
    <row r="642" spans="1:8" x14ac:dyDescent="0.25">
      <c r="A642" s="304" t="s">
        <v>802</v>
      </c>
      <c r="B642" s="303" t="s">
        <v>523</v>
      </c>
      <c r="C642" s="303" t="s">
        <v>523</v>
      </c>
      <c r="D642" s="300" t="s">
        <v>189</v>
      </c>
      <c r="E642" s="301" t="s">
        <v>523</v>
      </c>
      <c r="F642" s="301" t="s">
        <v>523</v>
      </c>
      <c r="G642" s="301" t="s">
        <v>523</v>
      </c>
      <c r="H642" s="300" t="s">
        <v>189</v>
      </c>
    </row>
    <row r="643" spans="1:8" x14ac:dyDescent="0.25">
      <c r="A643" s="328" t="s">
        <v>803</v>
      </c>
      <c r="B643" s="303" t="s">
        <v>523</v>
      </c>
      <c r="C643" s="303" t="s">
        <v>523</v>
      </c>
      <c r="D643" s="300" t="s">
        <v>189</v>
      </c>
      <c r="E643" s="303" t="s">
        <v>523</v>
      </c>
      <c r="F643" s="303" t="s">
        <v>523</v>
      </c>
      <c r="G643" s="303" t="s">
        <v>523</v>
      </c>
      <c r="H643" s="300" t="s">
        <v>189</v>
      </c>
    </row>
    <row r="644" spans="1:8" x14ac:dyDescent="0.25">
      <c r="A644" s="327" t="s">
        <v>804</v>
      </c>
      <c r="B644" s="300" t="s">
        <v>189</v>
      </c>
      <c r="C644" s="303">
        <v>76.365222930707887</v>
      </c>
      <c r="D644" s="303">
        <v>5.5964614607999996</v>
      </c>
      <c r="E644" s="303" t="s">
        <v>521</v>
      </c>
      <c r="F644" s="303" t="s">
        <v>521</v>
      </c>
      <c r="G644" s="303" t="s">
        <v>521</v>
      </c>
      <c r="H644" s="300" t="s">
        <v>189</v>
      </c>
    </row>
    <row r="645" spans="1:8" x14ac:dyDescent="0.25">
      <c r="A645" s="329" t="s">
        <v>805</v>
      </c>
      <c r="B645" s="300" t="s">
        <v>189</v>
      </c>
      <c r="C645" s="303">
        <v>74.619486144000007</v>
      </c>
      <c r="D645" s="303">
        <v>5.5964614607999996</v>
      </c>
      <c r="E645" s="301" t="s">
        <v>521</v>
      </c>
      <c r="F645" s="301" t="s">
        <v>521</v>
      </c>
      <c r="G645" s="301" t="s">
        <v>521</v>
      </c>
      <c r="H645" s="300" t="s">
        <v>189</v>
      </c>
    </row>
    <row r="646" spans="1:8" x14ac:dyDescent="0.25">
      <c r="A646" s="329" t="s">
        <v>806</v>
      </c>
      <c r="B646" s="300" t="s">
        <v>189</v>
      </c>
      <c r="C646" s="303">
        <v>1.7457367867078699</v>
      </c>
      <c r="D646" s="303" t="s">
        <v>568</v>
      </c>
      <c r="E646" s="301" t="s">
        <v>521</v>
      </c>
      <c r="F646" s="301" t="s">
        <v>521</v>
      </c>
      <c r="G646" s="301" t="s">
        <v>521</v>
      </c>
      <c r="H646" s="300" t="s">
        <v>189</v>
      </c>
    </row>
    <row r="647" spans="1:8" x14ac:dyDescent="0.25">
      <c r="A647" s="327" t="s">
        <v>807</v>
      </c>
      <c r="B647" s="303" t="s">
        <v>528</v>
      </c>
      <c r="C647" s="303" t="s">
        <v>528</v>
      </c>
      <c r="D647" s="303" t="s">
        <v>528</v>
      </c>
      <c r="E647" s="303" t="s">
        <v>528</v>
      </c>
      <c r="F647" s="303" t="s">
        <v>528</v>
      </c>
      <c r="G647" s="303" t="s">
        <v>528</v>
      </c>
      <c r="H647" s="303" t="s">
        <v>528</v>
      </c>
    </row>
    <row r="648" spans="1:8" x14ac:dyDescent="0.25">
      <c r="A648" s="304" t="s">
        <v>808</v>
      </c>
      <c r="B648" s="303" t="s">
        <v>496</v>
      </c>
      <c r="C648" s="303" t="s">
        <v>528</v>
      </c>
      <c r="D648" s="303" t="s">
        <v>528</v>
      </c>
      <c r="E648" s="301" t="s">
        <v>496</v>
      </c>
      <c r="F648" s="301" t="s">
        <v>496</v>
      </c>
      <c r="G648" s="301" t="s">
        <v>496</v>
      </c>
      <c r="H648" s="301" t="s">
        <v>496</v>
      </c>
    </row>
    <row r="649" spans="1:8" x14ac:dyDescent="0.25">
      <c r="A649" s="304" t="s">
        <v>809</v>
      </c>
      <c r="B649" s="303" t="s">
        <v>494</v>
      </c>
      <c r="C649" s="303" t="s">
        <v>494</v>
      </c>
      <c r="D649" s="303" t="s">
        <v>494</v>
      </c>
      <c r="E649" s="301" t="s">
        <v>494</v>
      </c>
      <c r="F649" s="301" t="s">
        <v>494</v>
      </c>
      <c r="G649" s="301" t="s">
        <v>494</v>
      </c>
      <c r="H649" s="301" t="s">
        <v>494</v>
      </c>
    </row>
    <row r="650" spans="1:8" x14ac:dyDescent="0.25">
      <c r="A650" s="327" t="s">
        <v>810</v>
      </c>
      <c r="B650" s="300" t="s">
        <v>189</v>
      </c>
      <c r="C650" s="303">
        <v>805.56200093450445</v>
      </c>
      <c r="D650" s="303">
        <v>68.161059197780617</v>
      </c>
      <c r="E650" s="303" t="s">
        <v>568</v>
      </c>
      <c r="F650" s="303">
        <v>0.43655642398631</v>
      </c>
      <c r="G650" s="303">
        <v>49.308450064014231</v>
      </c>
      <c r="H650" s="300" t="s">
        <v>189</v>
      </c>
    </row>
    <row r="651" spans="1:8" x14ac:dyDescent="0.25">
      <c r="A651" s="304" t="s">
        <v>811</v>
      </c>
      <c r="B651" s="300" t="s">
        <v>189</v>
      </c>
      <c r="C651" s="303">
        <v>566.94660201297143</v>
      </c>
      <c r="D651" s="303">
        <v>66.504112399504038</v>
      </c>
      <c r="E651" s="301" t="s">
        <v>523</v>
      </c>
      <c r="F651" s="301">
        <v>0.43655642398631</v>
      </c>
      <c r="G651" s="301">
        <v>33.529746043529677</v>
      </c>
      <c r="H651" s="300" t="s">
        <v>189</v>
      </c>
    </row>
    <row r="652" spans="1:8" x14ac:dyDescent="0.25">
      <c r="A652" s="304" t="s">
        <v>812</v>
      </c>
      <c r="B652" s="300" t="s">
        <v>189</v>
      </c>
      <c r="C652" s="303">
        <v>238.61539892153306</v>
      </c>
      <c r="D652" s="303">
        <v>1.65694679827657</v>
      </c>
      <c r="E652" s="301" t="s">
        <v>523</v>
      </c>
      <c r="F652" s="301" t="s">
        <v>523</v>
      </c>
      <c r="G652" s="301">
        <v>15.77870402048455</v>
      </c>
      <c r="H652" s="300" t="s">
        <v>189</v>
      </c>
    </row>
    <row r="653" spans="1:8" x14ac:dyDescent="0.25">
      <c r="A653" s="304" t="s">
        <v>3411</v>
      </c>
      <c r="B653" s="300" t="s">
        <v>189</v>
      </c>
      <c r="C653" s="303" t="s">
        <v>496</v>
      </c>
      <c r="D653" s="303" t="s">
        <v>496</v>
      </c>
      <c r="E653" s="303" t="s">
        <v>496</v>
      </c>
      <c r="F653" s="303" t="s">
        <v>496</v>
      </c>
      <c r="G653" s="303" t="s">
        <v>496</v>
      </c>
      <c r="H653" s="300" t="s">
        <v>189</v>
      </c>
    </row>
    <row r="654" spans="1:8" x14ac:dyDescent="0.25">
      <c r="A654" s="327" t="s">
        <v>3412</v>
      </c>
      <c r="B654" s="303" t="s">
        <v>494</v>
      </c>
      <c r="C654" s="303" t="s">
        <v>494</v>
      </c>
      <c r="D654" s="303" t="s">
        <v>494</v>
      </c>
      <c r="E654" s="303" t="s">
        <v>523</v>
      </c>
      <c r="F654" s="303" t="s">
        <v>523</v>
      </c>
      <c r="G654" s="303">
        <v>43.391436056332523</v>
      </c>
      <c r="H654" s="303">
        <v>0.74349333311907995</v>
      </c>
    </row>
    <row r="655" spans="1:8" x14ac:dyDescent="0.25">
      <c r="A655" s="309" t="s">
        <v>572</v>
      </c>
      <c r="B655" s="301" t="s">
        <v>494</v>
      </c>
      <c r="C655" s="301" t="s">
        <v>494</v>
      </c>
      <c r="D655" s="301" t="s">
        <v>494</v>
      </c>
      <c r="E655" s="301" t="s">
        <v>523</v>
      </c>
      <c r="F655" s="301" t="s">
        <v>523</v>
      </c>
      <c r="G655" s="301">
        <v>43.391436056332523</v>
      </c>
      <c r="H655" s="301">
        <v>0.74349333311907995</v>
      </c>
    </row>
    <row r="656" spans="1:8" x14ac:dyDescent="0.25">
      <c r="A656" s="327" t="s">
        <v>813</v>
      </c>
      <c r="B656" s="300" t="s">
        <v>189</v>
      </c>
      <c r="C656" s="300" t="s">
        <v>189</v>
      </c>
      <c r="D656" s="300" t="s">
        <v>189</v>
      </c>
      <c r="E656" s="300" t="s">
        <v>189</v>
      </c>
      <c r="F656" s="300" t="s">
        <v>189</v>
      </c>
      <c r="G656" s="300" t="s">
        <v>189</v>
      </c>
      <c r="H656" s="300" t="s">
        <v>189</v>
      </c>
    </row>
    <row r="657" spans="1:8" x14ac:dyDescent="0.25">
      <c r="A657" s="329" t="s">
        <v>814</v>
      </c>
      <c r="B657" s="301">
        <v>11397.929630279281</v>
      </c>
      <c r="C657" s="300" t="s">
        <v>189</v>
      </c>
      <c r="D657" s="300" t="s">
        <v>189</v>
      </c>
      <c r="E657" s="300" t="s">
        <v>189</v>
      </c>
      <c r="F657" s="300" t="s">
        <v>189</v>
      </c>
      <c r="G657" s="300" t="s">
        <v>189</v>
      </c>
      <c r="H657" s="300" t="s">
        <v>189</v>
      </c>
    </row>
    <row r="658" spans="1:8" x14ac:dyDescent="0.25">
      <c r="A658" s="329" t="s">
        <v>815</v>
      </c>
      <c r="B658" s="301" t="s">
        <v>494</v>
      </c>
      <c r="C658" s="300" t="s">
        <v>189</v>
      </c>
      <c r="D658" s="300" t="s">
        <v>189</v>
      </c>
      <c r="E658" s="300" t="s">
        <v>189</v>
      </c>
      <c r="F658" s="300" t="s">
        <v>189</v>
      </c>
      <c r="G658" s="300" t="s">
        <v>189</v>
      </c>
      <c r="H658" s="300" t="s">
        <v>189</v>
      </c>
    </row>
    <row r="659" spans="1:8" x14ac:dyDescent="0.25">
      <c r="A659" s="330" t="s">
        <v>3413</v>
      </c>
      <c r="B659" s="301" t="s">
        <v>494</v>
      </c>
      <c r="C659" s="300" t="s">
        <v>189</v>
      </c>
      <c r="D659" s="300" t="s">
        <v>189</v>
      </c>
      <c r="E659" s="300" t="s">
        <v>189</v>
      </c>
      <c r="F659" s="300" t="s">
        <v>189</v>
      </c>
      <c r="G659" s="300" t="s">
        <v>189</v>
      </c>
      <c r="H659" s="300" t="s">
        <v>189</v>
      </c>
    </row>
    <row r="661" spans="1:8" x14ac:dyDescent="0.25">
      <c r="A661" s="47" t="s">
        <v>816</v>
      </c>
      <c r="B661" s="59" t="str">
        <f>B639</f>
        <v>NO,IE,NA</v>
      </c>
      <c r="C661" s="59">
        <f t="shared" ref="C661:H661" si="13">C639</f>
        <v>6143.8266127488378</v>
      </c>
      <c r="D661" s="59">
        <f t="shared" si="13"/>
        <v>73.757520658580603</v>
      </c>
      <c r="E661" s="59">
        <f t="shared" si="13"/>
        <v>2.3460190219567099</v>
      </c>
      <c r="F661" s="59">
        <f t="shared" si="13"/>
        <v>6.5483463597946603</v>
      </c>
      <c r="G661" s="59">
        <f t="shared" si="13"/>
        <v>114.39560414851302</v>
      </c>
      <c r="H661" s="59">
        <f t="shared" si="13"/>
        <v>0.74349333311907995</v>
      </c>
    </row>
    <row r="664" spans="1:8" ht="18" x14ac:dyDescent="0.25">
      <c r="A664" s="47" t="s">
        <v>817</v>
      </c>
      <c r="B664" s="72" t="s">
        <v>818</v>
      </c>
      <c r="C664" s="72" t="s">
        <v>819</v>
      </c>
      <c r="D664" s="72" t="s">
        <v>820</v>
      </c>
      <c r="E664" s="72" t="s">
        <v>821</v>
      </c>
      <c r="F664" s="72" t="s">
        <v>485</v>
      </c>
      <c r="G664" s="72" t="s">
        <v>486</v>
      </c>
      <c r="H664" s="72" t="s">
        <v>822</v>
      </c>
    </row>
    <row r="665" spans="1:8" x14ac:dyDescent="0.25">
      <c r="A665" s="198" t="s">
        <v>3667</v>
      </c>
      <c r="B665" s="199">
        <f t="shared" ref="B665:B672" si="14">B59</f>
        <v>5935361.2048846316</v>
      </c>
      <c r="C665" s="199">
        <f t="shared" ref="C665:H665" si="15">C59</f>
        <v>12331.35516763239</v>
      </c>
      <c r="D665" s="199">
        <f t="shared" si="15"/>
        <v>255.41813011993699</v>
      </c>
      <c r="E665" s="199">
        <f t="shared" si="15"/>
        <v>16601.736021301014</v>
      </c>
      <c r="F665" s="199">
        <f t="shared" si="15"/>
        <v>64984.511311122282</v>
      </c>
      <c r="G665" s="199">
        <f t="shared" si="15"/>
        <v>7345.4310275876951</v>
      </c>
      <c r="H665" s="199">
        <f t="shared" si="15"/>
        <v>12364.091048770906</v>
      </c>
    </row>
    <row r="666" spans="1:8" s="9" customFormat="1" x14ac:dyDescent="0.25">
      <c r="A666" s="198" t="s">
        <v>823</v>
      </c>
      <c r="B666" s="199">
        <f t="shared" si="14"/>
        <v>6048689.0414711749</v>
      </c>
      <c r="C666" s="199">
        <f t="shared" ref="C666:H672" si="16">C60</f>
        <v>12336.648060651123</v>
      </c>
      <c r="D666" s="199">
        <f t="shared" si="16"/>
        <v>258.66228519992751</v>
      </c>
      <c r="E666" s="199">
        <f t="shared" si="16"/>
        <v>18301.073699767901</v>
      </c>
      <c r="F666" s="199">
        <f t="shared" si="16"/>
        <v>65115.232968226752</v>
      </c>
      <c r="G666" s="199">
        <f t="shared" si="16"/>
        <v>7399.0875263533071</v>
      </c>
      <c r="H666" s="199">
        <f t="shared" si="16"/>
        <v>12364.091048770906</v>
      </c>
    </row>
    <row r="667" spans="1:8" s="3" customFormat="1" x14ac:dyDescent="0.25">
      <c r="A667" s="197" t="s">
        <v>93</v>
      </c>
      <c r="B667" s="73">
        <f t="shared" si="14"/>
        <v>2400057.4856406469</v>
      </c>
      <c r="C667" s="73">
        <f t="shared" si="16"/>
        <v>34.823479419570468</v>
      </c>
      <c r="D667" s="73">
        <f t="shared" si="16"/>
        <v>100.86538569159121</v>
      </c>
      <c r="E667" s="73">
        <f t="shared" si="16"/>
        <v>3434.4290996747714</v>
      </c>
      <c r="F667" s="73">
        <f t="shared" si="16"/>
        <v>581.83867235005948</v>
      </c>
      <c r="G667" s="73">
        <f t="shared" si="16"/>
        <v>43.701395420034459</v>
      </c>
      <c r="H667" s="73">
        <f t="shared" si="16"/>
        <v>9439.0432746602182</v>
      </c>
    </row>
    <row r="668" spans="1:8" s="3" customFormat="1" x14ac:dyDescent="0.25">
      <c r="A668" s="197" t="s">
        <v>4</v>
      </c>
      <c r="B668" s="73">
        <f t="shared" si="14"/>
        <v>1911442.8105552257</v>
      </c>
      <c r="C668" s="73">
        <f t="shared" si="16"/>
        <v>165.57291285866268</v>
      </c>
      <c r="D668" s="73">
        <f t="shared" si="16"/>
        <v>141.22138300660743</v>
      </c>
      <c r="E668" s="73">
        <f t="shared" si="16"/>
        <v>11993.96820796089</v>
      </c>
      <c r="F668" s="73">
        <f t="shared" si="16"/>
        <v>58745.519506243923</v>
      </c>
      <c r="G668" s="73">
        <f t="shared" si="16"/>
        <v>5777.2545334153529</v>
      </c>
      <c r="H668" s="73">
        <f t="shared" si="16"/>
        <v>618.63077203361581</v>
      </c>
    </row>
    <row r="669" spans="1:8" s="3" customFormat="1" x14ac:dyDescent="0.25">
      <c r="A669" s="197" t="s">
        <v>2426</v>
      </c>
      <c r="B669" s="73">
        <f t="shared" si="14"/>
        <v>586027.53370179143</v>
      </c>
      <c r="C669" s="73">
        <f t="shared" si="16"/>
        <v>205.33512877805845</v>
      </c>
      <c r="D669" s="73">
        <f t="shared" si="16"/>
        <v>4.0983274771096498</v>
      </c>
      <c r="E669" s="73">
        <f t="shared" si="16"/>
        <v>908.26373148672474</v>
      </c>
      <c r="F669" s="73">
        <f t="shared" si="16"/>
        <v>3021.64543736223</v>
      </c>
      <c r="G669" s="73">
        <f t="shared" si="16"/>
        <v>706.60096524296171</v>
      </c>
      <c r="H669" s="73">
        <f t="shared" si="16"/>
        <v>527.57585355553215</v>
      </c>
    </row>
    <row r="670" spans="1:8" s="3" customFormat="1" x14ac:dyDescent="0.25">
      <c r="A670" s="197" t="s">
        <v>9</v>
      </c>
      <c r="B670" s="73">
        <f t="shared" si="14"/>
        <v>1137620.3858851495</v>
      </c>
      <c r="C670" s="73">
        <f t="shared" si="16"/>
        <v>11930.898339782843</v>
      </c>
      <c r="D670" s="73">
        <f t="shared" si="16"/>
        <v>11.176634590788881</v>
      </c>
      <c r="E670" s="73">
        <f t="shared" si="16"/>
        <v>1964.4126606455166</v>
      </c>
      <c r="F670" s="73">
        <f t="shared" si="16"/>
        <v>2766.2293522705422</v>
      </c>
      <c r="G670" s="73">
        <f t="shared" si="16"/>
        <v>871.53063227495795</v>
      </c>
      <c r="H670" s="73">
        <f t="shared" si="16"/>
        <v>1778.8411485215402</v>
      </c>
    </row>
    <row r="671" spans="1:8" s="3" customFormat="1" x14ac:dyDescent="0.25">
      <c r="A671" s="197" t="s">
        <v>132</v>
      </c>
      <c r="B671" s="73">
        <f t="shared" si="14"/>
        <v>257.90976890459297</v>
      </c>
      <c r="C671" s="73">
        <f t="shared" si="16"/>
        <v>1.300499353749E-2</v>
      </c>
      <c r="D671" s="73">
        <f t="shared" si="16"/>
        <v>1.87845249299E-3</v>
      </c>
      <c r="E671" s="73" t="str">
        <f t="shared" si="16"/>
        <v>IE</v>
      </c>
      <c r="F671" s="73" t="str">
        <f t="shared" si="16"/>
        <v>IE</v>
      </c>
      <c r="G671" s="73" t="str">
        <f t="shared" si="16"/>
        <v>IE</v>
      </c>
      <c r="H671" s="73" t="str">
        <f t="shared" si="16"/>
        <v>IE</v>
      </c>
    </row>
    <row r="672" spans="1:8" s="3" customFormat="1" x14ac:dyDescent="0.25">
      <c r="A672" s="197" t="s">
        <v>3123</v>
      </c>
      <c r="B672" s="73">
        <f t="shared" si="14"/>
        <v>13282.915919456782</v>
      </c>
      <c r="C672" s="73">
        <f t="shared" si="16"/>
        <v>5.1948184495699996E-3</v>
      </c>
      <c r="D672" s="73">
        <f t="shared" si="16"/>
        <v>1.29867598133739</v>
      </c>
      <c r="E672" s="73">
        <f t="shared" si="16"/>
        <v>0</v>
      </c>
      <c r="F672" s="73">
        <f t="shared" si="16"/>
        <v>0</v>
      </c>
      <c r="G672" s="73">
        <f t="shared" si="16"/>
        <v>0</v>
      </c>
      <c r="H672" s="73">
        <f t="shared" si="16"/>
        <v>0</v>
      </c>
    </row>
    <row r="673" spans="1:36" x14ac:dyDescent="0.25">
      <c r="A673" s="198" t="s">
        <v>824</v>
      </c>
      <c r="B673" s="73">
        <f>G408</f>
        <v>22472.091458330953</v>
      </c>
      <c r="C673" s="73">
        <f>H408</f>
        <v>4.6925847366299997E-3</v>
      </c>
      <c r="D673" s="73">
        <f>I408</f>
        <v>4.8332437122200001E-3</v>
      </c>
      <c r="E673" s="73"/>
      <c r="F673" s="74"/>
      <c r="G673" s="74"/>
      <c r="H673" s="74"/>
    </row>
    <row r="674" spans="1:36" x14ac:dyDescent="0.25">
      <c r="A674" s="198" t="s">
        <v>825</v>
      </c>
      <c r="B674" s="73">
        <f>B465</f>
        <v>194388.53120401071</v>
      </c>
      <c r="C674" s="73">
        <f>C465</f>
        <v>4.4228396639999996</v>
      </c>
      <c r="D674" s="73">
        <f>D465</f>
        <v>83.655309749766346</v>
      </c>
      <c r="E674" s="73">
        <f>J465</f>
        <v>572.16514495327442</v>
      </c>
      <c r="F674" s="73">
        <f>K465</f>
        <v>1557.1939910195872</v>
      </c>
      <c r="G674" s="73">
        <f>L465</f>
        <v>5849.2197121443369</v>
      </c>
      <c r="H674" s="73">
        <f>M465</f>
        <v>830.75987228203655</v>
      </c>
    </row>
    <row r="675" spans="1:36" x14ac:dyDescent="0.25">
      <c r="A675" s="198" t="s">
        <v>826</v>
      </c>
      <c r="B675" s="73">
        <f t="shared" ref="B675:H675" si="17">B598</f>
        <v>7853.7090592547993</v>
      </c>
      <c r="C675" s="73">
        <f t="shared" si="17"/>
        <v>9418.7606550076798</v>
      </c>
      <c r="D675" s="73">
        <f t="shared" si="17"/>
        <v>1108.4205949512345</v>
      </c>
      <c r="E675" s="73">
        <f t="shared" si="17"/>
        <v>14.91067980114685</v>
      </c>
      <c r="F675" s="73">
        <f t="shared" si="17"/>
        <v>363.40666610922074</v>
      </c>
      <c r="G675" s="73" t="str">
        <f t="shared" si="17"/>
        <v>NA</v>
      </c>
      <c r="H675" s="73">
        <f t="shared" si="17"/>
        <v>0</v>
      </c>
    </row>
    <row r="676" spans="1:36" x14ac:dyDescent="0.25">
      <c r="A676" s="198" t="s">
        <v>827</v>
      </c>
      <c r="B676" s="73">
        <f>B630</f>
        <v>-831125.53638504399</v>
      </c>
      <c r="C676" s="73">
        <f t="shared" ref="C676:H676" si="18">C630</f>
        <v>1234.7394602571119</v>
      </c>
      <c r="D676" s="73">
        <f t="shared" si="18"/>
        <v>35.11369899647039</v>
      </c>
      <c r="E676" s="73">
        <f t="shared" si="18"/>
        <v>141.59499629999999</v>
      </c>
      <c r="F676" s="73">
        <f t="shared" si="18"/>
        <v>7641.6606409999995</v>
      </c>
      <c r="G676" s="73" t="str">
        <f t="shared" si="18"/>
        <v>NE,NA</v>
      </c>
      <c r="H676" s="73">
        <f t="shared" si="18"/>
        <v>0</v>
      </c>
    </row>
    <row r="677" spans="1:36" x14ac:dyDescent="0.25">
      <c r="A677" s="198" t="s">
        <v>828</v>
      </c>
      <c r="B677" s="75" t="str">
        <f>B661</f>
        <v>NO,IE,NA</v>
      </c>
      <c r="C677" s="75">
        <f t="shared" ref="C677:H677" si="19">C661</f>
        <v>6143.8266127488378</v>
      </c>
      <c r="D677" s="75">
        <f t="shared" si="19"/>
        <v>73.757520658580603</v>
      </c>
      <c r="E677" s="75">
        <f t="shared" si="19"/>
        <v>2.3460190219567099</v>
      </c>
      <c r="F677" s="75">
        <f t="shared" si="19"/>
        <v>6.5483463597946603</v>
      </c>
      <c r="G677" s="75">
        <f t="shared" si="19"/>
        <v>114.39560414851302</v>
      </c>
      <c r="H677" s="75">
        <f t="shared" si="19"/>
        <v>0.74349333311907995</v>
      </c>
    </row>
    <row r="678" spans="1:36" x14ac:dyDescent="0.25">
      <c r="A678" s="198" t="s">
        <v>3670</v>
      </c>
      <c r="B678" s="76">
        <f>B679-(B666-B665)</f>
        <v>5306477.9087628527</v>
      </c>
      <c r="C678" s="76">
        <f t="shared" ref="C678:H678" si="20">C679-(C666-C665)</f>
        <v>29133.104735310018</v>
      </c>
      <c r="D678" s="76">
        <f t="shared" si="20"/>
        <v>1556.3652544759889</v>
      </c>
      <c r="E678" s="76">
        <f t="shared" si="20"/>
        <v>17332.752861377387</v>
      </c>
      <c r="F678" s="76">
        <f t="shared" si="20"/>
        <v>74553.320955610878</v>
      </c>
      <c r="G678" s="76">
        <f t="shared" si="20"/>
        <v>13309.046343880545</v>
      </c>
      <c r="H678" s="76">
        <f t="shared" si="20"/>
        <v>13195.594414386062</v>
      </c>
    </row>
    <row r="679" spans="1:36" x14ac:dyDescent="0.25">
      <c r="A679" s="3" t="s">
        <v>829</v>
      </c>
      <c r="B679" s="76">
        <f>SUM(B666,B674:B677)</f>
        <v>5419805.745349396</v>
      </c>
      <c r="C679" s="76">
        <f t="shared" ref="C679:H679" si="21">SUM(C666,C674:C677)</f>
        <v>29138.397628328752</v>
      </c>
      <c r="D679" s="76">
        <f t="shared" si="21"/>
        <v>1559.6094095559795</v>
      </c>
      <c r="E679" s="76">
        <f t="shared" si="21"/>
        <v>19032.090539844274</v>
      </c>
      <c r="F679" s="76">
        <f t="shared" si="21"/>
        <v>74684.042612715348</v>
      </c>
      <c r="G679" s="76">
        <f t="shared" si="21"/>
        <v>13362.702842646157</v>
      </c>
      <c r="H679" s="76">
        <f t="shared" si="21"/>
        <v>13195.594414386062</v>
      </c>
    </row>
    <row r="681" spans="1:36" x14ac:dyDescent="0.25">
      <c r="A681" s="47" t="s">
        <v>830</v>
      </c>
      <c r="B681" s="47" t="s">
        <v>668</v>
      </c>
      <c r="C681" s="47" t="s">
        <v>669</v>
      </c>
      <c r="D681" s="47" t="s">
        <v>670</v>
      </c>
      <c r="E681" s="47" t="s">
        <v>671</v>
      </c>
      <c r="F681" s="77" t="s">
        <v>672</v>
      </c>
      <c r="G681" s="77" t="s">
        <v>673</v>
      </c>
      <c r="H681" s="77" t="s">
        <v>674</v>
      </c>
      <c r="I681" s="77" t="s">
        <v>675</v>
      </c>
      <c r="J681" s="77" t="s">
        <v>676</v>
      </c>
      <c r="K681" s="77" t="s">
        <v>677</v>
      </c>
      <c r="L681" s="77" t="s">
        <v>678</v>
      </c>
      <c r="M681" s="77" t="s">
        <v>679</v>
      </c>
      <c r="N681" s="77" t="s">
        <v>680</v>
      </c>
      <c r="O681" s="77" t="s">
        <v>681</v>
      </c>
      <c r="P681" s="77" t="s">
        <v>682</v>
      </c>
      <c r="Q681" s="77" t="s">
        <v>683</v>
      </c>
      <c r="R681" s="77" t="s">
        <v>684</v>
      </c>
      <c r="S681" s="77" t="s">
        <v>685</v>
      </c>
      <c r="T681" s="77" t="s">
        <v>686</v>
      </c>
      <c r="U681" s="77" t="s">
        <v>831</v>
      </c>
      <c r="V681" s="77" t="s">
        <v>688</v>
      </c>
      <c r="W681" s="77" t="s">
        <v>832</v>
      </c>
      <c r="X681" s="77" t="s">
        <v>833</v>
      </c>
      <c r="Y681" s="77" t="s">
        <v>834</v>
      </c>
      <c r="Z681" s="77" t="s">
        <v>835</v>
      </c>
      <c r="AA681" s="77" t="s">
        <v>836</v>
      </c>
      <c r="AB681" s="77" t="s">
        <v>837</v>
      </c>
      <c r="AC681" s="77" t="s">
        <v>838</v>
      </c>
      <c r="AD681" s="77" t="s">
        <v>839</v>
      </c>
      <c r="AE681" s="77" t="s">
        <v>840</v>
      </c>
      <c r="AF681" s="77" t="s">
        <v>841</v>
      </c>
      <c r="AG681" s="77" t="s">
        <v>699</v>
      </c>
      <c r="AH681" s="77" t="s">
        <v>842</v>
      </c>
      <c r="AI681" s="77" t="s">
        <v>843</v>
      </c>
      <c r="AJ681" s="77" t="s">
        <v>844</v>
      </c>
    </row>
    <row r="682" spans="1:36" x14ac:dyDescent="0.25">
      <c r="A682" s="1" t="s">
        <v>845</v>
      </c>
      <c r="B682" s="78">
        <f>B473</f>
        <v>1368.6407622854913</v>
      </c>
      <c r="C682" s="78">
        <f>C473</f>
        <v>398.21997774743551</v>
      </c>
      <c r="D682" s="78">
        <v>0</v>
      </c>
      <c r="E682" s="78">
        <v>0</v>
      </c>
      <c r="F682" s="78">
        <f>F473</f>
        <v>2580.4423400000001</v>
      </c>
      <c r="G682" s="78">
        <v>0</v>
      </c>
      <c r="H682" s="78">
        <f>H473</f>
        <v>56029.164606593971</v>
      </c>
      <c r="I682" s="78">
        <v>0</v>
      </c>
      <c r="J682" s="78">
        <f>J473</f>
        <v>2093.1475999999998</v>
      </c>
      <c r="K682" s="78">
        <v>0</v>
      </c>
      <c r="L682" s="78">
        <v>0</v>
      </c>
      <c r="M682" s="78">
        <v>0</v>
      </c>
      <c r="N682" s="78">
        <v>0</v>
      </c>
      <c r="O682" s="78">
        <v>0</v>
      </c>
      <c r="P682" s="78">
        <v>0</v>
      </c>
      <c r="Q682" s="78">
        <f>Q473</f>
        <v>117.73</v>
      </c>
      <c r="R682" s="78">
        <v>0</v>
      </c>
      <c r="S682" s="78">
        <v>0</v>
      </c>
      <c r="T682" s="78">
        <v>0</v>
      </c>
      <c r="U682" s="78">
        <v>0</v>
      </c>
      <c r="V682" s="78" t="str">
        <f>V473</f>
        <v/>
      </c>
      <c r="W682" s="78">
        <f>W473</f>
        <v>540.06916717032652</v>
      </c>
      <c r="X682" s="78">
        <f>X473</f>
        <v>206.85707686944318</v>
      </c>
      <c r="Y682" s="78">
        <f>Y473</f>
        <v>9.0276703162196608</v>
      </c>
      <c r="Z682" s="78">
        <v>0</v>
      </c>
      <c r="AA682" s="78">
        <f>AA473</f>
        <v>11.47912170919709</v>
      </c>
      <c r="AB682" s="78">
        <v>0</v>
      </c>
      <c r="AC682" s="78">
        <v>0</v>
      </c>
      <c r="AD682" s="78">
        <v>0</v>
      </c>
      <c r="AE682" s="78">
        <v>0</v>
      </c>
      <c r="AF682" s="78">
        <v>0</v>
      </c>
      <c r="AG682" s="78" t="str">
        <f>AG473</f>
        <v/>
      </c>
      <c r="AH682" s="78">
        <f>AH473</f>
        <v>7230.4559117999988</v>
      </c>
      <c r="AI682" s="78">
        <f>AI473</f>
        <v>517.71056610324001</v>
      </c>
      <c r="AJ682" s="78">
        <f>AJ473</f>
        <v>28.530150025699999</v>
      </c>
    </row>
    <row r="683" spans="1:36" x14ac:dyDescent="0.25">
      <c r="A683" s="1" t="s">
        <v>846</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8">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3" t="s">
        <v>829</v>
      </c>
      <c r="B685" s="3">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7" t="s">
        <v>3263</v>
      </c>
      <c r="B687" s="72" t="s">
        <v>818</v>
      </c>
      <c r="C687" s="72" t="s">
        <v>819</v>
      </c>
      <c r="D687" s="72" t="s">
        <v>820</v>
      </c>
      <c r="E687" s="72" t="s">
        <v>821</v>
      </c>
      <c r="F687" s="72" t="s">
        <v>485</v>
      </c>
      <c r="G687" s="72" t="s">
        <v>486</v>
      </c>
      <c r="H687" s="72" t="s">
        <v>822</v>
      </c>
      <c r="I687" s="72" t="s">
        <v>847</v>
      </c>
      <c r="J687" s="72" t="s">
        <v>2567</v>
      </c>
      <c r="K687" s="1"/>
      <c r="L687" s="1"/>
      <c r="M687" s="1"/>
      <c r="N687" s="1"/>
      <c r="O687" s="1"/>
      <c r="P687" s="1"/>
      <c r="Q687" s="1"/>
      <c r="R687" s="1"/>
      <c r="S687" s="1"/>
      <c r="T687" s="1"/>
      <c r="U687" s="1"/>
      <c r="V687" s="1"/>
      <c r="W687" s="1"/>
      <c r="X687" s="1"/>
      <c r="Y687" s="1"/>
      <c r="Z687" s="1"/>
      <c r="AA687" s="1"/>
      <c r="AB687" s="1"/>
    </row>
    <row r="688" spans="1:36" x14ac:dyDescent="0.25">
      <c r="A688" s="1" t="s">
        <v>3669</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93">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848</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93">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9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293">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2426</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93">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93">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132</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93">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2436</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93">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3122</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93">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75" thickBot="1" x14ac:dyDescent="0.3">
      <c r="A698" s="1" t="s">
        <v>3671</v>
      </c>
      <c r="B698" s="5"/>
      <c r="C698" s="5"/>
      <c r="D698" s="5"/>
      <c r="E698" s="5"/>
      <c r="F698" s="5"/>
      <c r="G698" s="5"/>
      <c r="H698" s="5"/>
      <c r="I698" s="5"/>
      <c r="K698" s="1"/>
      <c r="L698" s="1"/>
      <c r="M698" s="1"/>
      <c r="N698" s="1"/>
    </row>
    <row r="699" spans="1:28" ht="15.75" thickBot="1" x14ac:dyDescent="0.3">
      <c r="A699" s="79" t="s">
        <v>849</v>
      </c>
      <c r="B699" s="80">
        <f>SUM(B689:D689,I689)</f>
        <v>6784.1546601877326</v>
      </c>
      <c r="C699" s="5"/>
      <c r="D699" s="5"/>
      <c r="E699" s="292"/>
      <c r="F699" s="5"/>
      <c r="G699" s="5"/>
      <c r="H699" s="5"/>
      <c r="I699" s="5"/>
      <c r="K699" s="1"/>
      <c r="L699" s="1"/>
      <c r="M699" s="1"/>
      <c r="N699" s="1"/>
      <c r="O699" s="1"/>
      <c r="P699" s="1"/>
      <c r="Q699" s="1"/>
      <c r="R699" s="1"/>
      <c r="S699" s="1"/>
      <c r="T699" s="1"/>
      <c r="U699" s="1"/>
      <c r="V699" s="1"/>
      <c r="W699" s="1"/>
      <c r="X699" s="1"/>
      <c r="Y699" s="1"/>
      <c r="Z699" s="1"/>
      <c r="AA699" s="1"/>
      <c r="AB699" s="1"/>
    </row>
    <row r="700" spans="1:28" ht="30.75" thickBot="1" x14ac:dyDescent="0.3">
      <c r="A700" s="79" t="s">
        <v>3668</v>
      </c>
      <c r="B700" s="80">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x14ac:dyDescent="0.25">
      <c r="B701" s="5"/>
      <c r="C701" s="5"/>
      <c r="D701" s="5"/>
      <c r="E701" s="5"/>
      <c r="F701" s="5"/>
      <c r="G701" s="5"/>
      <c r="H701" s="5"/>
      <c r="I701" s="292"/>
      <c r="K701" s="1"/>
      <c r="L701" s="1"/>
      <c r="M701" s="1"/>
      <c r="N701" s="1"/>
      <c r="O701" s="1"/>
      <c r="P701" s="1"/>
      <c r="Q701" s="1"/>
      <c r="R701" s="1"/>
      <c r="S701" s="1"/>
      <c r="T701" s="1"/>
      <c r="U701" s="1"/>
      <c r="V701" s="1"/>
      <c r="W701" s="1"/>
      <c r="X701" s="1"/>
      <c r="Y701" s="1"/>
      <c r="Z701" s="1"/>
      <c r="AA701" s="1"/>
      <c r="AB701" s="1"/>
    </row>
    <row r="702" spans="1:28" ht="15.75" thickBot="1" x14ac:dyDescent="0.3">
      <c r="A702" s="1" t="s">
        <v>3672</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75" thickBot="1" x14ac:dyDescent="0.3">
      <c r="A703" s="79" t="s">
        <v>849</v>
      </c>
      <c r="B703" s="80">
        <f>SUM(B689:I689)</f>
        <v>6829.3363086771278</v>
      </c>
      <c r="D703" s="292"/>
      <c r="K703" s="1"/>
      <c r="L703" s="1"/>
      <c r="M703" s="1"/>
      <c r="N703" s="1"/>
      <c r="O703" s="1"/>
      <c r="P703" s="1"/>
      <c r="Q703" s="1"/>
      <c r="R703" s="1"/>
      <c r="S703" s="1"/>
      <c r="T703" s="1"/>
      <c r="U703" s="1"/>
      <c r="V703" s="1"/>
      <c r="W703" s="1"/>
      <c r="X703" s="1"/>
      <c r="Y703" s="1"/>
      <c r="Z703" s="1"/>
      <c r="AA703" s="1"/>
      <c r="AB703" s="1"/>
    </row>
    <row r="704" spans="1:28" ht="30.75" thickBot="1" x14ac:dyDescent="0.3">
      <c r="A704" s="79" t="s">
        <v>3668</v>
      </c>
      <c r="B704" s="80">
        <f>SUM(B688:I688)</f>
        <v>6728.4315574766761</v>
      </c>
      <c r="D704" s="292"/>
      <c r="K704" s="1"/>
      <c r="L704" s="1"/>
      <c r="M704" s="1"/>
      <c r="N704" s="1"/>
      <c r="O704" s="1"/>
      <c r="P704" s="1"/>
      <c r="Q704" s="1"/>
      <c r="R704" s="1"/>
      <c r="S704" s="1"/>
      <c r="T704" s="1"/>
      <c r="U704" s="1"/>
      <c r="V704" s="1"/>
      <c r="W704" s="1"/>
      <c r="X704" s="1"/>
      <c r="Y704" s="1"/>
      <c r="Z704" s="1"/>
      <c r="AA704" s="1"/>
      <c r="AB704" s="1"/>
    </row>
    <row r="705" spans="1:28" x14ac:dyDescent="0.25">
      <c r="A705" s="3"/>
      <c r="B705" s="5"/>
      <c r="K705" s="1"/>
      <c r="L705" s="1"/>
      <c r="M705" s="1"/>
      <c r="N705" s="1"/>
      <c r="O705" s="1"/>
      <c r="P705" s="1"/>
      <c r="Q705" s="1"/>
      <c r="R705" s="1"/>
      <c r="S705" s="1"/>
      <c r="T705" s="1"/>
      <c r="U705" s="1"/>
      <c r="V705" s="1"/>
      <c r="W705" s="1"/>
      <c r="X705" s="1"/>
      <c r="Y705" s="1"/>
      <c r="Z705" s="1"/>
      <c r="AA705" s="1"/>
      <c r="AB705" s="1"/>
    </row>
    <row r="706" spans="1:28" x14ac:dyDescent="0.25">
      <c r="A706" s="1" t="s">
        <v>93</v>
      </c>
      <c r="B706" s="5">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2426</v>
      </c>
      <c r="B708" s="5">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5">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132</v>
      </c>
      <c r="B710" s="5">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2436</v>
      </c>
      <c r="B711" s="5">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3122</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x14ac:dyDescent="0.25">
      <c r="A713" s="3"/>
      <c r="B713" s="5"/>
      <c r="C713" s="5"/>
      <c r="K713" s="1"/>
      <c r="L713" s="1"/>
      <c r="M713" s="1"/>
      <c r="N713" s="1"/>
      <c r="O713" s="1"/>
      <c r="P713" s="1"/>
      <c r="Q713" s="1"/>
      <c r="R713" s="1"/>
      <c r="S713" s="1"/>
      <c r="T713" s="1"/>
      <c r="U713" s="1"/>
      <c r="V713" s="1"/>
      <c r="W713" s="1"/>
      <c r="X713" s="1"/>
      <c r="Y713" s="1"/>
      <c r="Z713" s="1"/>
      <c r="AA713" s="1"/>
      <c r="AB713" s="1"/>
    </row>
    <row r="714" spans="1:28" x14ac:dyDescent="0.25">
      <c r="A714" s="3"/>
      <c r="B714" s="5"/>
      <c r="K714" s="1"/>
      <c r="L714" s="1"/>
      <c r="M714" s="1"/>
      <c r="N714" s="1"/>
      <c r="O714" s="1"/>
      <c r="P714" s="1"/>
      <c r="Q714" s="1"/>
      <c r="R714" s="1"/>
      <c r="S714" s="1"/>
      <c r="T714" s="1"/>
      <c r="U714" s="1"/>
      <c r="V714" s="1"/>
      <c r="W714" s="1"/>
      <c r="X714" s="1"/>
      <c r="Y714" s="1"/>
      <c r="Z714" s="1"/>
      <c r="AA714" s="1"/>
      <c r="AB714" s="1"/>
    </row>
    <row r="715" spans="1:28" x14ac:dyDescent="0.25">
      <c r="A715" s="3"/>
      <c r="B715" s="5"/>
      <c r="K715" s="1"/>
      <c r="L715" s="1"/>
      <c r="M715" s="1"/>
      <c r="N715" s="1"/>
      <c r="O715" s="1"/>
      <c r="P715" s="1"/>
      <c r="Q715" s="1"/>
      <c r="R715" s="1"/>
      <c r="S715" s="1"/>
      <c r="T715" s="1"/>
      <c r="U715" s="1"/>
      <c r="V715" s="1"/>
      <c r="W715" s="1"/>
      <c r="X715" s="1"/>
      <c r="Y715" s="1"/>
      <c r="Z715" s="1"/>
      <c r="AA715" s="1"/>
      <c r="AB715" s="1"/>
    </row>
    <row r="716" spans="1:28" ht="15.75" x14ac:dyDescent="0.25">
      <c r="A716" s="81" t="s">
        <v>850</v>
      </c>
      <c r="B716" s="82"/>
      <c r="C716" s="82"/>
      <c r="D716" s="82"/>
      <c r="E716" s="82"/>
      <c r="F716" s="82"/>
      <c r="G716" s="82"/>
      <c r="H716" s="82"/>
      <c r="I716" s="82"/>
      <c r="J716" s="82"/>
      <c r="K716" s="82"/>
      <c r="L716" s="82"/>
      <c r="M716" s="82"/>
      <c r="N716" s="82"/>
    </row>
    <row r="717" spans="1:28" x14ac:dyDescent="0.25">
      <c r="A717" s="82" t="s">
        <v>851</v>
      </c>
      <c r="B717" s="82"/>
      <c r="C717" s="82"/>
      <c r="D717" s="82"/>
      <c r="E717" s="82"/>
      <c r="F717" s="82"/>
      <c r="G717" s="82"/>
      <c r="H717" s="82"/>
      <c r="I717" s="82"/>
      <c r="J717" s="82"/>
      <c r="K717" s="82"/>
      <c r="L717" s="82"/>
      <c r="M717" s="82"/>
      <c r="N717" s="82"/>
    </row>
    <row r="718" spans="1:28" x14ac:dyDescent="0.25">
      <c r="A718" s="82" t="s">
        <v>852</v>
      </c>
      <c r="B718" s="82"/>
      <c r="C718" s="82"/>
      <c r="D718" s="82"/>
      <c r="E718" s="82"/>
      <c r="F718" s="82"/>
      <c r="G718" s="82"/>
      <c r="H718" s="82"/>
      <c r="I718" s="82"/>
      <c r="J718" s="82"/>
      <c r="K718" s="82"/>
      <c r="L718" s="82"/>
      <c r="M718" s="82"/>
      <c r="N718" s="82"/>
    </row>
    <row r="719" spans="1:28" ht="33.75" x14ac:dyDescent="0.25">
      <c r="A719" s="83" t="s">
        <v>853</v>
      </c>
      <c r="B719" s="84" t="s">
        <v>854</v>
      </c>
      <c r="C719" s="85" t="s">
        <v>855</v>
      </c>
      <c r="D719" s="86" t="s">
        <v>856</v>
      </c>
      <c r="E719" s="86" t="s">
        <v>857</v>
      </c>
      <c r="F719" s="87" t="s">
        <v>858</v>
      </c>
      <c r="G719" s="86" t="s">
        <v>859</v>
      </c>
      <c r="H719" s="87" t="s">
        <v>860</v>
      </c>
      <c r="I719" s="86" t="s">
        <v>861</v>
      </c>
      <c r="J719" s="87" t="s">
        <v>862</v>
      </c>
      <c r="K719" s="86" t="s">
        <v>863</v>
      </c>
      <c r="L719" s="87" t="s">
        <v>864</v>
      </c>
      <c r="M719" s="87" t="s">
        <v>865</v>
      </c>
      <c r="N719" s="87" t="s">
        <v>866</v>
      </c>
    </row>
    <row r="720" spans="1:28" x14ac:dyDescent="0.25">
      <c r="A720" s="88" t="s">
        <v>867</v>
      </c>
      <c r="B720" s="89" t="s">
        <v>868</v>
      </c>
      <c r="C720" s="90" t="s">
        <v>869</v>
      </c>
      <c r="D720" s="88" t="s">
        <v>870</v>
      </c>
      <c r="E720" s="88" t="s">
        <v>871</v>
      </c>
      <c r="F720" s="91">
        <v>1</v>
      </c>
      <c r="G720" s="88" t="s">
        <v>872</v>
      </c>
      <c r="H720" s="91">
        <v>1</v>
      </c>
      <c r="I720" s="88" t="s">
        <v>873</v>
      </c>
      <c r="J720" s="91">
        <v>1</v>
      </c>
      <c r="K720" s="88" t="s">
        <v>874</v>
      </c>
      <c r="L720" s="91">
        <v>1</v>
      </c>
      <c r="M720" s="88" t="s">
        <v>875</v>
      </c>
      <c r="N720" s="91">
        <v>1</v>
      </c>
    </row>
    <row r="721" spans="1:14" x14ac:dyDescent="0.25">
      <c r="A721" s="92" t="s">
        <v>876</v>
      </c>
      <c r="B721" s="93" t="s">
        <v>877</v>
      </c>
      <c r="C721" s="93" t="s">
        <v>878</v>
      </c>
      <c r="D721" s="92" t="s">
        <v>879</v>
      </c>
      <c r="E721" s="92" t="s">
        <v>880</v>
      </c>
      <c r="F721" s="94">
        <v>84</v>
      </c>
      <c r="G721" s="92" t="s">
        <v>881</v>
      </c>
      <c r="H721" s="94">
        <v>28</v>
      </c>
      <c r="I721" s="92" t="s">
        <v>882</v>
      </c>
      <c r="J721" s="94">
        <v>67</v>
      </c>
      <c r="K721" s="92" t="s">
        <v>883</v>
      </c>
      <c r="L721" s="94">
        <v>14</v>
      </c>
      <c r="M721" s="92" t="s">
        <v>884</v>
      </c>
      <c r="N721" s="94">
        <v>4</v>
      </c>
    </row>
    <row r="722" spans="1:14" x14ac:dyDescent="0.25">
      <c r="A722" s="95" t="s">
        <v>885</v>
      </c>
      <c r="B722" s="96" t="s">
        <v>877</v>
      </c>
      <c r="C722" s="96" t="s">
        <v>878</v>
      </c>
      <c r="D722" s="95" t="s">
        <v>879</v>
      </c>
      <c r="E722" s="95" t="s">
        <v>886</v>
      </c>
      <c r="F722" s="97">
        <v>85</v>
      </c>
      <c r="G722" s="95" t="s">
        <v>887</v>
      </c>
      <c r="H722" s="97">
        <v>30</v>
      </c>
      <c r="I722" s="95" t="s">
        <v>888</v>
      </c>
      <c r="J722" s="97">
        <v>68</v>
      </c>
      <c r="K722" s="95" t="s">
        <v>889</v>
      </c>
      <c r="L722" s="97">
        <v>15</v>
      </c>
      <c r="M722" s="95" t="s">
        <v>890</v>
      </c>
      <c r="N722" s="97">
        <v>6</v>
      </c>
    </row>
    <row r="723" spans="1:14" x14ac:dyDescent="0.25">
      <c r="A723" s="98" t="s">
        <v>891</v>
      </c>
      <c r="B723" s="99" t="s">
        <v>892</v>
      </c>
      <c r="C723" s="99" t="s">
        <v>893</v>
      </c>
      <c r="D723" s="98" t="s">
        <v>894</v>
      </c>
      <c r="E723" s="98" t="s">
        <v>895</v>
      </c>
      <c r="F723" s="100">
        <v>264</v>
      </c>
      <c r="G723" s="98" t="s">
        <v>896</v>
      </c>
      <c r="H723" s="100">
        <v>265</v>
      </c>
      <c r="I723" s="98" t="s">
        <v>897</v>
      </c>
      <c r="J723" s="100">
        <v>277</v>
      </c>
      <c r="K723" s="98" t="s">
        <v>898</v>
      </c>
      <c r="L723" s="100">
        <v>282</v>
      </c>
      <c r="M723" s="98" t="s">
        <v>899</v>
      </c>
      <c r="N723" s="100">
        <v>234</v>
      </c>
    </row>
    <row r="724" spans="1:14" x14ac:dyDescent="0.25">
      <c r="A724" s="88" t="s">
        <v>900</v>
      </c>
      <c r="B724" s="89" t="s">
        <v>901</v>
      </c>
      <c r="C724" s="101">
        <v>45</v>
      </c>
      <c r="D724" s="102">
        <v>0.26</v>
      </c>
      <c r="E724" s="88" t="s">
        <v>902</v>
      </c>
      <c r="F724" s="91">
        <v>6900</v>
      </c>
      <c r="G724" s="88" t="s">
        <v>903</v>
      </c>
      <c r="H724" s="91">
        <v>4660</v>
      </c>
      <c r="I724" s="88" t="s">
        <v>904</v>
      </c>
      <c r="J724" s="91">
        <v>6890</v>
      </c>
      <c r="K724" s="88" t="s">
        <v>905</v>
      </c>
      <c r="L724" s="91">
        <v>4890</v>
      </c>
      <c r="M724" s="88" t="s">
        <v>906</v>
      </c>
      <c r="N724" s="91">
        <v>2340</v>
      </c>
    </row>
    <row r="725" spans="1:14" x14ac:dyDescent="0.25">
      <c r="A725" s="92" t="s">
        <v>907</v>
      </c>
      <c r="B725" s="93" t="s">
        <v>908</v>
      </c>
      <c r="C725" s="103">
        <v>100</v>
      </c>
      <c r="D725" s="104">
        <v>0.32</v>
      </c>
      <c r="E725" s="92" t="s">
        <v>909</v>
      </c>
      <c r="F725" s="105">
        <v>10800</v>
      </c>
      <c r="G725" s="92" t="s">
        <v>910</v>
      </c>
      <c r="H725" s="105">
        <v>10200</v>
      </c>
      <c r="I725" s="92" t="s">
        <v>911</v>
      </c>
      <c r="J725" s="105">
        <v>11300</v>
      </c>
      <c r="K725" s="92" t="s">
        <v>912</v>
      </c>
      <c r="L725" s="105">
        <v>11000</v>
      </c>
      <c r="M725" s="92" t="s">
        <v>913</v>
      </c>
      <c r="N725" s="94">
        <v>8450</v>
      </c>
    </row>
    <row r="726" spans="1:14" x14ac:dyDescent="0.25">
      <c r="A726" s="95" t="s">
        <v>914</v>
      </c>
      <c r="B726" s="96" t="s">
        <v>915</v>
      </c>
      <c r="C726" s="106">
        <v>640</v>
      </c>
      <c r="D726" s="107">
        <v>0.25</v>
      </c>
      <c r="E726" s="95" t="s">
        <v>916</v>
      </c>
      <c r="F726" s="108">
        <v>10900</v>
      </c>
      <c r="G726" s="95" t="s">
        <v>917</v>
      </c>
      <c r="H726" s="108">
        <v>13900</v>
      </c>
      <c r="I726" s="95" t="s">
        <v>918</v>
      </c>
      <c r="J726" s="108">
        <v>11700</v>
      </c>
      <c r="K726" s="95" t="s">
        <v>919</v>
      </c>
      <c r="L726" s="108">
        <v>14200</v>
      </c>
      <c r="M726" s="95" t="s">
        <v>920</v>
      </c>
      <c r="N726" s="108">
        <v>15900</v>
      </c>
    </row>
    <row r="727" spans="1:14" x14ac:dyDescent="0.25">
      <c r="A727" s="92" t="s">
        <v>921</v>
      </c>
      <c r="B727" s="109" t="s">
        <v>922</v>
      </c>
      <c r="C727" s="110">
        <v>85</v>
      </c>
      <c r="D727" s="104">
        <v>0.3</v>
      </c>
      <c r="E727" s="92" t="s">
        <v>923</v>
      </c>
      <c r="F727" s="94">
        <v>6490</v>
      </c>
      <c r="G727" s="92" t="s">
        <v>924</v>
      </c>
      <c r="H727" s="94">
        <v>5820</v>
      </c>
      <c r="I727" s="92" t="s">
        <v>925</v>
      </c>
      <c r="J727" s="94">
        <v>6730</v>
      </c>
      <c r="K727" s="92" t="s">
        <v>926</v>
      </c>
      <c r="L727" s="94">
        <v>6250</v>
      </c>
      <c r="M727" s="92" t="s">
        <v>927</v>
      </c>
      <c r="N727" s="94">
        <v>4470</v>
      </c>
    </row>
    <row r="728" spans="1:14" x14ac:dyDescent="0.25">
      <c r="A728" s="95" t="s">
        <v>928</v>
      </c>
      <c r="B728" s="111" t="s">
        <v>929</v>
      </c>
      <c r="C728" s="106">
        <v>190</v>
      </c>
      <c r="D728" s="107">
        <v>0.31</v>
      </c>
      <c r="E728" s="95" t="s">
        <v>930</v>
      </c>
      <c r="F728" s="97">
        <v>7710</v>
      </c>
      <c r="G728" s="95" t="s">
        <v>931</v>
      </c>
      <c r="H728" s="97">
        <v>8590</v>
      </c>
      <c r="I728" s="95" t="s">
        <v>932</v>
      </c>
      <c r="J728" s="97">
        <v>8190</v>
      </c>
      <c r="K728" s="95" t="s">
        <v>933</v>
      </c>
      <c r="L728" s="97">
        <v>9020</v>
      </c>
      <c r="M728" s="95" t="s">
        <v>934</v>
      </c>
      <c r="N728" s="97">
        <v>8550</v>
      </c>
    </row>
    <row r="729" spans="1:14" x14ac:dyDescent="0.25">
      <c r="A729" s="98" t="s">
        <v>935</v>
      </c>
      <c r="B729" s="112" t="s">
        <v>936</v>
      </c>
      <c r="C729" s="113">
        <v>1020</v>
      </c>
      <c r="D729" s="114">
        <v>0.2</v>
      </c>
      <c r="E729" s="98" t="s">
        <v>937</v>
      </c>
      <c r="F729" s="100">
        <v>5860</v>
      </c>
      <c r="G729" s="98" t="s">
        <v>938</v>
      </c>
      <c r="H729" s="100">
        <v>7670</v>
      </c>
      <c r="I729" s="98" t="s">
        <v>939</v>
      </c>
      <c r="J729" s="100">
        <v>6310</v>
      </c>
      <c r="K729" s="98" t="s">
        <v>940</v>
      </c>
      <c r="L729" s="100">
        <v>7810</v>
      </c>
      <c r="M729" s="98" t="s">
        <v>941</v>
      </c>
      <c r="N729" s="100">
        <v>8980</v>
      </c>
    </row>
    <row r="730" spans="1:14" x14ac:dyDescent="0.25">
      <c r="A730" s="88" t="s">
        <v>942</v>
      </c>
      <c r="B730" s="89" t="s">
        <v>943</v>
      </c>
      <c r="C730" s="101">
        <v>1.7</v>
      </c>
      <c r="D730" s="102">
        <v>0.15</v>
      </c>
      <c r="E730" s="88" t="s">
        <v>944</v>
      </c>
      <c r="F730" s="91">
        <v>543</v>
      </c>
      <c r="G730" s="88" t="s">
        <v>944</v>
      </c>
      <c r="H730" s="91">
        <v>148</v>
      </c>
      <c r="I730" s="88" t="s">
        <v>945</v>
      </c>
      <c r="J730" s="91">
        <v>192</v>
      </c>
      <c r="K730" s="88" t="s">
        <v>946</v>
      </c>
      <c r="L730" s="91">
        <v>26</v>
      </c>
      <c r="M730" s="88" t="s">
        <v>947</v>
      </c>
      <c r="N730" s="91">
        <v>20</v>
      </c>
    </row>
    <row r="731" spans="1:14" x14ac:dyDescent="0.25">
      <c r="A731" s="92" t="s">
        <v>948</v>
      </c>
      <c r="B731" s="93" t="s">
        <v>949</v>
      </c>
      <c r="C731" s="110">
        <v>11.9</v>
      </c>
      <c r="D731" s="104">
        <v>0.21</v>
      </c>
      <c r="E731" s="92" t="s">
        <v>950</v>
      </c>
      <c r="F731" s="94">
        <v>5280</v>
      </c>
      <c r="G731" s="92" t="s">
        <v>923</v>
      </c>
      <c r="H731" s="94">
        <v>1760</v>
      </c>
      <c r="I731" s="92" t="s">
        <v>951</v>
      </c>
      <c r="J731" s="94">
        <v>4200</v>
      </c>
      <c r="K731" s="92" t="s">
        <v>952</v>
      </c>
      <c r="L731" s="94">
        <v>832</v>
      </c>
      <c r="M731" s="92" t="s">
        <v>953</v>
      </c>
      <c r="N731" s="94">
        <v>262</v>
      </c>
    </row>
    <row r="732" spans="1:14" x14ac:dyDescent="0.25">
      <c r="A732" s="95" t="s">
        <v>954</v>
      </c>
      <c r="B732" s="111" t="s">
        <v>955</v>
      </c>
      <c r="C732" s="115">
        <v>1</v>
      </c>
      <c r="D732" s="107">
        <v>0.17</v>
      </c>
      <c r="E732" s="95" t="s">
        <v>956</v>
      </c>
      <c r="F732" s="97">
        <v>218</v>
      </c>
      <c r="G732" s="95" t="s">
        <v>956</v>
      </c>
      <c r="H732" s="97">
        <v>59</v>
      </c>
      <c r="I732" s="95" t="s">
        <v>957</v>
      </c>
      <c r="J732" s="97">
        <v>70</v>
      </c>
      <c r="K732" s="95" t="s">
        <v>958</v>
      </c>
      <c r="L732" s="97">
        <v>10</v>
      </c>
      <c r="M732" s="95" t="s">
        <v>959</v>
      </c>
      <c r="N732" s="97">
        <v>8</v>
      </c>
    </row>
    <row r="733" spans="1:14" x14ac:dyDescent="0.25">
      <c r="A733" s="92" t="s">
        <v>960</v>
      </c>
      <c r="B733" s="109" t="s">
        <v>961</v>
      </c>
      <c r="C733" s="110">
        <v>3.4</v>
      </c>
      <c r="D733" s="104">
        <v>0.21</v>
      </c>
      <c r="E733" s="92" t="s">
        <v>962</v>
      </c>
      <c r="F733" s="94">
        <v>945</v>
      </c>
      <c r="G733" s="92" t="s">
        <v>963</v>
      </c>
      <c r="H733" s="94">
        <v>258</v>
      </c>
      <c r="I733" s="92" t="s">
        <v>964</v>
      </c>
      <c r="J733" s="94">
        <v>426</v>
      </c>
      <c r="K733" s="92" t="s">
        <v>965</v>
      </c>
      <c r="L733" s="94">
        <v>48</v>
      </c>
      <c r="M733" s="92" t="s">
        <v>966</v>
      </c>
      <c r="N733" s="94">
        <v>36</v>
      </c>
    </row>
    <row r="734" spans="1:14" x14ac:dyDescent="0.25">
      <c r="A734" s="95" t="s">
        <v>967</v>
      </c>
      <c r="B734" s="111" t="s">
        <v>968</v>
      </c>
      <c r="C734" s="115">
        <v>1.3</v>
      </c>
      <c r="D734" s="107">
        <v>0.15</v>
      </c>
      <c r="E734" s="95" t="s">
        <v>969</v>
      </c>
      <c r="F734" s="97">
        <v>292</v>
      </c>
      <c r="G734" s="95" t="s">
        <v>969</v>
      </c>
      <c r="H734" s="97">
        <v>79</v>
      </c>
      <c r="I734" s="95" t="s">
        <v>970</v>
      </c>
      <c r="J734" s="97">
        <v>98</v>
      </c>
      <c r="K734" s="95" t="s">
        <v>971</v>
      </c>
      <c r="L734" s="97">
        <v>14</v>
      </c>
      <c r="M734" s="95" t="s">
        <v>972</v>
      </c>
      <c r="N734" s="97">
        <v>11</v>
      </c>
    </row>
    <row r="735" spans="1:14" x14ac:dyDescent="0.25">
      <c r="A735" s="92" t="s">
        <v>973</v>
      </c>
      <c r="B735" s="109" t="s">
        <v>974</v>
      </c>
      <c r="C735" s="110">
        <v>4</v>
      </c>
      <c r="D735" s="104">
        <v>0.23</v>
      </c>
      <c r="E735" s="92" t="s">
        <v>975</v>
      </c>
      <c r="F735" s="94">
        <v>1350</v>
      </c>
      <c r="G735" s="92" t="s">
        <v>976</v>
      </c>
      <c r="H735" s="94">
        <v>370</v>
      </c>
      <c r="I735" s="92" t="s">
        <v>977</v>
      </c>
      <c r="J735" s="94">
        <v>659</v>
      </c>
      <c r="K735" s="92" t="s">
        <v>978</v>
      </c>
      <c r="L735" s="94">
        <v>72</v>
      </c>
      <c r="M735" s="92" t="s">
        <v>979</v>
      </c>
      <c r="N735" s="94">
        <v>51</v>
      </c>
    </row>
    <row r="736" spans="1:14" x14ac:dyDescent="0.25">
      <c r="A736" s="95" t="s">
        <v>980</v>
      </c>
      <c r="B736" s="111" t="s">
        <v>981</v>
      </c>
      <c r="C736" s="115">
        <v>5.9</v>
      </c>
      <c r="D736" s="107">
        <v>0.2</v>
      </c>
      <c r="E736" s="95" t="s">
        <v>982</v>
      </c>
      <c r="F736" s="97">
        <v>1870</v>
      </c>
      <c r="G736" s="95" t="s">
        <v>983</v>
      </c>
      <c r="H736" s="97">
        <v>527</v>
      </c>
      <c r="I736" s="95" t="s">
        <v>984</v>
      </c>
      <c r="J736" s="97">
        <v>1120</v>
      </c>
      <c r="K736" s="95" t="s">
        <v>985</v>
      </c>
      <c r="L736" s="97">
        <v>121</v>
      </c>
      <c r="M736" s="95" t="s">
        <v>986</v>
      </c>
      <c r="N736" s="97">
        <v>74</v>
      </c>
    </row>
    <row r="737" spans="1:14" x14ac:dyDescent="0.25">
      <c r="A737" s="92" t="s">
        <v>987</v>
      </c>
      <c r="B737" s="109" t="s">
        <v>988</v>
      </c>
      <c r="C737" s="110">
        <v>4.3</v>
      </c>
      <c r="D737" s="104">
        <v>0.17</v>
      </c>
      <c r="E737" s="92" t="s">
        <v>989</v>
      </c>
      <c r="F737" s="94">
        <v>1230</v>
      </c>
      <c r="G737" s="92" t="s">
        <v>990</v>
      </c>
      <c r="H737" s="94">
        <v>338</v>
      </c>
      <c r="I737" s="92" t="s">
        <v>991</v>
      </c>
      <c r="J737" s="94">
        <v>624</v>
      </c>
      <c r="K737" s="92" t="s">
        <v>992</v>
      </c>
      <c r="L737" s="94">
        <v>67</v>
      </c>
      <c r="M737" s="92" t="s">
        <v>993</v>
      </c>
      <c r="N737" s="94">
        <v>47</v>
      </c>
    </row>
    <row r="738" spans="1:14" x14ac:dyDescent="0.25">
      <c r="A738" s="95" t="s">
        <v>994</v>
      </c>
      <c r="B738" s="111" t="s">
        <v>995</v>
      </c>
      <c r="C738" s="115">
        <v>9.1999999999999993</v>
      </c>
      <c r="D738" s="107">
        <v>0.16</v>
      </c>
      <c r="E738" s="95" t="s">
        <v>996</v>
      </c>
      <c r="F738" s="97">
        <v>2550</v>
      </c>
      <c r="G738" s="95" t="s">
        <v>997</v>
      </c>
      <c r="H738" s="97">
        <v>782</v>
      </c>
      <c r="I738" s="95" t="s">
        <v>998</v>
      </c>
      <c r="J738" s="97">
        <v>1850</v>
      </c>
      <c r="K738" s="95" t="s">
        <v>999</v>
      </c>
      <c r="L738" s="97">
        <v>271</v>
      </c>
      <c r="M738" s="95" t="s">
        <v>1000</v>
      </c>
      <c r="N738" s="97">
        <v>111</v>
      </c>
    </row>
    <row r="739" spans="1:14" x14ac:dyDescent="0.25">
      <c r="A739" s="92" t="s">
        <v>1001</v>
      </c>
      <c r="B739" s="109" t="s">
        <v>1002</v>
      </c>
      <c r="C739" s="110">
        <v>17.2</v>
      </c>
      <c r="D739" s="104">
        <v>0.19</v>
      </c>
      <c r="E739" s="92" t="s">
        <v>1003</v>
      </c>
      <c r="F739" s="94">
        <v>5020</v>
      </c>
      <c r="G739" s="92" t="s">
        <v>1004</v>
      </c>
      <c r="H739" s="94">
        <v>1980</v>
      </c>
      <c r="I739" s="92" t="s">
        <v>905</v>
      </c>
      <c r="J739" s="94">
        <v>4390</v>
      </c>
      <c r="K739" s="92" t="s">
        <v>1005</v>
      </c>
      <c r="L739" s="94">
        <v>1370</v>
      </c>
      <c r="M739" s="92" t="s">
        <v>1006</v>
      </c>
      <c r="N739" s="94">
        <v>356</v>
      </c>
    </row>
    <row r="740" spans="1:14" x14ac:dyDescent="0.25">
      <c r="A740" s="95" t="s">
        <v>1007</v>
      </c>
      <c r="B740" s="111" t="s">
        <v>1008</v>
      </c>
      <c r="C740" s="115">
        <v>1.9</v>
      </c>
      <c r="D740" s="107">
        <v>0.22</v>
      </c>
      <c r="E740" s="95" t="s">
        <v>1009</v>
      </c>
      <c r="F740" s="97">
        <v>469</v>
      </c>
      <c r="G740" s="95" t="s">
        <v>1009</v>
      </c>
      <c r="H740" s="97">
        <v>127</v>
      </c>
      <c r="I740" s="95" t="s">
        <v>1010</v>
      </c>
      <c r="J740" s="97">
        <v>170</v>
      </c>
      <c r="K740" s="95" t="s">
        <v>1011</v>
      </c>
      <c r="L740" s="97">
        <v>22</v>
      </c>
      <c r="M740" s="95" t="s">
        <v>1012</v>
      </c>
      <c r="N740" s="97">
        <v>18</v>
      </c>
    </row>
    <row r="741" spans="1:14" x14ac:dyDescent="0.25">
      <c r="A741" s="92" t="s">
        <v>1013</v>
      </c>
      <c r="B741" s="109" t="s">
        <v>1014</v>
      </c>
      <c r="C741" s="110">
        <v>5.9</v>
      </c>
      <c r="D741" s="104">
        <v>0.28999999999999998</v>
      </c>
      <c r="E741" s="92" t="s">
        <v>1015</v>
      </c>
      <c r="F741" s="94">
        <v>1860</v>
      </c>
      <c r="G741" s="92" t="s">
        <v>1016</v>
      </c>
      <c r="H741" s="94">
        <v>525</v>
      </c>
      <c r="I741" s="92" t="s">
        <v>1017</v>
      </c>
      <c r="J741" s="94">
        <v>1110</v>
      </c>
      <c r="K741" s="92" t="s">
        <v>1018</v>
      </c>
      <c r="L741" s="94">
        <v>120</v>
      </c>
      <c r="M741" s="92" t="s">
        <v>1019</v>
      </c>
      <c r="N741" s="94">
        <v>73</v>
      </c>
    </row>
    <row r="742" spans="1:14" ht="18" x14ac:dyDescent="0.25">
      <c r="A742" s="116" t="s">
        <v>1020</v>
      </c>
      <c r="B742" s="116" t="s">
        <v>1021</v>
      </c>
      <c r="C742" s="117" t="s">
        <v>1022</v>
      </c>
      <c r="D742" s="118">
        <v>0.04</v>
      </c>
      <c r="E742" s="117" t="s">
        <v>1023</v>
      </c>
      <c r="F742" s="119">
        <v>5</v>
      </c>
      <c r="G742" s="117" t="s">
        <v>1023</v>
      </c>
      <c r="H742" s="119">
        <v>1</v>
      </c>
      <c r="I742" s="117" t="s">
        <v>1024</v>
      </c>
      <c r="J742" s="119">
        <v>2</v>
      </c>
      <c r="K742" s="117" t="s">
        <v>1025</v>
      </c>
      <c r="L742" s="120" t="s">
        <v>1026</v>
      </c>
      <c r="M742" s="117" t="s">
        <v>1027</v>
      </c>
      <c r="N742" s="120" t="s">
        <v>1026</v>
      </c>
    </row>
    <row r="743" spans="1:14" x14ac:dyDescent="0.25">
      <c r="A743" s="88" t="s">
        <v>1028</v>
      </c>
      <c r="B743" s="89" t="s">
        <v>1029</v>
      </c>
      <c r="C743" s="121">
        <v>222</v>
      </c>
      <c r="D743" s="102">
        <v>0.18</v>
      </c>
      <c r="E743" s="88" t="s">
        <v>1030</v>
      </c>
      <c r="F743" s="122">
        <v>10800</v>
      </c>
      <c r="G743" s="88" t="s">
        <v>1031</v>
      </c>
      <c r="H743" s="122">
        <v>12400</v>
      </c>
      <c r="I743" s="88" t="s">
        <v>1032</v>
      </c>
      <c r="J743" s="122">
        <v>11500</v>
      </c>
      <c r="K743" s="88" t="s">
        <v>918</v>
      </c>
      <c r="L743" s="122">
        <v>13000</v>
      </c>
      <c r="M743" s="88" t="s">
        <v>1033</v>
      </c>
      <c r="N743" s="122">
        <v>12700</v>
      </c>
    </row>
    <row r="744" spans="1:14" x14ac:dyDescent="0.25">
      <c r="A744" s="92" t="s">
        <v>1034</v>
      </c>
      <c r="B744" s="93" t="s">
        <v>1035</v>
      </c>
      <c r="C744" s="110">
        <v>5.2</v>
      </c>
      <c r="D744" s="104">
        <v>0.11</v>
      </c>
      <c r="E744" s="92" t="s">
        <v>1036</v>
      </c>
      <c r="F744" s="123">
        <v>2430</v>
      </c>
      <c r="G744" s="92" t="s">
        <v>1037</v>
      </c>
      <c r="H744" s="123">
        <v>677</v>
      </c>
      <c r="I744" s="92" t="s">
        <v>1038</v>
      </c>
      <c r="J744" s="124">
        <v>1360</v>
      </c>
      <c r="K744" s="92" t="s">
        <v>1039</v>
      </c>
      <c r="L744" s="123">
        <v>145</v>
      </c>
      <c r="M744" s="92" t="s">
        <v>1040</v>
      </c>
      <c r="N744" s="123">
        <v>94</v>
      </c>
    </row>
    <row r="745" spans="1:14" x14ac:dyDescent="0.25">
      <c r="A745" s="95" t="s">
        <v>1041</v>
      </c>
      <c r="B745" s="96" t="s">
        <v>1042</v>
      </c>
      <c r="C745" s="115">
        <v>2.8</v>
      </c>
      <c r="D745" s="107">
        <v>0.02</v>
      </c>
      <c r="E745" s="95" t="s">
        <v>1043</v>
      </c>
      <c r="F745" s="125">
        <v>427</v>
      </c>
      <c r="G745" s="95" t="s">
        <v>1043</v>
      </c>
      <c r="H745" s="125">
        <v>116</v>
      </c>
      <c r="I745" s="95" t="s">
        <v>1044</v>
      </c>
      <c r="J745" s="125">
        <v>177</v>
      </c>
      <c r="K745" s="95" t="s">
        <v>1045</v>
      </c>
      <c r="L745" s="125">
        <v>21</v>
      </c>
      <c r="M745" s="95" t="s">
        <v>1046</v>
      </c>
      <c r="N745" s="125">
        <v>16</v>
      </c>
    </row>
    <row r="746" spans="1:14" x14ac:dyDescent="0.25">
      <c r="A746" s="92" t="s">
        <v>1047</v>
      </c>
      <c r="B746" s="109" t="s">
        <v>1048</v>
      </c>
      <c r="C746" s="110">
        <v>28.2</v>
      </c>
      <c r="D746" s="104">
        <v>0.23</v>
      </c>
      <c r="E746" s="92" t="s">
        <v>1049</v>
      </c>
      <c r="F746" s="123">
        <v>6090</v>
      </c>
      <c r="G746" s="92" t="s">
        <v>1050</v>
      </c>
      <c r="H746" s="124">
        <v>3170</v>
      </c>
      <c r="I746" s="92" t="s">
        <v>1051</v>
      </c>
      <c r="J746" s="124">
        <v>5800</v>
      </c>
      <c r="K746" s="92" t="s">
        <v>1052</v>
      </c>
      <c r="L746" s="123">
        <v>2980</v>
      </c>
      <c r="M746" s="92" t="s">
        <v>1053</v>
      </c>
      <c r="N746" s="123">
        <v>967</v>
      </c>
    </row>
    <row r="747" spans="1:14" x14ac:dyDescent="0.25">
      <c r="A747" s="95" t="s">
        <v>1054</v>
      </c>
      <c r="B747" s="111" t="s">
        <v>1055</v>
      </c>
      <c r="C747" s="115">
        <v>9.6999999999999993</v>
      </c>
      <c r="D747" s="107">
        <v>0.19</v>
      </c>
      <c r="E747" s="95" t="s">
        <v>1056</v>
      </c>
      <c r="F747" s="125">
        <v>3580</v>
      </c>
      <c r="G747" s="95" t="s">
        <v>1057</v>
      </c>
      <c r="H747" s="126">
        <v>1120</v>
      </c>
      <c r="I747" s="95" t="s">
        <v>1058</v>
      </c>
      <c r="J747" s="126">
        <v>2660</v>
      </c>
      <c r="K747" s="95" t="s">
        <v>1059</v>
      </c>
      <c r="L747" s="125">
        <v>412</v>
      </c>
      <c r="M747" s="95" t="s">
        <v>1060</v>
      </c>
      <c r="N747" s="125">
        <v>160</v>
      </c>
    </row>
    <row r="748" spans="1:14" x14ac:dyDescent="0.25">
      <c r="A748" s="92" t="s">
        <v>1061</v>
      </c>
      <c r="B748" s="109" t="s">
        <v>1062</v>
      </c>
      <c r="C748" s="110">
        <v>13.4</v>
      </c>
      <c r="D748" s="104">
        <v>0.16</v>
      </c>
      <c r="E748" s="92" t="s">
        <v>1063</v>
      </c>
      <c r="F748" s="123">
        <v>3710</v>
      </c>
      <c r="G748" s="92" t="s">
        <v>1064</v>
      </c>
      <c r="H748" s="124">
        <v>1300</v>
      </c>
      <c r="I748" s="92" t="s">
        <v>880</v>
      </c>
      <c r="J748" s="124">
        <v>3050</v>
      </c>
      <c r="K748" s="92" t="s">
        <v>1065</v>
      </c>
      <c r="L748" s="123">
        <v>703</v>
      </c>
      <c r="M748" s="92" t="s">
        <v>1066</v>
      </c>
      <c r="N748" s="123">
        <v>201</v>
      </c>
    </row>
    <row r="749" spans="1:14" x14ac:dyDescent="0.25">
      <c r="A749" s="95" t="s">
        <v>1067</v>
      </c>
      <c r="B749" s="111" t="s">
        <v>1068</v>
      </c>
      <c r="C749" s="115">
        <v>3.5</v>
      </c>
      <c r="D749" s="107">
        <v>0.13</v>
      </c>
      <c r="E749" s="95" t="s">
        <v>1069</v>
      </c>
      <c r="F749" s="125">
        <v>1200</v>
      </c>
      <c r="G749" s="95" t="s">
        <v>1070</v>
      </c>
      <c r="H749" s="125">
        <v>328</v>
      </c>
      <c r="I749" s="95" t="s">
        <v>1071</v>
      </c>
      <c r="J749" s="125">
        <v>549</v>
      </c>
      <c r="K749" s="95" t="s">
        <v>1072</v>
      </c>
      <c r="L749" s="125">
        <v>62</v>
      </c>
      <c r="M749" s="95" t="s">
        <v>871</v>
      </c>
      <c r="N749" s="125">
        <v>46</v>
      </c>
    </row>
    <row r="750" spans="1:14" x14ac:dyDescent="0.25">
      <c r="A750" s="92" t="s">
        <v>1073</v>
      </c>
      <c r="B750" s="93" t="s">
        <v>1074</v>
      </c>
      <c r="C750" s="110">
        <v>47.1</v>
      </c>
      <c r="D750" s="104">
        <v>0.16</v>
      </c>
      <c r="E750" s="92" t="s">
        <v>1075</v>
      </c>
      <c r="F750" s="123">
        <v>6940</v>
      </c>
      <c r="G750" s="92" t="s">
        <v>1076</v>
      </c>
      <c r="H750" s="124">
        <v>4800</v>
      </c>
      <c r="I750" s="92" t="s">
        <v>1077</v>
      </c>
      <c r="J750" s="124">
        <v>6960</v>
      </c>
      <c r="K750" s="92" t="s">
        <v>1078</v>
      </c>
      <c r="L750" s="123">
        <v>5060</v>
      </c>
      <c r="M750" s="92" t="s">
        <v>1079</v>
      </c>
      <c r="N750" s="124">
        <v>2500</v>
      </c>
    </row>
    <row r="751" spans="1:14" x14ac:dyDescent="0.25">
      <c r="A751" s="95" t="s">
        <v>1080</v>
      </c>
      <c r="B751" s="111" t="s">
        <v>1081</v>
      </c>
      <c r="C751" s="115">
        <v>0.4</v>
      </c>
      <c r="D751" s="107">
        <v>0.04</v>
      </c>
      <c r="E751" s="95" t="s">
        <v>1082</v>
      </c>
      <c r="F751" s="125">
        <v>60</v>
      </c>
      <c r="G751" s="95" t="s">
        <v>1082</v>
      </c>
      <c r="H751" s="125">
        <v>16</v>
      </c>
      <c r="I751" s="95" t="s">
        <v>1083</v>
      </c>
      <c r="J751" s="125">
        <v>18</v>
      </c>
      <c r="K751" s="95" t="s">
        <v>1084</v>
      </c>
      <c r="L751" s="125">
        <v>3</v>
      </c>
      <c r="M751" s="95" t="s">
        <v>1085</v>
      </c>
      <c r="N751" s="125">
        <v>2</v>
      </c>
    </row>
    <row r="752" spans="1:14" x14ac:dyDescent="0.25">
      <c r="A752" s="92" t="s">
        <v>1086</v>
      </c>
      <c r="B752" s="109" t="s">
        <v>1087</v>
      </c>
      <c r="C752" s="110">
        <v>1.5</v>
      </c>
      <c r="D752" s="104">
        <v>0.1</v>
      </c>
      <c r="E752" s="92" t="s">
        <v>1088</v>
      </c>
      <c r="F752" s="123">
        <v>506</v>
      </c>
      <c r="G752" s="92" t="s">
        <v>1088</v>
      </c>
      <c r="H752" s="123">
        <v>138</v>
      </c>
      <c r="I752" s="92" t="s">
        <v>1089</v>
      </c>
      <c r="J752" s="123">
        <v>174</v>
      </c>
      <c r="K752" s="92" t="s">
        <v>1090</v>
      </c>
      <c r="L752" s="123">
        <v>24</v>
      </c>
      <c r="M752" s="92" t="s">
        <v>1091</v>
      </c>
      <c r="N752" s="123">
        <v>19</v>
      </c>
    </row>
    <row r="753" spans="1:14" x14ac:dyDescent="0.25">
      <c r="A753" s="95" t="s">
        <v>1092</v>
      </c>
      <c r="B753" s="111" t="s">
        <v>1093</v>
      </c>
      <c r="C753" s="95" t="s">
        <v>1094</v>
      </c>
      <c r="D753" s="107">
        <v>0.02</v>
      </c>
      <c r="E753" s="95" t="s">
        <v>1095</v>
      </c>
      <c r="F753" s="125">
        <v>13</v>
      </c>
      <c r="G753" s="95" t="s">
        <v>1095</v>
      </c>
      <c r="H753" s="125">
        <v>4</v>
      </c>
      <c r="I753" s="95" t="s">
        <v>1096</v>
      </c>
      <c r="J753" s="125">
        <v>4</v>
      </c>
      <c r="K753" s="95" t="s">
        <v>1097</v>
      </c>
      <c r="L753" s="127" t="s">
        <v>1098</v>
      </c>
      <c r="M753" s="95" t="s">
        <v>1099</v>
      </c>
      <c r="N753" s="127" t="s">
        <v>1098</v>
      </c>
    </row>
    <row r="754" spans="1:14" x14ac:dyDescent="0.25">
      <c r="A754" s="92" t="s">
        <v>1100</v>
      </c>
      <c r="B754" s="109" t="s">
        <v>1101</v>
      </c>
      <c r="C754" s="110">
        <v>28.2</v>
      </c>
      <c r="D754" s="104">
        <v>0.27</v>
      </c>
      <c r="E754" s="92" t="s">
        <v>1102</v>
      </c>
      <c r="F754" s="123">
        <v>5080</v>
      </c>
      <c r="G754" s="92" t="s">
        <v>1103</v>
      </c>
      <c r="H754" s="124">
        <v>2640</v>
      </c>
      <c r="I754" s="92" t="s">
        <v>1104</v>
      </c>
      <c r="J754" s="124">
        <v>4830</v>
      </c>
      <c r="K754" s="92" t="s">
        <v>1105</v>
      </c>
      <c r="L754" s="123">
        <v>2480</v>
      </c>
      <c r="M754" s="92" t="s">
        <v>1106</v>
      </c>
      <c r="N754" s="123">
        <v>806</v>
      </c>
    </row>
    <row r="755" spans="1:14" x14ac:dyDescent="0.25">
      <c r="A755" s="95" t="s">
        <v>1107</v>
      </c>
      <c r="B755" s="111" t="s">
        <v>1108</v>
      </c>
      <c r="C755" s="115">
        <v>38.9</v>
      </c>
      <c r="D755" s="107">
        <v>0.26</v>
      </c>
      <c r="E755" s="95" t="s">
        <v>1109</v>
      </c>
      <c r="F755" s="125">
        <v>5360</v>
      </c>
      <c r="G755" s="95" t="s">
        <v>1110</v>
      </c>
      <c r="H755" s="126">
        <v>3350</v>
      </c>
      <c r="I755" s="95" t="s">
        <v>1111</v>
      </c>
      <c r="J755" s="126">
        <v>5280</v>
      </c>
      <c r="K755" s="95" t="s">
        <v>1112</v>
      </c>
      <c r="L755" s="125">
        <v>3440</v>
      </c>
      <c r="M755" s="95" t="s">
        <v>1113</v>
      </c>
      <c r="N755" s="126">
        <v>1460</v>
      </c>
    </row>
    <row r="756" spans="1:14" x14ac:dyDescent="0.25">
      <c r="A756" s="92" t="s">
        <v>1114</v>
      </c>
      <c r="B756" s="109" t="s">
        <v>1115</v>
      </c>
      <c r="C756" s="110">
        <v>13.1</v>
      </c>
      <c r="D756" s="104">
        <v>0.23</v>
      </c>
      <c r="E756" s="92" t="s">
        <v>1116</v>
      </c>
      <c r="F756" s="123">
        <v>3480</v>
      </c>
      <c r="G756" s="92" t="s">
        <v>1117</v>
      </c>
      <c r="H756" s="124">
        <v>1210</v>
      </c>
      <c r="I756" s="92" t="s">
        <v>1118</v>
      </c>
      <c r="J756" s="124">
        <v>2840</v>
      </c>
      <c r="K756" s="92" t="s">
        <v>1119</v>
      </c>
      <c r="L756" s="123">
        <v>636</v>
      </c>
      <c r="M756" s="92" t="s">
        <v>1120</v>
      </c>
      <c r="N756" s="123">
        <v>185</v>
      </c>
    </row>
    <row r="757" spans="1:14" x14ac:dyDescent="0.25">
      <c r="A757" s="95" t="s">
        <v>1121</v>
      </c>
      <c r="B757" s="111" t="s">
        <v>1122</v>
      </c>
      <c r="C757" s="115">
        <v>11</v>
      </c>
      <c r="D757" s="96" t="s">
        <v>1123</v>
      </c>
      <c r="E757" s="95" t="s">
        <v>1124</v>
      </c>
      <c r="F757" s="125">
        <v>4110</v>
      </c>
      <c r="G757" s="95" t="s">
        <v>1125</v>
      </c>
      <c r="H757" s="126">
        <v>1330</v>
      </c>
      <c r="I757" s="95" t="s">
        <v>1126</v>
      </c>
      <c r="J757" s="126">
        <v>3190</v>
      </c>
      <c r="K757" s="95" t="s">
        <v>1127</v>
      </c>
      <c r="L757" s="125">
        <v>573</v>
      </c>
      <c r="M757" s="95" t="s">
        <v>1128</v>
      </c>
      <c r="N757" s="125">
        <v>195</v>
      </c>
    </row>
    <row r="758" spans="1:14" x14ac:dyDescent="0.25">
      <c r="A758" s="92" t="s">
        <v>1129</v>
      </c>
      <c r="B758" s="109" t="s">
        <v>1130</v>
      </c>
      <c r="C758" s="103">
        <v>242</v>
      </c>
      <c r="D758" s="104">
        <v>0.24</v>
      </c>
      <c r="E758" s="92" t="s">
        <v>1075</v>
      </c>
      <c r="F758" s="123">
        <v>6940</v>
      </c>
      <c r="G758" s="92" t="s">
        <v>1131</v>
      </c>
      <c r="H758" s="124">
        <v>8060</v>
      </c>
      <c r="I758" s="92" t="s">
        <v>1132</v>
      </c>
      <c r="J758" s="124">
        <v>7400</v>
      </c>
      <c r="K758" s="92" t="s">
        <v>1133</v>
      </c>
      <c r="L758" s="123">
        <v>8400</v>
      </c>
      <c r="M758" s="92" t="s">
        <v>1134</v>
      </c>
      <c r="N758" s="124">
        <v>8380</v>
      </c>
    </row>
    <row r="759" spans="1:14" x14ac:dyDescent="0.25">
      <c r="A759" s="95" t="s">
        <v>1135</v>
      </c>
      <c r="B759" s="111" t="s">
        <v>1136</v>
      </c>
      <c r="C759" s="115">
        <v>6.5</v>
      </c>
      <c r="D759" s="96" t="s">
        <v>1137</v>
      </c>
      <c r="E759" s="95" t="s">
        <v>1138</v>
      </c>
      <c r="F759" s="125">
        <v>2510</v>
      </c>
      <c r="G759" s="95" t="s">
        <v>1139</v>
      </c>
      <c r="H759" s="125">
        <v>716</v>
      </c>
      <c r="I759" s="95" t="s">
        <v>1140</v>
      </c>
      <c r="J759" s="126">
        <v>1570</v>
      </c>
      <c r="K759" s="95" t="s">
        <v>1141</v>
      </c>
      <c r="L759" s="125">
        <v>176</v>
      </c>
      <c r="M759" s="95" t="s">
        <v>1142</v>
      </c>
      <c r="N759" s="125">
        <v>100</v>
      </c>
    </row>
    <row r="760" spans="1:14" x14ac:dyDescent="0.25">
      <c r="A760" s="92" t="s">
        <v>1143</v>
      </c>
      <c r="B760" s="109" t="s">
        <v>1144</v>
      </c>
      <c r="C760" s="110">
        <v>47.1</v>
      </c>
      <c r="D760" s="104">
        <v>0.24</v>
      </c>
      <c r="E760" s="92" t="s">
        <v>1145</v>
      </c>
      <c r="F760" s="123">
        <v>6680</v>
      </c>
      <c r="G760" s="92" t="s">
        <v>1146</v>
      </c>
      <c r="H760" s="124">
        <v>4620</v>
      </c>
      <c r="I760" s="92" t="s">
        <v>1134</v>
      </c>
      <c r="J760" s="124">
        <v>6690</v>
      </c>
      <c r="K760" s="92" t="s">
        <v>1147</v>
      </c>
      <c r="L760" s="123">
        <v>4870</v>
      </c>
      <c r="M760" s="92" t="s">
        <v>1148</v>
      </c>
      <c r="N760" s="124">
        <v>2410</v>
      </c>
    </row>
    <row r="761" spans="1:14" x14ac:dyDescent="0.25">
      <c r="A761" s="95" t="s">
        <v>1149</v>
      </c>
      <c r="B761" s="111" t="s">
        <v>1150</v>
      </c>
      <c r="C761" s="115">
        <v>3.2</v>
      </c>
      <c r="D761" s="96" t="s">
        <v>1151</v>
      </c>
      <c r="E761" s="95" t="s">
        <v>1152</v>
      </c>
      <c r="F761" s="125">
        <v>863</v>
      </c>
      <c r="G761" s="95" t="s">
        <v>1153</v>
      </c>
      <c r="H761" s="125">
        <v>235</v>
      </c>
      <c r="I761" s="95" t="s">
        <v>1154</v>
      </c>
      <c r="J761" s="125">
        <v>378</v>
      </c>
      <c r="K761" s="95" t="s">
        <v>1155</v>
      </c>
      <c r="L761" s="125">
        <v>44</v>
      </c>
      <c r="M761" s="95" t="s">
        <v>1156</v>
      </c>
      <c r="N761" s="125">
        <v>33</v>
      </c>
    </row>
    <row r="762" spans="1:14" x14ac:dyDescent="0.25">
      <c r="A762" s="92" t="s">
        <v>1157</v>
      </c>
      <c r="B762" s="109" t="s">
        <v>1158</v>
      </c>
      <c r="C762" s="110">
        <v>3.1</v>
      </c>
      <c r="D762" s="93" t="s">
        <v>1159</v>
      </c>
      <c r="E762" s="92" t="s">
        <v>1160</v>
      </c>
      <c r="F762" s="123">
        <v>1070</v>
      </c>
      <c r="G762" s="92" t="s">
        <v>1160</v>
      </c>
      <c r="H762" s="123">
        <v>290</v>
      </c>
      <c r="I762" s="92" t="s">
        <v>1161</v>
      </c>
      <c r="J762" s="123">
        <v>460</v>
      </c>
      <c r="K762" s="92" t="s">
        <v>1162</v>
      </c>
      <c r="L762" s="123">
        <v>54</v>
      </c>
      <c r="M762" s="92" t="s">
        <v>1163</v>
      </c>
      <c r="N762" s="123">
        <v>40</v>
      </c>
    </row>
    <row r="763" spans="1:14" x14ac:dyDescent="0.25">
      <c r="A763" s="95" t="s">
        <v>1164</v>
      </c>
      <c r="B763" s="111" t="s">
        <v>1165</v>
      </c>
      <c r="C763" s="115">
        <v>7.7</v>
      </c>
      <c r="D763" s="107">
        <v>0.24</v>
      </c>
      <c r="E763" s="95" t="s">
        <v>1166</v>
      </c>
      <c r="F763" s="125">
        <v>2920</v>
      </c>
      <c r="G763" s="95" t="s">
        <v>1167</v>
      </c>
      <c r="H763" s="125">
        <v>858</v>
      </c>
      <c r="I763" s="95" t="s">
        <v>1168</v>
      </c>
      <c r="J763" s="126">
        <v>1970</v>
      </c>
      <c r="K763" s="95" t="s">
        <v>1169</v>
      </c>
      <c r="L763" s="125">
        <v>245</v>
      </c>
      <c r="M763" s="95" t="s">
        <v>1170</v>
      </c>
      <c r="N763" s="125">
        <v>121</v>
      </c>
    </row>
    <row r="764" spans="1:14" x14ac:dyDescent="0.25">
      <c r="A764" s="92" t="s">
        <v>1171</v>
      </c>
      <c r="B764" s="109" t="s">
        <v>1172</v>
      </c>
      <c r="C764" s="110">
        <v>1.2</v>
      </c>
      <c r="D764" s="93" t="s">
        <v>1173</v>
      </c>
      <c r="E764" s="92" t="s">
        <v>1174</v>
      </c>
      <c r="F764" s="123">
        <v>278</v>
      </c>
      <c r="G764" s="92" t="s">
        <v>1174</v>
      </c>
      <c r="H764" s="123">
        <v>76</v>
      </c>
      <c r="I764" s="92" t="s">
        <v>1175</v>
      </c>
      <c r="J764" s="123">
        <v>92</v>
      </c>
      <c r="K764" s="92" t="s">
        <v>1176</v>
      </c>
      <c r="L764" s="123">
        <v>13</v>
      </c>
      <c r="M764" s="92" t="s">
        <v>1177</v>
      </c>
      <c r="N764" s="123">
        <v>10</v>
      </c>
    </row>
    <row r="765" spans="1:14" x14ac:dyDescent="0.25">
      <c r="A765" s="95" t="s">
        <v>1178</v>
      </c>
      <c r="B765" s="111" t="s">
        <v>1179</v>
      </c>
      <c r="C765" s="115">
        <v>2.6</v>
      </c>
      <c r="D765" s="107">
        <v>7.0000000000000007E-2</v>
      </c>
      <c r="E765" s="95" t="s">
        <v>1180</v>
      </c>
      <c r="F765" s="125">
        <v>530</v>
      </c>
      <c r="G765" s="95" t="s">
        <v>1180</v>
      </c>
      <c r="H765" s="125">
        <v>144</v>
      </c>
      <c r="I765" s="95" t="s">
        <v>1181</v>
      </c>
      <c r="J765" s="125">
        <v>213</v>
      </c>
      <c r="K765" s="95" t="s">
        <v>1182</v>
      </c>
      <c r="L765" s="125">
        <v>26</v>
      </c>
      <c r="M765" s="95" t="s">
        <v>1183</v>
      </c>
      <c r="N765" s="125">
        <v>20</v>
      </c>
    </row>
    <row r="766" spans="1:14" x14ac:dyDescent="0.25">
      <c r="A766" s="92" t="s">
        <v>1184</v>
      </c>
      <c r="B766" s="109" t="s">
        <v>1185</v>
      </c>
      <c r="C766" s="110">
        <v>28.4</v>
      </c>
      <c r="D766" s="104">
        <v>0.31</v>
      </c>
      <c r="E766" s="92" t="s">
        <v>1186</v>
      </c>
      <c r="F766" s="123">
        <v>4510</v>
      </c>
      <c r="G766" s="92" t="s">
        <v>1187</v>
      </c>
      <c r="H766" s="124">
        <v>2360</v>
      </c>
      <c r="I766" s="92" t="s">
        <v>1188</v>
      </c>
      <c r="J766" s="124">
        <v>4290</v>
      </c>
      <c r="K766" s="92" t="s">
        <v>1079</v>
      </c>
      <c r="L766" s="123">
        <v>2220</v>
      </c>
      <c r="M766" s="92" t="s">
        <v>1189</v>
      </c>
      <c r="N766" s="123">
        <v>725</v>
      </c>
    </row>
    <row r="767" spans="1:14" x14ac:dyDescent="0.25">
      <c r="A767" s="95" t="s">
        <v>1190</v>
      </c>
      <c r="B767" s="111" t="s">
        <v>1191</v>
      </c>
      <c r="C767" s="115">
        <v>8.6999999999999993</v>
      </c>
      <c r="D767" s="107">
        <v>0.22</v>
      </c>
      <c r="E767" s="95" t="s">
        <v>1192</v>
      </c>
      <c r="F767" s="125">
        <v>2660</v>
      </c>
      <c r="G767" s="95" t="s">
        <v>1193</v>
      </c>
      <c r="H767" s="125">
        <v>804</v>
      </c>
      <c r="I767" s="95" t="s">
        <v>1194</v>
      </c>
      <c r="J767" s="126">
        <v>1890</v>
      </c>
      <c r="K767" s="95" t="s">
        <v>1195</v>
      </c>
      <c r="L767" s="125">
        <v>262</v>
      </c>
      <c r="M767" s="95" t="s">
        <v>1196</v>
      </c>
      <c r="N767" s="125">
        <v>114</v>
      </c>
    </row>
    <row r="768" spans="1:14" ht="18" x14ac:dyDescent="0.25">
      <c r="A768" s="92" t="s">
        <v>1197</v>
      </c>
      <c r="B768" s="109" t="s">
        <v>1198</v>
      </c>
      <c r="C768" s="110">
        <v>16.100000000000001</v>
      </c>
      <c r="D768" s="93" t="s">
        <v>1199</v>
      </c>
      <c r="E768" s="92" t="s">
        <v>1200</v>
      </c>
      <c r="F768" s="123">
        <v>4310</v>
      </c>
      <c r="G768" s="92" t="s">
        <v>1201</v>
      </c>
      <c r="H768" s="124">
        <v>1650</v>
      </c>
      <c r="I768" s="92" t="s">
        <v>1202</v>
      </c>
      <c r="J768" s="124">
        <v>3720</v>
      </c>
      <c r="K768" s="92" t="s">
        <v>1203</v>
      </c>
      <c r="L768" s="123">
        <v>1070</v>
      </c>
      <c r="M768" s="92" t="s">
        <v>1204</v>
      </c>
      <c r="N768" s="123">
        <v>281</v>
      </c>
    </row>
    <row r="769" spans="1:14" x14ac:dyDescent="0.25">
      <c r="A769" s="95" t="s">
        <v>1205</v>
      </c>
      <c r="B769" s="111" t="s">
        <v>1206</v>
      </c>
      <c r="C769" s="95" t="s">
        <v>1207</v>
      </c>
      <c r="D769" s="111" t="s">
        <v>1208</v>
      </c>
      <c r="E769" s="95" t="s">
        <v>1209</v>
      </c>
      <c r="F769" s="127" t="s">
        <v>1098</v>
      </c>
      <c r="G769" s="95" t="s">
        <v>1209</v>
      </c>
      <c r="H769" s="127" t="s">
        <v>1098</v>
      </c>
      <c r="I769" s="95" t="s">
        <v>1210</v>
      </c>
      <c r="J769" s="127" t="s">
        <v>1098</v>
      </c>
      <c r="K769" s="95" t="s">
        <v>1211</v>
      </c>
      <c r="L769" s="127" t="s">
        <v>1098</v>
      </c>
      <c r="M769" s="95" t="s">
        <v>1212</v>
      </c>
      <c r="N769" s="127" t="s">
        <v>1098</v>
      </c>
    </row>
    <row r="770" spans="1:14" x14ac:dyDescent="0.25">
      <c r="A770" s="92" t="s">
        <v>1213</v>
      </c>
      <c r="B770" s="109" t="s">
        <v>1214</v>
      </c>
      <c r="C770" s="92" t="s">
        <v>1215</v>
      </c>
      <c r="D770" s="109" t="s">
        <v>1216</v>
      </c>
      <c r="E770" s="92" t="s">
        <v>1217</v>
      </c>
      <c r="F770" s="128" t="s">
        <v>1098</v>
      </c>
      <c r="G770" s="92" t="s">
        <v>1217</v>
      </c>
      <c r="H770" s="128" t="s">
        <v>1098</v>
      </c>
      <c r="I770" s="92" t="s">
        <v>1218</v>
      </c>
      <c r="J770" s="128" t="s">
        <v>1098</v>
      </c>
      <c r="K770" s="92" t="s">
        <v>1219</v>
      </c>
      <c r="L770" s="128" t="s">
        <v>1098</v>
      </c>
      <c r="M770" s="92" t="s">
        <v>1220</v>
      </c>
      <c r="N770" s="128" t="s">
        <v>1098</v>
      </c>
    </row>
    <row r="771" spans="1:14" x14ac:dyDescent="0.25">
      <c r="A771" s="95" t="s">
        <v>1221</v>
      </c>
      <c r="B771" s="111" t="s">
        <v>1222</v>
      </c>
      <c r="C771" s="95" t="s">
        <v>1223</v>
      </c>
      <c r="D771" s="107">
        <v>0.02</v>
      </c>
      <c r="E771" s="95" t="s">
        <v>1224</v>
      </c>
      <c r="F771" s="127" t="s">
        <v>1098</v>
      </c>
      <c r="G771" s="95" t="s">
        <v>1224</v>
      </c>
      <c r="H771" s="127" t="s">
        <v>1098</v>
      </c>
      <c r="I771" s="95" t="s">
        <v>1225</v>
      </c>
      <c r="J771" s="127" t="s">
        <v>1098</v>
      </c>
      <c r="K771" s="95" t="s">
        <v>1226</v>
      </c>
      <c r="L771" s="127" t="s">
        <v>1098</v>
      </c>
      <c r="M771" s="95" t="s">
        <v>1227</v>
      </c>
      <c r="N771" s="127" t="s">
        <v>1098</v>
      </c>
    </row>
    <row r="772" spans="1:14" x14ac:dyDescent="0.25">
      <c r="A772" s="92" t="s">
        <v>1228</v>
      </c>
      <c r="B772" s="109" t="s">
        <v>1229</v>
      </c>
      <c r="C772" s="92" t="s">
        <v>1230</v>
      </c>
      <c r="D772" s="104">
        <v>0.01</v>
      </c>
      <c r="E772" s="92" t="s">
        <v>1231</v>
      </c>
      <c r="F772" s="128" t="s">
        <v>1098</v>
      </c>
      <c r="G772" s="92" t="s">
        <v>1231</v>
      </c>
      <c r="H772" s="128" t="s">
        <v>1098</v>
      </c>
      <c r="I772" s="92" t="s">
        <v>1232</v>
      </c>
      <c r="J772" s="128" t="s">
        <v>1098</v>
      </c>
      <c r="K772" s="92" t="s">
        <v>1233</v>
      </c>
      <c r="L772" s="128" t="s">
        <v>1098</v>
      </c>
      <c r="M772" s="92" t="s">
        <v>1234</v>
      </c>
      <c r="N772" s="128" t="s">
        <v>1098</v>
      </c>
    </row>
    <row r="773" spans="1:14" x14ac:dyDescent="0.25">
      <c r="A773" s="95" t="s">
        <v>1235</v>
      </c>
      <c r="B773" s="111" t="s">
        <v>1236</v>
      </c>
      <c r="C773" s="95" t="s">
        <v>1237</v>
      </c>
      <c r="D773" s="107">
        <v>0.02</v>
      </c>
      <c r="E773" s="95" t="s">
        <v>1238</v>
      </c>
      <c r="F773" s="125">
        <v>1</v>
      </c>
      <c r="G773" s="95" t="s">
        <v>1238</v>
      </c>
      <c r="H773" s="127" t="s">
        <v>1098</v>
      </c>
      <c r="I773" s="95" t="s">
        <v>1239</v>
      </c>
      <c r="J773" s="127" t="s">
        <v>1098</v>
      </c>
      <c r="K773" s="95" t="s">
        <v>1240</v>
      </c>
      <c r="L773" s="127" t="s">
        <v>1098</v>
      </c>
      <c r="M773" s="95" t="s">
        <v>1241</v>
      </c>
      <c r="N773" s="127" t="s">
        <v>1098</v>
      </c>
    </row>
    <row r="774" spans="1:14" x14ac:dyDescent="0.25">
      <c r="A774" s="92" t="s">
        <v>1242</v>
      </c>
      <c r="B774" s="109" t="s">
        <v>1243</v>
      </c>
      <c r="C774" s="92" t="s">
        <v>1244</v>
      </c>
      <c r="D774" s="104">
        <v>0.02</v>
      </c>
      <c r="E774" s="92" t="s">
        <v>1245</v>
      </c>
      <c r="F774" s="123">
        <v>1</v>
      </c>
      <c r="G774" s="92" t="s">
        <v>1245</v>
      </c>
      <c r="H774" s="128" t="s">
        <v>1098</v>
      </c>
      <c r="I774" s="92" t="s">
        <v>1246</v>
      </c>
      <c r="J774" s="128" t="s">
        <v>1098</v>
      </c>
      <c r="K774" s="92" t="s">
        <v>1247</v>
      </c>
      <c r="L774" s="128" t="s">
        <v>1098</v>
      </c>
      <c r="M774" s="92" t="s">
        <v>1248</v>
      </c>
      <c r="N774" s="128" t="s">
        <v>1098</v>
      </c>
    </row>
    <row r="775" spans="1:14" x14ac:dyDescent="0.25">
      <c r="A775" s="95" t="s">
        <v>1249</v>
      </c>
      <c r="B775" s="111" t="s">
        <v>1250</v>
      </c>
      <c r="C775" s="95" t="s">
        <v>1251</v>
      </c>
      <c r="D775" s="107">
        <v>0.04</v>
      </c>
      <c r="E775" s="95" t="s">
        <v>1252</v>
      </c>
      <c r="F775" s="125">
        <v>4</v>
      </c>
      <c r="G775" s="95" t="s">
        <v>1252</v>
      </c>
      <c r="H775" s="127" t="s">
        <v>1098</v>
      </c>
      <c r="I775" s="95" t="s">
        <v>1253</v>
      </c>
      <c r="J775" s="127" t="s">
        <v>1098</v>
      </c>
      <c r="K775" s="95" t="s">
        <v>1254</v>
      </c>
      <c r="L775" s="127" t="s">
        <v>1098</v>
      </c>
      <c r="M775" s="95" t="s">
        <v>1255</v>
      </c>
      <c r="N775" s="127" t="s">
        <v>1098</v>
      </c>
    </row>
    <row r="776" spans="1:14" x14ac:dyDescent="0.25">
      <c r="A776" s="98" t="s">
        <v>1256</v>
      </c>
      <c r="B776" s="112" t="s">
        <v>1257</v>
      </c>
      <c r="C776" s="98" t="s">
        <v>1258</v>
      </c>
      <c r="D776" s="99" t="s">
        <v>1259</v>
      </c>
      <c r="E776" s="98" t="s">
        <v>1204</v>
      </c>
      <c r="F776" s="129">
        <v>6</v>
      </c>
      <c r="G776" s="98" t="s">
        <v>1204</v>
      </c>
      <c r="H776" s="129">
        <v>2</v>
      </c>
      <c r="I776" s="98" t="s">
        <v>1260</v>
      </c>
      <c r="J776" s="129">
        <v>2</v>
      </c>
      <c r="K776" s="98" t="s">
        <v>1261</v>
      </c>
      <c r="L776" s="130" t="s">
        <v>1098</v>
      </c>
      <c r="M776" s="98" t="s">
        <v>1262</v>
      </c>
      <c r="N776" s="130" t="s">
        <v>1098</v>
      </c>
    </row>
    <row r="777" spans="1:14" x14ac:dyDescent="0.25">
      <c r="A777" s="88" t="s">
        <v>1263</v>
      </c>
      <c r="B777" s="131" t="s">
        <v>1264</v>
      </c>
      <c r="C777" s="88" t="s">
        <v>1265</v>
      </c>
      <c r="D777" s="132">
        <v>0.01</v>
      </c>
      <c r="E777" s="88" t="s">
        <v>1266</v>
      </c>
      <c r="F777" s="133">
        <v>1</v>
      </c>
      <c r="G777" s="88" t="s">
        <v>1266</v>
      </c>
      <c r="H777" s="134" t="s">
        <v>1098</v>
      </c>
      <c r="I777" s="88" t="s">
        <v>1267</v>
      </c>
      <c r="J777" s="134" t="s">
        <v>1098</v>
      </c>
      <c r="K777" s="88" t="s">
        <v>1268</v>
      </c>
      <c r="L777" s="134" t="s">
        <v>1098</v>
      </c>
      <c r="M777" s="88" t="s">
        <v>1269</v>
      </c>
      <c r="N777" s="134" t="s">
        <v>1098</v>
      </c>
    </row>
    <row r="778" spans="1:14" x14ac:dyDescent="0.25">
      <c r="A778" s="92" t="s">
        <v>1270</v>
      </c>
      <c r="B778" s="109" t="s">
        <v>1271</v>
      </c>
      <c r="C778" s="92" t="s">
        <v>1272</v>
      </c>
      <c r="D778" s="135">
        <v>0.01</v>
      </c>
      <c r="E778" s="92" t="s">
        <v>1273</v>
      </c>
      <c r="F778" s="128" t="s">
        <v>1098</v>
      </c>
      <c r="G778" s="92" t="s">
        <v>1273</v>
      </c>
      <c r="H778" s="128" t="s">
        <v>1098</v>
      </c>
      <c r="I778" s="92" t="s">
        <v>1274</v>
      </c>
      <c r="J778" s="128" t="s">
        <v>1098</v>
      </c>
      <c r="K778" s="92" t="s">
        <v>1275</v>
      </c>
      <c r="L778" s="128" t="s">
        <v>1098</v>
      </c>
      <c r="M778" s="92" t="s">
        <v>1276</v>
      </c>
      <c r="N778" s="128" t="s">
        <v>1098</v>
      </c>
    </row>
    <row r="779" spans="1:14" x14ac:dyDescent="0.25">
      <c r="A779" s="95" t="s">
        <v>1277</v>
      </c>
      <c r="B779" s="111" t="s">
        <v>1278</v>
      </c>
      <c r="C779" s="95" t="s">
        <v>1272</v>
      </c>
      <c r="D779" s="136">
        <v>0.03</v>
      </c>
      <c r="E779" s="95" t="s">
        <v>1083</v>
      </c>
      <c r="F779" s="127" t="s">
        <v>1098</v>
      </c>
      <c r="G779" s="95" t="s">
        <v>1083</v>
      </c>
      <c r="H779" s="127" t="s">
        <v>1098</v>
      </c>
      <c r="I779" s="95" t="s">
        <v>1279</v>
      </c>
      <c r="J779" s="127" t="s">
        <v>1098</v>
      </c>
      <c r="K779" s="95" t="s">
        <v>1280</v>
      </c>
      <c r="L779" s="127" t="s">
        <v>1098</v>
      </c>
      <c r="M779" s="95" t="s">
        <v>1281</v>
      </c>
      <c r="N779" s="127" t="s">
        <v>1098</v>
      </c>
    </row>
    <row r="780" spans="1:14" x14ac:dyDescent="0.25">
      <c r="A780" s="92" t="s">
        <v>1282</v>
      </c>
      <c r="B780" s="109" t="s">
        <v>1283</v>
      </c>
      <c r="C780" s="92" t="s">
        <v>1272</v>
      </c>
      <c r="D780" s="135">
        <v>0.03</v>
      </c>
      <c r="E780" s="92" t="s">
        <v>1284</v>
      </c>
      <c r="F780" s="128" t="s">
        <v>1098</v>
      </c>
      <c r="G780" s="92" t="s">
        <v>1284</v>
      </c>
      <c r="H780" s="128" t="s">
        <v>1098</v>
      </c>
      <c r="I780" s="92" t="s">
        <v>1285</v>
      </c>
      <c r="J780" s="128" t="s">
        <v>1098</v>
      </c>
      <c r="K780" s="92" t="s">
        <v>1286</v>
      </c>
      <c r="L780" s="128" t="s">
        <v>1098</v>
      </c>
      <c r="M780" s="92" t="s">
        <v>1287</v>
      </c>
      <c r="N780" s="128" t="s">
        <v>1098</v>
      </c>
    </row>
    <row r="781" spans="1:14" ht="18" x14ac:dyDescent="0.25">
      <c r="A781" s="116" t="s">
        <v>1288</v>
      </c>
      <c r="B781" s="116" t="s">
        <v>1289</v>
      </c>
      <c r="C781" s="117" t="s">
        <v>1272</v>
      </c>
      <c r="D781" s="137">
        <v>0.03</v>
      </c>
      <c r="E781" s="117" t="s">
        <v>1290</v>
      </c>
      <c r="F781" s="138" t="s">
        <v>1098</v>
      </c>
      <c r="G781" s="117" t="s">
        <v>1290</v>
      </c>
      <c r="H781" s="138" t="s">
        <v>1098</v>
      </c>
      <c r="I781" s="117" t="s">
        <v>1291</v>
      </c>
      <c r="J781" s="138" t="s">
        <v>1098</v>
      </c>
      <c r="K781" s="117" t="s">
        <v>1292</v>
      </c>
      <c r="L781" s="138" t="s">
        <v>1098</v>
      </c>
      <c r="M781" s="117" t="s">
        <v>1293</v>
      </c>
      <c r="N781" s="138" t="s">
        <v>1098</v>
      </c>
    </row>
    <row r="782" spans="1:14" x14ac:dyDescent="0.25">
      <c r="A782" s="88" t="s">
        <v>1294</v>
      </c>
      <c r="B782" s="89" t="s">
        <v>1295</v>
      </c>
      <c r="C782" s="101">
        <v>5</v>
      </c>
      <c r="D782" s="132">
        <v>7.0000000000000007E-2</v>
      </c>
      <c r="E782" s="88" t="s">
        <v>1296</v>
      </c>
      <c r="F782" s="133">
        <v>578</v>
      </c>
      <c r="G782" s="88" t="s">
        <v>1297</v>
      </c>
      <c r="H782" s="133">
        <v>160</v>
      </c>
      <c r="I782" s="88" t="s">
        <v>1298</v>
      </c>
      <c r="J782" s="133">
        <v>317</v>
      </c>
      <c r="K782" s="88" t="s">
        <v>1299</v>
      </c>
      <c r="L782" s="133">
        <v>34</v>
      </c>
      <c r="M782" s="88" t="s">
        <v>1300</v>
      </c>
      <c r="N782" s="133">
        <v>22</v>
      </c>
    </row>
    <row r="783" spans="1:14" x14ac:dyDescent="0.25">
      <c r="A783" s="92" t="s">
        <v>1301</v>
      </c>
      <c r="B783" s="93" t="s">
        <v>1302</v>
      </c>
      <c r="C783" s="103">
        <v>26</v>
      </c>
      <c r="D783" s="135">
        <v>0.17</v>
      </c>
      <c r="E783" s="92" t="s">
        <v>1303</v>
      </c>
      <c r="F783" s="124">
        <v>3480</v>
      </c>
      <c r="G783" s="92" t="s">
        <v>1304</v>
      </c>
      <c r="H783" s="124">
        <v>1730</v>
      </c>
      <c r="I783" s="92" t="s">
        <v>1305</v>
      </c>
      <c r="J783" s="124">
        <v>3280</v>
      </c>
      <c r="K783" s="92" t="s">
        <v>1306</v>
      </c>
      <c r="L783" s="124">
        <v>1570</v>
      </c>
      <c r="M783" s="92" t="s">
        <v>1307</v>
      </c>
      <c r="N783" s="123">
        <v>479</v>
      </c>
    </row>
    <row r="784" spans="1:14" x14ac:dyDescent="0.25">
      <c r="A784" s="95" t="s">
        <v>1308</v>
      </c>
      <c r="B784" s="96" t="s">
        <v>1309</v>
      </c>
      <c r="C784" s="115">
        <v>1</v>
      </c>
      <c r="D784" s="111" t="s">
        <v>1310</v>
      </c>
      <c r="E784" s="95" t="s">
        <v>1311</v>
      </c>
      <c r="F784" s="125">
        <v>45</v>
      </c>
      <c r="G784" s="95" t="s">
        <v>1311</v>
      </c>
      <c r="H784" s="125">
        <v>12</v>
      </c>
      <c r="I784" s="95" t="s">
        <v>1312</v>
      </c>
      <c r="J784" s="125">
        <v>15</v>
      </c>
      <c r="K784" s="95" t="s">
        <v>1313</v>
      </c>
      <c r="L784" s="125">
        <v>2</v>
      </c>
      <c r="M784" s="95" t="s">
        <v>1314</v>
      </c>
      <c r="N784" s="125">
        <v>2</v>
      </c>
    </row>
    <row r="785" spans="1:14" x14ac:dyDescent="0.25">
      <c r="A785" s="92" t="s">
        <v>1315</v>
      </c>
      <c r="B785" s="93" t="s">
        <v>1316</v>
      </c>
      <c r="C785" s="110">
        <v>0.4</v>
      </c>
      <c r="D785" s="109" t="s">
        <v>1317</v>
      </c>
      <c r="E785" s="92" t="s">
        <v>1318</v>
      </c>
      <c r="F785" s="123">
        <v>33</v>
      </c>
      <c r="G785" s="92" t="s">
        <v>1318</v>
      </c>
      <c r="H785" s="123">
        <v>9</v>
      </c>
      <c r="I785" s="92" t="s">
        <v>1319</v>
      </c>
      <c r="J785" s="123">
        <v>10</v>
      </c>
      <c r="K785" s="92" t="s">
        <v>1320</v>
      </c>
      <c r="L785" s="123">
        <v>2</v>
      </c>
      <c r="M785" s="92" t="s">
        <v>1321</v>
      </c>
      <c r="N785" s="123">
        <v>1</v>
      </c>
    </row>
    <row r="786" spans="1:14" x14ac:dyDescent="0.25">
      <c r="A786" s="95" t="s">
        <v>1322</v>
      </c>
      <c r="B786" s="96" t="s">
        <v>1323</v>
      </c>
      <c r="C786" s="115">
        <v>0.4</v>
      </c>
      <c r="D786" s="136">
        <v>0.08</v>
      </c>
      <c r="E786" s="95" t="s">
        <v>1324</v>
      </c>
      <c r="F786" s="125">
        <v>60</v>
      </c>
      <c r="G786" s="95" t="s">
        <v>1324</v>
      </c>
      <c r="H786" s="125">
        <v>16</v>
      </c>
      <c r="I786" s="95" t="s">
        <v>1083</v>
      </c>
      <c r="J786" s="125">
        <v>18</v>
      </c>
      <c r="K786" s="95" t="s">
        <v>1325</v>
      </c>
      <c r="L786" s="125">
        <v>3</v>
      </c>
      <c r="M786" s="95" t="s">
        <v>1085</v>
      </c>
      <c r="N786" s="125">
        <v>2</v>
      </c>
    </row>
    <row r="787" spans="1:14" x14ac:dyDescent="0.25">
      <c r="A787" s="98" t="s">
        <v>1326</v>
      </c>
      <c r="B787" s="112" t="s">
        <v>1327</v>
      </c>
      <c r="C787" s="98" t="s">
        <v>1328</v>
      </c>
      <c r="D787" s="139">
        <v>0.01</v>
      </c>
      <c r="E787" s="98" t="s">
        <v>1329</v>
      </c>
      <c r="F787" s="129">
        <v>3</v>
      </c>
      <c r="G787" s="98" t="s">
        <v>1329</v>
      </c>
      <c r="H787" s="130" t="s">
        <v>1098</v>
      </c>
      <c r="I787" s="98" t="s">
        <v>1330</v>
      </c>
      <c r="J787" s="130" t="s">
        <v>1098</v>
      </c>
      <c r="K787" s="98" t="s">
        <v>1331</v>
      </c>
      <c r="L787" s="130" t="s">
        <v>1098</v>
      </c>
      <c r="M787" s="98" t="s">
        <v>1332</v>
      </c>
      <c r="N787" s="130" t="s">
        <v>1098</v>
      </c>
    </row>
    <row r="788" spans="1:14" x14ac:dyDescent="0.25">
      <c r="A788" s="88" t="s">
        <v>1333</v>
      </c>
      <c r="B788" s="89" t="s">
        <v>1334</v>
      </c>
      <c r="C788" s="101">
        <v>0.8</v>
      </c>
      <c r="D788" s="140">
        <v>4.0000000000000001E-3</v>
      </c>
      <c r="E788" s="88" t="s">
        <v>1335</v>
      </c>
      <c r="F788" s="133">
        <v>9</v>
      </c>
      <c r="G788" s="88" t="s">
        <v>1335</v>
      </c>
      <c r="H788" s="133">
        <v>2</v>
      </c>
      <c r="I788" s="88" t="s">
        <v>1336</v>
      </c>
      <c r="J788" s="133">
        <v>3</v>
      </c>
      <c r="K788" s="88" t="s">
        <v>1337</v>
      </c>
      <c r="L788" s="134" t="s">
        <v>1098</v>
      </c>
      <c r="M788" s="88" t="s">
        <v>1338</v>
      </c>
      <c r="N788" s="134" t="s">
        <v>1098</v>
      </c>
    </row>
    <row r="789" spans="1:14" x14ac:dyDescent="0.25">
      <c r="A789" s="92" t="s">
        <v>1339</v>
      </c>
      <c r="B789" s="93" t="s">
        <v>1340</v>
      </c>
      <c r="C789" s="110">
        <v>0.3</v>
      </c>
      <c r="D789" s="135">
        <v>0.01</v>
      </c>
      <c r="E789" s="92" t="s">
        <v>1341</v>
      </c>
      <c r="F789" s="123">
        <v>4</v>
      </c>
      <c r="G789" s="92" t="s">
        <v>1341</v>
      </c>
      <c r="H789" s="123">
        <v>1</v>
      </c>
      <c r="I789" s="92" t="s">
        <v>1342</v>
      </c>
      <c r="J789" s="123">
        <v>1</v>
      </c>
      <c r="K789" s="92" t="s">
        <v>1343</v>
      </c>
      <c r="L789" s="128" t="s">
        <v>1098</v>
      </c>
      <c r="M789" s="92" t="s">
        <v>1344</v>
      </c>
      <c r="N789" s="128" t="s">
        <v>1098</v>
      </c>
    </row>
    <row r="790" spans="1:14" x14ac:dyDescent="0.25">
      <c r="A790" s="95" t="s">
        <v>1345</v>
      </c>
      <c r="B790" s="96" t="s">
        <v>1346</v>
      </c>
      <c r="C790" s="115">
        <v>5.2</v>
      </c>
      <c r="D790" s="136">
        <v>0.15</v>
      </c>
      <c r="E790" s="95" t="s">
        <v>975</v>
      </c>
      <c r="F790" s="126">
        <v>1350</v>
      </c>
      <c r="G790" s="95" t="s">
        <v>1347</v>
      </c>
      <c r="H790" s="125">
        <v>376</v>
      </c>
      <c r="I790" s="95" t="s">
        <v>1348</v>
      </c>
      <c r="J790" s="125">
        <v>756</v>
      </c>
      <c r="K790" s="95" t="s">
        <v>1349</v>
      </c>
      <c r="L790" s="125">
        <v>80</v>
      </c>
      <c r="M790" s="95" t="s">
        <v>1350</v>
      </c>
      <c r="N790" s="125">
        <v>52</v>
      </c>
    </row>
    <row r="791" spans="1:14" x14ac:dyDescent="0.25">
      <c r="A791" s="92" t="s">
        <v>1351</v>
      </c>
      <c r="B791" s="93" t="s">
        <v>1352</v>
      </c>
      <c r="C791" s="110">
        <v>2.9</v>
      </c>
      <c r="D791" s="135">
        <v>0.27</v>
      </c>
      <c r="E791" s="92" t="s">
        <v>1353</v>
      </c>
      <c r="F791" s="123">
        <v>848</v>
      </c>
      <c r="G791" s="92" t="s">
        <v>1353</v>
      </c>
      <c r="H791" s="123">
        <v>231</v>
      </c>
      <c r="I791" s="92" t="s">
        <v>1354</v>
      </c>
      <c r="J791" s="123">
        <v>356</v>
      </c>
      <c r="K791" s="92" t="s">
        <v>1238</v>
      </c>
      <c r="L791" s="123">
        <v>42</v>
      </c>
      <c r="M791" s="92" t="s">
        <v>1355</v>
      </c>
      <c r="N791" s="123">
        <v>32</v>
      </c>
    </row>
    <row r="792" spans="1:14" x14ac:dyDescent="0.25">
      <c r="A792" s="95" t="s">
        <v>1356</v>
      </c>
      <c r="B792" s="96" t="s">
        <v>1357</v>
      </c>
      <c r="C792" s="106">
        <v>16</v>
      </c>
      <c r="D792" s="136">
        <v>0.28999999999999998</v>
      </c>
      <c r="E792" s="95" t="s">
        <v>1358</v>
      </c>
      <c r="F792" s="126">
        <v>4590</v>
      </c>
      <c r="G792" s="95" t="s">
        <v>1359</v>
      </c>
      <c r="H792" s="126">
        <v>1750</v>
      </c>
      <c r="I792" s="95" t="s">
        <v>1360</v>
      </c>
      <c r="J792" s="126">
        <v>3950</v>
      </c>
      <c r="K792" s="95" t="s">
        <v>1361</v>
      </c>
      <c r="L792" s="126">
        <v>1130</v>
      </c>
      <c r="M792" s="95" t="s">
        <v>1195</v>
      </c>
      <c r="N792" s="125">
        <v>297</v>
      </c>
    </row>
    <row r="793" spans="1:14" x14ac:dyDescent="0.25">
      <c r="A793" s="92" t="s">
        <v>1362</v>
      </c>
      <c r="B793" s="93" t="s">
        <v>1363</v>
      </c>
      <c r="C793" s="103">
        <v>65</v>
      </c>
      <c r="D793" s="135">
        <v>0.3</v>
      </c>
      <c r="E793" s="92" t="s">
        <v>1364</v>
      </c>
      <c r="F793" s="124">
        <v>7800</v>
      </c>
      <c r="G793" s="92" t="s">
        <v>1365</v>
      </c>
      <c r="H793" s="124">
        <v>6290</v>
      </c>
      <c r="I793" s="92" t="s">
        <v>1366</v>
      </c>
      <c r="J793" s="124">
        <v>7990</v>
      </c>
      <c r="K793" s="92" t="s">
        <v>1367</v>
      </c>
      <c r="L793" s="124">
        <v>6750</v>
      </c>
      <c r="M793" s="92" t="s">
        <v>1368</v>
      </c>
      <c r="N793" s="123">
        <v>4170</v>
      </c>
    </row>
    <row r="794" spans="1:14" x14ac:dyDescent="0.25">
      <c r="A794" s="95" t="s">
        <v>1369</v>
      </c>
      <c r="B794" s="111" t="s">
        <v>1370</v>
      </c>
      <c r="C794" s="115">
        <v>3.4</v>
      </c>
      <c r="D794" s="136">
        <v>0.14000000000000001</v>
      </c>
      <c r="E794" s="95" t="s">
        <v>1371</v>
      </c>
      <c r="F794" s="125">
        <v>635</v>
      </c>
      <c r="G794" s="95" t="s">
        <v>1371</v>
      </c>
      <c r="H794" s="125">
        <v>173</v>
      </c>
      <c r="I794" s="95" t="s">
        <v>1372</v>
      </c>
      <c r="J794" s="125">
        <v>286</v>
      </c>
      <c r="K794" s="95" t="s">
        <v>1373</v>
      </c>
      <c r="L794" s="125">
        <v>33</v>
      </c>
      <c r="M794" s="95" t="s">
        <v>1374</v>
      </c>
      <c r="N794" s="125">
        <v>24</v>
      </c>
    </row>
    <row r="795" spans="1:14" x14ac:dyDescent="0.25">
      <c r="A795" s="92" t="s">
        <v>1375</v>
      </c>
      <c r="B795" s="109" t="s">
        <v>1376</v>
      </c>
      <c r="C795" s="110">
        <v>1</v>
      </c>
      <c r="D795" s="135">
        <v>0.13</v>
      </c>
      <c r="E795" s="92" t="s">
        <v>1377</v>
      </c>
      <c r="F795" s="123">
        <v>151</v>
      </c>
      <c r="G795" s="92" t="s">
        <v>1377</v>
      </c>
      <c r="H795" s="123">
        <v>41</v>
      </c>
      <c r="I795" s="92" t="s">
        <v>1378</v>
      </c>
      <c r="J795" s="123">
        <v>49</v>
      </c>
      <c r="K795" s="92" t="s">
        <v>1379</v>
      </c>
      <c r="L795" s="123">
        <v>7</v>
      </c>
      <c r="M795" s="92" t="s">
        <v>1380</v>
      </c>
      <c r="N795" s="123">
        <v>6</v>
      </c>
    </row>
    <row r="796" spans="1:14" x14ac:dyDescent="0.25">
      <c r="A796" s="95" t="s">
        <v>1381</v>
      </c>
      <c r="B796" s="111" t="s">
        <v>1382</v>
      </c>
      <c r="C796" s="115">
        <v>2.9</v>
      </c>
      <c r="D796" s="136">
        <v>0.19</v>
      </c>
      <c r="E796" s="95" t="s">
        <v>1383</v>
      </c>
      <c r="F796" s="125">
        <v>674</v>
      </c>
      <c r="G796" s="95" t="s">
        <v>1383</v>
      </c>
      <c r="H796" s="125">
        <v>184</v>
      </c>
      <c r="I796" s="95" t="s">
        <v>1384</v>
      </c>
      <c r="J796" s="125">
        <v>283</v>
      </c>
      <c r="K796" s="95" t="s">
        <v>1299</v>
      </c>
      <c r="L796" s="125">
        <v>34</v>
      </c>
      <c r="M796" s="95" t="s">
        <v>1385</v>
      </c>
      <c r="N796" s="125">
        <v>25</v>
      </c>
    </row>
    <row r="797" spans="1:14" x14ac:dyDescent="0.25">
      <c r="A797" s="98" t="s">
        <v>1386</v>
      </c>
      <c r="B797" s="112" t="s">
        <v>1387</v>
      </c>
      <c r="C797" s="141">
        <v>20</v>
      </c>
      <c r="D797" s="139">
        <v>0.31</v>
      </c>
      <c r="E797" s="98" t="s">
        <v>1388</v>
      </c>
      <c r="F797" s="142">
        <v>3440</v>
      </c>
      <c r="G797" s="98" t="s">
        <v>1389</v>
      </c>
      <c r="H797" s="142">
        <v>1470</v>
      </c>
      <c r="I797" s="98" t="s">
        <v>1112</v>
      </c>
      <c r="J797" s="142">
        <v>3100</v>
      </c>
      <c r="K797" s="98" t="s">
        <v>1390</v>
      </c>
      <c r="L797" s="142">
        <v>1150</v>
      </c>
      <c r="M797" s="98" t="s">
        <v>1391</v>
      </c>
      <c r="N797" s="129">
        <v>304</v>
      </c>
    </row>
    <row r="798" spans="1:14" x14ac:dyDescent="0.25">
      <c r="A798" s="88" t="s">
        <v>1392</v>
      </c>
      <c r="B798" s="89" t="s">
        <v>1393</v>
      </c>
      <c r="C798" s="121">
        <v>500</v>
      </c>
      <c r="D798" s="132">
        <v>0.2</v>
      </c>
      <c r="E798" s="88" t="s">
        <v>1394</v>
      </c>
      <c r="F798" s="122">
        <v>12800</v>
      </c>
      <c r="G798" s="88" t="s">
        <v>1395</v>
      </c>
      <c r="H798" s="122">
        <v>16100</v>
      </c>
      <c r="I798" s="88" t="s">
        <v>1396</v>
      </c>
      <c r="J798" s="122">
        <v>13700</v>
      </c>
      <c r="K798" s="88" t="s">
        <v>1397</v>
      </c>
      <c r="L798" s="122">
        <v>16500</v>
      </c>
      <c r="M798" s="88" t="s">
        <v>1398</v>
      </c>
      <c r="N798" s="122">
        <v>18100</v>
      </c>
    </row>
    <row r="799" spans="1:14" x14ac:dyDescent="0.25">
      <c r="A799" s="92" t="s">
        <v>1399</v>
      </c>
      <c r="B799" s="93" t="s">
        <v>1400</v>
      </c>
      <c r="C799" s="143">
        <v>3200</v>
      </c>
      <c r="D799" s="135">
        <v>0.56999999999999995</v>
      </c>
      <c r="E799" s="92" t="s">
        <v>1401</v>
      </c>
      <c r="F799" s="144">
        <v>17500</v>
      </c>
      <c r="G799" s="92" t="s">
        <v>1402</v>
      </c>
      <c r="H799" s="144">
        <v>23500</v>
      </c>
      <c r="I799" s="92" t="s">
        <v>1403</v>
      </c>
      <c r="J799" s="144">
        <v>18900</v>
      </c>
      <c r="K799" s="92" t="s">
        <v>1297</v>
      </c>
      <c r="L799" s="144">
        <v>23800</v>
      </c>
      <c r="M799" s="92" t="s">
        <v>1404</v>
      </c>
      <c r="N799" s="144">
        <v>28200</v>
      </c>
    </row>
    <row r="800" spans="1:14" x14ac:dyDescent="0.25">
      <c r="A800" s="95" t="s">
        <v>1405</v>
      </c>
      <c r="B800" s="96" t="s">
        <v>1406</v>
      </c>
      <c r="C800" s="106">
        <v>800</v>
      </c>
      <c r="D800" s="136">
        <v>0.59</v>
      </c>
      <c r="E800" s="95" t="s">
        <v>1407</v>
      </c>
      <c r="F800" s="145">
        <v>13500</v>
      </c>
      <c r="G800" s="95" t="s">
        <v>1408</v>
      </c>
      <c r="H800" s="145">
        <v>17400</v>
      </c>
      <c r="I800" s="95" t="s">
        <v>1409</v>
      </c>
      <c r="J800" s="145">
        <v>14500</v>
      </c>
      <c r="K800" s="95" t="s">
        <v>1410</v>
      </c>
      <c r="L800" s="145">
        <v>17800</v>
      </c>
      <c r="M800" s="95" t="s">
        <v>1411</v>
      </c>
      <c r="N800" s="145">
        <v>20200</v>
      </c>
    </row>
    <row r="801" spans="1:14" x14ac:dyDescent="0.25">
      <c r="A801" s="92" t="s">
        <v>1412</v>
      </c>
      <c r="B801" s="93" t="s">
        <v>1413</v>
      </c>
      <c r="C801" s="103">
        <v>36</v>
      </c>
      <c r="D801" s="135">
        <v>0.2</v>
      </c>
      <c r="E801" s="92" t="s">
        <v>1414</v>
      </c>
      <c r="F801" s="124">
        <v>6840</v>
      </c>
      <c r="G801" s="92" t="s">
        <v>1415</v>
      </c>
      <c r="H801" s="124">
        <v>4090</v>
      </c>
      <c r="I801" s="92" t="s">
        <v>1134</v>
      </c>
      <c r="J801" s="124">
        <v>6690</v>
      </c>
      <c r="K801" s="92" t="s">
        <v>1416</v>
      </c>
      <c r="L801" s="124">
        <v>4140</v>
      </c>
      <c r="M801" s="92" t="s">
        <v>1417</v>
      </c>
      <c r="N801" s="123">
        <v>1650</v>
      </c>
    </row>
    <row r="802" spans="1:14" x14ac:dyDescent="0.25">
      <c r="A802" s="95" t="s">
        <v>1418</v>
      </c>
      <c r="B802" s="96" t="s">
        <v>1419</v>
      </c>
      <c r="C802" s="146">
        <v>50000</v>
      </c>
      <c r="D802" s="136">
        <v>0.09</v>
      </c>
      <c r="E802" s="95" t="s">
        <v>1125</v>
      </c>
      <c r="F802" s="126">
        <v>4880</v>
      </c>
      <c r="G802" s="95" t="s">
        <v>1420</v>
      </c>
      <c r="H802" s="126">
        <v>6630</v>
      </c>
      <c r="I802" s="95" t="s">
        <v>1111</v>
      </c>
      <c r="J802" s="126">
        <v>5270</v>
      </c>
      <c r="K802" s="95" t="s">
        <v>1421</v>
      </c>
      <c r="L802" s="126">
        <v>6690</v>
      </c>
      <c r="M802" s="95" t="s">
        <v>1422</v>
      </c>
      <c r="N802" s="125">
        <v>8040</v>
      </c>
    </row>
    <row r="803" spans="1:14" x14ac:dyDescent="0.25">
      <c r="A803" s="92" t="s">
        <v>1423</v>
      </c>
      <c r="B803" s="93" t="s">
        <v>1424</v>
      </c>
      <c r="C803" s="143">
        <v>10000</v>
      </c>
      <c r="D803" s="135">
        <v>0.25</v>
      </c>
      <c r="E803" s="92" t="s">
        <v>1425</v>
      </c>
      <c r="F803" s="124">
        <v>8210</v>
      </c>
      <c r="G803" s="92" t="s">
        <v>1426</v>
      </c>
      <c r="H803" s="144">
        <v>11100</v>
      </c>
      <c r="I803" s="92" t="s">
        <v>1427</v>
      </c>
      <c r="J803" s="124">
        <v>8880</v>
      </c>
      <c r="K803" s="92" t="s">
        <v>1174</v>
      </c>
      <c r="L803" s="144">
        <v>11200</v>
      </c>
      <c r="M803" s="92" t="s">
        <v>1428</v>
      </c>
      <c r="N803" s="144">
        <v>13500</v>
      </c>
    </row>
    <row r="804" spans="1:14" x14ac:dyDescent="0.25">
      <c r="A804" s="95" t="s">
        <v>1429</v>
      </c>
      <c r="B804" s="96" t="s">
        <v>1430</v>
      </c>
      <c r="C804" s="146">
        <v>3000</v>
      </c>
      <c r="D804" s="111" t="s">
        <v>1431</v>
      </c>
      <c r="E804" s="95" t="s">
        <v>1414</v>
      </c>
      <c r="F804" s="126">
        <v>6850</v>
      </c>
      <c r="G804" s="95" t="s">
        <v>1432</v>
      </c>
      <c r="H804" s="126">
        <v>9200</v>
      </c>
      <c r="I804" s="95" t="s">
        <v>1132</v>
      </c>
      <c r="J804" s="126">
        <v>7400</v>
      </c>
      <c r="K804" s="95" t="s">
        <v>1433</v>
      </c>
      <c r="L804" s="126">
        <v>9310</v>
      </c>
      <c r="M804" s="95" t="s">
        <v>1434</v>
      </c>
      <c r="N804" s="145">
        <v>11000</v>
      </c>
    </row>
    <row r="805" spans="1:14" x14ac:dyDescent="0.25">
      <c r="A805" s="92" t="s">
        <v>1435</v>
      </c>
      <c r="B805" s="93" t="s">
        <v>1436</v>
      </c>
      <c r="C805" s="143">
        <v>2600</v>
      </c>
      <c r="D805" s="135">
        <v>0.28000000000000003</v>
      </c>
      <c r="E805" s="92" t="s">
        <v>1437</v>
      </c>
      <c r="F805" s="124">
        <v>6640</v>
      </c>
      <c r="G805" s="92" t="s">
        <v>1438</v>
      </c>
      <c r="H805" s="124">
        <v>8900</v>
      </c>
      <c r="I805" s="92" t="s">
        <v>941</v>
      </c>
      <c r="J805" s="124">
        <v>7180</v>
      </c>
      <c r="K805" s="92" t="s">
        <v>933</v>
      </c>
      <c r="L805" s="124">
        <v>9010</v>
      </c>
      <c r="M805" s="92" t="s">
        <v>1439</v>
      </c>
      <c r="N805" s="144">
        <v>10700</v>
      </c>
    </row>
    <row r="806" spans="1:14" x14ac:dyDescent="0.25">
      <c r="A806" s="117" t="s">
        <v>1440</v>
      </c>
      <c r="B806" s="147" t="s">
        <v>1441</v>
      </c>
      <c r="C806" s="148">
        <v>3200</v>
      </c>
      <c r="D806" s="137">
        <v>0.32</v>
      </c>
      <c r="E806" s="117" t="s">
        <v>1442</v>
      </c>
      <c r="F806" s="149">
        <v>7110</v>
      </c>
      <c r="G806" s="117" t="s">
        <v>1443</v>
      </c>
      <c r="H806" s="149">
        <v>9540</v>
      </c>
      <c r="I806" s="117" t="s">
        <v>1444</v>
      </c>
      <c r="J806" s="149">
        <v>7680</v>
      </c>
      <c r="K806" s="117" t="s">
        <v>1445</v>
      </c>
      <c r="L806" s="149">
        <v>9660</v>
      </c>
      <c r="M806" s="117" t="s">
        <v>1446</v>
      </c>
      <c r="N806" s="150">
        <v>11500</v>
      </c>
    </row>
    <row r="807" spans="1:14" x14ac:dyDescent="0.25">
      <c r="A807" s="88" t="s">
        <v>1447</v>
      </c>
      <c r="B807" s="89" t="s">
        <v>1448</v>
      </c>
      <c r="C807" s="151">
        <v>2600</v>
      </c>
      <c r="D807" s="132">
        <v>0.36</v>
      </c>
      <c r="E807" s="88" t="s">
        <v>1414</v>
      </c>
      <c r="F807" s="152">
        <v>6870</v>
      </c>
      <c r="G807" s="88" t="s">
        <v>1432</v>
      </c>
      <c r="H807" s="152">
        <v>9200</v>
      </c>
      <c r="I807" s="88" t="s">
        <v>1449</v>
      </c>
      <c r="J807" s="152">
        <v>7420</v>
      </c>
      <c r="K807" s="88" t="s">
        <v>1450</v>
      </c>
      <c r="L807" s="152">
        <v>9320</v>
      </c>
      <c r="M807" s="88" t="s">
        <v>1451</v>
      </c>
      <c r="N807" s="122">
        <v>11000</v>
      </c>
    </row>
    <row r="808" spans="1:14" x14ac:dyDescent="0.25">
      <c r="A808" s="92" t="s">
        <v>1452</v>
      </c>
      <c r="B808" s="93" t="s">
        <v>1453</v>
      </c>
      <c r="C808" s="92" t="s">
        <v>1454</v>
      </c>
      <c r="D808" s="109" t="s">
        <v>1455</v>
      </c>
      <c r="E808" s="92" t="s">
        <v>1456</v>
      </c>
      <c r="F808" s="123">
        <v>7</v>
      </c>
      <c r="G808" s="92" t="s">
        <v>1456</v>
      </c>
      <c r="H808" s="123">
        <v>2</v>
      </c>
      <c r="I808" s="92" t="s">
        <v>1457</v>
      </c>
      <c r="J808" s="123">
        <v>2</v>
      </c>
      <c r="K808" s="92" t="s">
        <v>1458</v>
      </c>
      <c r="L808" s="128" t="s">
        <v>1098</v>
      </c>
      <c r="M808" s="92" t="s">
        <v>1459</v>
      </c>
      <c r="N808" s="128" t="s">
        <v>1098</v>
      </c>
    </row>
    <row r="809" spans="1:14" x14ac:dyDescent="0.25">
      <c r="A809" s="95" t="s">
        <v>1460</v>
      </c>
      <c r="B809" s="96" t="s">
        <v>1461</v>
      </c>
      <c r="C809" s="146">
        <v>4100</v>
      </c>
      <c r="D809" s="136">
        <v>0.41</v>
      </c>
      <c r="E809" s="95" t="s">
        <v>1462</v>
      </c>
      <c r="F809" s="126">
        <v>6350</v>
      </c>
      <c r="G809" s="95" t="s">
        <v>1463</v>
      </c>
      <c r="H809" s="126">
        <v>8550</v>
      </c>
      <c r="I809" s="95" t="s">
        <v>1464</v>
      </c>
      <c r="J809" s="126">
        <v>6860</v>
      </c>
      <c r="K809" s="95" t="s">
        <v>1465</v>
      </c>
      <c r="L809" s="126">
        <v>8650</v>
      </c>
      <c r="M809" s="95" t="s">
        <v>1466</v>
      </c>
      <c r="N809" s="145">
        <v>10300</v>
      </c>
    </row>
    <row r="810" spans="1:14" x14ac:dyDescent="0.25">
      <c r="A810" s="92" t="s">
        <v>1467</v>
      </c>
      <c r="B810" s="93" t="s">
        <v>1468</v>
      </c>
      <c r="C810" s="143">
        <v>3100</v>
      </c>
      <c r="D810" s="135">
        <v>0.44</v>
      </c>
      <c r="E810" s="92" t="s">
        <v>1469</v>
      </c>
      <c r="F810" s="124">
        <v>5890</v>
      </c>
      <c r="G810" s="92" t="s">
        <v>1470</v>
      </c>
      <c r="H810" s="124">
        <v>7910</v>
      </c>
      <c r="I810" s="92" t="s">
        <v>1471</v>
      </c>
      <c r="J810" s="124">
        <v>6370</v>
      </c>
      <c r="K810" s="92" t="s">
        <v>1472</v>
      </c>
      <c r="L810" s="124">
        <v>8010</v>
      </c>
      <c r="M810" s="92" t="s">
        <v>1473</v>
      </c>
      <c r="N810" s="123">
        <v>9490</v>
      </c>
    </row>
    <row r="811" spans="1:14" x14ac:dyDescent="0.25">
      <c r="A811" s="95" t="s">
        <v>1474</v>
      </c>
      <c r="B811" s="96" t="s">
        <v>1475</v>
      </c>
      <c r="C811" s="146">
        <v>3000</v>
      </c>
      <c r="D811" s="136">
        <v>0.5</v>
      </c>
      <c r="E811" s="95" t="s">
        <v>1476</v>
      </c>
      <c r="F811" s="126">
        <v>5830</v>
      </c>
      <c r="G811" s="95" t="s">
        <v>1477</v>
      </c>
      <c r="H811" s="126">
        <v>7820</v>
      </c>
      <c r="I811" s="95" t="s">
        <v>1478</v>
      </c>
      <c r="J811" s="126">
        <v>6290</v>
      </c>
      <c r="K811" s="95" t="s">
        <v>1479</v>
      </c>
      <c r="L811" s="126">
        <v>7920</v>
      </c>
      <c r="M811" s="95" t="s">
        <v>1480</v>
      </c>
      <c r="N811" s="125">
        <v>9380</v>
      </c>
    </row>
    <row r="812" spans="1:14" x14ac:dyDescent="0.25">
      <c r="A812" s="92" t="s">
        <v>1481</v>
      </c>
      <c r="B812" s="93" t="s">
        <v>1482</v>
      </c>
      <c r="C812" s="143">
        <v>3000</v>
      </c>
      <c r="D812" s="135">
        <v>0.55000000000000004</v>
      </c>
      <c r="E812" s="92" t="s">
        <v>1483</v>
      </c>
      <c r="F812" s="124">
        <v>5680</v>
      </c>
      <c r="G812" s="92" t="s">
        <v>1484</v>
      </c>
      <c r="H812" s="124">
        <v>7620</v>
      </c>
      <c r="I812" s="92" t="s">
        <v>1485</v>
      </c>
      <c r="J812" s="124">
        <v>6130</v>
      </c>
      <c r="K812" s="92" t="s">
        <v>1077</v>
      </c>
      <c r="L812" s="124">
        <v>7710</v>
      </c>
      <c r="M812" s="92" t="s">
        <v>1486</v>
      </c>
      <c r="N812" s="123">
        <v>9140</v>
      </c>
    </row>
    <row r="813" spans="1:14" x14ac:dyDescent="0.25">
      <c r="A813" s="95" t="s">
        <v>1487</v>
      </c>
      <c r="B813" s="96" t="s">
        <v>1488</v>
      </c>
      <c r="C813" s="146">
        <v>2000</v>
      </c>
      <c r="D813" s="136">
        <v>0.55000000000000004</v>
      </c>
      <c r="E813" s="95" t="s">
        <v>1109</v>
      </c>
      <c r="F813" s="126">
        <v>5390</v>
      </c>
      <c r="G813" s="95" t="s">
        <v>1489</v>
      </c>
      <c r="H813" s="126">
        <v>7190</v>
      </c>
      <c r="I813" s="95" t="s">
        <v>1490</v>
      </c>
      <c r="J813" s="126">
        <v>5820</v>
      </c>
      <c r="K813" s="95" t="s">
        <v>1491</v>
      </c>
      <c r="L813" s="126">
        <v>7290</v>
      </c>
      <c r="M813" s="95" t="s">
        <v>934</v>
      </c>
      <c r="N813" s="125">
        <v>8570</v>
      </c>
    </row>
    <row r="814" spans="1:14" x14ac:dyDescent="0.25">
      <c r="A814" s="92" t="s">
        <v>1492</v>
      </c>
      <c r="B814" s="93" t="s">
        <v>1493</v>
      </c>
      <c r="C814" s="143">
        <v>2000</v>
      </c>
      <c r="D814" s="135">
        <v>0.56000000000000005</v>
      </c>
      <c r="E814" s="92" t="s">
        <v>1389</v>
      </c>
      <c r="F814" s="124">
        <v>5430</v>
      </c>
      <c r="G814" s="92" t="s">
        <v>1494</v>
      </c>
      <c r="H814" s="124">
        <v>7240</v>
      </c>
      <c r="I814" s="92" t="s">
        <v>1495</v>
      </c>
      <c r="J814" s="124">
        <v>5860</v>
      </c>
      <c r="K814" s="92" t="s">
        <v>1496</v>
      </c>
      <c r="L814" s="124">
        <v>7340</v>
      </c>
      <c r="M814" s="92" t="s">
        <v>1497</v>
      </c>
      <c r="N814" s="123">
        <v>8630</v>
      </c>
    </row>
    <row r="815" spans="1:14" x14ac:dyDescent="0.25">
      <c r="A815" s="95" t="s">
        <v>1498</v>
      </c>
      <c r="B815" s="96" t="s">
        <v>1499</v>
      </c>
      <c r="C815" s="146">
        <v>2000</v>
      </c>
      <c r="D815" s="136">
        <v>0.48</v>
      </c>
      <c r="E815" s="95" t="s">
        <v>1500</v>
      </c>
      <c r="F815" s="126">
        <v>4720</v>
      </c>
      <c r="G815" s="95" t="s">
        <v>1365</v>
      </c>
      <c r="H815" s="126">
        <v>6290</v>
      </c>
      <c r="I815" s="95" t="s">
        <v>1501</v>
      </c>
      <c r="J815" s="126">
        <v>5090</v>
      </c>
      <c r="K815" s="95" t="s">
        <v>1502</v>
      </c>
      <c r="L815" s="126">
        <v>6380</v>
      </c>
      <c r="M815" s="95" t="s">
        <v>1503</v>
      </c>
      <c r="N815" s="125">
        <v>7500</v>
      </c>
    </row>
    <row r="816" spans="1:14" x14ac:dyDescent="0.25">
      <c r="A816" s="92" t="s">
        <v>1504</v>
      </c>
      <c r="B816" s="93" t="s">
        <v>1505</v>
      </c>
      <c r="C816" s="92" t="s">
        <v>1506</v>
      </c>
      <c r="D816" s="153">
        <v>2E-3</v>
      </c>
      <c r="E816" s="92" t="s">
        <v>1507</v>
      </c>
      <c r="F816" s="128" t="s">
        <v>1098</v>
      </c>
      <c r="G816" s="92" t="s">
        <v>1507</v>
      </c>
      <c r="H816" s="128" t="s">
        <v>1098</v>
      </c>
      <c r="I816" s="92" t="s">
        <v>1508</v>
      </c>
      <c r="J816" s="128" t="s">
        <v>1098</v>
      </c>
      <c r="K816" s="92" t="s">
        <v>1509</v>
      </c>
      <c r="L816" s="128" t="s">
        <v>1098</v>
      </c>
      <c r="M816" s="92" t="s">
        <v>1510</v>
      </c>
      <c r="N816" s="128" t="s">
        <v>1098</v>
      </c>
    </row>
    <row r="817" spans="1:14" x14ac:dyDescent="0.25">
      <c r="A817" s="95" t="s">
        <v>1511</v>
      </c>
      <c r="B817" s="111" t="s">
        <v>1512</v>
      </c>
      <c r="C817" s="95" t="s">
        <v>1230</v>
      </c>
      <c r="D817" s="136">
        <v>0.01</v>
      </c>
      <c r="E817" s="95" t="s">
        <v>1513</v>
      </c>
      <c r="F817" s="127" t="s">
        <v>1098</v>
      </c>
      <c r="G817" s="95" t="s">
        <v>1513</v>
      </c>
      <c r="H817" s="127" t="s">
        <v>1098</v>
      </c>
      <c r="I817" s="95" t="s">
        <v>1514</v>
      </c>
      <c r="J817" s="127" t="s">
        <v>1098</v>
      </c>
      <c r="K817" s="95" t="s">
        <v>1515</v>
      </c>
      <c r="L817" s="127" t="s">
        <v>1098</v>
      </c>
      <c r="M817" s="95" t="s">
        <v>1516</v>
      </c>
      <c r="N817" s="127" t="s">
        <v>1098</v>
      </c>
    </row>
    <row r="818" spans="1:14" x14ac:dyDescent="0.25">
      <c r="A818" s="92" t="s">
        <v>1517</v>
      </c>
      <c r="B818" s="109" t="s">
        <v>1518</v>
      </c>
      <c r="C818" s="92" t="s">
        <v>1506</v>
      </c>
      <c r="D818" s="153">
        <v>3.0000000000000001E-3</v>
      </c>
      <c r="E818" s="92" t="s">
        <v>1519</v>
      </c>
      <c r="F818" s="128" t="s">
        <v>1098</v>
      </c>
      <c r="G818" s="92" t="s">
        <v>1519</v>
      </c>
      <c r="H818" s="128" t="s">
        <v>1098</v>
      </c>
      <c r="I818" s="92" t="s">
        <v>1520</v>
      </c>
      <c r="J818" s="128" t="s">
        <v>1098</v>
      </c>
      <c r="K818" s="92" t="s">
        <v>1521</v>
      </c>
      <c r="L818" s="128" t="s">
        <v>1098</v>
      </c>
      <c r="M818" s="92" t="s">
        <v>1522</v>
      </c>
      <c r="N818" s="128" t="s">
        <v>1098</v>
      </c>
    </row>
    <row r="819" spans="1:14" x14ac:dyDescent="0.25">
      <c r="A819" s="95" t="s">
        <v>1523</v>
      </c>
      <c r="B819" s="111" t="s">
        <v>1524</v>
      </c>
      <c r="C819" s="95" t="s">
        <v>1525</v>
      </c>
      <c r="D819" s="136">
        <v>0.02</v>
      </c>
      <c r="E819" s="95" t="s">
        <v>1526</v>
      </c>
      <c r="F819" s="127" t="s">
        <v>1098</v>
      </c>
      <c r="G819" s="95" t="s">
        <v>1526</v>
      </c>
      <c r="H819" s="127" t="s">
        <v>1098</v>
      </c>
      <c r="I819" s="95" t="s">
        <v>1527</v>
      </c>
      <c r="J819" s="127" t="s">
        <v>1098</v>
      </c>
      <c r="K819" s="95" t="s">
        <v>1528</v>
      </c>
      <c r="L819" s="127" t="s">
        <v>1098</v>
      </c>
      <c r="M819" s="95" t="s">
        <v>1529</v>
      </c>
      <c r="N819" s="127" t="s">
        <v>1098</v>
      </c>
    </row>
    <row r="820" spans="1:14" x14ac:dyDescent="0.25">
      <c r="A820" s="98" t="s">
        <v>1530</v>
      </c>
      <c r="B820" s="112" t="s">
        <v>1531</v>
      </c>
      <c r="C820" s="98" t="s">
        <v>1454</v>
      </c>
      <c r="D820" s="139">
        <v>7.0000000000000007E-2</v>
      </c>
      <c r="E820" s="98" t="s">
        <v>1195</v>
      </c>
      <c r="F820" s="129">
        <v>6</v>
      </c>
      <c r="G820" s="98" t="s">
        <v>1195</v>
      </c>
      <c r="H820" s="129">
        <v>2</v>
      </c>
      <c r="I820" s="98" t="s">
        <v>1532</v>
      </c>
      <c r="J820" s="129">
        <v>2</v>
      </c>
      <c r="K820" s="98" t="s">
        <v>1533</v>
      </c>
      <c r="L820" s="130" t="s">
        <v>1098</v>
      </c>
      <c r="M820" s="98" t="s">
        <v>1534</v>
      </c>
      <c r="N820" s="130" t="s">
        <v>1098</v>
      </c>
    </row>
    <row r="821" spans="1:14" x14ac:dyDescent="0.25">
      <c r="A821" s="88" t="s">
        <v>1535</v>
      </c>
      <c r="B821" s="131" t="s">
        <v>1536</v>
      </c>
      <c r="C821" s="121">
        <v>119</v>
      </c>
      <c r="D821" s="132">
        <v>0.41</v>
      </c>
      <c r="E821" s="88" t="s">
        <v>1537</v>
      </c>
      <c r="F821" s="122">
        <v>12400</v>
      </c>
      <c r="G821" s="88" t="s">
        <v>1031</v>
      </c>
      <c r="H821" s="122">
        <v>12400</v>
      </c>
      <c r="I821" s="88" t="s">
        <v>1538</v>
      </c>
      <c r="J821" s="122">
        <v>13000</v>
      </c>
      <c r="K821" s="88" t="s">
        <v>1539</v>
      </c>
      <c r="L821" s="122">
        <v>13200</v>
      </c>
      <c r="M821" s="88" t="s">
        <v>1540</v>
      </c>
      <c r="N821" s="122">
        <v>10900</v>
      </c>
    </row>
    <row r="822" spans="1:14" x14ac:dyDescent="0.25">
      <c r="A822" s="92" t="s">
        <v>1541</v>
      </c>
      <c r="B822" s="109" t="s">
        <v>1542</v>
      </c>
      <c r="C822" s="103">
        <v>24.4</v>
      </c>
      <c r="D822" s="135">
        <v>0.44</v>
      </c>
      <c r="E822" s="92" t="s">
        <v>1543</v>
      </c>
      <c r="F822" s="144">
        <v>11600</v>
      </c>
      <c r="G822" s="92" t="s">
        <v>1544</v>
      </c>
      <c r="H822" s="124">
        <v>5560</v>
      </c>
      <c r="I822" s="92" t="s">
        <v>1545</v>
      </c>
      <c r="J822" s="144">
        <v>10800</v>
      </c>
      <c r="K822" s="92" t="s">
        <v>1546</v>
      </c>
      <c r="L822" s="124">
        <v>4900</v>
      </c>
      <c r="M822" s="92" t="s">
        <v>1547</v>
      </c>
      <c r="N822" s="123">
        <v>1430</v>
      </c>
    </row>
    <row r="823" spans="1:14" x14ac:dyDescent="0.25">
      <c r="A823" s="95" t="s">
        <v>1548</v>
      </c>
      <c r="B823" s="96" t="s">
        <v>1549</v>
      </c>
      <c r="C823" s="115">
        <v>4.8</v>
      </c>
      <c r="D823" s="136">
        <v>0.18</v>
      </c>
      <c r="E823" s="95" t="s">
        <v>1550</v>
      </c>
      <c r="F823" s="126">
        <v>1890</v>
      </c>
      <c r="G823" s="95" t="s">
        <v>1551</v>
      </c>
      <c r="H823" s="125">
        <v>523</v>
      </c>
      <c r="I823" s="95" t="s">
        <v>1552</v>
      </c>
      <c r="J823" s="126">
        <v>1020</v>
      </c>
      <c r="K823" s="95" t="s">
        <v>1553</v>
      </c>
      <c r="L823" s="125">
        <v>108</v>
      </c>
      <c r="M823" s="95" t="s">
        <v>1554</v>
      </c>
      <c r="N823" s="125">
        <v>73</v>
      </c>
    </row>
    <row r="824" spans="1:14" x14ac:dyDescent="0.25">
      <c r="A824" s="92" t="s">
        <v>1555</v>
      </c>
      <c r="B824" s="109" t="s">
        <v>1556</v>
      </c>
      <c r="C824" s="103">
        <v>51.6</v>
      </c>
      <c r="D824" s="135">
        <v>0.44</v>
      </c>
      <c r="E824" s="92" t="s">
        <v>1557</v>
      </c>
      <c r="F824" s="124">
        <v>8900</v>
      </c>
      <c r="G824" s="92" t="s">
        <v>1558</v>
      </c>
      <c r="H824" s="124">
        <v>6450</v>
      </c>
      <c r="I824" s="92" t="s">
        <v>1559</v>
      </c>
      <c r="J824" s="124">
        <v>8980</v>
      </c>
      <c r="K824" s="92" t="s">
        <v>1560</v>
      </c>
      <c r="L824" s="124">
        <v>6850</v>
      </c>
      <c r="M824" s="92" t="s">
        <v>1561</v>
      </c>
      <c r="N824" s="123">
        <v>3630</v>
      </c>
    </row>
    <row r="825" spans="1:14" x14ac:dyDescent="0.25">
      <c r="A825" s="95" t="s">
        <v>1562</v>
      </c>
      <c r="B825" s="111" t="s">
        <v>1563</v>
      </c>
      <c r="C825" s="115">
        <v>4.3</v>
      </c>
      <c r="D825" s="136">
        <v>0.41</v>
      </c>
      <c r="E825" s="95" t="s">
        <v>1564</v>
      </c>
      <c r="F825" s="126">
        <v>2120</v>
      </c>
      <c r="G825" s="95" t="s">
        <v>1565</v>
      </c>
      <c r="H825" s="125">
        <v>583</v>
      </c>
      <c r="I825" s="95" t="s">
        <v>1566</v>
      </c>
      <c r="J825" s="126">
        <v>1080</v>
      </c>
      <c r="K825" s="95" t="s">
        <v>1567</v>
      </c>
      <c r="L825" s="125">
        <v>116</v>
      </c>
      <c r="M825" s="95" t="s">
        <v>978</v>
      </c>
      <c r="N825" s="125">
        <v>81</v>
      </c>
    </row>
    <row r="826" spans="1:14" x14ac:dyDescent="0.25">
      <c r="A826" s="92" t="s">
        <v>1568</v>
      </c>
      <c r="B826" s="109" t="s">
        <v>1569</v>
      </c>
      <c r="C826" s="110">
        <v>3.5</v>
      </c>
      <c r="D826" s="135">
        <v>0.42</v>
      </c>
      <c r="E826" s="92" t="s">
        <v>1570</v>
      </c>
      <c r="F826" s="124">
        <v>1800</v>
      </c>
      <c r="G826" s="92" t="s">
        <v>1571</v>
      </c>
      <c r="H826" s="123">
        <v>491</v>
      </c>
      <c r="I826" s="92" t="s">
        <v>1572</v>
      </c>
      <c r="J826" s="123">
        <v>822</v>
      </c>
      <c r="K826" s="92" t="s">
        <v>1573</v>
      </c>
      <c r="L826" s="123">
        <v>93</v>
      </c>
      <c r="M826" s="92" t="s">
        <v>1574</v>
      </c>
      <c r="N826" s="123">
        <v>68</v>
      </c>
    </row>
    <row r="827" spans="1:14" x14ac:dyDescent="0.25">
      <c r="A827" s="95" t="s">
        <v>1575</v>
      </c>
      <c r="B827" s="111" t="s">
        <v>1576</v>
      </c>
      <c r="C827" s="106">
        <v>20.8</v>
      </c>
      <c r="D827" s="111" t="s">
        <v>1577</v>
      </c>
      <c r="E827" s="95" t="s">
        <v>1103</v>
      </c>
      <c r="F827" s="126">
        <v>9710</v>
      </c>
      <c r="G827" s="95" t="s">
        <v>1578</v>
      </c>
      <c r="H827" s="126">
        <v>4240</v>
      </c>
      <c r="I827" s="95" t="s">
        <v>1434</v>
      </c>
      <c r="J827" s="126">
        <v>8820</v>
      </c>
      <c r="K827" s="95" t="s">
        <v>1579</v>
      </c>
      <c r="L827" s="126">
        <v>3400</v>
      </c>
      <c r="M827" s="95" t="s">
        <v>1580</v>
      </c>
      <c r="N827" s="125">
        <v>912</v>
      </c>
    </row>
    <row r="828" spans="1:14" x14ac:dyDescent="0.25">
      <c r="A828" s="92" t="s">
        <v>1581</v>
      </c>
      <c r="B828" s="109" t="s">
        <v>1582</v>
      </c>
      <c r="C828" s="103">
        <v>10.8</v>
      </c>
      <c r="D828" s="135">
        <v>0.45</v>
      </c>
      <c r="E828" s="92" t="s">
        <v>1583</v>
      </c>
      <c r="F828" s="124">
        <v>5550</v>
      </c>
      <c r="G828" s="92" t="s">
        <v>1584</v>
      </c>
      <c r="H828" s="124">
        <v>1790</v>
      </c>
      <c r="I828" s="92" t="s">
        <v>1585</v>
      </c>
      <c r="J828" s="124">
        <v>4280</v>
      </c>
      <c r="K828" s="92" t="s">
        <v>1586</v>
      </c>
      <c r="L828" s="123">
        <v>753</v>
      </c>
      <c r="M828" s="92" t="s">
        <v>1587</v>
      </c>
      <c r="N828" s="123">
        <v>260</v>
      </c>
    </row>
    <row r="829" spans="1:14" x14ac:dyDescent="0.25">
      <c r="A829" s="95" t="s">
        <v>1588</v>
      </c>
      <c r="B829" s="111" t="s">
        <v>1589</v>
      </c>
      <c r="C829" s="115">
        <v>7.5</v>
      </c>
      <c r="D829" s="136">
        <v>0.36</v>
      </c>
      <c r="E829" s="95" t="s">
        <v>1590</v>
      </c>
      <c r="F829" s="126">
        <v>3350</v>
      </c>
      <c r="G829" s="95" t="s">
        <v>1591</v>
      </c>
      <c r="H829" s="125">
        <v>979</v>
      </c>
      <c r="I829" s="95" t="s">
        <v>1105</v>
      </c>
      <c r="J829" s="126">
        <v>2240</v>
      </c>
      <c r="K829" s="95" t="s">
        <v>1592</v>
      </c>
      <c r="L829" s="125">
        <v>273</v>
      </c>
      <c r="M829" s="95" t="s">
        <v>1593</v>
      </c>
      <c r="N829" s="125">
        <v>138</v>
      </c>
    </row>
    <row r="830" spans="1:14" x14ac:dyDescent="0.25">
      <c r="A830" s="92" t="s">
        <v>1594</v>
      </c>
      <c r="B830" s="109" t="s">
        <v>1595</v>
      </c>
      <c r="C830" s="110">
        <v>4.9000000000000004</v>
      </c>
      <c r="D830" s="135">
        <v>0.33</v>
      </c>
      <c r="E830" s="92" t="s">
        <v>1596</v>
      </c>
      <c r="F830" s="124">
        <v>2360</v>
      </c>
      <c r="G830" s="92" t="s">
        <v>1597</v>
      </c>
      <c r="H830" s="123">
        <v>654</v>
      </c>
      <c r="I830" s="92" t="s">
        <v>1598</v>
      </c>
      <c r="J830" s="124">
        <v>1280</v>
      </c>
      <c r="K830" s="92" t="s">
        <v>1599</v>
      </c>
      <c r="L830" s="123">
        <v>136</v>
      </c>
      <c r="M830" s="92" t="s">
        <v>1600</v>
      </c>
      <c r="N830" s="123">
        <v>91</v>
      </c>
    </row>
    <row r="831" spans="1:14" x14ac:dyDescent="0.25">
      <c r="A831" s="95" t="s">
        <v>1601</v>
      </c>
      <c r="B831" s="111" t="s">
        <v>1602</v>
      </c>
      <c r="C831" s="115">
        <v>6.6</v>
      </c>
      <c r="D831" s="136">
        <v>0.31</v>
      </c>
      <c r="E831" s="95" t="s">
        <v>1603</v>
      </c>
      <c r="F831" s="126">
        <v>2900</v>
      </c>
      <c r="G831" s="95" t="s">
        <v>1604</v>
      </c>
      <c r="H831" s="125">
        <v>828</v>
      </c>
      <c r="I831" s="95" t="s">
        <v>1605</v>
      </c>
      <c r="J831" s="126">
        <v>1820</v>
      </c>
      <c r="K831" s="95" t="s">
        <v>1606</v>
      </c>
      <c r="L831" s="125">
        <v>206</v>
      </c>
      <c r="M831" s="95" t="s">
        <v>1607</v>
      </c>
      <c r="N831" s="125">
        <v>116</v>
      </c>
    </row>
    <row r="832" spans="1:14" x14ac:dyDescent="0.25">
      <c r="A832" s="92" t="s">
        <v>1608</v>
      </c>
      <c r="B832" s="109" t="s">
        <v>1609</v>
      </c>
      <c r="C832" s="110">
        <v>5.5</v>
      </c>
      <c r="D832" s="135">
        <v>0.36</v>
      </c>
      <c r="E832" s="92" t="s">
        <v>1610</v>
      </c>
      <c r="F832" s="124">
        <v>2910</v>
      </c>
      <c r="G832" s="92" t="s">
        <v>1611</v>
      </c>
      <c r="H832" s="123">
        <v>812</v>
      </c>
      <c r="I832" s="92" t="s">
        <v>1612</v>
      </c>
      <c r="J832" s="124">
        <v>1670</v>
      </c>
      <c r="K832" s="92" t="s">
        <v>1066</v>
      </c>
      <c r="L832" s="123">
        <v>179</v>
      </c>
      <c r="M832" s="92" t="s">
        <v>1613</v>
      </c>
      <c r="N832" s="123">
        <v>114</v>
      </c>
    </row>
    <row r="833" spans="1:14" x14ac:dyDescent="0.25">
      <c r="A833" s="95" t="s">
        <v>1614</v>
      </c>
      <c r="B833" s="111" t="s">
        <v>1615</v>
      </c>
      <c r="C833" s="115">
        <v>0.3</v>
      </c>
      <c r="D833" s="136">
        <v>0.14000000000000001</v>
      </c>
      <c r="E833" s="95" t="s">
        <v>1616</v>
      </c>
      <c r="F833" s="125">
        <v>69</v>
      </c>
      <c r="G833" s="95" t="s">
        <v>1616</v>
      </c>
      <c r="H833" s="125">
        <v>19</v>
      </c>
      <c r="I833" s="95" t="s">
        <v>1617</v>
      </c>
      <c r="J833" s="125">
        <v>21</v>
      </c>
      <c r="K833" s="95" t="s">
        <v>1618</v>
      </c>
      <c r="L833" s="125">
        <v>3</v>
      </c>
      <c r="M833" s="95" t="s">
        <v>1619</v>
      </c>
      <c r="N833" s="125">
        <v>3</v>
      </c>
    </row>
    <row r="834" spans="1:14" x14ac:dyDescent="0.25">
      <c r="A834" s="92" t="s">
        <v>1620</v>
      </c>
      <c r="B834" s="109" t="s">
        <v>1621</v>
      </c>
      <c r="C834" s="110">
        <v>2.5</v>
      </c>
      <c r="D834" s="135">
        <v>0.26</v>
      </c>
      <c r="E834" s="92" t="s">
        <v>1622</v>
      </c>
      <c r="F834" s="124">
        <v>1110</v>
      </c>
      <c r="G834" s="92" t="s">
        <v>1622</v>
      </c>
      <c r="H834" s="123">
        <v>301</v>
      </c>
      <c r="I834" s="92" t="s">
        <v>1623</v>
      </c>
      <c r="J834" s="123">
        <v>438</v>
      </c>
      <c r="K834" s="92" t="s">
        <v>1624</v>
      </c>
      <c r="L834" s="123">
        <v>54</v>
      </c>
      <c r="M834" s="92" t="s">
        <v>1625</v>
      </c>
      <c r="N834" s="123">
        <v>42</v>
      </c>
    </row>
    <row r="835" spans="1:14" x14ac:dyDescent="0.25">
      <c r="A835" s="95" t="s">
        <v>1626</v>
      </c>
      <c r="B835" s="111" t="s">
        <v>1627</v>
      </c>
      <c r="C835" s="95" t="s">
        <v>1628</v>
      </c>
      <c r="D835" s="136">
        <v>0.04</v>
      </c>
      <c r="E835" s="95" t="s">
        <v>1629</v>
      </c>
      <c r="F835" s="125">
        <v>5</v>
      </c>
      <c r="G835" s="95" t="s">
        <v>1629</v>
      </c>
      <c r="H835" s="125">
        <v>1</v>
      </c>
      <c r="I835" s="95" t="s">
        <v>1630</v>
      </c>
      <c r="J835" s="125">
        <v>1</v>
      </c>
      <c r="K835" s="95" t="s">
        <v>1631</v>
      </c>
      <c r="L835" s="127" t="s">
        <v>1098</v>
      </c>
      <c r="M835" s="95" t="s">
        <v>1632</v>
      </c>
      <c r="N835" s="127" t="s">
        <v>1098</v>
      </c>
    </row>
    <row r="836" spans="1:14" x14ac:dyDescent="0.25">
      <c r="A836" s="92" t="s">
        <v>1633</v>
      </c>
      <c r="B836" s="109" t="s">
        <v>1634</v>
      </c>
      <c r="C836" s="110">
        <v>0.4</v>
      </c>
      <c r="D836" s="135">
        <v>0.13</v>
      </c>
      <c r="E836" s="92" t="s">
        <v>1360</v>
      </c>
      <c r="F836" s="123">
        <v>108</v>
      </c>
      <c r="G836" s="92" t="s">
        <v>1360</v>
      </c>
      <c r="H836" s="123">
        <v>29</v>
      </c>
      <c r="I836" s="92" t="s">
        <v>1635</v>
      </c>
      <c r="J836" s="123">
        <v>33</v>
      </c>
      <c r="K836" s="92" t="s">
        <v>1636</v>
      </c>
      <c r="L836" s="123">
        <v>5</v>
      </c>
      <c r="M836" s="92" t="s">
        <v>1637</v>
      </c>
      <c r="N836" s="123">
        <v>4</v>
      </c>
    </row>
    <row r="837" spans="1:14" x14ac:dyDescent="0.25">
      <c r="A837" s="95" t="s">
        <v>1638</v>
      </c>
      <c r="B837" s="111" t="s">
        <v>1639</v>
      </c>
      <c r="C837" s="95" t="s">
        <v>1640</v>
      </c>
      <c r="D837" s="136">
        <v>0.02</v>
      </c>
      <c r="E837" s="95" t="s">
        <v>1641</v>
      </c>
      <c r="F837" s="125">
        <v>1</v>
      </c>
      <c r="G837" s="95" t="s">
        <v>1641</v>
      </c>
      <c r="H837" s="127" t="s">
        <v>1098</v>
      </c>
      <c r="I837" s="95" t="s">
        <v>1642</v>
      </c>
      <c r="J837" s="127" t="s">
        <v>1098</v>
      </c>
      <c r="K837" s="95" t="s">
        <v>1643</v>
      </c>
      <c r="L837" s="127" t="s">
        <v>1098</v>
      </c>
      <c r="M837" s="95" t="s">
        <v>1240</v>
      </c>
      <c r="N837" s="127" t="s">
        <v>1098</v>
      </c>
    </row>
    <row r="838" spans="1:14" x14ac:dyDescent="0.25">
      <c r="A838" s="92" t="s">
        <v>1644</v>
      </c>
      <c r="B838" s="109" t="s">
        <v>1645</v>
      </c>
      <c r="C838" s="103">
        <v>22.5</v>
      </c>
      <c r="D838" s="135">
        <v>0.53</v>
      </c>
      <c r="E838" s="92" t="s">
        <v>1646</v>
      </c>
      <c r="F838" s="124">
        <v>6720</v>
      </c>
      <c r="G838" s="92" t="s">
        <v>1647</v>
      </c>
      <c r="H838" s="124">
        <v>3070</v>
      </c>
      <c r="I838" s="92" t="s">
        <v>1648</v>
      </c>
      <c r="J838" s="124">
        <v>6180</v>
      </c>
      <c r="K838" s="92" t="s">
        <v>1649</v>
      </c>
      <c r="L838" s="124">
        <v>2580</v>
      </c>
      <c r="M838" s="92" t="s">
        <v>1650</v>
      </c>
      <c r="N838" s="123">
        <v>718</v>
      </c>
    </row>
    <row r="839" spans="1:14" x14ac:dyDescent="0.25">
      <c r="A839" s="117" t="s">
        <v>1651</v>
      </c>
      <c r="B839" s="116" t="s">
        <v>1652</v>
      </c>
      <c r="C839" s="154">
        <v>21.2</v>
      </c>
      <c r="D839" s="137">
        <v>0.44</v>
      </c>
      <c r="E839" s="117" t="s">
        <v>1653</v>
      </c>
      <c r="F839" s="149">
        <v>5940</v>
      </c>
      <c r="G839" s="117" t="s">
        <v>1654</v>
      </c>
      <c r="H839" s="149">
        <v>2620</v>
      </c>
      <c r="I839" s="117" t="s">
        <v>1655</v>
      </c>
      <c r="J839" s="149">
        <v>5410</v>
      </c>
      <c r="K839" s="117" t="s">
        <v>1656</v>
      </c>
      <c r="L839" s="149">
        <v>2130</v>
      </c>
      <c r="M839" s="117" t="s">
        <v>1657</v>
      </c>
      <c r="N839" s="155">
        <v>575</v>
      </c>
    </row>
    <row r="840" spans="1:14" x14ac:dyDescent="0.25">
      <c r="A840" s="88" t="s">
        <v>1658</v>
      </c>
      <c r="B840" s="131" t="s">
        <v>1659</v>
      </c>
      <c r="C840" s="101">
        <v>7.5</v>
      </c>
      <c r="D840" s="132">
        <v>0.44</v>
      </c>
      <c r="E840" s="88" t="s">
        <v>1660</v>
      </c>
      <c r="F840" s="152">
        <v>3180</v>
      </c>
      <c r="G840" s="88" t="s">
        <v>1661</v>
      </c>
      <c r="H840" s="133">
        <v>929</v>
      </c>
      <c r="I840" s="88" t="s">
        <v>1662</v>
      </c>
      <c r="J840" s="152">
        <v>2120</v>
      </c>
      <c r="K840" s="88" t="s">
        <v>1663</v>
      </c>
      <c r="L840" s="133">
        <v>259</v>
      </c>
      <c r="M840" s="88" t="s">
        <v>1664</v>
      </c>
      <c r="N840" s="133">
        <v>131</v>
      </c>
    </row>
    <row r="841" spans="1:14" x14ac:dyDescent="0.25">
      <c r="A841" s="92" t="s">
        <v>1665</v>
      </c>
      <c r="B841" s="109" t="s">
        <v>1666</v>
      </c>
      <c r="C841" s="110">
        <v>2.2000000000000002</v>
      </c>
      <c r="D841" s="135">
        <v>0.32</v>
      </c>
      <c r="E841" s="92" t="s">
        <v>1667</v>
      </c>
      <c r="F841" s="123">
        <v>795</v>
      </c>
      <c r="G841" s="92" t="s">
        <v>1667</v>
      </c>
      <c r="H841" s="123">
        <v>216</v>
      </c>
      <c r="I841" s="92" t="s">
        <v>1668</v>
      </c>
      <c r="J841" s="123">
        <v>302</v>
      </c>
      <c r="K841" s="92" t="s">
        <v>1669</v>
      </c>
      <c r="L841" s="123">
        <v>38</v>
      </c>
      <c r="M841" s="92" t="s">
        <v>1670</v>
      </c>
      <c r="N841" s="123">
        <v>30</v>
      </c>
    </row>
    <row r="842" spans="1:14" x14ac:dyDescent="0.25">
      <c r="A842" s="95" t="s">
        <v>1671</v>
      </c>
      <c r="B842" s="111" t="s">
        <v>1672</v>
      </c>
      <c r="C842" s="115">
        <v>5</v>
      </c>
      <c r="D842" s="136">
        <v>0.35</v>
      </c>
      <c r="E842" s="95" t="s">
        <v>1673</v>
      </c>
      <c r="F842" s="126">
        <v>1910</v>
      </c>
      <c r="G842" s="95" t="s">
        <v>1674</v>
      </c>
      <c r="H842" s="125">
        <v>530</v>
      </c>
      <c r="I842" s="95" t="s">
        <v>1675</v>
      </c>
      <c r="J842" s="126">
        <v>1050</v>
      </c>
      <c r="K842" s="95" t="s">
        <v>1676</v>
      </c>
      <c r="L842" s="125">
        <v>111</v>
      </c>
      <c r="M842" s="95" t="s">
        <v>1677</v>
      </c>
      <c r="N842" s="125">
        <v>74</v>
      </c>
    </row>
    <row r="843" spans="1:14" x14ac:dyDescent="0.25">
      <c r="A843" s="92" t="s">
        <v>1678</v>
      </c>
      <c r="B843" s="109" t="s">
        <v>1679</v>
      </c>
      <c r="C843" s="110">
        <v>6.6</v>
      </c>
      <c r="D843" s="135">
        <v>0.42</v>
      </c>
      <c r="E843" s="92" t="s">
        <v>1611</v>
      </c>
      <c r="F843" s="124">
        <v>2990</v>
      </c>
      <c r="G843" s="92" t="s">
        <v>1680</v>
      </c>
      <c r="H843" s="123">
        <v>854</v>
      </c>
      <c r="I843" s="92" t="s">
        <v>1681</v>
      </c>
      <c r="J843" s="124">
        <v>1880</v>
      </c>
      <c r="K843" s="92" t="s">
        <v>945</v>
      </c>
      <c r="L843" s="123">
        <v>212</v>
      </c>
      <c r="M843" s="92" t="s">
        <v>1682</v>
      </c>
      <c r="N843" s="123">
        <v>120</v>
      </c>
    </row>
    <row r="844" spans="1:14" x14ac:dyDescent="0.25">
      <c r="A844" s="95" t="s">
        <v>1683</v>
      </c>
      <c r="B844" s="111" t="s">
        <v>1684</v>
      </c>
      <c r="C844" s="115">
        <v>6</v>
      </c>
      <c r="D844" s="111" t="s">
        <v>1685</v>
      </c>
      <c r="E844" s="95" t="s">
        <v>1686</v>
      </c>
      <c r="F844" s="126">
        <v>3150</v>
      </c>
      <c r="G844" s="95" t="s">
        <v>1687</v>
      </c>
      <c r="H844" s="125">
        <v>889</v>
      </c>
      <c r="I844" s="95" t="s">
        <v>1194</v>
      </c>
      <c r="J844" s="126">
        <v>1900</v>
      </c>
      <c r="K844" s="95" t="s">
        <v>1606</v>
      </c>
      <c r="L844" s="125">
        <v>206</v>
      </c>
      <c r="M844" s="95" t="s">
        <v>1688</v>
      </c>
      <c r="N844" s="125">
        <v>124</v>
      </c>
    </row>
    <row r="845" spans="1:14" x14ac:dyDescent="0.25">
      <c r="A845" s="92" t="s">
        <v>1689</v>
      </c>
      <c r="B845" s="109" t="s">
        <v>1690</v>
      </c>
      <c r="C845" s="110">
        <v>3.7</v>
      </c>
      <c r="D845" s="135">
        <v>0.32</v>
      </c>
      <c r="E845" s="92" t="s">
        <v>1691</v>
      </c>
      <c r="F845" s="124">
        <v>1330</v>
      </c>
      <c r="G845" s="92" t="s">
        <v>1692</v>
      </c>
      <c r="H845" s="123">
        <v>363</v>
      </c>
      <c r="I845" s="92" t="s">
        <v>991</v>
      </c>
      <c r="J845" s="123">
        <v>624</v>
      </c>
      <c r="K845" s="92" t="s">
        <v>1693</v>
      </c>
      <c r="L845" s="123">
        <v>69</v>
      </c>
      <c r="M845" s="92" t="s">
        <v>1694</v>
      </c>
      <c r="N845" s="123">
        <v>51</v>
      </c>
    </row>
    <row r="846" spans="1:14" x14ac:dyDescent="0.25">
      <c r="A846" s="95" t="s">
        <v>1695</v>
      </c>
      <c r="B846" s="111" t="s">
        <v>1696</v>
      </c>
      <c r="C846" s="115">
        <v>3.8</v>
      </c>
      <c r="D846" s="136">
        <v>0.3</v>
      </c>
      <c r="E846" s="95" t="s">
        <v>1697</v>
      </c>
      <c r="F846" s="126">
        <v>1410</v>
      </c>
      <c r="G846" s="95" t="s">
        <v>1698</v>
      </c>
      <c r="H846" s="125">
        <v>387</v>
      </c>
      <c r="I846" s="95" t="s">
        <v>1699</v>
      </c>
      <c r="J846" s="125">
        <v>673</v>
      </c>
      <c r="K846" s="95" t="s">
        <v>1700</v>
      </c>
      <c r="L846" s="125">
        <v>74</v>
      </c>
      <c r="M846" s="95" t="s">
        <v>1701</v>
      </c>
      <c r="N846" s="125">
        <v>54</v>
      </c>
    </row>
    <row r="847" spans="1:14" ht="18" x14ac:dyDescent="0.25">
      <c r="A847" s="92" t="s">
        <v>1702</v>
      </c>
      <c r="B847" s="109" t="s">
        <v>1703</v>
      </c>
      <c r="C847" s="109" t="s">
        <v>1704</v>
      </c>
      <c r="D847" s="135">
        <v>0.17</v>
      </c>
      <c r="E847" s="92" t="s">
        <v>1705</v>
      </c>
      <c r="F847" s="123">
        <v>62</v>
      </c>
      <c r="G847" s="92" t="s">
        <v>1705</v>
      </c>
      <c r="H847" s="123">
        <v>17</v>
      </c>
      <c r="I847" s="92" t="s">
        <v>1706</v>
      </c>
      <c r="J847" s="123">
        <v>18</v>
      </c>
      <c r="K847" s="92" t="s">
        <v>1707</v>
      </c>
      <c r="L847" s="123">
        <v>3</v>
      </c>
      <c r="M847" s="92" t="s">
        <v>1708</v>
      </c>
      <c r="N847" s="123">
        <v>2</v>
      </c>
    </row>
    <row r="848" spans="1:14" ht="15.75" x14ac:dyDescent="0.25">
      <c r="A848" s="95" t="s">
        <v>1709</v>
      </c>
      <c r="B848" s="111" t="s">
        <v>1710</v>
      </c>
      <c r="C848" s="115">
        <v>5.7</v>
      </c>
      <c r="D848" s="136">
        <v>0.37</v>
      </c>
      <c r="E848" s="95" t="s">
        <v>1711</v>
      </c>
      <c r="F848" s="126">
        <v>2560</v>
      </c>
      <c r="G848" s="95" t="s">
        <v>1712</v>
      </c>
      <c r="H848" s="125">
        <v>719</v>
      </c>
      <c r="I848" s="95" t="s">
        <v>1713</v>
      </c>
      <c r="J848" s="126">
        <v>1500</v>
      </c>
      <c r="K848" s="95" t="s">
        <v>1714</v>
      </c>
      <c r="L848" s="125">
        <v>162</v>
      </c>
      <c r="M848" s="95" t="s">
        <v>1715</v>
      </c>
      <c r="N848" s="125">
        <v>101</v>
      </c>
    </row>
    <row r="849" spans="1:14" ht="15.75" x14ac:dyDescent="0.25">
      <c r="A849" s="92" t="s">
        <v>1716</v>
      </c>
      <c r="B849" s="109" t="s">
        <v>1717</v>
      </c>
      <c r="C849" s="110">
        <v>3.5</v>
      </c>
      <c r="D849" s="135">
        <v>0.38</v>
      </c>
      <c r="E849" s="92" t="s">
        <v>1718</v>
      </c>
      <c r="F849" s="124">
        <v>1640</v>
      </c>
      <c r="G849" s="92" t="s">
        <v>1719</v>
      </c>
      <c r="H849" s="123">
        <v>446</v>
      </c>
      <c r="I849" s="92" t="s">
        <v>1720</v>
      </c>
      <c r="J849" s="123">
        <v>747</v>
      </c>
      <c r="K849" s="92" t="s">
        <v>1721</v>
      </c>
      <c r="L849" s="123">
        <v>84</v>
      </c>
      <c r="M849" s="92" t="s">
        <v>1722</v>
      </c>
      <c r="N849" s="123">
        <v>62</v>
      </c>
    </row>
    <row r="850" spans="1:14" x14ac:dyDescent="0.25">
      <c r="A850" s="95" t="s">
        <v>1723</v>
      </c>
      <c r="B850" s="111" t="s">
        <v>1724</v>
      </c>
      <c r="C850" s="115">
        <v>3.8</v>
      </c>
      <c r="D850" s="136">
        <v>0.32</v>
      </c>
      <c r="E850" s="95" t="s">
        <v>1725</v>
      </c>
      <c r="F850" s="126">
        <v>1510</v>
      </c>
      <c r="G850" s="95" t="s">
        <v>1726</v>
      </c>
      <c r="H850" s="125">
        <v>413</v>
      </c>
      <c r="I850" s="95" t="s">
        <v>1727</v>
      </c>
      <c r="J850" s="125">
        <v>718</v>
      </c>
      <c r="K850" s="95" t="s">
        <v>1728</v>
      </c>
      <c r="L850" s="125">
        <v>79</v>
      </c>
      <c r="M850" s="95" t="s">
        <v>1729</v>
      </c>
      <c r="N850" s="125">
        <v>57</v>
      </c>
    </row>
    <row r="851" spans="1:14" x14ac:dyDescent="0.25">
      <c r="A851" s="92" t="s">
        <v>1730</v>
      </c>
      <c r="B851" s="109" t="s">
        <v>1731</v>
      </c>
      <c r="C851" s="92" t="s">
        <v>1732</v>
      </c>
      <c r="D851" s="135">
        <v>0.15</v>
      </c>
      <c r="E851" s="92" t="s">
        <v>1605</v>
      </c>
      <c r="F851" s="123">
        <v>50</v>
      </c>
      <c r="G851" s="92" t="s">
        <v>1605</v>
      </c>
      <c r="H851" s="123">
        <v>14</v>
      </c>
      <c r="I851" s="92" t="s">
        <v>1733</v>
      </c>
      <c r="J851" s="123">
        <v>15</v>
      </c>
      <c r="K851" s="92" t="s">
        <v>1734</v>
      </c>
      <c r="L851" s="123">
        <v>2</v>
      </c>
      <c r="M851" s="92" t="s">
        <v>1735</v>
      </c>
      <c r="N851" s="123">
        <v>2</v>
      </c>
    </row>
    <row r="852" spans="1:14" x14ac:dyDescent="0.25">
      <c r="A852" s="95" t="s">
        <v>1736</v>
      </c>
      <c r="B852" s="111" t="s">
        <v>1737</v>
      </c>
      <c r="C852" s="95" t="s">
        <v>1738</v>
      </c>
      <c r="D852" s="136">
        <v>0.05</v>
      </c>
      <c r="E852" s="95" t="s">
        <v>1739</v>
      </c>
      <c r="F852" s="125">
        <v>3</v>
      </c>
      <c r="G852" s="95" t="s">
        <v>1739</v>
      </c>
      <c r="H852" s="127" t="s">
        <v>1098</v>
      </c>
      <c r="I852" s="95" t="s">
        <v>1740</v>
      </c>
      <c r="J852" s="127" t="s">
        <v>1098</v>
      </c>
      <c r="K852" s="95" t="s">
        <v>1741</v>
      </c>
      <c r="L852" s="127" t="s">
        <v>1098</v>
      </c>
      <c r="M852" s="95" t="s">
        <v>1742</v>
      </c>
      <c r="N852" s="127" t="s">
        <v>1098</v>
      </c>
    </row>
    <row r="853" spans="1:14" x14ac:dyDescent="0.25">
      <c r="A853" s="92" t="s">
        <v>1743</v>
      </c>
      <c r="B853" s="109" t="s">
        <v>1744</v>
      </c>
      <c r="C853" s="110">
        <v>0.6</v>
      </c>
      <c r="D853" s="109" t="s">
        <v>1745</v>
      </c>
      <c r="E853" s="92" t="s">
        <v>1746</v>
      </c>
      <c r="F853" s="123">
        <v>215</v>
      </c>
      <c r="G853" s="92" t="s">
        <v>1746</v>
      </c>
      <c r="H853" s="123">
        <v>58</v>
      </c>
      <c r="I853" s="92" t="s">
        <v>1747</v>
      </c>
      <c r="J853" s="123">
        <v>66</v>
      </c>
      <c r="K853" s="92" t="s">
        <v>1748</v>
      </c>
      <c r="L853" s="123">
        <v>10</v>
      </c>
      <c r="M853" s="92" t="s">
        <v>1749</v>
      </c>
      <c r="N853" s="123">
        <v>8</v>
      </c>
    </row>
    <row r="854" spans="1:14" x14ac:dyDescent="0.25">
      <c r="A854" s="95" t="s">
        <v>1750</v>
      </c>
      <c r="B854" s="111" t="s">
        <v>1751</v>
      </c>
      <c r="C854" s="115">
        <v>5</v>
      </c>
      <c r="D854" s="136">
        <v>0.3</v>
      </c>
      <c r="E854" s="95" t="s">
        <v>1752</v>
      </c>
      <c r="F854" s="126">
        <v>2260</v>
      </c>
      <c r="G854" s="95" t="s">
        <v>1753</v>
      </c>
      <c r="H854" s="125">
        <v>627</v>
      </c>
      <c r="I854" s="95" t="s">
        <v>1754</v>
      </c>
      <c r="J854" s="126">
        <v>1240</v>
      </c>
      <c r="K854" s="95" t="s">
        <v>1755</v>
      </c>
      <c r="L854" s="125">
        <v>132</v>
      </c>
      <c r="M854" s="95" t="s">
        <v>1756</v>
      </c>
      <c r="N854" s="125">
        <v>88</v>
      </c>
    </row>
    <row r="855" spans="1:14" x14ac:dyDescent="0.25">
      <c r="A855" s="92" t="s">
        <v>1757</v>
      </c>
      <c r="B855" s="109" t="s">
        <v>1758</v>
      </c>
      <c r="C855" s="92" t="s">
        <v>1207</v>
      </c>
      <c r="D855" s="135">
        <v>0.01</v>
      </c>
      <c r="E855" s="92" t="s">
        <v>1759</v>
      </c>
      <c r="F855" s="128" t="s">
        <v>1098</v>
      </c>
      <c r="G855" s="92" t="s">
        <v>1759</v>
      </c>
      <c r="H855" s="128" t="s">
        <v>1098</v>
      </c>
      <c r="I855" s="92" t="s">
        <v>1760</v>
      </c>
      <c r="J855" s="128" t="s">
        <v>1098</v>
      </c>
      <c r="K855" s="92" t="s">
        <v>1761</v>
      </c>
      <c r="L855" s="128" t="s">
        <v>1098</v>
      </c>
      <c r="M855" s="92" t="s">
        <v>1762</v>
      </c>
      <c r="N855" s="128" t="s">
        <v>1098</v>
      </c>
    </row>
    <row r="856" spans="1:14" x14ac:dyDescent="0.25">
      <c r="A856" s="95" t="s">
        <v>1763</v>
      </c>
      <c r="B856" s="111" t="s">
        <v>1764</v>
      </c>
      <c r="C856" s="115">
        <v>0.3</v>
      </c>
      <c r="D856" s="136">
        <v>0.16</v>
      </c>
      <c r="E856" s="95" t="s">
        <v>1765</v>
      </c>
      <c r="F856" s="125">
        <v>47</v>
      </c>
      <c r="G856" s="95" t="s">
        <v>1765</v>
      </c>
      <c r="H856" s="125">
        <v>13</v>
      </c>
      <c r="I856" s="95" t="s">
        <v>1766</v>
      </c>
      <c r="J856" s="125">
        <v>14</v>
      </c>
      <c r="K856" s="95" t="s">
        <v>1767</v>
      </c>
      <c r="L856" s="125">
        <v>2</v>
      </c>
      <c r="M856" s="95" t="s">
        <v>1768</v>
      </c>
      <c r="N856" s="125">
        <v>2</v>
      </c>
    </row>
    <row r="857" spans="1:14" ht="18" x14ac:dyDescent="0.25">
      <c r="A857" s="92" t="s">
        <v>1769</v>
      </c>
      <c r="B857" s="109" t="s">
        <v>1770</v>
      </c>
      <c r="C857" s="103">
        <v>13.5</v>
      </c>
      <c r="D857" s="135">
        <v>1.02</v>
      </c>
      <c r="E857" s="92" t="s">
        <v>1771</v>
      </c>
      <c r="F857" s="124">
        <v>8010</v>
      </c>
      <c r="G857" s="92" t="s">
        <v>1772</v>
      </c>
      <c r="H857" s="124">
        <v>2820</v>
      </c>
      <c r="I857" s="92" t="s">
        <v>1496</v>
      </c>
      <c r="J857" s="124">
        <v>6600</v>
      </c>
      <c r="K857" s="92" t="s">
        <v>1773</v>
      </c>
      <c r="L857" s="124">
        <v>1530</v>
      </c>
      <c r="M857" s="92" t="s">
        <v>1774</v>
      </c>
      <c r="N857" s="123">
        <v>436</v>
      </c>
    </row>
    <row r="858" spans="1:14" x14ac:dyDescent="0.25">
      <c r="A858" s="95" t="s">
        <v>1775</v>
      </c>
      <c r="B858" s="111" t="s">
        <v>1776</v>
      </c>
      <c r="C858" s="115">
        <v>4.7</v>
      </c>
      <c r="D858" s="136">
        <v>0.36</v>
      </c>
      <c r="E858" s="95" t="s">
        <v>1777</v>
      </c>
      <c r="F858" s="126">
        <v>1530</v>
      </c>
      <c r="G858" s="95" t="s">
        <v>1778</v>
      </c>
      <c r="H858" s="125">
        <v>421</v>
      </c>
      <c r="I858" s="95" t="s">
        <v>1779</v>
      </c>
      <c r="J858" s="125">
        <v>809</v>
      </c>
      <c r="K858" s="95" t="s">
        <v>1780</v>
      </c>
      <c r="L858" s="125">
        <v>86</v>
      </c>
      <c r="M858" s="95" t="s">
        <v>1781</v>
      </c>
      <c r="N858" s="125">
        <v>59</v>
      </c>
    </row>
    <row r="859" spans="1:14" x14ac:dyDescent="0.25">
      <c r="A859" s="92" t="s">
        <v>1782</v>
      </c>
      <c r="B859" s="109" t="s">
        <v>1783</v>
      </c>
      <c r="C859" s="110">
        <v>4.7</v>
      </c>
      <c r="D859" s="135">
        <v>0.42</v>
      </c>
      <c r="E859" s="92" t="s">
        <v>1784</v>
      </c>
      <c r="F859" s="124">
        <v>1760</v>
      </c>
      <c r="G859" s="92" t="s">
        <v>1785</v>
      </c>
      <c r="H859" s="123">
        <v>486</v>
      </c>
      <c r="I859" s="92" t="s">
        <v>1786</v>
      </c>
      <c r="J859" s="123">
        <v>934</v>
      </c>
      <c r="K859" s="92" t="s">
        <v>1787</v>
      </c>
      <c r="L859" s="123">
        <v>99</v>
      </c>
      <c r="M859" s="92" t="s">
        <v>1788</v>
      </c>
      <c r="N859" s="123">
        <v>68</v>
      </c>
    </row>
    <row r="860" spans="1:14" x14ac:dyDescent="0.25">
      <c r="A860" s="95" t="s">
        <v>1789</v>
      </c>
      <c r="B860" s="111" t="s">
        <v>1790</v>
      </c>
      <c r="C860" s="115">
        <v>4.7</v>
      </c>
      <c r="D860" s="136">
        <v>0.35</v>
      </c>
      <c r="E860" s="95" t="s">
        <v>1791</v>
      </c>
      <c r="F860" s="126">
        <v>1480</v>
      </c>
      <c r="G860" s="95" t="s">
        <v>1792</v>
      </c>
      <c r="H860" s="125">
        <v>407</v>
      </c>
      <c r="I860" s="95" t="s">
        <v>1793</v>
      </c>
      <c r="J860" s="125">
        <v>783</v>
      </c>
      <c r="K860" s="95" t="s">
        <v>1794</v>
      </c>
      <c r="L860" s="125">
        <v>83</v>
      </c>
      <c r="M860" s="95" t="s">
        <v>1795</v>
      </c>
      <c r="N860" s="125">
        <v>57</v>
      </c>
    </row>
    <row r="861" spans="1:14" x14ac:dyDescent="0.25">
      <c r="A861" s="92" t="s">
        <v>1796</v>
      </c>
      <c r="B861" s="109" t="s">
        <v>1797</v>
      </c>
      <c r="C861" s="110">
        <v>0.8</v>
      </c>
      <c r="D861" s="135">
        <v>0.3</v>
      </c>
      <c r="E861" s="92" t="s">
        <v>1798</v>
      </c>
      <c r="F861" s="123">
        <v>209</v>
      </c>
      <c r="G861" s="92" t="s">
        <v>1798</v>
      </c>
      <c r="H861" s="123">
        <v>57</v>
      </c>
      <c r="I861" s="92" t="s">
        <v>1799</v>
      </c>
      <c r="J861" s="123">
        <v>66</v>
      </c>
      <c r="K861" s="92" t="s">
        <v>1800</v>
      </c>
      <c r="L861" s="123">
        <v>10</v>
      </c>
      <c r="M861" s="92" t="s">
        <v>1801</v>
      </c>
      <c r="N861" s="123">
        <v>8</v>
      </c>
    </row>
    <row r="862" spans="1:14" x14ac:dyDescent="0.25">
      <c r="A862" s="95" t="s">
        <v>1802</v>
      </c>
      <c r="B862" s="111" t="s">
        <v>1803</v>
      </c>
      <c r="C862" s="115">
        <v>0.8</v>
      </c>
      <c r="D862" s="111" t="s">
        <v>1804</v>
      </c>
      <c r="E862" s="95" t="s">
        <v>1805</v>
      </c>
      <c r="F862" s="125">
        <v>237</v>
      </c>
      <c r="G862" s="95" t="s">
        <v>1805</v>
      </c>
      <c r="H862" s="125">
        <v>65</v>
      </c>
      <c r="I862" s="95" t="s">
        <v>1794</v>
      </c>
      <c r="J862" s="125">
        <v>75</v>
      </c>
      <c r="K862" s="95" t="s">
        <v>1319</v>
      </c>
      <c r="L862" s="125">
        <v>11</v>
      </c>
      <c r="M862" s="95" t="s">
        <v>1806</v>
      </c>
      <c r="N862" s="125">
        <v>9</v>
      </c>
    </row>
    <row r="863" spans="1:14" x14ac:dyDescent="0.25">
      <c r="A863" s="92" t="s">
        <v>1807</v>
      </c>
      <c r="B863" s="109" t="s">
        <v>1808</v>
      </c>
      <c r="C863" s="110">
        <v>0.8</v>
      </c>
      <c r="D863" s="135">
        <v>0.24</v>
      </c>
      <c r="E863" s="92" t="s">
        <v>1809</v>
      </c>
      <c r="F863" s="123">
        <v>163</v>
      </c>
      <c r="G863" s="92" t="s">
        <v>1809</v>
      </c>
      <c r="H863" s="123">
        <v>44</v>
      </c>
      <c r="I863" s="92" t="s">
        <v>1810</v>
      </c>
      <c r="J863" s="123">
        <v>52</v>
      </c>
      <c r="K863" s="92" t="s">
        <v>1811</v>
      </c>
      <c r="L863" s="123">
        <v>8</v>
      </c>
      <c r="M863" s="92" t="s">
        <v>1812</v>
      </c>
      <c r="N863" s="123">
        <v>6</v>
      </c>
    </row>
    <row r="864" spans="1:14" x14ac:dyDescent="0.25">
      <c r="A864" s="95" t="s">
        <v>1813</v>
      </c>
      <c r="B864" s="111" t="s">
        <v>1814</v>
      </c>
      <c r="C864" s="106">
        <v>25</v>
      </c>
      <c r="D864" s="136">
        <v>0.65</v>
      </c>
      <c r="E864" s="95" t="s">
        <v>1815</v>
      </c>
      <c r="F864" s="145">
        <v>11000</v>
      </c>
      <c r="G864" s="95" t="s">
        <v>1816</v>
      </c>
      <c r="H864" s="126">
        <v>5350</v>
      </c>
      <c r="I864" s="95" t="s">
        <v>1817</v>
      </c>
      <c r="J864" s="145">
        <v>10300</v>
      </c>
      <c r="K864" s="95" t="s">
        <v>1188</v>
      </c>
      <c r="L864" s="126">
        <v>4770</v>
      </c>
      <c r="M864" s="95" t="s">
        <v>1818</v>
      </c>
      <c r="N864" s="125">
        <v>1420</v>
      </c>
    </row>
    <row r="865" spans="1:14" ht="18" x14ac:dyDescent="0.25">
      <c r="A865" s="92" t="s">
        <v>1819</v>
      </c>
      <c r="B865" s="109" t="s">
        <v>1820</v>
      </c>
      <c r="C865" s="103">
        <v>12.9</v>
      </c>
      <c r="D865" s="135">
        <v>0.86</v>
      </c>
      <c r="E865" s="92" t="s">
        <v>1821</v>
      </c>
      <c r="F865" s="124">
        <v>8430</v>
      </c>
      <c r="G865" s="92" t="s">
        <v>1822</v>
      </c>
      <c r="H865" s="124">
        <v>2910</v>
      </c>
      <c r="I865" s="92" t="s">
        <v>1464</v>
      </c>
      <c r="J865" s="124">
        <v>6860</v>
      </c>
      <c r="K865" s="92" t="s">
        <v>1823</v>
      </c>
      <c r="L865" s="124">
        <v>1500</v>
      </c>
      <c r="M865" s="92" t="s">
        <v>1824</v>
      </c>
      <c r="N865" s="123">
        <v>442</v>
      </c>
    </row>
    <row r="866" spans="1:14" x14ac:dyDescent="0.25">
      <c r="A866" s="95" t="s">
        <v>1825</v>
      </c>
      <c r="B866" s="111" t="s">
        <v>1826</v>
      </c>
      <c r="C866" s="115">
        <v>1.9</v>
      </c>
      <c r="D866" s="136">
        <v>0.26</v>
      </c>
      <c r="E866" s="95" t="s">
        <v>1827</v>
      </c>
      <c r="F866" s="125">
        <v>668</v>
      </c>
      <c r="G866" s="95" t="s">
        <v>1827</v>
      </c>
      <c r="H866" s="125">
        <v>182</v>
      </c>
      <c r="I866" s="95" t="s">
        <v>1391</v>
      </c>
      <c r="J866" s="125">
        <v>243</v>
      </c>
      <c r="K866" s="95" t="s">
        <v>1828</v>
      </c>
      <c r="L866" s="125">
        <v>32</v>
      </c>
      <c r="M866" s="95" t="s">
        <v>1011</v>
      </c>
      <c r="N866" s="125">
        <v>25</v>
      </c>
    </row>
    <row r="867" spans="1:14" ht="18" x14ac:dyDescent="0.25">
      <c r="A867" s="92" t="s">
        <v>1829</v>
      </c>
      <c r="B867" s="109" t="s">
        <v>1830</v>
      </c>
      <c r="C867" s="103">
        <v>12.9</v>
      </c>
      <c r="D867" s="109" t="s">
        <v>1831</v>
      </c>
      <c r="E867" s="92" t="s">
        <v>1832</v>
      </c>
      <c r="F867" s="124">
        <v>7900</v>
      </c>
      <c r="G867" s="92" t="s">
        <v>1833</v>
      </c>
      <c r="H867" s="124">
        <v>2730</v>
      </c>
      <c r="I867" s="92" t="s">
        <v>1422</v>
      </c>
      <c r="J867" s="124">
        <v>6430</v>
      </c>
      <c r="K867" s="92" t="s">
        <v>1834</v>
      </c>
      <c r="L867" s="124">
        <v>1410</v>
      </c>
      <c r="M867" s="92" t="s">
        <v>1835</v>
      </c>
      <c r="N867" s="123">
        <v>415</v>
      </c>
    </row>
    <row r="868" spans="1:14" ht="18" x14ac:dyDescent="0.25">
      <c r="A868" s="95" t="s">
        <v>1836</v>
      </c>
      <c r="B868" s="111" t="s">
        <v>1837</v>
      </c>
      <c r="C868" s="106">
        <v>12.9</v>
      </c>
      <c r="D868" s="111" t="s">
        <v>1838</v>
      </c>
      <c r="E868" s="95" t="s">
        <v>1839</v>
      </c>
      <c r="F868" s="126">
        <v>8270</v>
      </c>
      <c r="G868" s="95" t="s">
        <v>1840</v>
      </c>
      <c r="H868" s="126">
        <v>2850</v>
      </c>
      <c r="I868" s="95" t="s">
        <v>925</v>
      </c>
      <c r="J868" s="126">
        <v>6730</v>
      </c>
      <c r="K868" s="95" t="s">
        <v>1841</v>
      </c>
      <c r="L868" s="126">
        <v>1480</v>
      </c>
      <c r="M868" s="95" t="s">
        <v>1842</v>
      </c>
      <c r="N868" s="125">
        <v>434</v>
      </c>
    </row>
    <row r="869" spans="1:14" ht="18" x14ac:dyDescent="0.25">
      <c r="A869" s="92" t="s">
        <v>1843</v>
      </c>
      <c r="B869" s="109" t="s">
        <v>1844</v>
      </c>
      <c r="C869" s="103">
        <v>25</v>
      </c>
      <c r="D869" s="109" t="s">
        <v>1845</v>
      </c>
      <c r="E869" s="92" t="s">
        <v>1846</v>
      </c>
      <c r="F869" s="144">
        <v>10900</v>
      </c>
      <c r="G869" s="92" t="s">
        <v>1847</v>
      </c>
      <c r="H869" s="124">
        <v>5300</v>
      </c>
      <c r="I869" s="92" t="s">
        <v>1848</v>
      </c>
      <c r="J869" s="144">
        <v>10200</v>
      </c>
      <c r="K869" s="92" t="s">
        <v>1849</v>
      </c>
      <c r="L869" s="124">
        <v>4730</v>
      </c>
      <c r="M869" s="92" t="s">
        <v>1850</v>
      </c>
      <c r="N869" s="123">
        <v>1400</v>
      </c>
    </row>
    <row r="870" spans="1:14" ht="18" x14ac:dyDescent="0.25">
      <c r="A870" s="117" t="s">
        <v>1851</v>
      </c>
      <c r="B870" s="116" t="s">
        <v>1852</v>
      </c>
      <c r="C870" s="154">
        <v>13.5</v>
      </c>
      <c r="D870" s="116" t="s">
        <v>1853</v>
      </c>
      <c r="E870" s="117" t="s">
        <v>1854</v>
      </c>
      <c r="F870" s="150">
        <v>11100</v>
      </c>
      <c r="G870" s="117" t="s">
        <v>1855</v>
      </c>
      <c r="H870" s="149">
        <v>3890</v>
      </c>
      <c r="I870" s="117" t="s">
        <v>1856</v>
      </c>
      <c r="J870" s="149">
        <v>9110</v>
      </c>
      <c r="K870" s="117" t="s">
        <v>1656</v>
      </c>
      <c r="L870" s="149">
        <v>2120</v>
      </c>
      <c r="M870" s="117" t="s">
        <v>1857</v>
      </c>
      <c r="N870" s="155">
        <v>602</v>
      </c>
    </row>
    <row r="871" spans="1:14" ht="18" x14ac:dyDescent="0.25">
      <c r="A871" s="88" t="s">
        <v>1858</v>
      </c>
      <c r="B871" s="131" t="s">
        <v>1859</v>
      </c>
      <c r="C871" s="121">
        <v>25</v>
      </c>
      <c r="D871" s="131" t="s">
        <v>1860</v>
      </c>
      <c r="E871" s="88" t="s">
        <v>1861</v>
      </c>
      <c r="F871" s="122">
        <v>15100</v>
      </c>
      <c r="G871" s="88" t="s">
        <v>1862</v>
      </c>
      <c r="H871" s="152">
        <v>7330</v>
      </c>
      <c r="I871" s="88" t="s">
        <v>1863</v>
      </c>
      <c r="J871" s="122">
        <v>14100</v>
      </c>
      <c r="K871" s="88" t="s">
        <v>1864</v>
      </c>
      <c r="L871" s="152">
        <v>6530</v>
      </c>
      <c r="M871" s="88" t="s">
        <v>1865</v>
      </c>
      <c r="N871" s="133">
        <v>1940</v>
      </c>
    </row>
    <row r="872" spans="1:14" ht="18" x14ac:dyDescent="0.25">
      <c r="A872" s="92" t="s">
        <v>1866</v>
      </c>
      <c r="B872" s="109" t="s">
        <v>1867</v>
      </c>
      <c r="C872" s="110">
        <v>0.8</v>
      </c>
      <c r="D872" s="109" t="s">
        <v>1868</v>
      </c>
      <c r="E872" s="92" t="s">
        <v>933</v>
      </c>
      <c r="F872" s="123">
        <v>223</v>
      </c>
      <c r="G872" s="92" t="s">
        <v>933</v>
      </c>
      <c r="H872" s="123">
        <v>61</v>
      </c>
      <c r="I872" s="92" t="s">
        <v>1869</v>
      </c>
      <c r="J872" s="123">
        <v>70</v>
      </c>
      <c r="K872" s="92" t="s">
        <v>1870</v>
      </c>
      <c r="L872" s="123">
        <v>10</v>
      </c>
      <c r="M872" s="92" t="s">
        <v>1871</v>
      </c>
      <c r="N872" s="123">
        <v>8</v>
      </c>
    </row>
    <row r="873" spans="1:14" x14ac:dyDescent="0.25">
      <c r="A873" s="95" t="s">
        <v>1872</v>
      </c>
      <c r="B873" s="111" t="s">
        <v>1873</v>
      </c>
      <c r="C873" s="95" t="s">
        <v>1874</v>
      </c>
      <c r="D873" s="111" t="s">
        <v>1875</v>
      </c>
      <c r="E873" s="95" t="s">
        <v>1876</v>
      </c>
      <c r="F873" s="127" t="s">
        <v>1098</v>
      </c>
      <c r="G873" s="95" t="s">
        <v>1876</v>
      </c>
      <c r="H873" s="127" t="s">
        <v>1098</v>
      </c>
      <c r="I873" s="95" t="s">
        <v>1877</v>
      </c>
      <c r="J873" s="127" t="s">
        <v>1098</v>
      </c>
      <c r="K873" s="95" t="s">
        <v>1878</v>
      </c>
      <c r="L873" s="127" t="s">
        <v>1098</v>
      </c>
      <c r="M873" s="95" t="s">
        <v>1879</v>
      </c>
      <c r="N873" s="127" t="s">
        <v>1098</v>
      </c>
    </row>
    <row r="874" spans="1:14" x14ac:dyDescent="0.25">
      <c r="A874" s="92" t="s">
        <v>1880</v>
      </c>
      <c r="B874" s="109" t="s">
        <v>1881</v>
      </c>
      <c r="C874" s="110">
        <v>6.2</v>
      </c>
      <c r="D874" s="109" t="s">
        <v>1882</v>
      </c>
      <c r="E874" s="92" t="s">
        <v>1883</v>
      </c>
      <c r="F874" s="124">
        <v>3080</v>
      </c>
      <c r="G874" s="92" t="s">
        <v>1884</v>
      </c>
      <c r="H874" s="123">
        <v>871</v>
      </c>
      <c r="I874" s="92" t="s">
        <v>1681</v>
      </c>
      <c r="J874" s="124">
        <v>1880</v>
      </c>
      <c r="K874" s="92" t="s">
        <v>899</v>
      </c>
      <c r="L874" s="123">
        <v>207</v>
      </c>
      <c r="M874" s="92" t="s">
        <v>1885</v>
      </c>
      <c r="N874" s="123">
        <v>122</v>
      </c>
    </row>
    <row r="875" spans="1:14" ht="18" x14ac:dyDescent="0.25">
      <c r="A875" s="95" t="s">
        <v>1886</v>
      </c>
      <c r="B875" s="111" t="s">
        <v>1887</v>
      </c>
      <c r="C875" s="115">
        <v>1</v>
      </c>
      <c r="D875" s="111" t="s">
        <v>1888</v>
      </c>
      <c r="E875" s="95" t="s">
        <v>1889</v>
      </c>
      <c r="F875" s="125">
        <v>204</v>
      </c>
      <c r="G875" s="95" t="s">
        <v>1889</v>
      </c>
      <c r="H875" s="125">
        <v>56</v>
      </c>
      <c r="I875" s="95" t="s">
        <v>1747</v>
      </c>
      <c r="J875" s="125">
        <v>66</v>
      </c>
      <c r="K875" s="95" t="s">
        <v>1890</v>
      </c>
      <c r="L875" s="125">
        <v>10</v>
      </c>
      <c r="M875" s="95" t="s">
        <v>1891</v>
      </c>
      <c r="N875" s="125">
        <v>8</v>
      </c>
    </row>
    <row r="876" spans="1:14" x14ac:dyDescent="0.25">
      <c r="A876" s="92" t="s">
        <v>1892</v>
      </c>
      <c r="B876" s="109" t="s">
        <v>1893</v>
      </c>
      <c r="C876" s="92" t="s">
        <v>1894</v>
      </c>
      <c r="D876" s="109" t="s">
        <v>1895</v>
      </c>
      <c r="E876" s="92" t="s">
        <v>1612</v>
      </c>
      <c r="F876" s="123">
        <v>46</v>
      </c>
      <c r="G876" s="92" t="s">
        <v>1612</v>
      </c>
      <c r="H876" s="123">
        <v>13</v>
      </c>
      <c r="I876" s="92" t="s">
        <v>1896</v>
      </c>
      <c r="J876" s="123">
        <v>14</v>
      </c>
      <c r="K876" s="92" t="s">
        <v>1532</v>
      </c>
      <c r="L876" s="123">
        <v>2</v>
      </c>
      <c r="M876" s="92" t="s">
        <v>1897</v>
      </c>
      <c r="N876" s="123">
        <v>2</v>
      </c>
    </row>
    <row r="877" spans="1:14" x14ac:dyDescent="0.25">
      <c r="A877" s="95" t="s">
        <v>1898</v>
      </c>
      <c r="B877" s="111" t="s">
        <v>1899</v>
      </c>
      <c r="C877" s="115">
        <v>1.1000000000000001</v>
      </c>
      <c r="D877" s="111" t="s">
        <v>1900</v>
      </c>
      <c r="E877" s="95" t="s">
        <v>1180</v>
      </c>
      <c r="F877" s="125">
        <v>528</v>
      </c>
      <c r="G877" s="95" t="s">
        <v>1180</v>
      </c>
      <c r="H877" s="125">
        <v>144</v>
      </c>
      <c r="I877" s="95" t="s">
        <v>1901</v>
      </c>
      <c r="J877" s="125">
        <v>173</v>
      </c>
      <c r="K877" s="95" t="s">
        <v>1902</v>
      </c>
      <c r="L877" s="125">
        <v>25</v>
      </c>
      <c r="M877" s="95" t="s">
        <v>1903</v>
      </c>
      <c r="N877" s="125">
        <v>20</v>
      </c>
    </row>
    <row r="878" spans="1:14" x14ac:dyDescent="0.25">
      <c r="A878" s="92" t="s">
        <v>1904</v>
      </c>
      <c r="B878" s="109" t="s">
        <v>1905</v>
      </c>
      <c r="C878" s="110">
        <v>0.9</v>
      </c>
      <c r="D878" s="109" t="s">
        <v>1906</v>
      </c>
      <c r="E878" s="92" t="s">
        <v>1907</v>
      </c>
      <c r="F878" s="123">
        <v>479</v>
      </c>
      <c r="G878" s="92" t="s">
        <v>1907</v>
      </c>
      <c r="H878" s="123">
        <v>130</v>
      </c>
      <c r="I878" s="92" t="s">
        <v>1908</v>
      </c>
      <c r="J878" s="123">
        <v>153</v>
      </c>
      <c r="K878" s="92" t="s">
        <v>1266</v>
      </c>
      <c r="L878" s="123">
        <v>22</v>
      </c>
      <c r="M878" s="92" t="s">
        <v>1909</v>
      </c>
      <c r="N878" s="123">
        <v>18</v>
      </c>
    </row>
    <row r="879" spans="1:14" x14ac:dyDescent="0.25">
      <c r="A879" s="95" t="s">
        <v>1910</v>
      </c>
      <c r="B879" s="111" t="s">
        <v>1911</v>
      </c>
      <c r="C879" s="115">
        <v>3.3</v>
      </c>
      <c r="D879" s="111" t="s">
        <v>1912</v>
      </c>
      <c r="E879" s="95" t="s">
        <v>1752</v>
      </c>
      <c r="F879" s="126">
        <v>2260</v>
      </c>
      <c r="G879" s="95" t="s">
        <v>1913</v>
      </c>
      <c r="H879" s="125">
        <v>617</v>
      </c>
      <c r="I879" s="95" t="s">
        <v>1914</v>
      </c>
      <c r="J879" s="126">
        <v>1010</v>
      </c>
      <c r="K879" s="95" t="s">
        <v>1915</v>
      </c>
      <c r="L879" s="125">
        <v>115</v>
      </c>
      <c r="M879" s="95" t="s">
        <v>1916</v>
      </c>
      <c r="N879" s="125">
        <v>86</v>
      </c>
    </row>
    <row r="880" spans="1:14" x14ac:dyDescent="0.25">
      <c r="A880" s="92" t="s">
        <v>1917</v>
      </c>
      <c r="B880" s="109" t="s">
        <v>1918</v>
      </c>
      <c r="C880" s="110">
        <v>4.4000000000000004</v>
      </c>
      <c r="D880" s="109" t="s">
        <v>1919</v>
      </c>
      <c r="E880" s="92" t="s">
        <v>1920</v>
      </c>
      <c r="F880" s="124">
        <v>2730</v>
      </c>
      <c r="G880" s="92" t="s">
        <v>1921</v>
      </c>
      <c r="H880" s="123">
        <v>751</v>
      </c>
      <c r="I880" s="92" t="s">
        <v>1922</v>
      </c>
      <c r="J880" s="124">
        <v>1400</v>
      </c>
      <c r="K880" s="92" t="s">
        <v>1923</v>
      </c>
      <c r="L880" s="123">
        <v>150</v>
      </c>
      <c r="M880" s="92" t="s">
        <v>1573</v>
      </c>
      <c r="N880" s="123">
        <v>105</v>
      </c>
    </row>
    <row r="881" spans="1:14" x14ac:dyDescent="0.25">
      <c r="A881" s="95" t="s">
        <v>1924</v>
      </c>
      <c r="B881" s="111" t="s">
        <v>1925</v>
      </c>
      <c r="C881" s="115">
        <v>2</v>
      </c>
      <c r="D881" s="136">
        <v>0.28999999999999998</v>
      </c>
      <c r="E881" s="95" t="s">
        <v>1926</v>
      </c>
      <c r="F881" s="125">
        <v>815</v>
      </c>
      <c r="G881" s="95" t="s">
        <v>1926</v>
      </c>
      <c r="H881" s="125">
        <v>222</v>
      </c>
      <c r="I881" s="95" t="s">
        <v>1668</v>
      </c>
      <c r="J881" s="125">
        <v>301</v>
      </c>
      <c r="K881" s="95" t="s">
        <v>1927</v>
      </c>
      <c r="L881" s="125">
        <v>39</v>
      </c>
      <c r="M881" s="95" t="s">
        <v>1928</v>
      </c>
      <c r="N881" s="125">
        <v>31</v>
      </c>
    </row>
    <row r="882" spans="1:14" ht="18" x14ac:dyDescent="0.25">
      <c r="A882" s="92" t="s">
        <v>1929</v>
      </c>
      <c r="B882" s="109" t="s">
        <v>1930</v>
      </c>
      <c r="C882" s="110">
        <v>2</v>
      </c>
      <c r="D882" s="135">
        <v>0.56000000000000005</v>
      </c>
      <c r="E882" s="92" t="s">
        <v>1153</v>
      </c>
      <c r="F882" s="123">
        <v>868</v>
      </c>
      <c r="G882" s="92" t="s">
        <v>1153</v>
      </c>
      <c r="H882" s="123">
        <v>236</v>
      </c>
      <c r="I882" s="92" t="s">
        <v>1931</v>
      </c>
      <c r="J882" s="123">
        <v>320</v>
      </c>
      <c r="K882" s="92" t="s">
        <v>1932</v>
      </c>
      <c r="L882" s="123">
        <v>42</v>
      </c>
      <c r="M882" s="92" t="s">
        <v>1156</v>
      </c>
      <c r="N882" s="123">
        <v>33</v>
      </c>
    </row>
    <row r="883" spans="1:14" ht="18" x14ac:dyDescent="0.25">
      <c r="A883" s="95" t="s">
        <v>1933</v>
      </c>
      <c r="B883" s="111" t="s">
        <v>1934</v>
      </c>
      <c r="C883" s="115">
        <v>2</v>
      </c>
      <c r="D883" s="136">
        <v>0.76</v>
      </c>
      <c r="E883" s="95" t="s">
        <v>1926</v>
      </c>
      <c r="F883" s="125">
        <v>812</v>
      </c>
      <c r="G883" s="95" t="s">
        <v>1926</v>
      </c>
      <c r="H883" s="125">
        <v>221</v>
      </c>
      <c r="I883" s="95" t="s">
        <v>1935</v>
      </c>
      <c r="J883" s="125">
        <v>299</v>
      </c>
      <c r="K883" s="95" t="s">
        <v>1936</v>
      </c>
      <c r="L883" s="125">
        <v>39</v>
      </c>
      <c r="M883" s="95" t="s">
        <v>1937</v>
      </c>
      <c r="N883" s="125">
        <v>31</v>
      </c>
    </row>
    <row r="884" spans="1:14" x14ac:dyDescent="0.25">
      <c r="A884" s="92" t="s">
        <v>1938</v>
      </c>
      <c r="B884" s="109" t="s">
        <v>1939</v>
      </c>
      <c r="C884" s="103">
        <v>40</v>
      </c>
      <c r="D884" s="135">
        <v>0.48</v>
      </c>
      <c r="E884" s="92" t="s">
        <v>1940</v>
      </c>
      <c r="F884" s="124">
        <v>7170</v>
      </c>
      <c r="G884" s="92" t="s">
        <v>1941</v>
      </c>
      <c r="H884" s="124">
        <v>4550</v>
      </c>
      <c r="I884" s="92" t="s">
        <v>1942</v>
      </c>
      <c r="J884" s="124">
        <v>7090</v>
      </c>
      <c r="K884" s="92" t="s">
        <v>1943</v>
      </c>
      <c r="L884" s="124">
        <v>4690</v>
      </c>
      <c r="M884" s="92" t="s">
        <v>1311</v>
      </c>
      <c r="N884" s="123">
        <v>2040</v>
      </c>
    </row>
    <row r="885" spans="1:14" ht="18" x14ac:dyDescent="0.25">
      <c r="A885" s="95" t="s">
        <v>1944</v>
      </c>
      <c r="B885" s="111" t="s">
        <v>1945</v>
      </c>
      <c r="C885" s="95" t="s">
        <v>1946</v>
      </c>
      <c r="D885" s="136">
        <v>0.06</v>
      </c>
      <c r="E885" s="95" t="s">
        <v>1947</v>
      </c>
      <c r="F885" s="125">
        <v>2</v>
      </c>
      <c r="G885" s="95" t="s">
        <v>1947</v>
      </c>
      <c r="H885" s="127" t="s">
        <v>1098</v>
      </c>
      <c r="I885" s="95" t="s">
        <v>1948</v>
      </c>
      <c r="J885" s="127" t="s">
        <v>1098</v>
      </c>
      <c r="K885" s="95" t="s">
        <v>1949</v>
      </c>
      <c r="L885" s="127" t="s">
        <v>1098</v>
      </c>
      <c r="M885" s="95" t="s">
        <v>1950</v>
      </c>
      <c r="N885" s="127" t="s">
        <v>1098</v>
      </c>
    </row>
    <row r="886" spans="1:14" ht="18" x14ac:dyDescent="0.25">
      <c r="A886" s="92" t="s">
        <v>1951</v>
      </c>
      <c r="B886" s="109" t="s">
        <v>1952</v>
      </c>
      <c r="C886" s="92" t="s">
        <v>1946</v>
      </c>
      <c r="D886" s="135">
        <v>7.0000000000000007E-2</v>
      </c>
      <c r="E886" s="92" t="s">
        <v>1953</v>
      </c>
      <c r="F886" s="123">
        <v>1</v>
      </c>
      <c r="G886" s="92" t="s">
        <v>1953</v>
      </c>
      <c r="H886" s="128" t="s">
        <v>1098</v>
      </c>
      <c r="I886" s="92" t="s">
        <v>1954</v>
      </c>
      <c r="J886" s="128" t="s">
        <v>1098</v>
      </c>
      <c r="K886" s="92" t="s">
        <v>1955</v>
      </c>
      <c r="L886" s="128" t="s">
        <v>1098</v>
      </c>
      <c r="M886" s="92" t="s">
        <v>1956</v>
      </c>
      <c r="N886" s="128" t="s">
        <v>1098</v>
      </c>
    </row>
    <row r="887" spans="1:14" ht="18" x14ac:dyDescent="0.25">
      <c r="A887" s="111" t="s">
        <v>1957</v>
      </c>
      <c r="B887" s="111" t="s">
        <v>1958</v>
      </c>
      <c r="C887" s="95" t="s">
        <v>1946</v>
      </c>
      <c r="D887" s="136">
        <v>0.05</v>
      </c>
      <c r="E887" s="95" t="s">
        <v>1959</v>
      </c>
      <c r="F887" s="127" t="s">
        <v>1098</v>
      </c>
      <c r="G887" s="95" t="s">
        <v>1959</v>
      </c>
      <c r="H887" s="127" t="s">
        <v>1098</v>
      </c>
      <c r="I887" s="95" t="s">
        <v>1631</v>
      </c>
      <c r="J887" s="127" t="s">
        <v>1098</v>
      </c>
      <c r="K887" s="95" t="s">
        <v>1960</v>
      </c>
      <c r="L887" s="127" t="s">
        <v>1098</v>
      </c>
      <c r="M887" s="95" t="s">
        <v>1961</v>
      </c>
      <c r="N887" s="127" t="s">
        <v>1098</v>
      </c>
    </row>
    <row r="888" spans="1:14" x14ac:dyDescent="0.25">
      <c r="A888" s="92" t="s">
        <v>1962</v>
      </c>
      <c r="B888" s="109" t="s">
        <v>1963</v>
      </c>
      <c r="C888" s="110">
        <v>1.4</v>
      </c>
      <c r="D888" s="135">
        <v>0.21</v>
      </c>
      <c r="E888" s="92" t="s">
        <v>1964</v>
      </c>
      <c r="F888" s="123">
        <v>449</v>
      </c>
      <c r="G888" s="92" t="s">
        <v>1964</v>
      </c>
      <c r="H888" s="123">
        <v>122</v>
      </c>
      <c r="I888" s="92" t="s">
        <v>1908</v>
      </c>
      <c r="J888" s="123">
        <v>153</v>
      </c>
      <c r="K888" s="92" t="s">
        <v>1045</v>
      </c>
      <c r="L888" s="123">
        <v>21</v>
      </c>
      <c r="M888" s="92" t="s">
        <v>1965</v>
      </c>
      <c r="N888" s="123">
        <v>17</v>
      </c>
    </row>
    <row r="889" spans="1:14" ht="18" x14ac:dyDescent="0.25">
      <c r="A889" s="95" t="s">
        <v>1966</v>
      </c>
      <c r="B889" s="111" t="s">
        <v>1967</v>
      </c>
      <c r="C889" s="106">
        <v>800</v>
      </c>
      <c r="D889" s="136">
        <v>0.65</v>
      </c>
      <c r="E889" s="95" t="s">
        <v>1968</v>
      </c>
      <c r="F889" s="126">
        <v>7500</v>
      </c>
      <c r="G889" s="95" t="s">
        <v>1969</v>
      </c>
      <c r="H889" s="126">
        <v>9710</v>
      </c>
      <c r="I889" s="95" t="s">
        <v>1970</v>
      </c>
      <c r="J889" s="126">
        <v>8070</v>
      </c>
      <c r="K889" s="95" t="s">
        <v>1971</v>
      </c>
      <c r="L889" s="126">
        <v>9910</v>
      </c>
      <c r="M889" s="95" t="s">
        <v>1559</v>
      </c>
      <c r="N889" s="145">
        <v>11300</v>
      </c>
    </row>
    <row r="890" spans="1:14" x14ac:dyDescent="0.25">
      <c r="A890" s="92" t="s">
        <v>1972</v>
      </c>
      <c r="B890" s="109" t="s">
        <v>1973</v>
      </c>
      <c r="C890" s="92" t="s">
        <v>1974</v>
      </c>
      <c r="D890" s="135">
        <v>0.02</v>
      </c>
      <c r="E890" s="92" t="s">
        <v>1975</v>
      </c>
      <c r="F890" s="128" t="s">
        <v>1098</v>
      </c>
      <c r="G890" s="92" t="s">
        <v>1975</v>
      </c>
      <c r="H890" s="128" t="s">
        <v>1098</v>
      </c>
      <c r="I890" s="92" t="s">
        <v>1976</v>
      </c>
      <c r="J890" s="128" t="s">
        <v>1098</v>
      </c>
      <c r="K890" s="92" t="s">
        <v>1977</v>
      </c>
      <c r="L890" s="128" t="s">
        <v>1098</v>
      </c>
      <c r="M890" s="92" t="s">
        <v>1978</v>
      </c>
      <c r="N890" s="128" t="s">
        <v>1098</v>
      </c>
    </row>
    <row r="891" spans="1:14" x14ac:dyDescent="0.25">
      <c r="A891" s="95" t="s">
        <v>1979</v>
      </c>
      <c r="B891" s="111" t="s">
        <v>1980</v>
      </c>
      <c r="C891" s="115">
        <v>3.5</v>
      </c>
      <c r="D891" s="111" t="s">
        <v>1981</v>
      </c>
      <c r="E891" s="95" t="s">
        <v>1982</v>
      </c>
      <c r="F891" s="126">
        <v>2150</v>
      </c>
      <c r="G891" s="95" t="s">
        <v>1983</v>
      </c>
      <c r="H891" s="125">
        <v>588</v>
      </c>
      <c r="I891" s="95" t="s">
        <v>1984</v>
      </c>
      <c r="J891" s="125">
        <v>984</v>
      </c>
      <c r="K891" s="95" t="s">
        <v>1985</v>
      </c>
      <c r="L891" s="125">
        <v>111</v>
      </c>
      <c r="M891" s="95" t="s">
        <v>1986</v>
      </c>
      <c r="N891" s="125">
        <v>82</v>
      </c>
    </row>
    <row r="892" spans="1:14" x14ac:dyDescent="0.25">
      <c r="A892" s="92" t="s">
        <v>1987</v>
      </c>
      <c r="B892" s="109" t="s">
        <v>1988</v>
      </c>
      <c r="C892" s="110">
        <v>3.5</v>
      </c>
      <c r="D892" s="109" t="s">
        <v>1989</v>
      </c>
      <c r="E892" s="92" t="s">
        <v>1564</v>
      </c>
      <c r="F892" s="124">
        <v>2130</v>
      </c>
      <c r="G892" s="92" t="s">
        <v>1990</v>
      </c>
      <c r="H892" s="123">
        <v>580</v>
      </c>
      <c r="I892" s="92" t="s">
        <v>1991</v>
      </c>
      <c r="J892" s="123">
        <v>971</v>
      </c>
      <c r="K892" s="92" t="s">
        <v>1992</v>
      </c>
      <c r="L892" s="123">
        <v>110</v>
      </c>
      <c r="M892" s="92" t="s">
        <v>1993</v>
      </c>
      <c r="N892" s="123">
        <v>81</v>
      </c>
    </row>
    <row r="893" spans="1:14" x14ac:dyDescent="0.25">
      <c r="A893" s="95" t="s">
        <v>1994</v>
      </c>
      <c r="B893" s="111" t="s">
        <v>1995</v>
      </c>
      <c r="C893" s="115">
        <v>2.6</v>
      </c>
      <c r="D893" s="111" t="s">
        <v>1996</v>
      </c>
      <c r="E893" s="95" t="s">
        <v>1347</v>
      </c>
      <c r="F893" s="126">
        <v>1380</v>
      </c>
      <c r="G893" s="95" t="s">
        <v>1347</v>
      </c>
      <c r="H893" s="125">
        <v>376</v>
      </c>
      <c r="I893" s="95" t="s">
        <v>1997</v>
      </c>
      <c r="J893" s="125">
        <v>555</v>
      </c>
      <c r="K893" s="95" t="s">
        <v>1998</v>
      </c>
      <c r="L893" s="125">
        <v>68</v>
      </c>
      <c r="M893" s="95" t="s">
        <v>1999</v>
      </c>
      <c r="N893" s="125">
        <v>52</v>
      </c>
    </row>
    <row r="894" spans="1:14" ht="18" x14ac:dyDescent="0.25">
      <c r="A894" s="92" t="s">
        <v>2000</v>
      </c>
      <c r="B894" s="109" t="s">
        <v>2001</v>
      </c>
      <c r="C894" s="110">
        <v>3</v>
      </c>
      <c r="D894" s="109" t="s">
        <v>2002</v>
      </c>
      <c r="E894" s="92" t="s">
        <v>2003</v>
      </c>
      <c r="F894" s="124">
        <v>1440</v>
      </c>
      <c r="G894" s="92" t="s">
        <v>2003</v>
      </c>
      <c r="H894" s="123">
        <v>392</v>
      </c>
      <c r="I894" s="92" t="s">
        <v>2004</v>
      </c>
      <c r="J894" s="123">
        <v>613</v>
      </c>
      <c r="K894" s="92" t="s">
        <v>2005</v>
      </c>
      <c r="L894" s="123">
        <v>72</v>
      </c>
      <c r="M894" s="92" t="s">
        <v>2006</v>
      </c>
      <c r="N894" s="123">
        <v>54</v>
      </c>
    </row>
    <row r="895" spans="1:14" x14ac:dyDescent="0.25">
      <c r="A895" s="95" t="s">
        <v>2007</v>
      </c>
      <c r="B895" s="111" t="s">
        <v>2008</v>
      </c>
      <c r="C895" s="115">
        <v>0.4</v>
      </c>
      <c r="D895" s="111" t="s">
        <v>2009</v>
      </c>
      <c r="E895" s="95" t="s">
        <v>2010</v>
      </c>
      <c r="F895" s="125">
        <v>123</v>
      </c>
      <c r="G895" s="95" t="s">
        <v>2010</v>
      </c>
      <c r="H895" s="125">
        <v>33</v>
      </c>
      <c r="I895" s="95" t="s">
        <v>2011</v>
      </c>
      <c r="J895" s="125">
        <v>37</v>
      </c>
      <c r="K895" s="95" t="s">
        <v>2012</v>
      </c>
      <c r="L895" s="125">
        <v>6</v>
      </c>
      <c r="M895" s="95" t="s">
        <v>2013</v>
      </c>
      <c r="N895" s="125">
        <v>5</v>
      </c>
    </row>
    <row r="896" spans="1:14" x14ac:dyDescent="0.25">
      <c r="A896" s="92" t="s">
        <v>2014</v>
      </c>
      <c r="B896" s="109" t="s">
        <v>2015</v>
      </c>
      <c r="C896" s="110">
        <v>0.3</v>
      </c>
      <c r="D896" s="109" t="s">
        <v>2016</v>
      </c>
      <c r="E896" s="92" t="s">
        <v>2017</v>
      </c>
      <c r="F896" s="123">
        <v>64</v>
      </c>
      <c r="G896" s="92" t="s">
        <v>2017</v>
      </c>
      <c r="H896" s="123">
        <v>17</v>
      </c>
      <c r="I896" s="92" t="s">
        <v>1045</v>
      </c>
      <c r="J896" s="123">
        <v>19</v>
      </c>
      <c r="K896" s="92" t="s">
        <v>2018</v>
      </c>
      <c r="L896" s="123">
        <v>3</v>
      </c>
      <c r="M896" s="92" t="s">
        <v>2019</v>
      </c>
      <c r="N896" s="123">
        <v>2</v>
      </c>
    </row>
    <row r="897" spans="1:14" x14ac:dyDescent="0.25">
      <c r="A897" s="95" t="s">
        <v>2020</v>
      </c>
      <c r="B897" s="111" t="s">
        <v>2021</v>
      </c>
      <c r="C897" s="115">
        <v>3.2</v>
      </c>
      <c r="D897" s="111" t="s">
        <v>1804</v>
      </c>
      <c r="E897" s="95" t="s">
        <v>2022</v>
      </c>
      <c r="F897" s="126">
        <v>1720</v>
      </c>
      <c r="G897" s="95" t="s">
        <v>2023</v>
      </c>
      <c r="H897" s="125">
        <v>470</v>
      </c>
      <c r="I897" s="95" t="s">
        <v>1348</v>
      </c>
      <c r="J897" s="125">
        <v>755</v>
      </c>
      <c r="K897" s="95" t="s">
        <v>2024</v>
      </c>
      <c r="L897" s="125">
        <v>87</v>
      </c>
      <c r="M897" s="95" t="s">
        <v>1641</v>
      </c>
      <c r="N897" s="125">
        <v>65</v>
      </c>
    </row>
    <row r="898" spans="1:14" x14ac:dyDescent="0.25">
      <c r="A898" s="92" t="s">
        <v>2025</v>
      </c>
      <c r="B898" s="109" t="s">
        <v>2026</v>
      </c>
      <c r="C898" s="110">
        <v>3.2</v>
      </c>
      <c r="D898" s="109" t="s">
        <v>2027</v>
      </c>
      <c r="E898" s="92" t="s">
        <v>2028</v>
      </c>
      <c r="F898" s="124">
        <v>1220</v>
      </c>
      <c r="G898" s="92" t="s">
        <v>2028</v>
      </c>
      <c r="H898" s="123">
        <v>333</v>
      </c>
      <c r="I898" s="92" t="s">
        <v>2029</v>
      </c>
      <c r="J898" s="123">
        <v>535</v>
      </c>
      <c r="K898" s="92" t="s">
        <v>2030</v>
      </c>
      <c r="L898" s="123">
        <v>62</v>
      </c>
      <c r="M898" s="92" t="s">
        <v>2031</v>
      </c>
      <c r="N898" s="123">
        <v>46</v>
      </c>
    </row>
    <row r="899" spans="1:14" ht="18" x14ac:dyDescent="0.25">
      <c r="A899" s="95" t="s">
        <v>2032</v>
      </c>
      <c r="B899" s="111" t="s">
        <v>2033</v>
      </c>
      <c r="C899" s="95" t="s">
        <v>2034</v>
      </c>
      <c r="D899" s="111" t="s">
        <v>2035</v>
      </c>
      <c r="E899" s="95" t="s">
        <v>2036</v>
      </c>
      <c r="F899" s="125">
        <v>6</v>
      </c>
      <c r="G899" s="95" t="s">
        <v>2036</v>
      </c>
      <c r="H899" s="125">
        <v>2</v>
      </c>
      <c r="I899" s="95" t="s">
        <v>2037</v>
      </c>
      <c r="J899" s="125">
        <v>2</v>
      </c>
      <c r="K899" s="95" t="s">
        <v>2038</v>
      </c>
      <c r="L899" s="127" t="s">
        <v>1098</v>
      </c>
      <c r="M899" s="95" t="s">
        <v>2039</v>
      </c>
      <c r="N899" s="127" t="s">
        <v>1098</v>
      </c>
    </row>
    <row r="900" spans="1:14" ht="15.75" x14ac:dyDescent="0.25">
      <c r="A900" s="92" t="s">
        <v>2040</v>
      </c>
      <c r="B900" s="109" t="s">
        <v>2041</v>
      </c>
      <c r="C900" s="92" t="s">
        <v>2034</v>
      </c>
      <c r="D900" s="109" t="s">
        <v>2042</v>
      </c>
      <c r="E900" s="92" t="s">
        <v>2043</v>
      </c>
      <c r="F900" s="123">
        <v>6</v>
      </c>
      <c r="G900" s="92" t="s">
        <v>2043</v>
      </c>
      <c r="H900" s="123">
        <v>2</v>
      </c>
      <c r="I900" s="92" t="s">
        <v>2044</v>
      </c>
      <c r="J900" s="123">
        <v>2</v>
      </c>
      <c r="K900" s="92" t="s">
        <v>1338</v>
      </c>
      <c r="L900" s="128" t="s">
        <v>1098</v>
      </c>
      <c r="M900" s="92" t="s">
        <v>2045</v>
      </c>
      <c r="N900" s="128" t="s">
        <v>1098</v>
      </c>
    </row>
    <row r="901" spans="1:14" x14ac:dyDescent="0.25">
      <c r="A901" s="95" t="s">
        <v>2046</v>
      </c>
      <c r="B901" s="111" t="s">
        <v>2047</v>
      </c>
      <c r="C901" s="95" t="s">
        <v>2034</v>
      </c>
      <c r="D901" s="111" t="s">
        <v>2048</v>
      </c>
      <c r="E901" s="95" t="s">
        <v>897</v>
      </c>
      <c r="F901" s="125">
        <v>8</v>
      </c>
      <c r="G901" s="95" t="s">
        <v>897</v>
      </c>
      <c r="H901" s="125">
        <v>2</v>
      </c>
      <c r="I901" s="95" t="s">
        <v>2049</v>
      </c>
      <c r="J901" s="125">
        <v>2</v>
      </c>
      <c r="K901" s="95" t="s">
        <v>2050</v>
      </c>
      <c r="L901" s="127" t="s">
        <v>1098</v>
      </c>
      <c r="M901" s="95" t="s">
        <v>2051</v>
      </c>
      <c r="N901" s="127" t="s">
        <v>1098</v>
      </c>
    </row>
    <row r="902" spans="1:14" x14ac:dyDescent="0.25">
      <c r="A902" s="98" t="s">
        <v>2052</v>
      </c>
      <c r="B902" s="112" t="s">
        <v>2053</v>
      </c>
      <c r="C902" s="98" t="s">
        <v>2034</v>
      </c>
      <c r="D902" s="112" t="s">
        <v>2054</v>
      </c>
      <c r="E902" s="98" t="s">
        <v>2055</v>
      </c>
      <c r="F902" s="129">
        <v>8</v>
      </c>
      <c r="G902" s="98" t="s">
        <v>2055</v>
      </c>
      <c r="H902" s="129">
        <v>2</v>
      </c>
      <c r="I902" s="98" t="s">
        <v>2056</v>
      </c>
      <c r="J902" s="129">
        <v>2</v>
      </c>
      <c r="K902" s="98" t="s">
        <v>2057</v>
      </c>
      <c r="L902" s="130" t="s">
        <v>1098</v>
      </c>
      <c r="M902" s="98" t="s">
        <v>2058</v>
      </c>
      <c r="N902" s="130" t="s">
        <v>1098</v>
      </c>
    </row>
    <row r="903" spans="1:14" x14ac:dyDescent="0.25">
      <c r="A903" s="88" t="s">
        <v>2059</v>
      </c>
      <c r="B903" s="131" t="s">
        <v>2060</v>
      </c>
      <c r="C903" s="101">
        <v>1.8</v>
      </c>
      <c r="D903" s="131" t="s">
        <v>2054</v>
      </c>
      <c r="E903" s="88" t="s">
        <v>2061</v>
      </c>
      <c r="F903" s="133">
        <v>350</v>
      </c>
      <c r="G903" s="88" t="s">
        <v>2061</v>
      </c>
      <c r="H903" s="133">
        <v>95</v>
      </c>
      <c r="I903" s="88" t="s">
        <v>2062</v>
      </c>
      <c r="J903" s="133">
        <v>126</v>
      </c>
      <c r="K903" s="88" t="s">
        <v>2063</v>
      </c>
      <c r="L903" s="133">
        <v>17</v>
      </c>
      <c r="M903" s="88" t="s">
        <v>2064</v>
      </c>
      <c r="N903" s="133">
        <v>13</v>
      </c>
    </row>
    <row r="904" spans="1:14" x14ac:dyDescent="0.25">
      <c r="A904" s="92" t="s">
        <v>2065</v>
      </c>
      <c r="B904" s="109" t="s">
        <v>2066</v>
      </c>
      <c r="C904" s="110">
        <v>0.3</v>
      </c>
      <c r="D904" s="109" t="s">
        <v>2067</v>
      </c>
      <c r="E904" s="92" t="s">
        <v>2068</v>
      </c>
      <c r="F904" s="123">
        <v>99</v>
      </c>
      <c r="G904" s="92" t="s">
        <v>2068</v>
      </c>
      <c r="H904" s="123">
        <v>27</v>
      </c>
      <c r="I904" s="92" t="s">
        <v>2069</v>
      </c>
      <c r="J904" s="123">
        <v>30</v>
      </c>
      <c r="K904" s="92" t="s">
        <v>2070</v>
      </c>
      <c r="L904" s="123">
        <v>5</v>
      </c>
      <c r="M904" s="92" t="s">
        <v>2071</v>
      </c>
      <c r="N904" s="123">
        <v>4</v>
      </c>
    </row>
    <row r="905" spans="1:14" x14ac:dyDescent="0.25">
      <c r="A905" s="95" t="s">
        <v>2072</v>
      </c>
      <c r="B905" s="111" t="s">
        <v>2073</v>
      </c>
      <c r="C905" s="115">
        <v>0.3</v>
      </c>
      <c r="D905" s="111" t="s">
        <v>2074</v>
      </c>
      <c r="E905" s="95" t="s">
        <v>2075</v>
      </c>
      <c r="F905" s="125">
        <v>113</v>
      </c>
      <c r="G905" s="95" t="s">
        <v>2075</v>
      </c>
      <c r="H905" s="125">
        <v>31</v>
      </c>
      <c r="I905" s="95" t="s">
        <v>2076</v>
      </c>
      <c r="J905" s="125">
        <v>34</v>
      </c>
      <c r="K905" s="95" t="s">
        <v>2077</v>
      </c>
      <c r="L905" s="125">
        <v>5</v>
      </c>
      <c r="M905" s="95" t="s">
        <v>2078</v>
      </c>
      <c r="N905" s="125">
        <v>4</v>
      </c>
    </row>
    <row r="906" spans="1:14" x14ac:dyDescent="0.25">
      <c r="A906" s="92" t="s">
        <v>2079</v>
      </c>
      <c r="B906" s="109" t="s">
        <v>2080</v>
      </c>
      <c r="C906" s="92" t="s">
        <v>2034</v>
      </c>
      <c r="D906" s="109" t="s">
        <v>2081</v>
      </c>
      <c r="E906" s="92" t="s">
        <v>2082</v>
      </c>
      <c r="F906" s="123">
        <v>5</v>
      </c>
      <c r="G906" s="92" t="s">
        <v>2082</v>
      </c>
      <c r="H906" s="123">
        <v>1</v>
      </c>
      <c r="I906" s="92" t="s">
        <v>2083</v>
      </c>
      <c r="J906" s="123">
        <v>1</v>
      </c>
      <c r="K906" s="92" t="s">
        <v>2084</v>
      </c>
      <c r="L906" s="128" t="s">
        <v>1098</v>
      </c>
      <c r="M906" s="92" t="s">
        <v>2085</v>
      </c>
      <c r="N906" s="128" t="s">
        <v>1098</v>
      </c>
    </row>
    <row r="907" spans="1:14" x14ac:dyDescent="0.25">
      <c r="A907" s="95" t="s">
        <v>2086</v>
      </c>
      <c r="B907" s="111" t="s">
        <v>2087</v>
      </c>
      <c r="C907" s="95" t="s">
        <v>2088</v>
      </c>
      <c r="D907" s="111" t="s">
        <v>2089</v>
      </c>
      <c r="E907" s="95" t="s">
        <v>2090</v>
      </c>
      <c r="F907" s="125">
        <v>25</v>
      </c>
      <c r="G907" s="95" t="s">
        <v>2090</v>
      </c>
      <c r="H907" s="125">
        <v>7</v>
      </c>
      <c r="I907" s="95" t="s">
        <v>2091</v>
      </c>
      <c r="J907" s="125">
        <v>7</v>
      </c>
      <c r="K907" s="95" t="s">
        <v>2092</v>
      </c>
      <c r="L907" s="125">
        <v>1</v>
      </c>
      <c r="M907" s="95" t="s">
        <v>2093</v>
      </c>
      <c r="N907" s="127" t="s">
        <v>1098</v>
      </c>
    </row>
    <row r="908" spans="1:14" x14ac:dyDescent="0.25">
      <c r="A908" s="92" t="s">
        <v>2094</v>
      </c>
      <c r="B908" s="109" t="s">
        <v>2095</v>
      </c>
      <c r="C908" s="110">
        <v>0.6</v>
      </c>
      <c r="D908" s="109" t="s">
        <v>2096</v>
      </c>
      <c r="E908" s="92" t="s">
        <v>2097</v>
      </c>
      <c r="F908" s="123">
        <v>192</v>
      </c>
      <c r="G908" s="92" t="s">
        <v>2097</v>
      </c>
      <c r="H908" s="123">
        <v>52</v>
      </c>
      <c r="I908" s="92" t="s">
        <v>2098</v>
      </c>
      <c r="J908" s="123">
        <v>60</v>
      </c>
      <c r="K908" s="92" t="s">
        <v>2099</v>
      </c>
      <c r="L908" s="123">
        <v>9</v>
      </c>
      <c r="M908" s="92" t="s">
        <v>2100</v>
      </c>
      <c r="N908" s="123">
        <v>7</v>
      </c>
    </row>
    <row r="909" spans="1:14" x14ac:dyDescent="0.25">
      <c r="A909" s="95" t="s">
        <v>2101</v>
      </c>
      <c r="B909" s="111" t="s">
        <v>2102</v>
      </c>
      <c r="C909" s="95" t="s">
        <v>2103</v>
      </c>
      <c r="D909" s="111" t="s">
        <v>2081</v>
      </c>
      <c r="E909" s="95" t="s">
        <v>2104</v>
      </c>
      <c r="F909" s="125">
        <v>12</v>
      </c>
      <c r="G909" s="95" t="s">
        <v>2104</v>
      </c>
      <c r="H909" s="125">
        <v>3</v>
      </c>
      <c r="I909" s="95" t="s">
        <v>2105</v>
      </c>
      <c r="J909" s="125">
        <v>4</v>
      </c>
      <c r="K909" s="95" t="s">
        <v>2106</v>
      </c>
      <c r="L909" s="127" t="s">
        <v>1098</v>
      </c>
      <c r="M909" s="95" t="s">
        <v>1337</v>
      </c>
      <c r="N909" s="127" t="s">
        <v>1098</v>
      </c>
    </row>
    <row r="910" spans="1:14" x14ac:dyDescent="0.25">
      <c r="A910" s="92" t="s">
        <v>2107</v>
      </c>
      <c r="B910" s="109" t="s">
        <v>2108</v>
      </c>
      <c r="C910" s="110">
        <v>0.3</v>
      </c>
      <c r="D910" s="109" t="s">
        <v>2109</v>
      </c>
      <c r="E910" s="92" t="s">
        <v>2110</v>
      </c>
      <c r="F910" s="123">
        <v>99</v>
      </c>
      <c r="G910" s="92" t="s">
        <v>2110</v>
      </c>
      <c r="H910" s="123">
        <v>27</v>
      </c>
      <c r="I910" s="92" t="s">
        <v>2111</v>
      </c>
      <c r="J910" s="123">
        <v>30</v>
      </c>
      <c r="K910" s="92" t="s">
        <v>2112</v>
      </c>
      <c r="L910" s="123">
        <v>5</v>
      </c>
      <c r="M910" s="92" t="s">
        <v>2113</v>
      </c>
      <c r="N910" s="123">
        <v>4</v>
      </c>
    </row>
    <row r="911" spans="1:14" x14ac:dyDescent="0.25">
      <c r="A911" s="95" t="s">
        <v>2114</v>
      </c>
      <c r="B911" s="111" t="s">
        <v>2115</v>
      </c>
      <c r="C911" s="115">
        <v>0.6</v>
      </c>
      <c r="D911" s="136">
        <v>0.2</v>
      </c>
      <c r="E911" s="95" t="s">
        <v>2116</v>
      </c>
      <c r="F911" s="125">
        <v>124</v>
      </c>
      <c r="G911" s="95" t="s">
        <v>2116</v>
      </c>
      <c r="H911" s="125">
        <v>34</v>
      </c>
      <c r="I911" s="95" t="s">
        <v>1238</v>
      </c>
      <c r="J911" s="125">
        <v>38</v>
      </c>
      <c r="K911" s="95" t="s">
        <v>2117</v>
      </c>
      <c r="L911" s="125">
        <v>6</v>
      </c>
      <c r="M911" s="95" t="s">
        <v>2118</v>
      </c>
      <c r="N911" s="125">
        <v>5</v>
      </c>
    </row>
    <row r="912" spans="1:14" x14ac:dyDescent="0.25">
      <c r="A912" s="92" t="s">
        <v>2119</v>
      </c>
      <c r="B912" s="109" t="s">
        <v>2120</v>
      </c>
      <c r="C912" s="110">
        <v>9.8000000000000007</v>
      </c>
      <c r="D912" s="135">
        <v>0.35</v>
      </c>
      <c r="E912" s="92" t="s">
        <v>2121</v>
      </c>
      <c r="F912" s="124">
        <v>3970</v>
      </c>
      <c r="G912" s="92" t="s">
        <v>2122</v>
      </c>
      <c r="H912" s="124">
        <v>1240</v>
      </c>
      <c r="I912" s="92" t="s">
        <v>2123</v>
      </c>
      <c r="J912" s="124">
        <v>2960</v>
      </c>
      <c r="K912" s="92" t="s">
        <v>2124</v>
      </c>
      <c r="L912" s="123">
        <v>467</v>
      </c>
      <c r="M912" s="92" t="s">
        <v>2125</v>
      </c>
      <c r="N912" s="123">
        <v>178</v>
      </c>
    </row>
    <row r="913" spans="1:14" ht="18" x14ac:dyDescent="0.25">
      <c r="A913" s="95" t="s">
        <v>2126</v>
      </c>
      <c r="B913" s="111" t="s">
        <v>2127</v>
      </c>
      <c r="C913" s="115">
        <v>0.4</v>
      </c>
      <c r="D913" s="136">
        <v>0.19</v>
      </c>
      <c r="E913" s="95" t="s">
        <v>2128</v>
      </c>
      <c r="F913" s="125">
        <v>86</v>
      </c>
      <c r="G913" s="95" t="s">
        <v>2128</v>
      </c>
      <c r="H913" s="125">
        <v>23</v>
      </c>
      <c r="I913" s="95" t="s">
        <v>2129</v>
      </c>
      <c r="J913" s="125">
        <v>26</v>
      </c>
      <c r="K913" s="95" t="s">
        <v>2130</v>
      </c>
      <c r="L913" s="125">
        <v>4</v>
      </c>
      <c r="M913" s="95" t="s">
        <v>2131</v>
      </c>
      <c r="N913" s="125">
        <v>3</v>
      </c>
    </row>
    <row r="914" spans="1:14" ht="18" x14ac:dyDescent="0.25">
      <c r="A914" s="109" t="s">
        <v>2132</v>
      </c>
      <c r="B914" s="109" t="s">
        <v>2133</v>
      </c>
      <c r="C914" s="103">
        <v>67</v>
      </c>
      <c r="D914" s="135">
        <v>0.57999999999999996</v>
      </c>
      <c r="E914" s="92" t="s">
        <v>2134</v>
      </c>
      <c r="F914" s="124">
        <v>7940</v>
      </c>
      <c r="G914" s="92" t="s">
        <v>2135</v>
      </c>
      <c r="H914" s="124">
        <v>6490</v>
      </c>
      <c r="I914" s="92" t="s">
        <v>2136</v>
      </c>
      <c r="J914" s="124">
        <v>8140</v>
      </c>
      <c r="K914" s="92" t="s">
        <v>2137</v>
      </c>
      <c r="L914" s="124">
        <v>6960</v>
      </c>
      <c r="M914" s="92" t="s">
        <v>2138</v>
      </c>
      <c r="N914" s="123">
        <v>4380</v>
      </c>
    </row>
    <row r="915" spans="1:14" x14ac:dyDescent="0.25">
      <c r="A915" s="95" t="s">
        <v>2139</v>
      </c>
      <c r="B915" s="111" t="s">
        <v>2140</v>
      </c>
      <c r="C915" s="95" t="s">
        <v>2141</v>
      </c>
      <c r="D915" s="136">
        <v>0.11</v>
      </c>
      <c r="E915" s="95" t="s">
        <v>2142</v>
      </c>
      <c r="F915" s="125">
        <v>48</v>
      </c>
      <c r="G915" s="95" t="s">
        <v>2142</v>
      </c>
      <c r="H915" s="125">
        <v>13</v>
      </c>
      <c r="I915" s="95" t="s">
        <v>2143</v>
      </c>
      <c r="J915" s="125">
        <v>14</v>
      </c>
      <c r="K915" s="95" t="s">
        <v>2144</v>
      </c>
      <c r="L915" s="125">
        <v>2</v>
      </c>
      <c r="M915" s="95" t="s">
        <v>2145</v>
      </c>
      <c r="N915" s="125">
        <v>2</v>
      </c>
    </row>
    <row r="916" spans="1:14" x14ac:dyDescent="0.25">
      <c r="A916" s="92" t="s">
        <v>2146</v>
      </c>
      <c r="B916" s="109" t="s">
        <v>2147</v>
      </c>
      <c r="C916" s="92" t="s">
        <v>2148</v>
      </c>
      <c r="D916" s="135">
        <v>0.19</v>
      </c>
      <c r="E916" s="92" t="s">
        <v>2149</v>
      </c>
      <c r="F916" s="123">
        <v>63</v>
      </c>
      <c r="G916" s="92" t="s">
        <v>2149</v>
      </c>
      <c r="H916" s="123">
        <v>17</v>
      </c>
      <c r="I916" s="92" t="s">
        <v>2150</v>
      </c>
      <c r="J916" s="123">
        <v>19</v>
      </c>
      <c r="K916" s="92" t="s">
        <v>2131</v>
      </c>
      <c r="L916" s="123">
        <v>3</v>
      </c>
      <c r="M916" s="92" t="s">
        <v>2151</v>
      </c>
      <c r="N916" s="123">
        <v>2</v>
      </c>
    </row>
    <row r="917" spans="1:14" x14ac:dyDescent="0.25">
      <c r="A917" s="95" t="s">
        <v>2152</v>
      </c>
      <c r="B917" s="111" t="s">
        <v>2153</v>
      </c>
      <c r="C917" s="115">
        <v>0.3</v>
      </c>
      <c r="D917" s="136">
        <v>0.16</v>
      </c>
      <c r="E917" s="95" t="s">
        <v>2154</v>
      </c>
      <c r="F917" s="125">
        <v>60</v>
      </c>
      <c r="G917" s="95" t="s">
        <v>2154</v>
      </c>
      <c r="H917" s="125">
        <v>16</v>
      </c>
      <c r="I917" s="95" t="s">
        <v>2155</v>
      </c>
      <c r="J917" s="125">
        <v>18</v>
      </c>
      <c r="K917" s="95" t="s">
        <v>2156</v>
      </c>
      <c r="L917" s="125">
        <v>3</v>
      </c>
      <c r="M917" s="95" t="s">
        <v>1260</v>
      </c>
      <c r="N917" s="125">
        <v>2</v>
      </c>
    </row>
    <row r="918" spans="1:14" x14ac:dyDescent="0.25">
      <c r="A918" s="92" t="s">
        <v>2157</v>
      </c>
      <c r="B918" s="109" t="s">
        <v>2158</v>
      </c>
      <c r="C918" s="92" t="s">
        <v>2159</v>
      </c>
      <c r="D918" s="135">
        <v>0.03</v>
      </c>
      <c r="E918" s="92" t="s">
        <v>2160</v>
      </c>
      <c r="F918" s="123">
        <v>2</v>
      </c>
      <c r="G918" s="92" t="s">
        <v>2160</v>
      </c>
      <c r="H918" s="128" t="s">
        <v>1098</v>
      </c>
      <c r="I918" s="92" t="s">
        <v>2161</v>
      </c>
      <c r="J918" s="128" t="s">
        <v>1098</v>
      </c>
      <c r="K918" s="92" t="s">
        <v>2162</v>
      </c>
      <c r="L918" s="128" t="s">
        <v>1098</v>
      </c>
      <c r="M918" s="92" t="s">
        <v>2163</v>
      </c>
      <c r="N918" s="128" t="s">
        <v>1098</v>
      </c>
    </row>
    <row r="919" spans="1:14" ht="18" x14ac:dyDescent="0.25">
      <c r="A919" s="95" t="s">
        <v>2164</v>
      </c>
      <c r="B919" s="111" t="s">
        <v>2165</v>
      </c>
      <c r="C919" s="95" t="s">
        <v>1265</v>
      </c>
      <c r="D919" s="136">
        <v>0.03</v>
      </c>
      <c r="E919" s="95" t="s">
        <v>2166</v>
      </c>
      <c r="F919" s="127" t="s">
        <v>1098</v>
      </c>
      <c r="G919" s="95" t="s">
        <v>2166</v>
      </c>
      <c r="H919" s="127" t="s">
        <v>1098</v>
      </c>
      <c r="I919" s="95" t="s">
        <v>2167</v>
      </c>
      <c r="J919" s="127" t="s">
        <v>1098</v>
      </c>
      <c r="K919" s="95" t="s">
        <v>2168</v>
      </c>
      <c r="L919" s="127" t="s">
        <v>1098</v>
      </c>
      <c r="M919" s="95" t="s">
        <v>2169</v>
      </c>
      <c r="N919" s="127" t="s">
        <v>1098</v>
      </c>
    </row>
    <row r="920" spans="1:14" x14ac:dyDescent="0.25">
      <c r="A920" s="92" t="s">
        <v>2170</v>
      </c>
      <c r="B920" s="109" t="s">
        <v>2171</v>
      </c>
      <c r="C920" s="92" t="s">
        <v>2172</v>
      </c>
      <c r="D920" s="153">
        <v>4.0000000000000001E-3</v>
      </c>
      <c r="E920" s="92" t="s">
        <v>2173</v>
      </c>
      <c r="F920" s="128" t="s">
        <v>1098</v>
      </c>
      <c r="G920" s="92" t="s">
        <v>2173</v>
      </c>
      <c r="H920" s="128" t="s">
        <v>1098</v>
      </c>
      <c r="I920" s="92" t="s">
        <v>2174</v>
      </c>
      <c r="J920" s="128" t="s">
        <v>1098</v>
      </c>
      <c r="K920" s="92" t="s">
        <v>2175</v>
      </c>
      <c r="L920" s="128" t="s">
        <v>1098</v>
      </c>
      <c r="M920" s="92" t="s">
        <v>2176</v>
      </c>
      <c r="N920" s="128" t="s">
        <v>1098</v>
      </c>
    </row>
    <row r="921" spans="1:14" x14ac:dyDescent="0.25">
      <c r="A921" s="95" t="s">
        <v>2177</v>
      </c>
      <c r="B921" s="111" t="s">
        <v>2178</v>
      </c>
      <c r="C921" s="95" t="s">
        <v>2179</v>
      </c>
      <c r="D921" s="136">
        <v>0.02</v>
      </c>
      <c r="E921" s="95" t="s">
        <v>2180</v>
      </c>
      <c r="F921" s="125">
        <v>3</v>
      </c>
      <c r="G921" s="95" t="s">
        <v>2180</v>
      </c>
      <c r="H921" s="127" t="s">
        <v>1098</v>
      </c>
      <c r="I921" s="95" t="s">
        <v>2181</v>
      </c>
      <c r="J921" s="127" t="s">
        <v>1098</v>
      </c>
      <c r="K921" s="95" t="s">
        <v>2182</v>
      </c>
      <c r="L921" s="127" t="s">
        <v>1098</v>
      </c>
      <c r="M921" s="95" t="s">
        <v>2183</v>
      </c>
      <c r="N921" s="127" t="s">
        <v>1098</v>
      </c>
    </row>
    <row r="922" spans="1:14" x14ac:dyDescent="0.25">
      <c r="A922" s="92" t="s">
        <v>2184</v>
      </c>
      <c r="B922" s="109" t="s">
        <v>2185</v>
      </c>
      <c r="C922" s="92" t="s">
        <v>2186</v>
      </c>
      <c r="D922" s="135">
        <v>0.04</v>
      </c>
      <c r="E922" s="92" t="s">
        <v>2187</v>
      </c>
      <c r="F922" s="123">
        <v>11</v>
      </c>
      <c r="G922" s="92" t="s">
        <v>2187</v>
      </c>
      <c r="H922" s="123">
        <v>3</v>
      </c>
      <c r="I922" s="92" t="s">
        <v>2188</v>
      </c>
      <c r="J922" s="123">
        <v>3</v>
      </c>
      <c r="K922" s="92" t="s">
        <v>1948</v>
      </c>
      <c r="L922" s="128" t="s">
        <v>1098</v>
      </c>
      <c r="M922" s="92" t="s">
        <v>2189</v>
      </c>
      <c r="N922" s="128" t="s">
        <v>1098</v>
      </c>
    </row>
    <row r="923" spans="1:14" x14ac:dyDescent="0.25">
      <c r="A923" s="95" t="s">
        <v>2190</v>
      </c>
      <c r="B923" s="111" t="s">
        <v>2191</v>
      </c>
      <c r="C923" s="115">
        <v>0.3</v>
      </c>
      <c r="D923" s="136">
        <v>0.1</v>
      </c>
      <c r="E923" s="95" t="s">
        <v>2192</v>
      </c>
      <c r="F923" s="125">
        <v>73</v>
      </c>
      <c r="G923" s="95" t="s">
        <v>2192</v>
      </c>
      <c r="H923" s="125">
        <v>20</v>
      </c>
      <c r="I923" s="95" t="s">
        <v>2193</v>
      </c>
      <c r="J923" s="125">
        <v>22</v>
      </c>
      <c r="K923" s="95" t="s">
        <v>2194</v>
      </c>
      <c r="L923" s="125">
        <v>3</v>
      </c>
      <c r="M923" s="95" t="s">
        <v>2195</v>
      </c>
      <c r="N923" s="125">
        <v>3</v>
      </c>
    </row>
    <row r="924" spans="1:14" ht="18" x14ac:dyDescent="0.25">
      <c r="A924" s="92" t="s">
        <v>2196</v>
      </c>
      <c r="B924" s="109" t="s">
        <v>2197</v>
      </c>
      <c r="C924" s="103">
        <v>26</v>
      </c>
      <c r="D924" s="109" t="s">
        <v>2198</v>
      </c>
      <c r="E924" s="92" t="s">
        <v>2199</v>
      </c>
      <c r="F924" s="124">
        <v>9910</v>
      </c>
      <c r="G924" s="92" t="s">
        <v>2200</v>
      </c>
      <c r="H924" s="124">
        <v>4920</v>
      </c>
      <c r="I924" s="92" t="s">
        <v>2201</v>
      </c>
      <c r="J924" s="124">
        <v>9320</v>
      </c>
      <c r="K924" s="92" t="s">
        <v>2202</v>
      </c>
      <c r="L924" s="124">
        <v>4460</v>
      </c>
      <c r="M924" s="92" t="s">
        <v>2203</v>
      </c>
      <c r="N924" s="123">
        <v>1360</v>
      </c>
    </row>
    <row r="925" spans="1:14" ht="18" x14ac:dyDescent="0.25">
      <c r="A925" s="111" t="s">
        <v>2204</v>
      </c>
      <c r="B925" s="111" t="s">
        <v>2205</v>
      </c>
      <c r="C925" s="106">
        <v>26</v>
      </c>
      <c r="D925" s="111" t="s">
        <v>2206</v>
      </c>
      <c r="E925" s="95" t="s">
        <v>2207</v>
      </c>
      <c r="F925" s="126">
        <v>9050</v>
      </c>
      <c r="G925" s="95" t="s">
        <v>2208</v>
      </c>
      <c r="H925" s="126">
        <v>4490</v>
      </c>
      <c r="I925" s="95" t="s">
        <v>1439</v>
      </c>
      <c r="J925" s="126">
        <v>8520</v>
      </c>
      <c r="K925" s="95" t="s">
        <v>2209</v>
      </c>
      <c r="L925" s="126">
        <v>4080</v>
      </c>
      <c r="M925" s="95" t="s">
        <v>2210</v>
      </c>
      <c r="N925" s="125">
        <v>1250</v>
      </c>
    </row>
    <row r="926" spans="1:14" ht="18" x14ac:dyDescent="0.25">
      <c r="A926" s="112" t="s">
        <v>2211</v>
      </c>
      <c r="B926" s="112" t="s">
        <v>2212</v>
      </c>
      <c r="C926" s="141">
        <v>26</v>
      </c>
      <c r="D926" s="112" t="s">
        <v>2213</v>
      </c>
      <c r="E926" s="98" t="s">
        <v>2214</v>
      </c>
      <c r="F926" s="142">
        <v>7320</v>
      </c>
      <c r="G926" s="98" t="s">
        <v>2215</v>
      </c>
      <c r="H926" s="142">
        <v>3630</v>
      </c>
      <c r="I926" s="98" t="s">
        <v>904</v>
      </c>
      <c r="J926" s="142">
        <v>6880</v>
      </c>
      <c r="K926" s="98" t="s">
        <v>2123</v>
      </c>
      <c r="L926" s="142">
        <v>3300</v>
      </c>
      <c r="M926" s="98" t="s">
        <v>2216</v>
      </c>
      <c r="N926" s="129">
        <v>1010</v>
      </c>
    </row>
    <row r="927" spans="1:14" x14ac:dyDescent="0.25">
      <c r="A927"/>
      <c r="B927"/>
      <c r="C927"/>
      <c r="D927"/>
      <c r="E927"/>
    </row>
    <row r="928" spans="1:14" x14ac:dyDescent="0.25">
      <c r="A928" s="156"/>
      <c r="B928" s="157" t="s">
        <v>2217</v>
      </c>
      <c r="C928" s="157" t="s">
        <v>2218</v>
      </c>
      <c r="D928" s="42" t="s">
        <v>2219</v>
      </c>
      <c r="E928"/>
    </row>
    <row r="929" spans="1:5" x14ac:dyDescent="0.25">
      <c r="A929" t="s">
        <v>2220</v>
      </c>
      <c r="B929" s="158">
        <v>1</v>
      </c>
      <c r="C929" s="158">
        <v>1</v>
      </c>
      <c r="D929" t="s">
        <v>2221</v>
      </c>
      <c r="E929"/>
    </row>
    <row r="930" spans="1:5" x14ac:dyDescent="0.25">
      <c r="A930" t="s">
        <v>2222</v>
      </c>
      <c r="B930" s="158">
        <v>16.2</v>
      </c>
      <c r="C930" s="158">
        <v>5</v>
      </c>
      <c r="D930" t="s">
        <v>2223</v>
      </c>
      <c r="E930"/>
    </row>
    <row r="931" spans="1:5" x14ac:dyDescent="0.25">
      <c r="A931" t="s">
        <v>485</v>
      </c>
      <c r="B931" s="158">
        <v>5.6</v>
      </c>
      <c r="C931" s="158">
        <v>1.8</v>
      </c>
      <c r="D931" t="s">
        <v>2224</v>
      </c>
      <c r="E931"/>
    </row>
    <row r="932" spans="1:5" x14ac:dyDescent="0.25">
      <c r="A932" t="s">
        <v>2225</v>
      </c>
      <c r="B932" s="158">
        <v>-2.4</v>
      </c>
      <c r="C932" s="158">
        <v>-8.1999999999999993</v>
      </c>
      <c r="D932" t="s">
        <v>2226</v>
      </c>
      <c r="E932"/>
    </row>
    <row r="933" spans="1:5" x14ac:dyDescent="0.25">
      <c r="A933" t="s">
        <v>2227</v>
      </c>
      <c r="B933" s="158">
        <v>0</v>
      </c>
      <c r="C933" s="158">
        <v>0</v>
      </c>
      <c r="D933" t="s">
        <v>2228</v>
      </c>
      <c r="E933"/>
    </row>
    <row r="934" spans="1:5" x14ac:dyDescent="0.25">
      <c r="A934" t="s">
        <v>2229</v>
      </c>
      <c r="B934" s="158">
        <v>0</v>
      </c>
      <c r="C934" s="158">
        <v>0</v>
      </c>
      <c r="D934" t="s">
        <v>2228</v>
      </c>
      <c r="E934"/>
    </row>
    <row r="935" spans="1:5" x14ac:dyDescent="0.25">
      <c r="A935" t="s">
        <v>2230</v>
      </c>
      <c r="B935" s="158">
        <v>0</v>
      </c>
      <c r="C935" s="158">
        <v>0</v>
      </c>
      <c r="D935" t="s">
        <v>2231</v>
      </c>
      <c r="E935"/>
    </row>
    <row r="936" spans="1:5" x14ac:dyDescent="0.25">
      <c r="A936" t="s">
        <v>2232</v>
      </c>
      <c r="B936" s="158">
        <v>1200</v>
      </c>
      <c r="C936" s="158">
        <v>345</v>
      </c>
      <c r="D936" t="s">
        <v>2233</v>
      </c>
      <c r="E936"/>
    </row>
    <row r="937" spans="1:5" x14ac:dyDescent="0.25">
      <c r="A937" t="s">
        <v>2234</v>
      </c>
      <c r="B937" s="158">
        <v>-160</v>
      </c>
      <c r="C937" s="158">
        <v>-46</v>
      </c>
      <c r="D937" t="s">
        <v>2235</v>
      </c>
      <c r="E937"/>
    </row>
    <row r="938" spans="1:5" x14ac:dyDescent="0.25">
      <c r="A938" t="s">
        <v>2236</v>
      </c>
      <c r="B938" s="158">
        <v>84</v>
      </c>
      <c r="C938" s="158">
        <v>28</v>
      </c>
      <c r="D938" t="s">
        <v>2237</v>
      </c>
      <c r="E938"/>
    </row>
    <row r="939" spans="1:5" x14ac:dyDescent="0.25">
      <c r="A939" t="s">
        <v>2238</v>
      </c>
      <c r="B939" s="158">
        <v>264</v>
      </c>
      <c r="C939" s="158">
        <v>265</v>
      </c>
      <c r="D939" t="s">
        <v>2239</v>
      </c>
      <c r="E939"/>
    </row>
    <row r="940" spans="1:5" x14ac:dyDescent="0.25">
      <c r="A940" t="s">
        <v>2240</v>
      </c>
      <c r="B940" s="158">
        <v>1</v>
      </c>
      <c r="C940" s="158">
        <v>1</v>
      </c>
      <c r="D940" t="s">
        <v>2241</v>
      </c>
      <c r="E940"/>
    </row>
    <row r="941" spans="1:5" x14ac:dyDescent="0.25">
      <c r="A941"/>
      <c r="B941"/>
      <c r="C941"/>
      <c r="D941" t="s">
        <v>2242</v>
      </c>
      <c r="E941"/>
    </row>
    <row r="942" spans="1:5" x14ac:dyDescent="0.25">
      <c r="A942"/>
      <c r="B942"/>
      <c r="C942"/>
      <c r="D942" t="s">
        <v>2243</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49" zoomScale="85" zoomScaleNormal="85" zoomScalePageLayoutView="85" workbookViewId="0">
      <selection activeCell="B160" sqref="B160"/>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60" t="s">
        <v>11</v>
      </c>
      <c r="B1" s="560"/>
      <c r="C1" s="560"/>
      <c r="D1" s="560"/>
      <c r="E1" s="560"/>
    </row>
    <row r="2" spans="1:5" x14ac:dyDescent="0.25">
      <c r="A2" s="561" t="s">
        <v>154</v>
      </c>
      <c r="B2" s="561"/>
      <c r="C2" s="561"/>
      <c r="D2" s="561"/>
      <c r="E2" s="561"/>
    </row>
    <row r="19" spans="1:5" x14ac:dyDescent="0.25">
      <c r="A19" t="s">
        <v>155</v>
      </c>
    </row>
    <row r="20" spans="1:5" x14ac:dyDescent="0.25">
      <c r="A20">
        <v>155400</v>
      </c>
      <c r="B20" t="s">
        <v>156</v>
      </c>
    </row>
    <row r="21" spans="1:5" x14ac:dyDescent="0.25">
      <c r="A21" s="561" t="s">
        <v>157</v>
      </c>
      <c r="B21" s="561"/>
      <c r="C21" s="561"/>
      <c r="D21" s="561"/>
      <c r="E21" s="561"/>
    </row>
    <row r="38" spans="1:5" x14ac:dyDescent="0.25">
      <c r="A38" t="s">
        <v>155</v>
      </c>
    </row>
    <row r="39" spans="1:5" x14ac:dyDescent="0.25">
      <c r="A39">
        <v>100800</v>
      </c>
      <c r="B39" t="s">
        <v>156</v>
      </c>
    </row>
    <row r="40" spans="1:5" x14ac:dyDescent="0.25">
      <c r="A40" s="561" t="s">
        <v>158</v>
      </c>
      <c r="B40" s="561"/>
      <c r="C40" s="561"/>
      <c r="D40" s="561"/>
      <c r="E40" s="561"/>
    </row>
    <row r="57" spans="1:5" ht="15.75" thickBot="1" x14ac:dyDescent="0.3">
      <c r="A57" t="s">
        <v>155</v>
      </c>
    </row>
    <row r="58" spans="1:5" ht="15.75" thickBot="1" x14ac:dyDescent="0.3">
      <c r="A58" s="7">
        <v>194000</v>
      </c>
      <c r="B58" t="s">
        <v>159</v>
      </c>
    </row>
    <row r="60" spans="1:5" x14ac:dyDescent="0.25">
      <c r="A60" s="560" t="s">
        <v>160</v>
      </c>
      <c r="B60" s="560"/>
      <c r="C60" s="560"/>
      <c r="D60" s="560"/>
      <c r="E60" s="560"/>
    </row>
    <row r="85" spans="1:37" s="8" customFormat="1" x14ac:dyDescent="0.25">
      <c r="A85" t="s">
        <v>360</v>
      </c>
      <c r="B85">
        <v>55.1</v>
      </c>
      <c r="C85" t="s">
        <v>361</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25">
      <c r="A86" t="s">
        <v>362</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9" t="s">
        <v>363</v>
      </c>
      <c r="B88" s="10">
        <f>(B86-B85)/B85</f>
        <v>1.0254083484573502</v>
      </c>
    </row>
    <row r="89" spans="1:37" x14ac:dyDescent="0.25">
      <c r="A89" s="560" t="s">
        <v>161</v>
      </c>
      <c r="B89" s="560"/>
      <c r="C89" s="560"/>
      <c r="D89" s="560"/>
      <c r="E89" s="560"/>
    </row>
    <row r="90" spans="1:37" x14ac:dyDescent="0.25">
      <c r="A90">
        <v>6.6290250000000004</v>
      </c>
      <c r="B90" t="s">
        <v>366</v>
      </c>
      <c r="E90" t="s">
        <v>371</v>
      </c>
    </row>
    <row r="91" spans="1:37" x14ac:dyDescent="0.25">
      <c r="A91">
        <f>1/A90</f>
        <v>0.15085174667466181</v>
      </c>
      <c r="B91" t="s">
        <v>367</v>
      </c>
      <c r="E91" t="s">
        <v>166</v>
      </c>
    </row>
    <row r="92" spans="1:37" x14ac:dyDescent="0.25">
      <c r="A92" s="11">
        <v>0.5</v>
      </c>
      <c r="B92" t="s">
        <v>368</v>
      </c>
      <c r="E92" t="s">
        <v>372</v>
      </c>
    </row>
    <row r="93" spans="1:37" x14ac:dyDescent="0.25">
      <c r="A93">
        <f>A92*A91</f>
        <v>7.5425873337330904E-2</v>
      </c>
      <c r="B93" t="s">
        <v>369</v>
      </c>
      <c r="E93" t="s">
        <v>166</v>
      </c>
    </row>
    <row r="94" spans="1:37" x14ac:dyDescent="0.25">
      <c r="A94">
        <f>1/A93</f>
        <v>13.258050000000001</v>
      </c>
      <c r="B94" t="s">
        <v>370</v>
      </c>
      <c r="E94" t="s">
        <v>166</v>
      </c>
      <c r="J94" s="11"/>
    </row>
    <row r="95" spans="1:37" ht="15.75" thickBot="1" x14ac:dyDescent="0.3">
      <c r="A95">
        <v>8.0274920000000005</v>
      </c>
      <c r="B95" t="s">
        <v>364</v>
      </c>
      <c r="E95" t="s">
        <v>373</v>
      </c>
      <c r="J95" s="11"/>
    </row>
    <row r="96" spans="1:37" ht="15.75" thickBot="1" x14ac:dyDescent="0.3">
      <c r="A96" s="12">
        <f>(A94-A95)/A95</f>
        <v>0.65158059329115492</v>
      </c>
      <c r="B96" t="s">
        <v>365</v>
      </c>
      <c r="C96" s="13"/>
      <c r="E96" t="s">
        <v>166</v>
      </c>
    </row>
    <row r="98" spans="1:5" x14ac:dyDescent="0.25">
      <c r="A98" s="560" t="s">
        <v>162</v>
      </c>
      <c r="B98" s="560"/>
      <c r="C98" s="560"/>
      <c r="D98" s="560"/>
      <c r="E98" s="560"/>
    </row>
    <row r="99" spans="1:5" x14ac:dyDescent="0.25">
      <c r="A99" s="13">
        <v>0.3</v>
      </c>
      <c r="B99" s="11" t="s">
        <v>375</v>
      </c>
    </row>
    <row r="100" spans="1:5" x14ac:dyDescent="0.25">
      <c r="A100">
        <v>63.5</v>
      </c>
      <c r="B100" t="s">
        <v>376</v>
      </c>
    </row>
    <row r="101" spans="1:5" x14ac:dyDescent="0.25">
      <c r="A101">
        <f>1/A100</f>
        <v>1.5748031496062992E-2</v>
      </c>
      <c r="B101" t="s">
        <v>374</v>
      </c>
    </row>
    <row r="102" spans="1:5" x14ac:dyDescent="0.25">
      <c r="A102" s="14">
        <f>A101*(1-A99)</f>
        <v>1.1023622047244094E-2</v>
      </c>
      <c r="B102" t="s">
        <v>377</v>
      </c>
    </row>
    <row r="103" spans="1:5" x14ac:dyDescent="0.25">
      <c r="A103" s="14">
        <f>1/A102</f>
        <v>90.714285714285722</v>
      </c>
      <c r="B103" t="s">
        <v>381</v>
      </c>
    </row>
    <row r="104" spans="1:5" x14ac:dyDescent="0.25">
      <c r="A104" s="13">
        <v>0.35</v>
      </c>
      <c r="B104" t="s">
        <v>378</v>
      </c>
    </row>
    <row r="105" spans="1:5" x14ac:dyDescent="0.25">
      <c r="A105">
        <f>A102*(1-A104)</f>
        <v>7.1653543307086615E-3</v>
      </c>
      <c r="B105" t="s">
        <v>379</v>
      </c>
    </row>
    <row r="106" spans="1:5" ht="15.75" thickBot="1" x14ac:dyDescent="0.3">
      <c r="A106">
        <f>1/A105</f>
        <v>139.56043956043956</v>
      </c>
      <c r="B106" t="s">
        <v>380</v>
      </c>
    </row>
    <row r="107" spans="1:5" ht="15.75" thickBot="1" x14ac:dyDescent="0.3">
      <c r="A107" s="12">
        <f>(A106-A103)/A103</f>
        <v>0.53846153846153832</v>
      </c>
      <c r="B107" t="s">
        <v>382</v>
      </c>
    </row>
    <row r="108" spans="1:5" x14ac:dyDescent="0.25">
      <c r="A108" s="15"/>
    </row>
    <row r="109" spans="1:5" x14ac:dyDescent="0.25">
      <c r="A109" s="560" t="s">
        <v>164</v>
      </c>
      <c r="B109" s="560"/>
      <c r="C109" s="560"/>
      <c r="D109" s="560"/>
      <c r="E109" s="560"/>
    </row>
    <row r="110" spans="1:5" ht="15.75" thickBot="1" x14ac:dyDescent="0.3"/>
    <row r="111" spans="1:5" ht="15.75" thickBot="1" x14ac:dyDescent="0.3">
      <c r="A111" s="12">
        <f>A122</f>
        <v>0.20481927710843381</v>
      </c>
      <c r="B111" t="s">
        <v>384</v>
      </c>
    </row>
    <row r="113" spans="1:12" x14ac:dyDescent="0.25">
      <c r="A113" s="560" t="s">
        <v>163</v>
      </c>
      <c r="B113" s="560"/>
      <c r="C113" s="560"/>
      <c r="D113" s="560"/>
      <c r="E113" s="560"/>
    </row>
    <row r="114" spans="1:12" x14ac:dyDescent="0.25">
      <c r="A114" s="13">
        <v>0.2</v>
      </c>
      <c r="B114" s="11" t="s">
        <v>375</v>
      </c>
    </row>
    <row r="115" spans="1:12" x14ac:dyDescent="0.25">
      <c r="A115">
        <v>1.95</v>
      </c>
      <c r="B115" t="s">
        <v>383</v>
      </c>
    </row>
    <row r="116" spans="1:12" x14ac:dyDescent="0.25">
      <c r="A116">
        <f>1/A115</f>
        <v>0.51282051282051289</v>
      </c>
      <c r="B116" t="s">
        <v>374</v>
      </c>
    </row>
    <row r="117" spans="1:12" x14ac:dyDescent="0.25">
      <c r="A117" s="14">
        <f>A116*(1-A114)</f>
        <v>0.41025641025641035</v>
      </c>
      <c r="B117" t="s">
        <v>377</v>
      </c>
    </row>
    <row r="118" spans="1:12" x14ac:dyDescent="0.25">
      <c r="A118" s="14">
        <f>1/A117</f>
        <v>2.4374999999999996</v>
      </c>
      <c r="B118" t="s">
        <v>381</v>
      </c>
    </row>
    <row r="119" spans="1:12" x14ac:dyDescent="0.25">
      <c r="A119" s="13">
        <v>0.17</v>
      </c>
      <c r="B119" t="s">
        <v>378</v>
      </c>
    </row>
    <row r="120" spans="1:12" x14ac:dyDescent="0.25">
      <c r="A120">
        <f>A117*(1-A119)</f>
        <v>0.34051282051282056</v>
      </c>
      <c r="B120" t="s">
        <v>379</v>
      </c>
    </row>
    <row r="121" spans="1:12" ht="15.75" thickBot="1" x14ac:dyDescent="0.3">
      <c r="A121">
        <f>1/A120</f>
        <v>2.9367469879518069</v>
      </c>
      <c r="B121" t="s">
        <v>380</v>
      </c>
    </row>
    <row r="122" spans="1:12" ht="15.75" thickBot="1" x14ac:dyDescent="0.3">
      <c r="A122" s="12">
        <f>(A121-A118)/A118</f>
        <v>0.20481927710843381</v>
      </c>
      <c r="B122" t="s">
        <v>382</v>
      </c>
    </row>
    <row r="124" spans="1:12" x14ac:dyDescent="0.25">
      <c r="A124" s="560" t="s">
        <v>385</v>
      </c>
      <c r="B124" s="560"/>
      <c r="C124" s="560"/>
      <c r="D124" s="560"/>
      <c r="E124" s="560"/>
      <c r="J124" s="16"/>
    </row>
    <row r="125" spans="1:12" x14ac:dyDescent="0.25">
      <c r="A125" s="17">
        <v>4.4824543659231753E-4</v>
      </c>
      <c r="B125" t="s">
        <v>387</v>
      </c>
      <c r="K125" s="11"/>
      <c r="L125" s="11"/>
    </row>
    <row r="126" spans="1:12" x14ac:dyDescent="0.25">
      <c r="A126">
        <v>1.27</v>
      </c>
      <c r="B126" t="s">
        <v>391</v>
      </c>
      <c r="F126" s="18"/>
      <c r="J126" s="1"/>
      <c r="K126" s="17"/>
      <c r="L126" s="17"/>
    </row>
    <row r="127" spans="1:12" x14ac:dyDescent="0.25">
      <c r="A127">
        <f>(1/CONVERT(A125/A126,"mi","km")*0.00105505585)</f>
        <v>1.857438352962903</v>
      </c>
      <c r="B127" t="s">
        <v>388</v>
      </c>
      <c r="K127" s="17"/>
      <c r="L127" s="17"/>
    </row>
    <row r="128" spans="1:12" x14ac:dyDescent="0.25">
      <c r="A128">
        <f>1/A127</f>
        <v>0.53837587578874124</v>
      </c>
      <c r="B128" t="s">
        <v>389</v>
      </c>
      <c r="F128" s="18"/>
      <c r="K128" s="13"/>
      <c r="L128" s="11"/>
    </row>
    <row r="129" spans="1:12" x14ac:dyDescent="0.25">
      <c r="A129">
        <v>1.07</v>
      </c>
      <c r="B129" t="s">
        <v>386</v>
      </c>
      <c r="F129" s="18"/>
      <c r="K129" s="13"/>
      <c r="L129" s="11"/>
    </row>
    <row r="130" spans="1:12" ht="15.75" thickBot="1" x14ac:dyDescent="0.3">
      <c r="A130">
        <f>1/A129</f>
        <v>0.93457943925233644</v>
      </c>
      <c r="B130" t="s">
        <v>390</v>
      </c>
      <c r="F130" s="18"/>
      <c r="K130" s="11"/>
      <c r="L130" s="11"/>
    </row>
    <row r="131" spans="1:12" ht="15.75" thickBot="1" x14ac:dyDescent="0.3">
      <c r="A131" s="12">
        <f>(A130-A128)/A128</f>
        <v>0.73592369435785332</v>
      </c>
      <c r="B131" t="s">
        <v>382</v>
      </c>
      <c r="F131" s="18"/>
    </row>
    <row r="133" spans="1:12" x14ac:dyDescent="0.25">
      <c r="A133" s="16"/>
      <c r="B133" s="11"/>
      <c r="C133" s="11"/>
    </row>
    <row r="134" spans="1:12" x14ac:dyDescent="0.25">
      <c r="A134" s="560" t="s">
        <v>100</v>
      </c>
      <c r="B134" s="560"/>
      <c r="C134" s="560"/>
      <c r="D134" s="560"/>
      <c r="E134" s="560"/>
    </row>
    <row r="135" spans="1:12" x14ac:dyDescent="0.25">
      <c r="A135" s="19" t="s">
        <v>402</v>
      </c>
      <c r="B135" s="20"/>
      <c r="C135" s="20"/>
      <c r="D135" s="20"/>
      <c r="E135" s="20"/>
      <c r="F135" s="20"/>
      <c r="G135" s="20"/>
    </row>
    <row r="136" spans="1:12" ht="15.75" x14ac:dyDescent="0.3">
      <c r="A136" s="21"/>
      <c r="B136" s="557" t="s">
        <v>403</v>
      </c>
      <c r="C136" s="558"/>
      <c r="D136" s="558"/>
      <c r="E136" s="559"/>
      <c r="F136" s="20"/>
      <c r="G136" s="20"/>
    </row>
    <row r="137" spans="1:12" ht="15.75" x14ac:dyDescent="0.3">
      <c r="A137" s="22"/>
      <c r="B137" s="557" t="s">
        <v>404</v>
      </c>
      <c r="C137" s="559"/>
      <c r="D137" s="557" t="s">
        <v>405</v>
      </c>
      <c r="E137" s="559"/>
      <c r="F137" s="20"/>
      <c r="G137" s="20"/>
    </row>
    <row r="138" spans="1:12" ht="15.75" x14ac:dyDescent="0.3">
      <c r="A138" s="23" t="s">
        <v>406</v>
      </c>
      <c r="B138" s="24" t="s">
        <v>407</v>
      </c>
      <c r="C138" s="24" t="s">
        <v>408</v>
      </c>
      <c r="D138" s="24" t="s">
        <v>407</v>
      </c>
      <c r="E138" s="24" t="s">
        <v>408</v>
      </c>
      <c r="F138" s="20"/>
      <c r="G138" s="25" t="s">
        <v>409</v>
      </c>
    </row>
    <row r="139" spans="1:12" x14ac:dyDescent="0.25">
      <c r="A139" s="26" t="s">
        <v>410</v>
      </c>
      <c r="B139" s="27">
        <v>95</v>
      </c>
      <c r="C139" s="28">
        <v>95</v>
      </c>
      <c r="D139" s="27">
        <v>50</v>
      </c>
      <c r="E139" s="28">
        <v>50</v>
      </c>
      <c r="F139" s="25" t="s">
        <v>125</v>
      </c>
      <c r="G139" s="20">
        <f>(C139-E139)/C139</f>
        <v>0.47368421052631576</v>
      </c>
    </row>
    <row r="140" spans="1:12" x14ac:dyDescent="0.25">
      <c r="A140" s="29" t="s">
        <v>411</v>
      </c>
      <c r="B140" s="30">
        <v>100</v>
      </c>
      <c r="C140" s="31">
        <v>100</v>
      </c>
      <c r="D140" s="30">
        <v>70</v>
      </c>
      <c r="E140" s="31">
        <v>70</v>
      </c>
      <c r="F140" s="25" t="s">
        <v>125</v>
      </c>
      <c r="G140" s="20">
        <f t="shared" ref="G140:G156" si="0">(C140-E140)/C140</f>
        <v>0.3</v>
      </c>
    </row>
    <row r="141" spans="1:12" x14ac:dyDescent="0.25">
      <c r="A141" s="29" t="s">
        <v>412</v>
      </c>
      <c r="B141" s="30">
        <v>95</v>
      </c>
      <c r="C141" s="31">
        <v>95</v>
      </c>
      <c r="D141" s="30">
        <v>50</v>
      </c>
      <c r="E141" s="31">
        <v>50</v>
      </c>
      <c r="F141" s="25" t="s">
        <v>125</v>
      </c>
      <c r="G141" s="20">
        <f t="shared" si="0"/>
        <v>0.47368421052631576</v>
      </c>
    </row>
    <row r="142" spans="1:12" x14ac:dyDescent="0.25">
      <c r="A142" s="29" t="s">
        <v>413</v>
      </c>
      <c r="B142" s="30">
        <v>105</v>
      </c>
      <c r="C142" s="31">
        <v>105</v>
      </c>
      <c r="D142" s="30">
        <v>110</v>
      </c>
      <c r="E142" s="31">
        <v>110</v>
      </c>
      <c r="F142" s="32" t="s">
        <v>429</v>
      </c>
      <c r="G142" s="20">
        <f t="shared" si="0"/>
        <v>-4.7619047619047616E-2</v>
      </c>
    </row>
    <row r="143" spans="1:12" x14ac:dyDescent="0.25">
      <c r="A143" s="29" t="s">
        <v>414</v>
      </c>
      <c r="B143" s="30">
        <v>80</v>
      </c>
      <c r="C143" s="31">
        <v>80</v>
      </c>
      <c r="D143" s="30">
        <v>35</v>
      </c>
      <c r="E143" s="31">
        <v>35</v>
      </c>
      <c r="F143" s="25" t="s">
        <v>125</v>
      </c>
      <c r="G143" s="20">
        <f t="shared" si="0"/>
        <v>0.5625</v>
      </c>
    </row>
    <row r="144" spans="1:12" x14ac:dyDescent="0.25">
      <c r="A144" s="29" t="s">
        <v>415</v>
      </c>
      <c r="B144" s="30">
        <v>70</v>
      </c>
      <c r="C144" s="31">
        <v>70</v>
      </c>
      <c r="D144" s="30">
        <v>50</v>
      </c>
      <c r="E144" s="31">
        <v>50</v>
      </c>
      <c r="F144" s="25" t="s">
        <v>125</v>
      </c>
      <c r="G144" s="20">
        <f t="shared" si="0"/>
        <v>0.2857142857142857</v>
      </c>
    </row>
    <row r="145" spans="1:9" x14ac:dyDescent="0.25">
      <c r="A145" s="29" t="s">
        <v>416</v>
      </c>
      <c r="B145" s="30">
        <v>90</v>
      </c>
      <c r="C145" s="31">
        <v>90</v>
      </c>
      <c r="D145" s="30">
        <v>80</v>
      </c>
      <c r="E145" s="31">
        <v>80</v>
      </c>
      <c r="F145" s="25" t="s">
        <v>417</v>
      </c>
      <c r="G145" s="20">
        <f t="shared" si="0"/>
        <v>0.1111111111111111</v>
      </c>
    </row>
    <row r="146" spans="1:9" x14ac:dyDescent="0.25">
      <c r="A146" s="29" t="s">
        <v>418</v>
      </c>
      <c r="B146" s="30">
        <v>100</v>
      </c>
      <c r="C146" s="31">
        <v>100</v>
      </c>
      <c r="D146" s="30">
        <v>90</v>
      </c>
      <c r="E146" s="31">
        <v>90</v>
      </c>
      <c r="F146" s="25" t="s">
        <v>125</v>
      </c>
      <c r="G146" s="20">
        <f t="shared" si="0"/>
        <v>0.1</v>
      </c>
    </row>
    <row r="147" spans="1:9" x14ac:dyDescent="0.25">
      <c r="A147" s="29" t="s">
        <v>419</v>
      </c>
      <c r="B147" s="30">
        <v>80</v>
      </c>
      <c r="C147" s="31">
        <v>80</v>
      </c>
      <c r="D147" s="30">
        <v>40</v>
      </c>
      <c r="E147" s="31">
        <v>40</v>
      </c>
      <c r="F147" s="25" t="s">
        <v>125</v>
      </c>
      <c r="G147" s="20">
        <f t="shared" si="0"/>
        <v>0.5</v>
      </c>
    </row>
    <row r="148" spans="1:9" x14ac:dyDescent="0.25">
      <c r="A148" s="29" t="s">
        <v>420</v>
      </c>
      <c r="B148" s="30">
        <v>80</v>
      </c>
      <c r="C148" s="31">
        <v>80</v>
      </c>
      <c r="D148" s="30">
        <v>50</v>
      </c>
      <c r="E148" s="31">
        <v>50</v>
      </c>
      <c r="F148" s="25" t="s">
        <v>125</v>
      </c>
      <c r="G148" s="20">
        <f t="shared" si="0"/>
        <v>0.375</v>
      </c>
    </row>
    <row r="149" spans="1:9" x14ac:dyDescent="0.25">
      <c r="A149" s="29" t="s">
        <v>421</v>
      </c>
      <c r="B149" s="30">
        <v>90</v>
      </c>
      <c r="C149" s="31">
        <v>90</v>
      </c>
      <c r="D149" s="30">
        <v>80</v>
      </c>
      <c r="E149" s="31">
        <v>80</v>
      </c>
      <c r="F149" s="25" t="s">
        <v>417</v>
      </c>
      <c r="G149" s="20">
        <f t="shared" si="0"/>
        <v>0.1111111111111111</v>
      </c>
    </row>
    <row r="150" spans="1:9" x14ac:dyDescent="0.25">
      <c r="A150" s="29" t="s">
        <v>422</v>
      </c>
      <c r="B150" s="30">
        <v>95</v>
      </c>
      <c r="C150" s="31">
        <v>95</v>
      </c>
      <c r="D150" s="30">
        <v>90</v>
      </c>
      <c r="E150" s="31">
        <v>90</v>
      </c>
      <c r="F150" s="32" t="s">
        <v>429</v>
      </c>
      <c r="G150" s="20">
        <f t="shared" si="0"/>
        <v>5.2631578947368418E-2</v>
      </c>
    </row>
    <row r="151" spans="1:9" x14ac:dyDescent="0.25">
      <c r="A151" s="29" t="s">
        <v>423</v>
      </c>
      <c r="B151" s="30">
        <v>95</v>
      </c>
      <c r="C151" s="31">
        <v>95</v>
      </c>
      <c r="D151" s="30">
        <v>90</v>
      </c>
      <c r="E151" s="31">
        <v>90</v>
      </c>
      <c r="F151" s="32" t="s">
        <v>429</v>
      </c>
      <c r="G151" s="20">
        <f t="shared" si="0"/>
        <v>5.2631578947368418E-2</v>
      </c>
    </row>
    <row r="152" spans="1:9" x14ac:dyDescent="0.25">
      <c r="A152" s="29" t="s">
        <v>424</v>
      </c>
      <c r="B152" s="30">
        <v>80</v>
      </c>
      <c r="C152" s="31">
        <v>50</v>
      </c>
      <c r="D152" s="30">
        <v>30</v>
      </c>
      <c r="E152" s="31">
        <v>30</v>
      </c>
      <c r="F152" s="25" t="s">
        <v>124</v>
      </c>
      <c r="G152" s="20">
        <f>(C152-E152)/C152</f>
        <v>0.4</v>
      </c>
    </row>
    <row r="153" spans="1:9" x14ac:dyDescent="0.25">
      <c r="A153" s="29" t="s">
        <v>425</v>
      </c>
      <c r="B153" s="30">
        <v>90</v>
      </c>
      <c r="C153" s="31">
        <v>90</v>
      </c>
      <c r="D153" s="30">
        <v>70</v>
      </c>
      <c r="E153" s="31">
        <v>70</v>
      </c>
      <c r="F153" s="25" t="s">
        <v>121</v>
      </c>
      <c r="G153" s="20">
        <f t="shared" si="0"/>
        <v>0.22222222222222221</v>
      </c>
    </row>
    <row r="154" spans="1:9" x14ac:dyDescent="0.25">
      <c r="A154" s="29" t="s">
        <v>426</v>
      </c>
      <c r="B154" s="30">
        <v>95</v>
      </c>
      <c r="C154" s="31">
        <v>90</v>
      </c>
      <c r="D154" s="30">
        <v>80</v>
      </c>
      <c r="E154" s="31">
        <v>80</v>
      </c>
      <c r="F154" s="32" t="s">
        <v>429</v>
      </c>
      <c r="G154" s="20">
        <f t="shared" si="0"/>
        <v>0.1111111111111111</v>
      </c>
      <c r="I154" s="33"/>
    </row>
    <row r="155" spans="1:9" x14ac:dyDescent="0.25">
      <c r="A155" s="29" t="s">
        <v>427</v>
      </c>
      <c r="B155" s="30">
        <v>80</v>
      </c>
      <c r="C155" s="31">
        <v>65</v>
      </c>
      <c r="D155" s="30">
        <v>60</v>
      </c>
      <c r="E155" s="31">
        <v>30</v>
      </c>
      <c r="F155" s="25" t="s">
        <v>122</v>
      </c>
      <c r="G155" s="20">
        <f t="shared" si="0"/>
        <v>0.53846153846153844</v>
      </c>
    </row>
    <row r="156" spans="1:9" x14ac:dyDescent="0.25">
      <c r="A156" s="34" t="s">
        <v>428</v>
      </c>
      <c r="B156" s="35">
        <v>90</v>
      </c>
      <c r="C156" s="36">
        <v>90</v>
      </c>
      <c r="D156" s="35">
        <v>70</v>
      </c>
      <c r="E156" s="36">
        <v>70</v>
      </c>
      <c r="F156" s="25" t="s">
        <v>122</v>
      </c>
      <c r="G156" s="20">
        <f t="shared" si="0"/>
        <v>0.22222222222222221</v>
      </c>
    </row>
    <row r="157" spans="1:9" x14ac:dyDescent="0.25">
      <c r="A157" s="20"/>
      <c r="B157" s="20"/>
      <c r="C157" s="20"/>
      <c r="D157" s="20"/>
      <c r="E157" s="20"/>
      <c r="F157" s="20"/>
      <c r="G157" s="20"/>
    </row>
    <row r="158" spans="1:9" x14ac:dyDescent="0.25">
      <c r="A158" s="20"/>
      <c r="B158" s="20"/>
      <c r="C158" s="20"/>
      <c r="D158" s="20"/>
      <c r="E158" s="20"/>
      <c r="F158" s="20"/>
      <c r="G158" s="20"/>
    </row>
    <row r="159" spans="1:9" x14ac:dyDescent="0.25">
      <c r="A159" s="20" t="s">
        <v>125</v>
      </c>
      <c r="B159" s="20">
        <f>AVERAGEIF(F139:F156,A159,G139:G156)</f>
        <v>0.38382283834586467</v>
      </c>
      <c r="C159" s="20"/>
      <c r="D159" s="20"/>
      <c r="E159" s="20"/>
      <c r="F159" s="20"/>
      <c r="G159" s="20"/>
    </row>
    <row r="160" spans="1:9" x14ac:dyDescent="0.25">
      <c r="A160" s="20" t="s">
        <v>417</v>
      </c>
      <c r="B160" s="20">
        <f>AVERAGEIF(F139:F156,A160,G139:G156)</f>
        <v>0.1111111111111111</v>
      </c>
      <c r="C160" s="20"/>
      <c r="D160" s="20"/>
      <c r="E160" s="20"/>
      <c r="F160" s="20"/>
      <c r="G160" s="20"/>
    </row>
    <row r="161" spans="1:7" x14ac:dyDescent="0.25">
      <c r="A161" s="20" t="s">
        <v>124</v>
      </c>
      <c r="B161" s="20">
        <f>AVERAGEIF(F139:F156,A161,G139:G156)</f>
        <v>0.4</v>
      </c>
      <c r="C161" s="20"/>
      <c r="D161" s="20"/>
      <c r="E161" s="20"/>
      <c r="F161" s="20"/>
      <c r="G161" s="20"/>
    </row>
    <row r="162" spans="1:7" x14ac:dyDescent="0.25">
      <c r="A162" s="20" t="s">
        <v>121</v>
      </c>
      <c r="B162" s="20">
        <f>AVERAGEIF(F139:F156,A162,G139:G156)</f>
        <v>0.22222222222222221</v>
      </c>
      <c r="C162" s="20"/>
      <c r="D162" s="20"/>
      <c r="E162" s="20"/>
      <c r="F162" s="20"/>
      <c r="G162" s="20"/>
    </row>
    <row r="163" spans="1:7" x14ac:dyDescent="0.25">
      <c r="A163" s="20" t="s">
        <v>122</v>
      </c>
      <c r="B163" s="20">
        <f>AVERAGEIF(F139:F156,A163,G139:G156)</f>
        <v>0.38034188034188032</v>
      </c>
      <c r="C163" s="20"/>
      <c r="D163" s="20"/>
      <c r="E163" s="20"/>
      <c r="F163" s="20"/>
      <c r="G163" s="20"/>
    </row>
    <row r="165" spans="1:7" x14ac:dyDescent="0.25">
      <c r="A165" s="560" t="s">
        <v>167</v>
      </c>
      <c r="B165" s="560"/>
      <c r="C165" s="560"/>
      <c r="D165" s="560"/>
      <c r="E165" s="560"/>
    </row>
    <row r="166" spans="1:7" ht="15.75" thickBot="1" x14ac:dyDescent="0.3">
      <c r="A166" t="s">
        <v>168</v>
      </c>
      <c r="B166" s="13">
        <v>0.4</v>
      </c>
    </row>
    <row r="167" spans="1:7" ht="15.75" thickBot="1" x14ac:dyDescent="0.3">
      <c r="A167" t="s">
        <v>169</v>
      </c>
      <c r="B167" s="37">
        <f>(1+B166)^(1/(2020-2010))-1</f>
        <v>3.4219694129380196E-2</v>
      </c>
    </row>
    <row r="168" spans="1:7" x14ac:dyDescent="0.25">
      <c r="B168" s="38"/>
    </row>
    <row r="169" spans="1:7" x14ac:dyDescent="0.25">
      <c r="A169" s="560" t="s">
        <v>392</v>
      </c>
      <c r="B169" s="560"/>
    </row>
    <row r="170" spans="1:7" x14ac:dyDescent="0.25">
      <c r="A170" t="s">
        <v>393</v>
      </c>
      <c r="B170" s="39">
        <v>972.7</v>
      </c>
    </row>
    <row r="171" spans="1:7" ht="15.75" thickBot="1" x14ac:dyDescent="0.3">
      <c r="A171" t="s">
        <v>394</v>
      </c>
      <c r="B171" s="40">
        <f>400.9+53.5+276.5+255.7+63.5+462.5+B170+975.4+227.6+436.5</f>
        <v>4124.8</v>
      </c>
    </row>
    <row r="172" spans="1:7" ht="15.75" thickBot="1" x14ac:dyDescent="0.3">
      <c r="A172" t="s">
        <v>395</v>
      </c>
      <c r="B172" s="37">
        <f>B170/B171</f>
        <v>0.23581749418153608</v>
      </c>
    </row>
    <row r="173" spans="1:7" x14ac:dyDescent="0.25">
      <c r="B173" s="38"/>
    </row>
    <row r="174" spans="1:7" x14ac:dyDescent="0.25">
      <c r="A174" s="560" t="s">
        <v>174</v>
      </c>
      <c r="B174" s="560"/>
      <c r="C174" s="560"/>
      <c r="D174" s="560"/>
      <c r="E174" s="560"/>
    </row>
    <row r="175" spans="1:7" ht="15.75" thickBot="1" x14ac:dyDescent="0.3">
      <c r="A175" t="s">
        <v>401</v>
      </c>
      <c r="B175" s="38">
        <v>0.1246</v>
      </c>
    </row>
    <row r="176" spans="1:7" ht="15.75" thickBot="1" x14ac:dyDescent="0.3">
      <c r="A176" t="s">
        <v>397</v>
      </c>
      <c r="B176" s="37">
        <f>1-B175</f>
        <v>0.87539999999999996</v>
      </c>
    </row>
    <row r="178" spans="1:5" x14ac:dyDescent="0.25">
      <c r="A178" s="560" t="s">
        <v>170</v>
      </c>
      <c r="B178" s="560"/>
      <c r="C178" s="560"/>
      <c r="D178" s="560"/>
      <c r="E178" s="560"/>
    </row>
    <row r="179" spans="1:5" x14ac:dyDescent="0.25">
      <c r="A179" t="s">
        <v>399</v>
      </c>
      <c r="B179">
        <v>197000</v>
      </c>
    </row>
    <row r="180" spans="1:5" ht="15.75" thickBot="1" x14ac:dyDescent="0.3">
      <c r="A180" t="s">
        <v>400</v>
      </c>
      <c r="B180">
        <v>175000</v>
      </c>
    </row>
    <row r="181" spans="1:5" ht="15.75" thickBot="1" x14ac:dyDescent="0.3">
      <c r="A181" t="s">
        <v>171</v>
      </c>
      <c r="B181" s="12">
        <f>B179/B180</f>
        <v>1.1257142857142857</v>
      </c>
    </row>
    <row r="183" spans="1:5" x14ac:dyDescent="0.25">
      <c r="A183" s="560" t="s">
        <v>172</v>
      </c>
      <c r="B183" s="560"/>
      <c r="C183" s="560"/>
      <c r="D183" s="560"/>
      <c r="E183" s="560"/>
    </row>
    <row r="184" spans="1:5" x14ac:dyDescent="0.25">
      <c r="A184" t="s">
        <v>2251</v>
      </c>
      <c r="B184" s="159">
        <v>1.2E-2</v>
      </c>
    </row>
    <row r="185" spans="1:5" x14ac:dyDescent="0.25">
      <c r="A185" t="s">
        <v>2252</v>
      </c>
      <c r="B185" s="159">
        <v>2.4E-2</v>
      </c>
    </row>
    <row r="186" spans="1:5" x14ac:dyDescent="0.25">
      <c r="A186" t="s">
        <v>2253</v>
      </c>
      <c r="B186">
        <f>2050-2018+1</f>
        <v>33</v>
      </c>
    </row>
    <row r="187" spans="1:5" x14ac:dyDescent="0.25">
      <c r="A187" t="s">
        <v>2254</v>
      </c>
      <c r="B187" s="11">
        <f>(1-B184)^B186</f>
        <v>0.67139665221009714</v>
      </c>
    </row>
    <row r="188" spans="1:5" ht="15.75" thickBot="1" x14ac:dyDescent="0.3">
      <c r="A188" t="s">
        <v>2255</v>
      </c>
      <c r="B188" s="11">
        <f>(1-B185)^B186</f>
        <v>0.44858421050781644</v>
      </c>
    </row>
    <row r="189" spans="1:5" ht="15.75" thickBot="1" x14ac:dyDescent="0.3">
      <c r="A189" t="s">
        <v>2256</v>
      </c>
      <c r="B189" s="12">
        <f>(B187-B188)/B187</f>
        <v>0.33186409400289502</v>
      </c>
    </row>
    <row r="191" spans="1:5" x14ac:dyDescent="0.25">
      <c r="A191" s="560" t="s">
        <v>184</v>
      </c>
      <c r="B191" s="560"/>
      <c r="C191" s="560"/>
      <c r="D191" s="560"/>
      <c r="E191" s="560"/>
    </row>
    <row r="192" spans="1:5" x14ac:dyDescent="0.25">
      <c r="A192" s="16" t="s">
        <v>176</v>
      </c>
      <c r="B192" s="16" t="s">
        <v>177</v>
      </c>
      <c r="C192" s="16"/>
    </row>
    <row r="193" spans="1:9" x14ac:dyDescent="0.25">
      <c r="A193" t="s">
        <v>178</v>
      </c>
      <c r="B193" s="17">
        <v>15277777.777777778</v>
      </c>
      <c r="C193" t="s">
        <v>179</v>
      </c>
    </row>
    <row r="194" spans="1:9" x14ac:dyDescent="0.25">
      <c r="A194" t="s">
        <v>180</v>
      </c>
      <c r="B194" s="17">
        <f>3.4*10^6</f>
        <v>3400000</v>
      </c>
      <c r="C194" s="41"/>
    </row>
    <row r="195" spans="1:9" x14ac:dyDescent="0.25">
      <c r="A195" t="s">
        <v>181</v>
      </c>
      <c r="B195">
        <v>2</v>
      </c>
    </row>
    <row r="196" spans="1:9" ht="15.75" thickBot="1" x14ac:dyDescent="0.3">
      <c r="A196" t="s">
        <v>182</v>
      </c>
      <c r="B196" s="17">
        <f>B195*B194</f>
        <v>6800000</v>
      </c>
    </row>
    <row r="197" spans="1:9" ht="15.75" thickBot="1" x14ac:dyDescent="0.3">
      <c r="A197" t="s">
        <v>183</v>
      </c>
      <c r="B197" s="12">
        <f>B196/B193</f>
        <v>0.44509090909090909</v>
      </c>
    </row>
    <row r="199" spans="1:9" x14ac:dyDescent="0.25">
      <c r="A199" s="190" t="s">
        <v>2988</v>
      </c>
    </row>
    <row r="201" spans="1:9" x14ac:dyDescent="0.25">
      <c r="A201" s="191" t="s">
        <v>3009</v>
      </c>
      <c r="B201" s="556" t="s">
        <v>2992</v>
      </c>
      <c r="C201" s="556"/>
      <c r="D201" s="556"/>
      <c r="E201" s="556"/>
      <c r="F201" s="556"/>
      <c r="G201" s="556"/>
      <c r="H201" s="556"/>
      <c r="I201" s="556"/>
    </row>
    <row r="202" spans="1:9" x14ac:dyDescent="0.25">
      <c r="A202" s="42" t="s">
        <v>2993</v>
      </c>
      <c r="B202" s="42" t="s">
        <v>2994</v>
      </c>
      <c r="C202" s="42" t="s">
        <v>2995</v>
      </c>
      <c r="D202" s="42" t="s">
        <v>2996</v>
      </c>
      <c r="E202" s="42" t="s">
        <v>2343</v>
      </c>
      <c r="F202" s="42" t="s">
        <v>86</v>
      </c>
      <c r="G202" s="42" t="s">
        <v>2997</v>
      </c>
      <c r="H202" s="42" t="s">
        <v>2998</v>
      </c>
      <c r="I202" s="42" t="s">
        <v>2999</v>
      </c>
    </row>
    <row r="203" spans="1:9" x14ac:dyDescent="0.25">
      <c r="A203" s="42" t="s">
        <v>3000</v>
      </c>
      <c r="B203">
        <v>0</v>
      </c>
      <c r="C203">
        <v>6</v>
      </c>
      <c r="D203">
        <v>9</v>
      </c>
      <c r="E203">
        <v>25</v>
      </c>
      <c r="F203">
        <v>21</v>
      </c>
      <c r="G203">
        <v>215</v>
      </c>
      <c r="H203">
        <v>81</v>
      </c>
      <c r="I203">
        <v>134</v>
      </c>
    </row>
    <row r="204" spans="1:9" x14ac:dyDescent="0.25">
      <c r="A204" s="42" t="s">
        <v>3001</v>
      </c>
      <c r="B204">
        <v>4</v>
      </c>
      <c r="C204">
        <v>3</v>
      </c>
      <c r="D204">
        <v>15</v>
      </c>
      <c r="E204">
        <v>40</v>
      </c>
      <c r="F204">
        <v>43</v>
      </c>
      <c r="G204">
        <v>163</v>
      </c>
      <c r="H204">
        <v>56</v>
      </c>
      <c r="I204">
        <v>94</v>
      </c>
    </row>
    <row r="205" spans="1:9" ht="15.75" thickBot="1" x14ac:dyDescent="0.3">
      <c r="A205" s="42" t="s">
        <v>3002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3003</v>
      </c>
      <c r="B206" s="12">
        <f>SUM(G205:H205)/SUM(G203:H203)</f>
        <v>-0.26013513513513514</v>
      </c>
    </row>
    <row r="207" spans="1:9" ht="15.75" thickBot="1" x14ac:dyDescent="0.3">
      <c r="A207" t="s">
        <v>3004</v>
      </c>
      <c r="B207" s="12">
        <f>I205/I203</f>
        <v>-0.29850746268656714</v>
      </c>
    </row>
    <row r="209" spans="1:9" x14ac:dyDescent="0.25">
      <c r="A209" s="191" t="s">
        <v>3010</v>
      </c>
      <c r="B209" s="556" t="s">
        <v>2992</v>
      </c>
      <c r="C209" s="556"/>
      <c r="D209" s="556"/>
      <c r="E209" s="556"/>
      <c r="F209" s="556"/>
      <c r="G209" s="556"/>
      <c r="H209" s="556"/>
      <c r="I209" s="556"/>
    </row>
    <row r="210" spans="1:9" x14ac:dyDescent="0.25">
      <c r="A210" s="42" t="s">
        <v>2993</v>
      </c>
      <c r="B210" s="42" t="s">
        <v>2994</v>
      </c>
      <c r="C210" s="42" t="s">
        <v>2995</v>
      </c>
      <c r="D210" s="42" t="s">
        <v>2996</v>
      </c>
      <c r="E210" s="42" t="s">
        <v>2343</v>
      </c>
      <c r="F210" s="42" t="s">
        <v>86</v>
      </c>
      <c r="G210" s="42" t="s">
        <v>2997</v>
      </c>
      <c r="H210" s="42" t="s">
        <v>2998</v>
      </c>
      <c r="I210" s="42" t="s">
        <v>2999</v>
      </c>
    </row>
    <row r="211" spans="1:9" x14ac:dyDescent="0.25">
      <c r="A211" s="42" t="s">
        <v>3000</v>
      </c>
      <c r="B211">
        <v>0</v>
      </c>
      <c r="C211">
        <v>17</v>
      </c>
      <c r="D211">
        <v>18</v>
      </c>
      <c r="E211">
        <v>22</v>
      </c>
      <c r="F211">
        <v>12</v>
      </c>
      <c r="G211">
        <v>73</v>
      </c>
      <c r="H211">
        <v>21</v>
      </c>
      <c r="I211">
        <v>21</v>
      </c>
    </row>
    <row r="212" spans="1:9" x14ac:dyDescent="0.25">
      <c r="A212" s="42" t="s">
        <v>3001</v>
      </c>
      <c r="B212">
        <v>0</v>
      </c>
      <c r="C212">
        <v>15</v>
      </c>
      <c r="D212">
        <v>22</v>
      </c>
      <c r="E212">
        <v>39</v>
      </c>
      <c r="F212">
        <v>23</v>
      </c>
      <c r="G212">
        <v>51</v>
      </c>
      <c r="H212">
        <v>17</v>
      </c>
      <c r="I212">
        <v>19</v>
      </c>
    </row>
    <row r="213" spans="1:9" ht="15.75" thickBot="1" x14ac:dyDescent="0.3">
      <c r="A213" s="42" t="s">
        <v>3002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3003</v>
      </c>
      <c r="B214" s="12">
        <f>SUM(G213:H213)/SUM(G211:H211)</f>
        <v>-0.27659574468085107</v>
      </c>
    </row>
    <row r="215" spans="1:9" ht="15.75" thickBot="1" x14ac:dyDescent="0.3">
      <c r="A215" t="s">
        <v>3004</v>
      </c>
      <c r="B215" s="12">
        <f>I213/I211</f>
        <v>-9.5238095238095233E-2</v>
      </c>
    </row>
    <row r="217" spans="1:9" x14ac:dyDescent="0.25">
      <c r="A217" s="191" t="s">
        <v>3011</v>
      </c>
      <c r="B217" s="556" t="s">
        <v>2992</v>
      </c>
      <c r="C217" s="556"/>
      <c r="D217" s="556"/>
      <c r="E217" s="556"/>
    </row>
    <row r="218" spans="1:9" x14ac:dyDescent="0.25">
      <c r="A218" s="42" t="s">
        <v>2993</v>
      </c>
      <c r="B218" s="42" t="s">
        <v>3005</v>
      </c>
      <c r="C218" s="42" t="s">
        <v>3006</v>
      </c>
      <c r="D218" s="42" t="s">
        <v>3007</v>
      </c>
      <c r="E218" s="42" t="s">
        <v>86</v>
      </c>
    </row>
    <row r="219" spans="1:9" x14ac:dyDescent="0.25">
      <c r="A219" s="42" t="s">
        <v>3000</v>
      </c>
      <c r="B219">
        <v>112</v>
      </c>
      <c r="C219">
        <v>16</v>
      </c>
      <c r="D219">
        <v>9</v>
      </c>
      <c r="E219">
        <v>134</v>
      </c>
    </row>
    <row r="220" spans="1:9" x14ac:dyDescent="0.25">
      <c r="A220" s="42" t="s">
        <v>3001</v>
      </c>
      <c r="B220">
        <v>87</v>
      </c>
      <c r="C220">
        <v>17</v>
      </c>
      <c r="D220">
        <v>9</v>
      </c>
      <c r="E220">
        <v>151</v>
      </c>
    </row>
    <row r="221" spans="1:9" ht="15.75" thickBot="1" x14ac:dyDescent="0.3">
      <c r="A221" s="42" t="s">
        <v>3002</v>
      </c>
      <c r="B221">
        <f>B220-B219</f>
        <v>-25</v>
      </c>
      <c r="C221">
        <f t="shared" ref="C221:E221" si="9">C220-C219</f>
        <v>1</v>
      </c>
      <c r="D221">
        <f t="shared" si="9"/>
        <v>0</v>
      </c>
      <c r="E221">
        <f t="shared" si="9"/>
        <v>17</v>
      </c>
    </row>
    <row r="222" spans="1:9" ht="15.75" thickBot="1" x14ac:dyDescent="0.3">
      <c r="A222" t="s">
        <v>3008</v>
      </c>
      <c r="B222" s="12">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ignoredErrors>
    <ignoredError sqref="B206" formulaRange="1"/>
  </ignoredError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State Policy Descriptions</vt:lpstr>
      <vt:lpstr>Supporting Data</vt:lpstr>
      <vt:lpstr>PolicyLevers</vt:lpstr>
      <vt:lpstr>UnitControlCenter</vt:lpstr>
      <vt:lpstr>OutputGraphs</vt:lpstr>
      <vt:lpstr>Output Graph Color Key</vt:lpstr>
      <vt:lpstr>State Targets</vt:lpstr>
      <vt:lpstr>ReferenceScenarios</vt:lpstr>
      <vt:lpstr>ReferenceCurves</vt:lpstr>
      <vt:lpstr>Targets</vt:lpstr>
      <vt:lpstr>EPA Export Aggregation</vt:lpstr>
      <vt:lpstr>EPA GHG Inventory</vt:lpstr>
      <vt:lpstr>State GHG Summary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2024-07-22T23:36:58Z</dcterms:modified>
</cp:coreProperties>
</file>